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X500 Desktop\"/>
    </mc:Choice>
  </mc:AlternateContent>
  <xr:revisionPtr revIDLastSave="0" documentId="13_ncr:1_{7AFEC2BA-D0B3-44EF-9043-80AF692EC59A}" xr6:coauthVersionLast="47" xr6:coauthVersionMax="47" xr10:uidLastSave="{00000000-0000-0000-0000-000000000000}"/>
  <bookViews>
    <workbookView xWindow="-120" yWindow="-120" windowWidth="29040" windowHeight="15720" firstSheet="1" activeTab="3" xr2:uid="{00000000-000D-0000-FFFF-FFFF00000000}"/>
  </bookViews>
  <sheets>
    <sheet name="World-Daten USD" sheetId="3" r:id="rId1"/>
    <sheet name="World-Auswertung USD" sheetId="4" r:id="rId2"/>
    <sheet name="World+EM-Daten USD" sheetId="11" r:id="rId3"/>
    <sheet name="World+EM-Auswertung USD" sheetId="5" r:id="rId4"/>
    <sheet name="World+EM-Daten EUR" sheetId="1" r:id="rId5"/>
    <sheet name="World+EM-Auswertung EUR" sheetId="10" r:id="rId6"/>
    <sheet name="EM USD vs Local" sheetId="8" r:id="rId7"/>
    <sheet name="Auswertung EM USD vs Eur vs Loc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26" i="5" l="1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V22" i="5"/>
  <c r="U22" i="5"/>
  <c r="U24" i="5" s="1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S15" i="5"/>
  <c r="V14" i="5"/>
  <c r="S14" i="5"/>
  <c r="P14" i="5"/>
  <c r="M14" i="5"/>
  <c r="I14" i="5"/>
  <c r="H14" i="5"/>
  <c r="G14" i="5"/>
  <c r="F14" i="5"/>
  <c r="V13" i="5"/>
  <c r="S13" i="5"/>
  <c r="P13" i="5"/>
  <c r="M13" i="5"/>
  <c r="I13" i="5"/>
  <c r="H13" i="5"/>
  <c r="G13" i="5"/>
  <c r="F13" i="5"/>
  <c r="V12" i="5"/>
  <c r="S12" i="5"/>
  <c r="P12" i="5"/>
  <c r="M12" i="5"/>
  <c r="I12" i="5"/>
  <c r="H12" i="5"/>
  <c r="G12" i="5"/>
  <c r="V11" i="5"/>
  <c r="S11" i="5"/>
  <c r="P11" i="5"/>
  <c r="M11" i="5"/>
  <c r="I11" i="5"/>
  <c r="H11" i="5"/>
  <c r="G11" i="5"/>
  <c r="F11" i="5"/>
  <c r="V10" i="5"/>
  <c r="S10" i="5"/>
  <c r="P10" i="5"/>
  <c r="M10" i="5"/>
  <c r="I10" i="5"/>
  <c r="H10" i="5"/>
  <c r="G10" i="5"/>
  <c r="V9" i="5"/>
  <c r="S9" i="5"/>
  <c r="P9" i="5"/>
  <c r="M9" i="5"/>
  <c r="I9" i="5"/>
  <c r="H9" i="5"/>
  <c r="G9" i="5"/>
  <c r="F9" i="5"/>
  <c r="V8" i="5"/>
  <c r="S8" i="5"/>
  <c r="P8" i="5"/>
  <c r="M8" i="5"/>
  <c r="F8" i="5"/>
  <c r="V7" i="5"/>
  <c r="S7" i="5"/>
  <c r="P7" i="5"/>
  <c r="M7" i="5"/>
  <c r="I7" i="5"/>
  <c r="H7" i="5"/>
  <c r="G7" i="5"/>
  <c r="F7" i="5"/>
  <c r="V6" i="5"/>
  <c r="S6" i="5"/>
  <c r="P6" i="5"/>
  <c r="M6" i="5"/>
  <c r="I6" i="5"/>
  <c r="H6" i="5"/>
  <c r="G6" i="5"/>
  <c r="F6" i="5"/>
  <c r="V5" i="5"/>
  <c r="S5" i="5"/>
  <c r="P5" i="5"/>
  <c r="M5" i="5"/>
  <c r="X258" i="11"/>
  <c r="W258" i="11"/>
  <c r="U258" i="11"/>
  <c r="T258" i="11"/>
  <c r="R258" i="11"/>
  <c r="Q258" i="11"/>
  <c r="O258" i="11"/>
  <c r="P258" i="11" s="1"/>
  <c r="N258" i="11"/>
  <c r="L258" i="11"/>
  <c r="K258" i="11"/>
  <c r="I258" i="11"/>
  <c r="H258" i="11"/>
  <c r="F258" i="11"/>
  <c r="E258" i="11"/>
  <c r="X257" i="11"/>
  <c r="Y257" i="11" s="1"/>
  <c r="W257" i="11"/>
  <c r="U257" i="11"/>
  <c r="T257" i="11"/>
  <c r="R257" i="11"/>
  <c r="Q257" i="11"/>
  <c r="O257" i="11"/>
  <c r="N257" i="11"/>
  <c r="L257" i="11"/>
  <c r="M257" i="11" s="1"/>
  <c r="K257" i="11"/>
  <c r="I257" i="11"/>
  <c r="H257" i="11"/>
  <c r="F257" i="11"/>
  <c r="E257" i="11"/>
  <c r="X256" i="11"/>
  <c r="W256" i="11"/>
  <c r="U256" i="11"/>
  <c r="V256" i="11" s="1"/>
  <c r="T256" i="11"/>
  <c r="R256" i="11"/>
  <c r="Q256" i="11"/>
  <c r="O256" i="11"/>
  <c r="N256" i="11"/>
  <c r="L256" i="11"/>
  <c r="K256" i="11"/>
  <c r="I256" i="11"/>
  <c r="J256" i="11" s="1"/>
  <c r="H256" i="11"/>
  <c r="F256" i="11"/>
  <c r="E256" i="11"/>
  <c r="X255" i="11"/>
  <c r="W255" i="11"/>
  <c r="U255" i="11"/>
  <c r="T255" i="11"/>
  <c r="R255" i="11"/>
  <c r="S255" i="11" s="1"/>
  <c r="Q255" i="11"/>
  <c r="O255" i="11"/>
  <c r="N255" i="11"/>
  <c r="L255" i="11"/>
  <c r="K255" i="11"/>
  <c r="I255" i="11"/>
  <c r="H255" i="11"/>
  <c r="F255" i="11"/>
  <c r="G255" i="11" s="1"/>
  <c r="E255" i="11"/>
  <c r="X254" i="11"/>
  <c r="W254" i="11"/>
  <c r="U254" i="11"/>
  <c r="T254" i="11"/>
  <c r="R254" i="11"/>
  <c r="Q254" i="11"/>
  <c r="O254" i="11"/>
  <c r="P254" i="11" s="1"/>
  <c r="N254" i="11"/>
  <c r="L254" i="11"/>
  <c r="K254" i="11"/>
  <c r="I254" i="11"/>
  <c r="H254" i="11"/>
  <c r="F254" i="11"/>
  <c r="E254" i="11"/>
  <c r="X253" i="11"/>
  <c r="Y253" i="11" s="1"/>
  <c r="W253" i="11"/>
  <c r="U253" i="11"/>
  <c r="T253" i="11"/>
  <c r="R253" i="11"/>
  <c r="Q253" i="11"/>
  <c r="O253" i="11"/>
  <c r="N253" i="11"/>
  <c r="L253" i="11"/>
  <c r="M253" i="11" s="1"/>
  <c r="K253" i="11"/>
  <c r="I253" i="11"/>
  <c r="H253" i="11"/>
  <c r="F253" i="11"/>
  <c r="E253" i="11"/>
  <c r="X252" i="11"/>
  <c r="W252" i="11"/>
  <c r="U252" i="11"/>
  <c r="V252" i="11" s="1"/>
  <c r="T252" i="11"/>
  <c r="R252" i="11"/>
  <c r="Q252" i="11"/>
  <c r="O252" i="11"/>
  <c r="N252" i="11"/>
  <c r="L252" i="11"/>
  <c r="K252" i="11"/>
  <c r="I252" i="11"/>
  <c r="J252" i="11" s="1"/>
  <c r="H252" i="11"/>
  <c r="F252" i="11"/>
  <c r="E252" i="11"/>
  <c r="X251" i="11"/>
  <c r="W251" i="11"/>
  <c r="U251" i="11"/>
  <c r="T251" i="11"/>
  <c r="R251" i="11"/>
  <c r="S251" i="11" s="1"/>
  <c r="Q251" i="11"/>
  <c r="O251" i="11"/>
  <c r="N251" i="11"/>
  <c r="L251" i="11"/>
  <c r="K251" i="11"/>
  <c r="I251" i="11"/>
  <c r="H251" i="11"/>
  <c r="F251" i="11"/>
  <c r="G251" i="11" s="1"/>
  <c r="E251" i="11"/>
  <c r="X250" i="11"/>
  <c r="W250" i="11"/>
  <c r="U250" i="11"/>
  <c r="T250" i="11"/>
  <c r="R250" i="11"/>
  <c r="Q250" i="11"/>
  <c r="O250" i="11"/>
  <c r="P250" i="11" s="1"/>
  <c r="N250" i="11"/>
  <c r="L250" i="11"/>
  <c r="K250" i="11"/>
  <c r="I250" i="11"/>
  <c r="H250" i="11"/>
  <c r="F250" i="11"/>
  <c r="E250" i="11"/>
  <c r="X249" i="11"/>
  <c r="Y249" i="11" s="1"/>
  <c r="W249" i="11"/>
  <c r="U249" i="11"/>
  <c r="T249" i="11"/>
  <c r="R249" i="11"/>
  <c r="Q249" i="11"/>
  <c r="O249" i="11"/>
  <c r="N249" i="11"/>
  <c r="L249" i="11"/>
  <c r="K249" i="11"/>
  <c r="I249" i="11"/>
  <c r="H249" i="11"/>
  <c r="F249" i="11"/>
  <c r="E249" i="11"/>
  <c r="X248" i="11"/>
  <c r="W248" i="11"/>
  <c r="U248" i="11"/>
  <c r="T248" i="11"/>
  <c r="R248" i="11"/>
  <c r="Q248" i="11"/>
  <c r="O248" i="11"/>
  <c r="N248" i="11"/>
  <c r="L248" i="11"/>
  <c r="K248" i="11"/>
  <c r="I248" i="11"/>
  <c r="H248" i="11"/>
  <c r="F248" i="11"/>
  <c r="E248" i="11"/>
  <c r="X247" i="11"/>
  <c r="W247" i="11"/>
  <c r="U247" i="11"/>
  <c r="T247" i="11"/>
  <c r="R247" i="11"/>
  <c r="Q247" i="11"/>
  <c r="O247" i="11"/>
  <c r="N247" i="11"/>
  <c r="L247" i="11"/>
  <c r="K247" i="11"/>
  <c r="I247" i="11"/>
  <c r="H247" i="11"/>
  <c r="F247" i="11"/>
  <c r="E247" i="11"/>
  <c r="X246" i="11"/>
  <c r="W246" i="11"/>
  <c r="U246" i="11"/>
  <c r="T246" i="11"/>
  <c r="R246" i="11"/>
  <c r="Q246" i="11"/>
  <c r="O246" i="11"/>
  <c r="N246" i="11"/>
  <c r="L246" i="11"/>
  <c r="K246" i="11"/>
  <c r="I246" i="11"/>
  <c r="H246" i="11"/>
  <c r="F246" i="11"/>
  <c r="E246" i="11"/>
  <c r="X245" i="11"/>
  <c r="W245" i="11"/>
  <c r="U245" i="11"/>
  <c r="T245" i="11"/>
  <c r="R245" i="11"/>
  <c r="Q245" i="11"/>
  <c r="O245" i="11"/>
  <c r="N245" i="11"/>
  <c r="L245" i="11"/>
  <c r="K245" i="11"/>
  <c r="I245" i="11"/>
  <c r="H245" i="11"/>
  <c r="F245" i="11"/>
  <c r="E245" i="11"/>
  <c r="X244" i="11"/>
  <c r="W244" i="11"/>
  <c r="U244" i="11"/>
  <c r="T244" i="11"/>
  <c r="R244" i="11"/>
  <c r="Q244" i="11"/>
  <c r="O244" i="11"/>
  <c r="N244" i="11"/>
  <c r="L244" i="11"/>
  <c r="K244" i="11"/>
  <c r="I244" i="11"/>
  <c r="H244" i="11"/>
  <c r="F244" i="11"/>
  <c r="E244" i="11"/>
  <c r="X243" i="11"/>
  <c r="W243" i="11"/>
  <c r="U243" i="11"/>
  <c r="T243" i="11"/>
  <c r="R243" i="11"/>
  <c r="Q243" i="11"/>
  <c r="O243" i="11"/>
  <c r="N243" i="11"/>
  <c r="L243" i="11"/>
  <c r="K243" i="11"/>
  <c r="I243" i="11"/>
  <c r="H243" i="11"/>
  <c r="F243" i="11"/>
  <c r="E243" i="11"/>
  <c r="X242" i="11"/>
  <c r="W242" i="11"/>
  <c r="U242" i="11"/>
  <c r="T242" i="11"/>
  <c r="R242" i="11"/>
  <c r="Q242" i="11"/>
  <c r="O242" i="11"/>
  <c r="N242" i="11"/>
  <c r="L242" i="11"/>
  <c r="K242" i="11"/>
  <c r="I242" i="11"/>
  <c r="H242" i="11"/>
  <c r="F242" i="11"/>
  <c r="E242" i="11"/>
  <c r="X241" i="11"/>
  <c r="W241" i="11"/>
  <c r="U241" i="11"/>
  <c r="T241" i="11"/>
  <c r="R241" i="11"/>
  <c r="Q241" i="11"/>
  <c r="O241" i="11"/>
  <c r="N241" i="11"/>
  <c r="L241" i="11"/>
  <c r="K241" i="11"/>
  <c r="I241" i="11"/>
  <c r="H241" i="11"/>
  <c r="F241" i="11"/>
  <c r="E241" i="11"/>
  <c r="X240" i="11"/>
  <c r="W240" i="11"/>
  <c r="U240" i="11"/>
  <c r="T240" i="11"/>
  <c r="R240" i="11"/>
  <c r="Q240" i="11"/>
  <c r="O240" i="11"/>
  <c r="N240" i="11"/>
  <c r="L240" i="11"/>
  <c r="K240" i="11"/>
  <c r="I240" i="11"/>
  <c r="J240" i="11" s="1"/>
  <c r="H240" i="11"/>
  <c r="F240" i="11"/>
  <c r="E240" i="11"/>
  <c r="X239" i="11"/>
  <c r="W239" i="11"/>
  <c r="U239" i="11"/>
  <c r="T239" i="11"/>
  <c r="V239" i="11" s="1"/>
  <c r="R239" i="11"/>
  <c r="Q239" i="11"/>
  <c r="O239" i="11"/>
  <c r="N239" i="11"/>
  <c r="L239" i="11"/>
  <c r="K239" i="11"/>
  <c r="I239" i="11"/>
  <c r="H239" i="11"/>
  <c r="J239" i="11" s="1"/>
  <c r="F239" i="11"/>
  <c r="E239" i="11"/>
  <c r="X238" i="11"/>
  <c r="W238" i="11"/>
  <c r="Y238" i="11" s="1"/>
  <c r="U238" i="11"/>
  <c r="T238" i="11"/>
  <c r="R238" i="11"/>
  <c r="S238" i="11" s="1"/>
  <c r="Q238" i="11"/>
  <c r="O238" i="11"/>
  <c r="N238" i="11"/>
  <c r="L238" i="11"/>
  <c r="K238" i="11"/>
  <c r="M238" i="11" s="1"/>
  <c r="I238" i="11"/>
  <c r="H238" i="11"/>
  <c r="F238" i="11"/>
  <c r="E238" i="11"/>
  <c r="G238" i="11" s="1"/>
  <c r="X237" i="11"/>
  <c r="W237" i="11"/>
  <c r="Y237" i="11" s="1"/>
  <c r="U237" i="11"/>
  <c r="T237" i="11"/>
  <c r="R237" i="11"/>
  <c r="Q237" i="11"/>
  <c r="O237" i="11"/>
  <c r="N237" i="11"/>
  <c r="L237" i="11"/>
  <c r="K237" i="11"/>
  <c r="I237" i="11"/>
  <c r="H237" i="11"/>
  <c r="F237" i="11"/>
  <c r="E237" i="11"/>
  <c r="X236" i="11"/>
  <c r="W236" i="11"/>
  <c r="V236" i="11"/>
  <c r="U236" i="11"/>
  <c r="T236" i="11"/>
  <c r="R236" i="11"/>
  <c r="Q236" i="11"/>
  <c r="O236" i="11"/>
  <c r="N236" i="11"/>
  <c r="P236" i="11" s="1"/>
  <c r="L236" i="11"/>
  <c r="K236" i="11"/>
  <c r="M236" i="11" s="1"/>
  <c r="I236" i="11"/>
  <c r="H236" i="11"/>
  <c r="F236" i="11"/>
  <c r="E236" i="11"/>
  <c r="X235" i="11"/>
  <c r="W235" i="11"/>
  <c r="U235" i="11"/>
  <c r="T235" i="11"/>
  <c r="R235" i="11"/>
  <c r="Q235" i="11"/>
  <c r="O235" i="11"/>
  <c r="N235" i="11"/>
  <c r="L235" i="11"/>
  <c r="K235" i="11"/>
  <c r="I235" i="11"/>
  <c r="J235" i="11" s="1"/>
  <c r="H235" i="11"/>
  <c r="F235" i="11"/>
  <c r="G235" i="11" s="1"/>
  <c r="E235" i="11"/>
  <c r="X234" i="11"/>
  <c r="W234" i="11"/>
  <c r="U234" i="11"/>
  <c r="T234" i="11"/>
  <c r="R234" i="11"/>
  <c r="Q234" i="11"/>
  <c r="O234" i="11"/>
  <c r="N234" i="11"/>
  <c r="P234" i="11" s="1"/>
  <c r="L234" i="11"/>
  <c r="K234" i="11"/>
  <c r="I234" i="11"/>
  <c r="H234" i="11"/>
  <c r="F234" i="11"/>
  <c r="E234" i="11"/>
  <c r="G234" i="11" s="1"/>
  <c r="X233" i="11"/>
  <c r="W233" i="11"/>
  <c r="U233" i="11"/>
  <c r="T233" i="11"/>
  <c r="V233" i="11" s="1"/>
  <c r="R233" i="11"/>
  <c r="Q233" i="11"/>
  <c r="O233" i="11"/>
  <c r="N233" i="11"/>
  <c r="P233" i="11" s="1"/>
  <c r="L233" i="11"/>
  <c r="K233" i="11"/>
  <c r="M233" i="11" s="1"/>
  <c r="I233" i="11"/>
  <c r="H233" i="11"/>
  <c r="F233" i="11"/>
  <c r="E233" i="11"/>
  <c r="X232" i="11"/>
  <c r="W232" i="11"/>
  <c r="Y232" i="11" s="1"/>
  <c r="U232" i="11"/>
  <c r="T232" i="11"/>
  <c r="V232" i="11" s="1"/>
  <c r="R232" i="11"/>
  <c r="Q232" i="11"/>
  <c r="O232" i="11"/>
  <c r="N232" i="11"/>
  <c r="P232" i="11" s="1"/>
  <c r="L232" i="11"/>
  <c r="K232" i="11"/>
  <c r="I232" i="11"/>
  <c r="H232" i="11"/>
  <c r="J232" i="11" s="1"/>
  <c r="F232" i="11"/>
  <c r="E232" i="11"/>
  <c r="G232" i="11" s="1"/>
  <c r="X231" i="11"/>
  <c r="W231" i="11"/>
  <c r="U231" i="11"/>
  <c r="T231" i="11"/>
  <c r="R231" i="11"/>
  <c r="Q231" i="11"/>
  <c r="O231" i="11"/>
  <c r="N231" i="11"/>
  <c r="L231" i="11"/>
  <c r="K231" i="11"/>
  <c r="M231" i="11" s="1"/>
  <c r="I231" i="11"/>
  <c r="H231" i="11"/>
  <c r="J231" i="11" s="1"/>
  <c r="F231" i="11"/>
  <c r="G231" i="11" s="1"/>
  <c r="E231" i="11"/>
  <c r="X230" i="11"/>
  <c r="W230" i="11"/>
  <c r="U230" i="11"/>
  <c r="T230" i="11"/>
  <c r="R230" i="11"/>
  <c r="Q230" i="11"/>
  <c r="O230" i="11"/>
  <c r="N230" i="11"/>
  <c r="L230" i="11"/>
  <c r="K230" i="11"/>
  <c r="I230" i="11"/>
  <c r="H230" i="11"/>
  <c r="F230" i="11"/>
  <c r="E230" i="11"/>
  <c r="Y229" i="11"/>
  <c r="X229" i="11"/>
  <c r="W229" i="11"/>
  <c r="U229" i="11"/>
  <c r="T229" i="11"/>
  <c r="V229" i="11" s="1"/>
  <c r="R229" i="11"/>
  <c r="Q229" i="11"/>
  <c r="S229" i="11" s="1"/>
  <c r="O229" i="11"/>
  <c r="P229" i="11" s="1"/>
  <c r="N229" i="11"/>
  <c r="L229" i="11"/>
  <c r="K229" i="11"/>
  <c r="I229" i="11"/>
  <c r="H229" i="11"/>
  <c r="F229" i="11"/>
  <c r="E229" i="11"/>
  <c r="X228" i="11"/>
  <c r="W228" i="11"/>
  <c r="U228" i="11"/>
  <c r="T228" i="11"/>
  <c r="R228" i="11"/>
  <c r="Q228" i="11"/>
  <c r="O228" i="11"/>
  <c r="N228" i="11"/>
  <c r="L228" i="11"/>
  <c r="M228" i="11" s="1"/>
  <c r="K228" i="11"/>
  <c r="I228" i="11"/>
  <c r="J228" i="11" s="1"/>
  <c r="H228" i="11"/>
  <c r="F228" i="11"/>
  <c r="E228" i="11"/>
  <c r="X227" i="11"/>
  <c r="W227" i="11"/>
  <c r="U227" i="11"/>
  <c r="T227" i="11"/>
  <c r="R227" i="11"/>
  <c r="Q227" i="11"/>
  <c r="S227" i="11" s="1"/>
  <c r="O227" i="11"/>
  <c r="N227" i="11"/>
  <c r="L227" i="11"/>
  <c r="K227" i="11"/>
  <c r="M227" i="11" s="1"/>
  <c r="I227" i="11"/>
  <c r="H227" i="11"/>
  <c r="J227" i="11" s="1"/>
  <c r="F227" i="11"/>
  <c r="E227" i="11"/>
  <c r="G227" i="11" s="1"/>
  <c r="X226" i="11"/>
  <c r="W226" i="11"/>
  <c r="U226" i="11"/>
  <c r="T226" i="11"/>
  <c r="R226" i="11"/>
  <c r="Q226" i="11"/>
  <c r="O226" i="11"/>
  <c r="N226" i="11"/>
  <c r="L226" i="11"/>
  <c r="K226" i="11"/>
  <c r="I226" i="11"/>
  <c r="H226" i="11"/>
  <c r="G226" i="11"/>
  <c r="F226" i="11"/>
  <c r="E226" i="11"/>
  <c r="X225" i="11"/>
  <c r="W225" i="11"/>
  <c r="U225" i="11"/>
  <c r="T225" i="11"/>
  <c r="R225" i="11"/>
  <c r="Q225" i="11"/>
  <c r="S225" i="11" s="1"/>
  <c r="O225" i="11"/>
  <c r="N225" i="11"/>
  <c r="P225" i="11" s="1"/>
  <c r="L225" i="11"/>
  <c r="K225" i="11"/>
  <c r="I225" i="11"/>
  <c r="H225" i="11"/>
  <c r="J225" i="11" s="1"/>
  <c r="F225" i="11"/>
  <c r="E225" i="11"/>
  <c r="X224" i="11"/>
  <c r="Y224" i="11" s="1"/>
  <c r="W224" i="11"/>
  <c r="U224" i="11"/>
  <c r="T224" i="11"/>
  <c r="R224" i="11"/>
  <c r="Q224" i="11"/>
  <c r="S224" i="11" s="1"/>
  <c r="O224" i="11"/>
  <c r="N224" i="11"/>
  <c r="L224" i="11"/>
  <c r="K224" i="11"/>
  <c r="M224" i="11" s="1"/>
  <c r="I224" i="11"/>
  <c r="H224" i="11"/>
  <c r="J224" i="11" s="1"/>
  <c r="F224" i="11"/>
  <c r="E224" i="11"/>
  <c r="X223" i="11"/>
  <c r="W223" i="11"/>
  <c r="U223" i="11"/>
  <c r="T223" i="11"/>
  <c r="R223" i="11"/>
  <c r="Q223" i="11"/>
  <c r="O223" i="11"/>
  <c r="N223" i="11"/>
  <c r="L223" i="11"/>
  <c r="K223" i="11"/>
  <c r="I223" i="11"/>
  <c r="H223" i="11"/>
  <c r="G223" i="11"/>
  <c r="F223" i="11"/>
  <c r="E223" i="11"/>
  <c r="X222" i="11"/>
  <c r="W222" i="11"/>
  <c r="U222" i="11"/>
  <c r="T222" i="11"/>
  <c r="V222" i="11" s="1"/>
  <c r="R222" i="11"/>
  <c r="Q222" i="11"/>
  <c r="S222" i="11" s="1"/>
  <c r="O222" i="11"/>
  <c r="N222" i="11"/>
  <c r="L222" i="11"/>
  <c r="K222" i="11"/>
  <c r="I222" i="11"/>
  <c r="H222" i="11"/>
  <c r="F222" i="11"/>
  <c r="E222" i="11"/>
  <c r="X221" i="11"/>
  <c r="W221" i="11"/>
  <c r="U221" i="11"/>
  <c r="T221" i="11"/>
  <c r="R221" i="11"/>
  <c r="Q221" i="11"/>
  <c r="O221" i="11"/>
  <c r="P221" i="11" s="1"/>
  <c r="N221" i="11"/>
  <c r="L221" i="11"/>
  <c r="K221" i="11"/>
  <c r="I221" i="11"/>
  <c r="H221" i="11"/>
  <c r="F221" i="11"/>
  <c r="E221" i="11"/>
  <c r="X220" i="11"/>
  <c r="W220" i="11"/>
  <c r="U220" i="11"/>
  <c r="T220" i="11"/>
  <c r="V220" i="11" s="1"/>
  <c r="R220" i="11"/>
  <c r="Q220" i="11"/>
  <c r="O220" i="11"/>
  <c r="N220" i="11"/>
  <c r="L220" i="11"/>
  <c r="K220" i="11"/>
  <c r="M220" i="11" s="1"/>
  <c r="I220" i="11"/>
  <c r="H220" i="11"/>
  <c r="F220" i="11"/>
  <c r="E220" i="11"/>
  <c r="G220" i="11" s="1"/>
  <c r="X219" i="11"/>
  <c r="W219" i="11"/>
  <c r="U219" i="11"/>
  <c r="T219" i="11"/>
  <c r="V219" i="11" s="1"/>
  <c r="S219" i="11"/>
  <c r="R219" i="11"/>
  <c r="Q219" i="11"/>
  <c r="O219" i="11"/>
  <c r="N219" i="11"/>
  <c r="L219" i="11"/>
  <c r="K219" i="11"/>
  <c r="I219" i="11"/>
  <c r="H219" i="11"/>
  <c r="J219" i="11" s="1"/>
  <c r="F219" i="11"/>
  <c r="E219" i="11"/>
  <c r="G219" i="11" s="1"/>
  <c r="X218" i="11"/>
  <c r="W218" i="11"/>
  <c r="U218" i="11"/>
  <c r="T218" i="11"/>
  <c r="R218" i="11"/>
  <c r="Q218" i="11"/>
  <c r="O218" i="11"/>
  <c r="N218" i="11"/>
  <c r="P218" i="11" s="1"/>
  <c r="L218" i="11"/>
  <c r="K218" i="11"/>
  <c r="M218" i="11" s="1"/>
  <c r="I218" i="11"/>
  <c r="H218" i="11"/>
  <c r="F218" i="11"/>
  <c r="G218" i="11" s="1"/>
  <c r="E218" i="11"/>
  <c r="X217" i="11"/>
  <c r="Y217" i="11" s="1"/>
  <c r="W217" i="11"/>
  <c r="U217" i="11"/>
  <c r="T217" i="11"/>
  <c r="R217" i="11"/>
  <c r="Q217" i="11"/>
  <c r="S217" i="11" s="1"/>
  <c r="O217" i="11"/>
  <c r="N217" i="11"/>
  <c r="P217" i="11" s="1"/>
  <c r="L217" i="11"/>
  <c r="M217" i="11" s="1"/>
  <c r="K217" i="11"/>
  <c r="I217" i="11"/>
  <c r="H217" i="11"/>
  <c r="F217" i="11"/>
  <c r="E217" i="11"/>
  <c r="X216" i="11"/>
  <c r="W216" i="11"/>
  <c r="U216" i="11"/>
  <c r="T216" i="11"/>
  <c r="R216" i="11"/>
  <c r="Q216" i="11"/>
  <c r="O216" i="11"/>
  <c r="N216" i="11"/>
  <c r="L216" i="11"/>
  <c r="K216" i="11"/>
  <c r="I216" i="11"/>
  <c r="H216" i="11"/>
  <c r="J216" i="11" s="1"/>
  <c r="F216" i="11"/>
  <c r="E216" i="11"/>
  <c r="G216" i="11" s="1"/>
  <c r="X215" i="11"/>
  <c r="W215" i="11"/>
  <c r="Y215" i="11" s="1"/>
  <c r="U215" i="11"/>
  <c r="V215" i="11" s="1"/>
  <c r="T215" i="11"/>
  <c r="R215" i="11"/>
  <c r="Q215" i="11"/>
  <c r="O215" i="11"/>
  <c r="N215" i="11"/>
  <c r="L215" i="11"/>
  <c r="K215" i="11"/>
  <c r="I215" i="11"/>
  <c r="H215" i="11"/>
  <c r="F215" i="11"/>
  <c r="E215" i="11"/>
  <c r="X214" i="11"/>
  <c r="W214" i="11"/>
  <c r="U214" i="11"/>
  <c r="T214" i="11"/>
  <c r="R214" i="11"/>
  <c r="S214" i="11" s="1"/>
  <c r="Q214" i="11"/>
  <c r="O214" i="11"/>
  <c r="N214" i="11"/>
  <c r="L214" i="11"/>
  <c r="K214" i="11"/>
  <c r="I214" i="11"/>
  <c r="H214" i="11"/>
  <c r="F214" i="11"/>
  <c r="E214" i="11"/>
  <c r="X213" i="11"/>
  <c r="W213" i="11"/>
  <c r="Y213" i="11" s="1"/>
  <c r="U213" i="11"/>
  <c r="T213" i="11"/>
  <c r="R213" i="11"/>
  <c r="Q213" i="11"/>
  <c r="S213" i="11" s="1"/>
  <c r="O213" i="11"/>
  <c r="N213" i="11"/>
  <c r="P213" i="11" s="1"/>
  <c r="L213" i="11"/>
  <c r="K213" i="11"/>
  <c r="M213" i="11" s="1"/>
  <c r="I213" i="11"/>
  <c r="H213" i="11"/>
  <c r="F213" i="11"/>
  <c r="E213" i="11"/>
  <c r="X212" i="11"/>
  <c r="W212" i="11"/>
  <c r="U212" i="11"/>
  <c r="V212" i="11" s="1"/>
  <c r="T212" i="11"/>
  <c r="R212" i="11"/>
  <c r="Q212" i="11"/>
  <c r="O212" i="11"/>
  <c r="N212" i="11"/>
  <c r="L212" i="11"/>
  <c r="K212" i="11"/>
  <c r="M212" i="11" s="1"/>
  <c r="I212" i="11"/>
  <c r="H212" i="11"/>
  <c r="F212" i="11"/>
  <c r="E212" i="11"/>
  <c r="X211" i="11"/>
  <c r="W211" i="11"/>
  <c r="Y211" i="11" s="1"/>
  <c r="U211" i="11"/>
  <c r="T211" i="11"/>
  <c r="V211" i="11" s="1"/>
  <c r="R211" i="11"/>
  <c r="Q211" i="11"/>
  <c r="O211" i="11"/>
  <c r="N211" i="11"/>
  <c r="P211" i="11" s="1"/>
  <c r="L211" i="11"/>
  <c r="K211" i="11"/>
  <c r="I211" i="11"/>
  <c r="H211" i="11"/>
  <c r="F211" i="11"/>
  <c r="E211" i="11"/>
  <c r="X210" i="11"/>
  <c r="W210" i="11"/>
  <c r="Y210" i="11" s="1"/>
  <c r="U210" i="11"/>
  <c r="T210" i="11"/>
  <c r="R210" i="11"/>
  <c r="Q210" i="11"/>
  <c r="S210" i="11" s="1"/>
  <c r="P210" i="11"/>
  <c r="O210" i="11"/>
  <c r="N210" i="11"/>
  <c r="L210" i="11"/>
  <c r="K210" i="11"/>
  <c r="M210" i="11" s="1"/>
  <c r="I210" i="11"/>
  <c r="H210" i="11"/>
  <c r="J210" i="11" s="1"/>
  <c r="F210" i="11"/>
  <c r="E210" i="11"/>
  <c r="X209" i="11"/>
  <c r="W209" i="11"/>
  <c r="V209" i="11"/>
  <c r="U209" i="11"/>
  <c r="T209" i="11"/>
  <c r="R209" i="11"/>
  <c r="Q209" i="11"/>
  <c r="S209" i="11" s="1"/>
  <c r="O209" i="11"/>
  <c r="N209" i="11"/>
  <c r="P209" i="11" s="1"/>
  <c r="M209" i="11"/>
  <c r="L209" i="11"/>
  <c r="K209" i="11"/>
  <c r="I209" i="11"/>
  <c r="H209" i="11"/>
  <c r="J209" i="11" s="1"/>
  <c r="F209" i="11"/>
  <c r="E209" i="11"/>
  <c r="G209" i="11" s="1"/>
  <c r="X208" i="11"/>
  <c r="W208" i="11"/>
  <c r="Y208" i="11" s="1"/>
  <c r="U208" i="11"/>
  <c r="V208" i="11" s="1"/>
  <c r="T208" i="11"/>
  <c r="S208" i="11"/>
  <c r="R208" i="11"/>
  <c r="Q208" i="11"/>
  <c r="O208" i="11"/>
  <c r="N208" i="11"/>
  <c r="L208" i="11"/>
  <c r="K208" i="11"/>
  <c r="M208" i="11" s="1"/>
  <c r="I208" i="11"/>
  <c r="H208" i="11"/>
  <c r="G208" i="11"/>
  <c r="F208" i="11"/>
  <c r="E208" i="11"/>
  <c r="X207" i="11"/>
  <c r="W207" i="11"/>
  <c r="Y207" i="11" s="1"/>
  <c r="U207" i="11"/>
  <c r="T207" i="11"/>
  <c r="R207" i="11"/>
  <c r="S207" i="11" s="1"/>
  <c r="Q207" i="11"/>
  <c r="O207" i="11"/>
  <c r="N207" i="11"/>
  <c r="P207" i="11" s="1"/>
  <c r="L207" i="11"/>
  <c r="K207" i="11"/>
  <c r="I207" i="11"/>
  <c r="H207" i="11"/>
  <c r="J207" i="11" s="1"/>
  <c r="G207" i="11"/>
  <c r="F207" i="11"/>
  <c r="E207" i="11"/>
  <c r="Y206" i="11"/>
  <c r="X206" i="11"/>
  <c r="W206" i="11"/>
  <c r="U206" i="11"/>
  <c r="T206" i="11"/>
  <c r="V206" i="11" s="1"/>
  <c r="R206" i="11"/>
  <c r="Q206" i="11"/>
  <c r="O206" i="11"/>
  <c r="N206" i="11"/>
  <c r="M206" i="11"/>
  <c r="L206" i="11"/>
  <c r="K206" i="11"/>
  <c r="I206" i="11"/>
  <c r="H206" i="11"/>
  <c r="J206" i="11" s="1"/>
  <c r="F206" i="11"/>
  <c r="E206" i="11"/>
  <c r="G206" i="11" s="1"/>
  <c r="X205" i="11"/>
  <c r="W205" i="11"/>
  <c r="Y205" i="11" s="1"/>
  <c r="U205" i="11"/>
  <c r="T205" i="11"/>
  <c r="V205" i="11" s="1"/>
  <c r="R205" i="11"/>
  <c r="Q205" i="11"/>
  <c r="S205" i="11" s="1"/>
  <c r="O205" i="11"/>
  <c r="N205" i="11"/>
  <c r="P205" i="11" s="1"/>
  <c r="L205" i="11"/>
  <c r="M205" i="11" s="1"/>
  <c r="K205" i="11"/>
  <c r="I205" i="11"/>
  <c r="H205" i="11"/>
  <c r="J205" i="11" s="1"/>
  <c r="F205" i="11"/>
  <c r="E205" i="11"/>
  <c r="X204" i="11"/>
  <c r="W204" i="11"/>
  <c r="Y204" i="11" s="1"/>
  <c r="U204" i="11"/>
  <c r="T204" i="11"/>
  <c r="E11" i="5" s="1"/>
  <c r="S204" i="11"/>
  <c r="R204" i="11"/>
  <c r="Q204" i="11"/>
  <c r="O204" i="11"/>
  <c r="N204" i="11"/>
  <c r="P204" i="11" s="1"/>
  <c r="L204" i="11"/>
  <c r="K204" i="11"/>
  <c r="I204" i="11"/>
  <c r="H204" i="11"/>
  <c r="F204" i="11"/>
  <c r="E204" i="11"/>
  <c r="G204" i="11" s="1"/>
  <c r="X203" i="11"/>
  <c r="W203" i="11"/>
  <c r="U203" i="11"/>
  <c r="T203" i="11"/>
  <c r="V203" i="11" s="1"/>
  <c r="S203" i="11"/>
  <c r="R203" i="11"/>
  <c r="Q203" i="11"/>
  <c r="P203" i="11"/>
  <c r="O203" i="11"/>
  <c r="N203" i="11"/>
  <c r="L203" i="11"/>
  <c r="K203" i="11"/>
  <c r="M203" i="11" s="1"/>
  <c r="I203" i="11"/>
  <c r="H203" i="11"/>
  <c r="F203" i="11"/>
  <c r="E203" i="11"/>
  <c r="Y202" i="11"/>
  <c r="X202" i="11"/>
  <c r="W202" i="11"/>
  <c r="U202" i="11"/>
  <c r="T202" i="11"/>
  <c r="V202" i="11" s="1"/>
  <c r="R202" i="11"/>
  <c r="Q202" i="11"/>
  <c r="S202" i="11" s="1"/>
  <c r="P202" i="11"/>
  <c r="O202" i="11"/>
  <c r="N202" i="11"/>
  <c r="M202" i="11"/>
  <c r="L202" i="11"/>
  <c r="K202" i="11"/>
  <c r="I202" i="11"/>
  <c r="H202" i="11"/>
  <c r="J202" i="11" s="1"/>
  <c r="F202" i="11"/>
  <c r="E202" i="11"/>
  <c r="G202" i="11" s="1"/>
  <c r="X201" i="11"/>
  <c r="Y201" i="11" s="1"/>
  <c r="W201" i="11"/>
  <c r="V201" i="11"/>
  <c r="U201" i="11"/>
  <c r="T201" i="11"/>
  <c r="R201" i="11"/>
  <c r="Q201" i="11"/>
  <c r="O201" i="11"/>
  <c r="N201" i="11"/>
  <c r="P201" i="11" s="1"/>
  <c r="L201" i="11"/>
  <c r="K201" i="11"/>
  <c r="J201" i="11"/>
  <c r="I201" i="11"/>
  <c r="H201" i="11"/>
  <c r="F201" i="11"/>
  <c r="E201" i="11"/>
  <c r="G201" i="11" s="1"/>
  <c r="X200" i="11"/>
  <c r="W200" i="11"/>
  <c r="U200" i="11"/>
  <c r="V200" i="11" s="1"/>
  <c r="T200" i="11"/>
  <c r="R200" i="11"/>
  <c r="Q200" i="11"/>
  <c r="S200" i="11" s="1"/>
  <c r="O200" i="11"/>
  <c r="N200" i="11"/>
  <c r="L200" i="11"/>
  <c r="K200" i="11"/>
  <c r="M200" i="11" s="1"/>
  <c r="J200" i="11"/>
  <c r="I200" i="11"/>
  <c r="H200" i="11"/>
  <c r="F200" i="11"/>
  <c r="E200" i="11"/>
  <c r="G200" i="11" s="1"/>
  <c r="X199" i="11"/>
  <c r="W199" i="11"/>
  <c r="Y199" i="11" s="1"/>
  <c r="U199" i="11"/>
  <c r="T199" i="11"/>
  <c r="R199" i="11"/>
  <c r="Q199" i="11"/>
  <c r="P199" i="11"/>
  <c r="O199" i="11"/>
  <c r="N199" i="11"/>
  <c r="L199" i="11"/>
  <c r="K199" i="11"/>
  <c r="M199" i="11" s="1"/>
  <c r="I199" i="11"/>
  <c r="H199" i="11"/>
  <c r="J199" i="11" s="1"/>
  <c r="G199" i="11"/>
  <c r="F199" i="11"/>
  <c r="E199" i="11"/>
  <c r="X198" i="11"/>
  <c r="W198" i="11"/>
  <c r="Y198" i="11" s="1"/>
  <c r="U198" i="11"/>
  <c r="T198" i="11"/>
  <c r="V198" i="11" s="1"/>
  <c r="R198" i="11"/>
  <c r="Q198" i="11"/>
  <c r="S198" i="11" s="1"/>
  <c r="O198" i="11"/>
  <c r="P198" i="11" s="1"/>
  <c r="N198" i="11"/>
  <c r="M198" i="11"/>
  <c r="L198" i="11"/>
  <c r="K198" i="11"/>
  <c r="I198" i="11"/>
  <c r="H198" i="11"/>
  <c r="F198" i="11"/>
  <c r="E198" i="11"/>
  <c r="G198" i="11" s="1"/>
  <c r="X197" i="11"/>
  <c r="W197" i="11"/>
  <c r="V197" i="11"/>
  <c r="U197" i="11"/>
  <c r="T197" i="11"/>
  <c r="R197" i="11"/>
  <c r="Q197" i="11"/>
  <c r="S197" i="11" s="1"/>
  <c r="O197" i="11"/>
  <c r="N197" i="11"/>
  <c r="L197" i="11"/>
  <c r="M197" i="11" s="1"/>
  <c r="K197" i="11"/>
  <c r="I197" i="11"/>
  <c r="H197" i="11"/>
  <c r="J197" i="11" s="1"/>
  <c r="F197" i="11"/>
  <c r="E197" i="11"/>
  <c r="X196" i="11"/>
  <c r="W196" i="11"/>
  <c r="V196" i="11"/>
  <c r="U196" i="11"/>
  <c r="T196" i="11"/>
  <c r="S196" i="11"/>
  <c r="R196" i="11"/>
  <c r="Q196" i="11"/>
  <c r="O196" i="11"/>
  <c r="N196" i="11"/>
  <c r="P196" i="11" s="1"/>
  <c r="L196" i="11"/>
  <c r="K196" i="11"/>
  <c r="I196" i="11"/>
  <c r="H196" i="11"/>
  <c r="G196" i="11"/>
  <c r="F196" i="11"/>
  <c r="E196" i="11"/>
  <c r="X195" i="11"/>
  <c r="W195" i="11"/>
  <c r="Y195" i="11" s="1"/>
  <c r="U195" i="11"/>
  <c r="T195" i="11"/>
  <c r="V195" i="11" s="1"/>
  <c r="R195" i="11"/>
  <c r="Q195" i="11"/>
  <c r="S195" i="11" s="1"/>
  <c r="O195" i="11"/>
  <c r="N195" i="11"/>
  <c r="P195" i="11" s="1"/>
  <c r="L195" i="11"/>
  <c r="K195" i="11"/>
  <c r="M195" i="11" s="1"/>
  <c r="I195" i="11"/>
  <c r="H195" i="11"/>
  <c r="F195" i="11"/>
  <c r="G195" i="11" s="1"/>
  <c r="E195" i="11"/>
  <c r="X194" i="11"/>
  <c r="Y194" i="11" s="1"/>
  <c r="W194" i="11"/>
  <c r="U194" i="11"/>
  <c r="T194" i="11"/>
  <c r="R194" i="11"/>
  <c r="Q194" i="11"/>
  <c r="S194" i="11" s="1"/>
  <c r="O194" i="11"/>
  <c r="P194" i="11" s="1"/>
  <c r="N194" i="11"/>
  <c r="M194" i="11"/>
  <c r="L194" i="11"/>
  <c r="K194" i="11"/>
  <c r="I194" i="11"/>
  <c r="H194" i="11"/>
  <c r="J194" i="11" s="1"/>
  <c r="F194" i="11"/>
  <c r="E194" i="11"/>
  <c r="X193" i="11"/>
  <c r="W193" i="11"/>
  <c r="V193" i="11"/>
  <c r="U193" i="11"/>
  <c r="T193" i="11"/>
  <c r="R193" i="11"/>
  <c r="Q193" i="11"/>
  <c r="O193" i="11"/>
  <c r="N193" i="11"/>
  <c r="L193" i="11"/>
  <c r="K193" i="11"/>
  <c r="M193" i="11" s="1"/>
  <c r="I193" i="11"/>
  <c r="H193" i="11"/>
  <c r="J193" i="11" s="1"/>
  <c r="F193" i="11"/>
  <c r="E193" i="11"/>
  <c r="G193" i="11" s="1"/>
  <c r="X192" i="11"/>
  <c r="W192" i="11"/>
  <c r="U192" i="11"/>
  <c r="V192" i="11" s="1"/>
  <c r="T192" i="11"/>
  <c r="R192" i="11"/>
  <c r="Q192" i="11"/>
  <c r="S192" i="11" s="1"/>
  <c r="O192" i="11"/>
  <c r="N192" i="11"/>
  <c r="P192" i="11" s="1"/>
  <c r="L192" i="11"/>
  <c r="K192" i="11"/>
  <c r="M192" i="11" s="1"/>
  <c r="I192" i="11"/>
  <c r="H192" i="11"/>
  <c r="J192" i="11" s="1"/>
  <c r="F192" i="11"/>
  <c r="E192" i="11"/>
  <c r="G192" i="11" s="1"/>
  <c r="X191" i="11"/>
  <c r="W191" i="11"/>
  <c r="Y191" i="11" s="1"/>
  <c r="U191" i="11"/>
  <c r="T191" i="11"/>
  <c r="S191" i="11"/>
  <c r="R191" i="11"/>
  <c r="Q191" i="11"/>
  <c r="O191" i="11"/>
  <c r="P191" i="11" s="1"/>
  <c r="N191" i="11"/>
  <c r="L191" i="11"/>
  <c r="K191" i="11"/>
  <c r="I191" i="11"/>
  <c r="H191" i="11"/>
  <c r="F191" i="11"/>
  <c r="E191" i="11"/>
  <c r="G191" i="11" s="1"/>
  <c r="Y190" i="11"/>
  <c r="X190" i="11"/>
  <c r="W190" i="11"/>
  <c r="U190" i="11"/>
  <c r="T190" i="11"/>
  <c r="R190" i="11"/>
  <c r="Q190" i="11"/>
  <c r="O190" i="11"/>
  <c r="N190" i="11"/>
  <c r="P190" i="11" s="1"/>
  <c r="L190" i="11"/>
  <c r="K190" i="11"/>
  <c r="I190" i="11"/>
  <c r="H190" i="11"/>
  <c r="F190" i="11"/>
  <c r="E190" i="11"/>
  <c r="Y189" i="11"/>
  <c r="X189" i="11"/>
  <c r="W189" i="11"/>
  <c r="U189" i="11"/>
  <c r="V189" i="11" s="1"/>
  <c r="T189" i="11"/>
  <c r="R189" i="11"/>
  <c r="Q189" i="11"/>
  <c r="O189" i="11"/>
  <c r="N189" i="11"/>
  <c r="L189" i="11"/>
  <c r="K189" i="11"/>
  <c r="M189" i="11" s="1"/>
  <c r="I189" i="11"/>
  <c r="J189" i="11" s="1"/>
  <c r="H189" i="11"/>
  <c r="F189" i="11"/>
  <c r="E189" i="11"/>
  <c r="X188" i="11"/>
  <c r="W188" i="11"/>
  <c r="U188" i="11"/>
  <c r="T188" i="11"/>
  <c r="V188" i="11" s="1"/>
  <c r="R188" i="11"/>
  <c r="Q188" i="11"/>
  <c r="S188" i="11" s="1"/>
  <c r="O188" i="11"/>
  <c r="N188" i="11"/>
  <c r="M188" i="11"/>
  <c r="L188" i="11"/>
  <c r="K188" i="11"/>
  <c r="I188" i="11"/>
  <c r="H188" i="11"/>
  <c r="J188" i="11" s="1"/>
  <c r="G188" i="11"/>
  <c r="F188" i="11"/>
  <c r="E188" i="11"/>
  <c r="X187" i="11"/>
  <c r="W187" i="11"/>
  <c r="U187" i="11"/>
  <c r="V187" i="11" s="1"/>
  <c r="T187" i="11"/>
  <c r="E7" i="5" s="1"/>
  <c r="R187" i="11"/>
  <c r="S187" i="11" s="1"/>
  <c r="Q187" i="11"/>
  <c r="O187" i="11"/>
  <c r="N187" i="11"/>
  <c r="P187" i="11" s="1"/>
  <c r="L187" i="11"/>
  <c r="K187" i="11"/>
  <c r="I187" i="11"/>
  <c r="H187" i="11"/>
  <c r="J187" i="11" s="1"/>
  <c r="F187" i="11"/>
  <c r="G187" i="11" s="1"/>
  <c r="E187" i="11"/>
  <c r="Y186" i="11"/>
  <c r="X186" i="11"/>
  <c r="W186" i="11"/>
  <c r="E10" i="5" s="1"/>
  <c r="U186" i="11"/>
  <c r="T186" i="11"/>
  <c r="V186" i="11" s="1"/>
  <c r="S186" i="11"/>
  <c r="R186" i="11"/>
  <c r="Q186" i="11"/>
  <c r="O186" i="11"/>
  <c r="N186" i="11"/>
  <c r="P186" i="11" s="1"/>
  <c r="L186" i="11"/>
  <c r="M186" i="11" s="1"/>
  <c r="K186" i="11"/>
  <c r="I186" i="11"/>
  <c r="H186" i="11"/>
  <c r="F186" i="11"/>
  <c r="E186" i="11"/>
  <c r="G186" i="11" s="1"/>
  <c r="R185" i="11"/>
  <c r="S185" i="11" s="1"/>
  <c r="Q185" i="11"/>
  <c r="O185" i="11"/>
  <c r="N185" i="11"/>
  <c r="P185" i="11" s="1"/>
  <c r="L185" i="11"/>
  <c r="K185" i="11"/>
  <c r="I185" i="11"/>
  <c r="H185" i="11"/>
  <c r="J185" i="11" s="1"/>
  <c r="F185" i="11"/>
  <c r="E185" i="11"/>
  <c r="G185" i="11" s="1"/>
  <c r="S184" i="11"/>
  <c r="R184" i="11"/>
  <c r="Q184" i="11"/>
  <c r="O184" i="11"/>
  <c r="N184" i="11"/>
  <c r="P184" i="11" s="1"/>
  <c r="L184" i="11"/>
  <c r="K184" i="11"/>
  <c r="I184" i="11"/>
  <c r="J184" i="11" s="1"/>
  <c r="H184" i="11"/>
  <c r="F184" i="11"/>
  <c r="E184" i="11"/>
  <c r="G184" i="11" s="1"/>
  <c r="R183" i="11"/>
  <c r="Q183" i="11"/>
  <c r="O183" i="11"/>
  <c r="N183" i="11"/>
  <c r="M183" i="11"/>
  <c r="L183" i="11"/>
  <c r="K183" i="11"/>
  <c r="I183" i="11"/>
  <c r="H183" i="11"/>
  <c r="J183" i="11" s="1"/>
  <c r="F183" i="11"/>
  <c r="E183" i="11"/>
  <c r="G183" i="11" s="1"/>
  <c r="R182" i="11"/>
  <c r="Q182" i="11"/>
  <c r="S182" i="11" s="1"/>
  <c r="O182" i="11"/>
  <c r="N182" i="11"/>
  <c r="M182" i="11"/>
  <c r="L182" i="11"/>
  <c r="K182" i="11"/>
  <c r="I182" i="11"/>
  <c r="H182" i="11"/>
  <c r="F182" i="11"/>
  <c r="E182" i="11"/>
  <c r="G182" i="11" s="1"/>
  <c r="R181" i="11"/>
  <c r="Q181" i="11"/>
  <c r="O181" i="11"/>
  <c r="N181" i="11"/>
  <c r="P181" i="11" s="1"/>
  <c r="L181" i="11"/>
  <c r="K181" i="11"/>
  <c r="I181" i="11"/>
  <c r="H181" i="11"/>
  <c r="F181" i="11"/>
  <c r="E181" i="11"/>
  <c r="R180" i="11"/>
  <c r="Q180" i="11"/>
  <c r="S180" i="11" s="1"/>
  <c r="O180" i="11"/>
  <c r="N180" i="11"/>
  <c r="L180" i="11"/>
  <c r="K180" i="11"/>
  <c r="M180" i="11" s="1"/>
  <c r="I180" i="11"/>
  <c r="H180" i="11"/>
  <c r="J180" i="11" s="1"/>
  <c r="G180" i="11"/>
  <c r="F180" i="11"/>
  <c r="E180" i="11"/>
  <c r="R179" i="11"/>
  <c r="Q179" i="11"/>
  <c r="S179" i="11" s="1"/>
  <c r="O179" i="11"/>
  <c r="N179" i="11"/>
  <c r="P179" i="11" s="1"/>
  <c r="M179" i="11"/>
  <c r="L179" i="11"/>
  <c r="K179" i="11"/>
  <c r="I179" i="11"/>
  <c r="J179" i="11" s="1"/>
  <c r="H179" i="11"/>
  <c r="F179" i="11"/>
  <c r="E179" i="11"/>
  <c r="R178" i="11"/>
  <c r="Q178" i="11"/>
  <c r="O178" i="11"/>
  <c r="N178" i="11"/>
  <c r="P178" i="11" s="1"/>
  <c r="M178" i="11"/>
  <c r="L178" i="11"/>
  <c r="K178" i="11"/>
  <c r="I178" i="11"/>
  <c r="H178" i="11"/>
  <c r="F178" i="11"/>
  <c r="E178" i="11"/>
  <c r="S177" i="11"/>
  <c r="R177" i="11"/>
  <c r="Q177" i="11"/>
  <c r="O177" i="11"/>
  <c r="N177" i="11"/>
  <c r="L177" i="11"/>
  <c r="K177" i="11"/>
  <c r="J177" i="11"/>
  <c r="I177" i="11"/>
  <c r="H177" i="11"/>
  <c r="F177" i="11"/>
  <c r="G177" i="11" s="1"/>
  <c r="E177" i="11"/>
  <c r="R176" i="11"/>
  <c r="Q176" i="11"/>
  <c r="O176" i="11"/>
  <c r="N176" i="11"/>
  <c r="L176" i="11"/>
  <c r="M176" i="11" s="1"/>
  <c r="K176" i="11"/>
  <c r="I176" i="11"/>
  <c r="H176" i="11"/>
  <c r="J176" i="11" s="1"/>
  <c r="G176" i="11"/>
  <c r="F176" i="11"/>
  <c r="E176" i="11"/>
  <c r="R175" i="11"/>
  <c r="Q175" i="11"/>
  <c r="O175" i="11"/>
  <c r="N175" i="11"/>
  <c r="M175" i="11"/>
  <c r="L175" i="11"/>
  <c r="K175" i="11"/>
  <c r="I175" i="11"/>
  <c r="H175" i="11"/>
  <c r="F175" i="11"/>
  <c r="E175" i="11"/>
  <c r="R174" i="11"/>
  <c r="Q174" i="11"/>
  <c r="P174" i="11"/>
  <c r="O174" i="11"/>
  <c r="N174" i="11"/>
  <c r="L174" i="11"/>
  <c r="M174" i="11" s="1"/>
  <c r="K174" i="11"/>
  <c r="I174" i="11"/>
  <c r="H174" i="11"/>
  <c r="F174" i="11"/>
  <c r="E174" i="11"/>
  <c r="R173" i="11"/>
  <c r="Q173" i="11"/>
  <c r="S173" i="11" s="1"/>
  <c r="O173" i="11"/>
  <c r="P173" i="11" s="1"/>
  <c r="N173" i="11"/>
  <c r="L173" i="11"/>
  <c r="K173" i="11"/>
  <c r="I173" i="11"/>
  <c r="H173" i="11"/>
  <c r="F173" i="11"/>
  <c r="E173" i="11"/>
  <c r="S172" i="11"/>
  <c r="R172" i="11"/>
  <c r="Q172" i="11"/>
  <c r="O172" i="11"/>
  <c r="N172" i="11"/>
  <c r="L172" i="11"/>
  <c r="K172" i="11"/>
  <c r="M172" i="11" s="1"/>
  <c r="I172" i="11"/>
  <c r="H172" i="11"/>
  <c r="J172" i="11" s="1"/>
  <c r="F172" i="11"/>
  <c r="E172" i="11"/>
  <c r="G172" i="11" s="1"/>
  <c r="R171" i="11"/>
  <c r="Q171" i="11"/>
  <c r="O171" i="11"/>
  <c r="N171" i="11"/>
  <c r="L171" i="11"/>
  <c r="K171" i="11"/>
  <c r="I171" i="11"/>
  <c r="H171" i="11"/>
  <c r="J171" i="11" s="1"/>
  <c r="F171" i="11"/>
  <c r="E171" i="11"/>
  <c r="R170" i="11"/>
  <c r="Q170" i="11"/>
  <c r="S170" i="11" s="1"/>
  <c r="O170" i="11"/>
  <c r="N170" i="11"/>
  <c r="L170" i="11"/>
  <c r="K170" i="11"/>
  <c r="I170" i="11"/>
  <c r="H170" i="11"/>
  <c r="G170" i="11"/>
  <c r="F170" i="11"/>
  <c r="E170" i="11"/>
  <c r="R169" i="11"/>
  <c r="Q169" i="11"/>
  <c r="S169" i="11" s="1"/>
  <c r="P169" i="11"/>
  <c r="O169" i="11"/>
  <c r="N169" i="11"/>
  <c r="L169" i="11"/>
  <c r="K169" i="11"/>
  <c r="I169" i="11"/>
  <c r="J169" i="11" s="1"/>
  <c r="H169" i="11"/>
  <c r="F169" i="11"/>
  <c r="E169" i="11"/>
  <c r="R168" i="11"/>
  <c r="S168" i="11" s="1"/>
  <c r="Q168" i="11"/>
  <c r="O168" i="11"/>
  <c r="N168" i="11"/>
  <c r="L168" i="11"/>
  <c r="K168" i="11"/>
  <c r="M168" i="11" s="1"/>
  <c r="I168" i="11"/>
  <c r="H168" i="11"/>
  <c r="J168" i="11" s="1"/>
  <c r="F168" i="11"/>
  <c r="E168" i="11"/>
  <c r="G168" i="11" s="1"/>
  <c r="R167" i="11"/>
  <c r="Q167" i="11"/>
  <c r="O167" i="11"/>
  <c r="P167" i="11" s="1"/>
  <c r="N167" i="11"/>
  <c r="L167" i="11"/>
  <c r="K167" i="11"/>
  <c r="M167" i="11" s="1"/>
  <c r="I167" i="11"/>
  <c r="H167" i="11"/>
  <c r="J167" i="11" s="1"/>
  <c r="F167" i="11"/>
  <c r="E167" i="11"/>
  <c r="R166" i="11"/>
  <c r="Q166" i="11"/>
  <c r="O166" i="11"/>
  <c r="P166" i="11" s="1"/>
  <c r="N166" i="11"/>
  <c r="L166" i="11"/>
  <c r="K166" i="11"/>
  <c r="I166" i="11"/>
  <c r="H166" i="11"/>
  <c r="F166" i="11"/>
  <c r="E166" i="11"/>
  <c r="R165" i="11"/>
  <c r="Q165" i="11"/>
  <c r="O165" i="11"/>
  <c r="N165" i="11"/>
  <c r="P165" i="11" s="1"/>
  <c r="L165" i="11"/>
  <c r="K165" i="11"/>
  <c r="I165" i="11"/>
  <c r="H165" i="11"/>
  <c r="G165" i="11"/>
  <c r="F165" i="11"/>
  <c r="E165" i="11"/>
  <c r="R164" i="11"/>
  <c r="Q164" i="11"/>
  <c r="O164" i="11"/>
  <c r="N164" i="11"/>
  <c r="P164" i="11" s="1"/>
  <c r="L164" i="11"/>
  <c r="K164" i="11"/>
  <c r="I164" i="11"/>
  <c r="H164" i="11"/>
  <c r="J164" i="11" s="1"/>
  <c r="F164" i="11"/>
  <c r="E164" i="11"/>
  <c r="R163" i="11"/>
  <c r="Q163" i="11"/>
  <c r="O163" i="11"/>
  <c r="N163" i="11"/>
  <c r="P163" i="11" s="1"/>
  <c r="L163" i="11"/>
  <c r="K163" i="11"/>
  <c r="I163" i="11"/>
  <c r="H163" i="11"/>
  <c r="F163" i="11"/>
  <c r="E163" i="11"/>
  <c r="R162" i="11"/>
  <c r="Q162" i="11"/>
  <c r="O162" i="11"/>
  <c r="N162" i="11"/>
  <c r="P162" i="11" s="1"/>
  <c r="L162" i="11"/>
  <c r="M162" i="11" s="1"/>
  <c r="K162" i="11"/>
  <c r="I162" i="11"/>
  <c r="H162" i="11"/>
  <c r="F162" i="11"/>
  <c r="E162" i="11"/>
  <c r="R161" i="11"/>
  <c r="Q161" i="11"/>
  <c r="O161" i="11"/>
  <c r="N161" i="11"/>
  <c r="P161" i="11" s="1"/>
  <c r="L161" i="11"/>
  <c r="K161" i="11"/>
  <c r="M161" i="11" s="1"/>
  <c r="I161" i="11"/>
  <c r="H161" i="11"/>
  <c r="F161" i="11"/>
  <c r="E161" i="11"/>
  <c r="G161" i="11" s="1"/>
  <c r="R160" i="11"/>
  <c r="Q160" i="11"/>
  <c r="S160" i="11" s="1"/>
  <c r="O160" i="11"/>
  <c r="N160" i="11"/>
  <c r="P160" i="11" s="1"/>
  <c r="L160" i="11"/>
  <c r="K160" i="11"/>
  <c r="M160" i="11" s="1"/>
  <c r="I160" i="11"/>
  <c r="H160" i="11"/>
  <c r="G160" i="11"/>
  <c r="F160" i="11"/>
  <c r="E160" i="11"/>
  <c r="R159" i="11"/>
  <c r="Q159" i="11"/>
  <c r="O159" i="11"/>
  <c r="N159" i="11"/>
  <c r="L159" i="11"/>
  <c r="K159" i="11"/>
  <c r="I159" i="11"/>
  <c r="H159" i="11"/>
  <c r="F159" i="11"/>
  <c r="E159" i="11"/>
  <c r="R158" i="11"/>
  <c r="S158" i="11" s="1"/>
  <c r="Q158" i="11"/>
  <c r="O158" i="11"/>
  <c r="N158" i="11"/>
  <c r="P158" i="11" s="1"/>
  <c r="L158" i="11"/>
  <c r="K158" i="11"/>
  <c r="I158" i="11"/>
  <c r="H158" i="11"/>
  <c r="F158" i="11"/>
  <c r="G158" i="11" s="1"/>
  <c r="E158" i="11"/>
  <c r="R157" i="11"/>
  <c r="Q157" i="11"/>
  <c r="O157" i="11"/>
  <c r="N157" i="11"/>
  <c r="P157" i="11" s="1"/>
  <c r="L157" i="11"/>
  <c r="K157" i="11"/>
  <c r="J157" i="11"/>
  <c r="I157" i="11"/>
  <c r="H157" i="11"/>
  <c r="F157" i="11"/>
  <c r="E157" i="11"/>
  <c r="G157" i="11" s="1"/>
  <c r="R156" i="11"/>
  <c r="Q156" i="11"/>
  <c r="O156" i="11"/>
  <c r="P156" i="11" s="1"/>
  <c r="N156" i="11"/>
  <c r="L156" i="11"/>
  <c r="M156" i="11" s="1"/>
  <c r="K156" i="11"/>
  <c r="I156" i="11"/>
  <c r="H156" i="11"/>
  <c r="J156" i="11" s="1"/>
  <c r="F156" i="11"/>
  <c r="E156" i="11"/>
  <c r="G156" i="11" s="1"/>
  <c r="R155" i="11"/>
  <c r="S155" i="11" s="1"/>
  <c r="Q155" i="11"/>
  <c r="O155" i="11"/>
  <c r="N155" i="11"/>
  <c r="P155" i="11" s="1"/>
  <c r="L155" i="11"/>
  <c r="K155" i="11"/>
  <c r="M155" i="11" s="1"/>
  <c r="I155" i="11"/>
  <c r="J155" i="11" s="1"/>
  <c r="H155" i="11"/>
  <c r="F155" i="11"/>
  <c r="G155" i="11" s="1"/>
  <c r="E155" i="11"/>
  <c r="R154" i="11"/>
  <c r="Q154" i="11"/>
  <c r="O154" i="11"/>
  <c r="N154" i="11"/>
  <c r="L154" i="11"/>
  <c r="K154" i="11"/>
  <c r="I154" i="11"/>
  <c r="J154" i="11" s="1"/>
  <c r="H154" i="11"/>
  <c r="F154" i="11"/>
  <c r="G154" i="11" s="1"/>
  <c r="E154" i="11"/>
  <c r="R153" i="11"/>
  <c r="Q153" i="11"/>
  <c r="S153" i="11" s="1"/>
  <c r="P153" i="11"/>
  <c r="O153" i="11"/>
  <c r="N153" i="11"/>
  <c r="L153" i="11"/>
  <c r="K153" i="11"/>
  <c r="I153" i="11"/>
  <c r="J153" i="11" s="1"/>
  <c r="H153" i="11"/>
  <c r="F153" i="11"/>
  <c r="E153" i="11"/>
  <c r="R152" i="11"/>
  <c r="Q152" i="11"/>
  <c r="O152" i="11"/>
  <c r="N152" i="11"/>
  <c r="L152" i="11"/>
  <c r="M152" i="11" s="1"/>
  <c r="K152" i="11"/>
  <c r="I152" i="11"/>
  <c r="H152" i="11"/>
  <c r="F152" i="11"/>
  <c r="E152" i="11"/>
  <c r="G152" i="11" s="1"/>
  <c r="R151" i="11"/>
  <c r="Q151" i="11"/>
  <c r="O151" i="11"/>
  <c r="N151" i="11"/>
  <c r="L151" i="11"/>
  <c r="K151" i="11"/>
  <c r="I151" i="11"/>
  <c r="H151" i="11"/>
  <c r="J151" i="11" s="1"/>
  <c r="F151" i="11"/>
  <c r="E151" i="11"/>
  <c r="S150" i="11"/>
  <c r="R150" i="11"/>
  <c r="Q150" i="11"/>
  <c r="O150" i="11"/>
  <c r="N150" i="11"/>
  <c r="P150" i="11" s="1"/>
  <c r="L150" i="11"/>
  <c r="K150" i="11"/>
  <c r="M150" i="11" s="1"/>
  <c r="J150" i="11"/>
  <c r="I150" i="11"/>
  <c r="H150" i="11"/>
  <c r="F150" i="11"/>
  <c r="G150" i="11" s="1"/>
  <c r="E150" i="11"/>
  <c r="R149" i="11"/>
  <c r="Q149" i="11"/>
  <c r="O149" i="11"/>
  <c r="N149" i="11"/>
  <c r="P149" i="11" s="1"/>
  <c r="L149" i="11"/>
  <c r="M149" i="11" s="1"/>
  <c r="K149" i="11"/>
  <c r="I149" i="11"/>
  <c r="H149" i="11"/>
  <c r="F149" i="11"/>
  <c r="E149" i="11"/>
  <c r="G149" i="11" s="1"/>
  <c r="R148" i="11"/>
  <c r="Q148" i="11"/>
  <c r="S148" i="11" s="1"/>
  <c r="O148" i="11"/>
  <c r="N148" i="11"/>
  <c r="P148" i="11" s="1"/>
  <c r="M148" i="11"/>
  <c r="L148" i="11"/>
  <c r="K148" i="11"/>
  <c r="I148" i="11"/>
  <c r="H148" i="11"/>
  <c r="F148" i="11"/>
  <c r="E148" i="11"/>
  <c r="G148" i="11" s="1"/>
  <c r="R147" i="11"/>
  <c r="S147" i="11" s="1"/>
  <c r="Q147" i="11"/>
  <c r="O147" i="11"/>
  <c r="P147" i="11" s="1"/>
  <c r="N147" i="11"/>
  <c r="L147" i="11"/>
  <c r="K147" i="11"/>
  <c r="I147" i="11"/>
  <c r="H147" i="11"/>
  <c r="J147" i="11" s="1"/>
  <c r="F147" i="11"/>
  <c r="E147" i="11"/>
  <c r="R146" i="11"/>
  <c r="S146" i="11" s="1"/>
  <c r="Q146" i="11"/>
  <c r="O146" i="11"/>
  <c r="N146" i="11"/>
  <c r="L146" i="11"/>
  <c r="M146" i="11" s="1"/>
  <c r="K146" i="11"/>
  <c r="I146" i="11"/>
  <c r="J146" i="11" s="1"/>
  <c r="H146" i="11"/>
  <c r="F146" i="11"/>
  <c r="E146" i="11"/>
  <c r="G146" i="11" s="1"/>
  <c r="R145" i="11"/>
  <c r="Q145" i="11"/>
  <c r="O145" i="11"/>
  <c r="N145" i="11"/>
  <c r="L145" i="11"/>
  <c r="M145" i="11" s="1"/>
  <c r="K145" i="11"/>
  <c r="I145" i="11"/>
  <c r="H145" i="11"/>
  <c r="J145" i="11" s="1"/>
  <c r="F145" i="11"/>
  <c r="E145" i="11"/>
  <c r="R144" i="11"/>
  <c r="Q144" i="11"/>
  <c r="O144" i="11"/>
  <c r="P144" i="11" s="1"/>
  <c r="N144" i="11"/>
  <c r="L144" i="11"/>
  <c r="M144" i="11" s="1"/>
  <c r="K144" i="11"/>
  <c r="I144" i="11"/>
  <c r="H144" i="11"/>
  <c r="G144" i="11"/>
  <c r="F144" i="11"/>
  <c r="E144" i="11"/>
  <c r="R143" i="11"/>
  <c r="Q143" i="11"/>
  <c r="O143" i="11"/>
  <c r="P143" i="11" s="1"/>
  <c r="N143" i="11"/>
  <c r="L143" i="11"/>
  <c r="K143" i="11"/>
  <c r="J143" i="11"/>
  <c r="I143" i="11"/>
  <c r="H143" i="11"/>
  <c r="F143" i="11"/>
  <c r="G143" i="11" s="1"/>
  <c r="E143" i="11"/>
  <c r="R142" i="11"/>
  <c r="S142" i="11" s="1"/>
  <c r="Q142" i="11"/>
  <c r="O142" i="11"/>
  <c r="N142" i="11"/>
  <c r="L142" i="11"/>
  <c r="K142" i="11"/>
  <c r="I142" i="11"/>
  <c r="J142" i="11" s="1"/>
  <c r="H142" i="11"/>
  <c r="F142" i="11"/>
  <c r="G142" i="11" s="1"/>
  <c r="E142" i="11"/>
  <c r="R141" i="11"/>
  <c r="Q141" i="11"/>
  <c r="S141" i="11" s="1"/>
  <c r="O141" i="11"/>
  <c r="N141" i="11"/>
  <c r="L141" i="11"/>
  <c r="K141" i="11"/>
  <c r="I141" i="11"/>
  <c r="J141" i="11" s="1"/>
  <c r="H141" i="11"/>
  <c r="F141" i="11"/>
  <c r="E141" i="11"/>
  <c r="R140" i="11"/>
  <c r="S140" i="11" s="1"/>
  <c r="Q140" i="11"/>
  <c r="P140" i="11"/>
  <c r="O140" i="11"/>
  <c r="N140" i="11"/>
  <c r="L140" i="11"/>
  <c r="K140" i="11"/>
  <c r="I140" i="11"/>
  <c r="H140" i="11"/>
  <c r="J140" i="11" s="1"/>
  <c r="F140" i="11"/>
  <c r="E140" i="11"/>
  <c r="R139" i="11"/>
  <c r="S139" i="11" s="1"/>
  <c r="Q139" i="11"/>
  <c r="O139" i="11"/>
  <c r="N139" i="11"/>
  <c r="L139" i="11"/>
  <c r="K139" i="11"/>
  <c r="M139" i="11" s="1"/>
  <c r="I139" i="11"/>
  <c r="H139" i="11"/>
  <c r="F139" i="11"/>
  <c r="G139" i="11" s="1"/>
  <c r="E139" i="11"/>
  <c r="R138" i="11"/>
  <c r="Q138" i="11"/>
  <c r="S138" i="11" s="1"/>
  <c r="O138" i="11"/>
  <c r="N138" i="11"/>
  <c r="L138" i="11"/>
  <c r="K138" i="11"/>
  <c r="M138" i="11" s="1"/>
  <c r="I138" i="11"/>
  <c r="H138" i="11"/>
  <c r="J138" i="11" s="1"/>
  <c r="G138" i="11"/>
  <c r="F138" i="11"/>
  <c r="E138" i="11"/>
  <c r="R137" i="11"/>
  <c r="Q137" i="11"/>
  <c r="S137" i="11" s="1"/>
  <c r="O137" i="11"/>
  <c r="N137" i="11"/>
  <c r="L137" i="11"/>
  <c r="M137" i="11" s="1"/>
  <c r="K137" i="11"/>
  <c r="I137" i="11"/>
  <c r="J137" i="11" s="1"/>
  <c r="H137" i="11"/>
  <c r="F137" i="11"/>
  <c r="E137" i="11"/>
  <c r="G137" i="11" s="1"/>
  <c r="R136" i="11"/>
  <c r="Q136" i="11"/>
  <c r="S136" i="11" s="1"/>
  <c r="O136" i="11"/>
  <c r="P136" i="11" s="1"/>
  <c r="N136" i="11"/>
  <c r="L136" i="11"/>
  <c r="K136" i="11"/>
  <c r="M136" i="11" s="1"/>
  <c r="I136" i="11"/>
  <c r="H136" i="11"/>
  <c r="F136" i="11"/>
  <c r="E136" i="11"/>
  <c r="R135" i="11"/>
  <c r="S135" i="11" s="1"/>
  <c r="Q135" i="11"/>
  <c r="O135" i="11"/>
  <c r="P135" i="11" s="1"/>
  <c r="N135" i="11"/>
  <c r="L135" i="11"/>
  <c r="K135" i="11"/>
  <c r="I135" i="11"/>
  <c r="H135" i="11"/>
  <c r="F135" i="11"/>
  <c r="G135" i="11" s="1"/>
  <c r="E135" i="11"/>
  <c r="R134" i="11"/>
  <c r="Q134" i="11"/>
  <c r="O134" i="11"/>
  <c r="N134" i="11"/>
  <c r="M134" i="11"/>
  <c r="L134" i="11"/>
  <c r="K134" i="11"/>
  <c r="I134" i="11"/>
  <c r="H134" i="11"/>
  <c r="F134" i="11"/>
  <c r="E134" i="11"/>
  <c r="R133" i="11"/>
  <c r="Q133" i="11"/>
  <c r="P133" i="11"/>
  <c r="O133" i="11"/>
  <c r="N133" i="11"/>
  <c r="L133" i="11"/>
  <c r="M133" i="11" s="1"/>
  <c r="K133" i="11"/>
  <c r="I133" i="11"/>
  <c r="H133" i="11"/>
  <c r="F133" i="11"/>
  <c r="E133" i="11"/>
  <c r="R132" i="11"/>
  <c r="Q132" i="11"/>
  <c r="S132" i="11" s="1"/>
  <c r="O132" i="11"/>
  <c r="N132" i="11"/>
  <c r="L132" i="11"/>
  <c r="K132" i="11"/>
  <c r="M132" i="11" s="1"/>
  <c r="I132" i="11"/>
  <c r="H132" i="11"/>
  <c r="F132" i="11"/>
  <c r="E132" i="11"/>
  <c r="G132" i="11" s="1"/>
  <c r="R131" i="11"/>
  <c r="Q131" i="11"/>
  <c r="S131" i="11" s="1"/>
  <c r="O131" i="11"/>
  <c r="N131" i="11"/>
  <c r="P131" i="11" s="1"/>
  <c r="L131" i="11"/>
  <c r="K131" i="11"/>
  <c r="M131" i="11" s="1"/>
  <c r="J131" i="11"/>
  <c r="I131" i="11"/>
  <c r="H131" i="11"/>
  <c r="G131" i="11"/>
  <c r="F131" i="11"/>
  <c r="E131" i="11"/>
  <c r="R130" i="11"/>
  <c r="S130" i="11" s="1"/>
  <c r="Q130" i="11"/>
  <c r="O130" i="11"/>
  <c r="N130" i="11"/>
  <c r="L130" i="11"/>
  <c r="K130" i="11"/>
  <c r="M130" i="11" s="1"/>
  <c r="I130" i="11"/>
  <c r="J130" i="11" s="1"/>
  <c r="H130" i="11"/>
  <c r="F130" i="11"/>
  <c r="E130" i="11"/>
  <c r="G130" i="11" s="1"/>
  <c r="R129" i="11"/>
  <c r="Q129" i="11"/>
  <c r="O129" i="11"/>
  <c r="N129" i="11"/>
  <c r="P129" i="11" s="1"/>
  <c r="M129" i="11"/>
  <c r="L129" i="11"/>
  <c r="K129" i="11"/>
  <c r="I129" i="11"/>
  <c r="H129" i="11"/>
  <c r="J129" i="11" s="1"/>
  <c r="F129" i="11"/>
  <c r="E129" i="11"/>
  <c r="R128" i="11"/>
  <c r="Q128" i="11"/>
  <c r="O128" i="11"/>
  <c r="P128" i="11" s="1"/>
  <c r="N128" i="11"/>
  <c r="M128" i="11"/>
  <c r="L128" i="11"/>
  <c r="K128" i="11"/>
  <c r="I128" i="11"/>
  <c r="H128" i="11"/>
  <c r="F128" i="11"/>
  <c r="E128" i="11"/>
  <c r="G128" i="11" s="1"/>
  <c r="R127" i="11"/>
  <c r="Q127" i="11"/>
  <c r="O127" i="11"/>
  <c r="N127" i="11"/>
  <c r="P127" i="11" s="1"/>
  <c r="L127" i="11"/>
  <c r="K127" i="11"/>
  <c r="I127" i="11"/>
  <c r="J127" i="11" s="1"/>
  <c r="H127" i="11"/>
  <c r="F127" i="11"/>
  <c r="E127" i="11"/>
  <c r="R126" i="11"/>
  <c r="Q126" i="11"/>
  <c r="D12" i="5" s="1"/>
  <c r="O126" i="11"/>
  <c r="N126" i="11"/>
  <c r="D9" i="5" s="1"/>
  <c r="L126" i="11"/>
  <c r="K126" i="11"/>
  <c r="I126" i="11"/>
  <c r="H126" i="11"/>
  <c r="G126" i="11"/>
  <c r="F126" i="11"/>
  <c r="E126" i="11"/>
  <c r="L125" i="11"/>
  <c r="K125" i="11"/>
  <c r="I125" i="11"/>
  <c r="H125" i="11"/>
  <c r="F125" i="11"/>
  <c r="G125" i="11" s="1"/>
  <c r="E125" i="11"/>
  <c r="L124" i="11"/>
  <c r="K124" i="11"/>
  <c r="I124" i="11"/>
  <c r="H124" i="11"/>
  <c r="J124" i="11" s="1"/>
  <c r="F124" i="11"/>
  <c r="E124" i="11"/>
  <c r="G124" i="11" s="1"/>
  <c r="M123" i="11"/>
  <c r="L123" i="11"/>
  <c r="K123" i="11"/>
  <c r="I123" i="11"/>
  <c r="H123" i="11"/>
  <c r="J123" i="11" s="1"/>
  <c r="F123" i="11"/>
  <c r="E123" i="11"/>
  <c r="L122" i="11"/>
  <c r="K122" i="11"/>
  <c r="I122" i="11"/>
  <c r="J122" i="11" s="1"/>
  <c r="H122" i="11"/>
  <c r="F122" i="11"/>
  <c r="E122" i="11"/>
  <c r="L121" i="11"/>
  <c r="K121" i="11"/>
  <c r="I121" i="11"/>
  <c r="H121" i="11"/>
  <c r="F121" i="11"/>
  <c r="G121" i="11" s="1"/>
  <c r="E121" i="11"/>
  <c r="L120" i="11"/>
  <c r="K120" i="11"/>
  <c r="I120" i="11"/>
  <c r="H120" i="11"/>
  <c r="F120" i="11"/>
  <c r="E120" i="11"/>
  <c r="L119" i="11"/>
  <c r="K119" i="11"/>
  <c r="I119" i="11"/>
  <c r="H119" i="11"/>
  <c r="J119" i="11" s="1"/>
  <c r="F119" i="11"/>
  <c r="E119" i="11"/>
  <c r="M118" i="11"/>
  <c r="L118" i="11"/>
  <c r="K118" i="11"/>
  <c r="J118" i="11"/>
  <c r="I118" i="11"/>
  <c r="H118" i="11"/>
  <c r="F118" i="11"/>
  <c r="E118" i="11"/>
  <c r="L117" i="11"/>
  <c r="K117" i="11"/>
  <c r="I117" i="11"/>
  <c r="H117" i="11"/>
  <c r="F117" i="11"/>
  <c r="G117" i="11" s="1"/>
  <c r="E117" i="11"/>
  <c r="L116" i="11"/>
  <c r="K116" i="11"/>
  <c r="I116" i="11"/>
  <c r="H116" i="11"/>
  <c r="J116" i="11" s="1"/>
  <c r="F116" i="11"/>
  <c r="E116" i="11"/>
  <c r="M115" i="11"/>
  <c r="L115" i="11"/>
  <c r="K115" i="11"/>
  <c r="J115" i="11"/>
  <c r="I115" i="11"/>
  <c r="H115" i="11"/>
  <c r="F115" i="11"/>
  <c r="E115" i="11"/>
  <c r="L114" i="11"/>
  <c r="K114" i="11"/>
  <c r="M114" i="11" s="1"/>
  <c r="J114" i="11"/>
  <c r="I114" i="11"/>
  <c r="H114" i="11"/>
  <c r="F114" i="11"/>
  <c r="G114" i="11" s="1"/>
  <c r="E114" i="11"/>
  <c r="L113" i="11"/>
  <c r="K113" i="11"/>
  <c r="I113" i="11"/>
  <c r="H113" i="11"/>
  <c r="F113" i="11"/>
  <c r="G113" i="11" s="1"/>
  <c r="E113" i="11"/>
  <c r="L112" i="11"/>
  <c r="K112" i="11"/>
  <c r="I112" i="11"/>
  <c r="H112" i="11"/>
  <c r="F112" i="11"/>
  <c r="E112" i="11"/>
  <c r="G112" i="11" s="1"/>
  <c r="L111" i="11"/>
  <c r="M111" i="11" s="1"/>
  <c r="K111" i="11"/>
  <c r="I111" i="11"/>
  <c r="H111" i="11"/>
  <c r="F111" i="11"/>
  <c r="E111" i="11"/>
  <c r="L110" i="11"/>
  <c r="K110" i="11"/>
  <c r="I110" i="11"/>
  <c r="H110" i="11"/>
  <c r="F110" i="11"/>
  <c r="E110" i="11"/>
  <c r="G110" i="11" s="1"/>
  <c r="L109" i="11"/>
  <c r="K109" i="11"/>
  <c r="I109" i="11"/>
  <c r="H109" i="11"/>
  <c r="J109" i="11" s="1"/>
  <c r="F109" i="11"/>
  <c r="E109" i="11"/>
  <c r="L108" i="11"/>
  <c r="K108" i="11"/>
  <c r="I108" i="11"/>
  <c r="H108" i="11"/>
  <c r="G108" i="11"/>
  <c r="F108" i="11"/>
  <c r="E108" i="11"/>
  <c r="L107" i="11"/>
  <c r="K107" i="11"/>
  <c r="M107" i="11" s="1"/>
  <c r="I107" i="11"/>
  <c r="H107" i="11"/>
  <c r="F107" i="11"/>
  <c r="E107" i="11"/>
  <c r="L106" i="11"/>
  <c r="K106" i="11"/>
  <c r="M106" i="11" s="1"/>
  <c r="I106" i="11"/>
  <c r="J106" i="11" s="1"/>
  <c r="H106" i="11"/>
  <c r="F106" i="11"/>
  <c r="E106" i="11"/>
  <c r="L105" i="11"/>
  <c r="K105" i="11"/>
  <c r="I105" i="11"/>
  <c r="H105" i="11"/>
  <c r="F105" i="11"/>
  <c r="E105" i="11"/>
  <c r="L104" i="11"/>
  <c r="K104" i="11"/>
  <c r="I104" i="11"/>
  <c r="H104" i="11"/>
  <c r="J104" i="11" s="1"/>
  <c r="F104" i="11"/>
  <c r="E104" i="11"/>
  <c r="L103" i="11"/>
  <c r="M103" i="11" s="1"/>
  <c r="K103" i="11"/>
  <c r="J103" i="11"/>
  <c r="I103" i="11"/>
  <c r="H103" i="11"/>
  <c r="F103" i="11"/>
  <c r="E103" i="11"/>
  <c r="L102" i="11"/>
  <c r="K102" i="11"/>
  <c r="I102" i="11"/>
  <c r="J102" i="11" s="1"/>
  <c r="H102" i="11"/>
  <c r="F102" i="11"/>
  <c r="G102" i="11" s="1"/>
  <c r="E102" i="11"/>
  <c r="L101" i="11"/>
  <c r="K101" i="11"/>
  <c r="M101" i="11" s="1"/>
  <c r="I101" i="11"/>
  <c r="H101" i="11"/>
  <c r="F101" i="11"/>
  <c r="E101" i="11"/>
  <c r="G101" i="11" s="1"/>
  <c r="L100" i="11"/>
  <c r="K100" i="11"/>
  <c r="I100" i="11"/>
  <c r="H100" i="11"/>
  <c r="J100" i="11" s="1"/>
  <c r="F100" i="11"/>
  <c r="E100" i="11"/>
  <c r="L99" i="11"/>
  <c r="K99" i="11"/>
  <c r="M99" i="11" s="1"/>
  <c r="I99" i="11"/>
  <c r="H99" i="11"/>
  <c r="J99" i="11" s="1"/>
  <c r="F99" i="11"/>
  <c r="E99" i="11"/>
  <c r="L98" i="11"/>
  <c r="K98" i="11"/>
  <c r="M98" i="11" s="1"/>
  <c r="I98" i="11"/>
  <c r="H98" i="11"/>
  <c r="J98" i="11" s="1"/>
  <c r="F98" i="11"/>
  <c r="E98" i="11"/>
  <c r="L97" i="11"/>
  <c r="K97" i="11"/>
  <c r="I97" i="11"/>
  <c r="H97" i="11"/>
  <c r="F97" i="11"/>
  <c r="E97" i="11"/>
  <c r="G97" i="11" s="1"/>
  <c r="L96" i="11"/>
  <c r="K96" i="11"/>
  <c r="I96" i="11"/>
  <c r="H96" i="11"/>
  <c r="F96" i="11"/>
  <c r="E96" i="11"/>
  <c r="G96" i="11" s="1"/>
  <c r="L95" i="11"/>
  <c r="K95" i="11"/>
  <c r="M95" i="11" s="1"/>
  <c r="I95" i="11"/>
  <c r="H95" i="11"/>
  <c r="F95" i="11"/>
  <c r="E95" i="11"/>
  <c r="L94" i="11"/>
  <c r="K94" i="11"/>
  <c r="I94" i="11"/>
  <c r="H94" i="11"/>
  <c r="J94" i="11" s="1"/>
  <c r="G94" i="11"/>
  <c r="F94" i="11"/>
  <c r="E94" i="11"/>
  <c r="L93" i="11"/>
  <c r="K93" i="11"/>
  <c r="I93" i="11"/>
  <c r="H93" i="11"/>
  <c r="J93" i="11" s="1"/>
  <c r="F93" i="11"/>
  <c r="E93" i="11"/>
  <c r="L92" i="11"/>
  <c r="K92" i="11"/>
  <c r="I92" i="11"/>
  <c r="H92" i="11"/>
  <c r="F92" i="11"/>
  <c r="E92" i="11"/>
  <c r="L91" i="11"/>
  <c r="K91" i="11"/>
  <c r="M91" i="11" s="1"/>
  <c r="I91" i="11"/>
  <c r="H91" i="11"/>
  <c r="J91" i="11" s="1"/>
  <c r="F91" i="11"/>
  <c r="E91" i="11"/>
  <c r="L90" i="11"/>
  <c r="M90" i="11" s="1"/>
  <c r="K90" i="11"/>
  <c r="I90" i="11"/>
  <c r="H90" i="11"/>
  <c r="F90" i="11"/>
  <c r="E90" i="11"/>
  <c r="L89" i="11"/>
  <c r="K89" i="11"/>
  <c r="I89" i="11"/>
  <c r="H89" i="11"/>
  <c r="F89" i="11"/>
  <c r="E89" i="11"/>
  <c r="L88" i="11"/>
  <c r="K88" i="11"/>
  <c r="I88" i="11"/>
  <c r="H88" i="11"/>
  <c r="F88" i="11"/>
  <c r="E88" i="11"/>
  <c r="L87" i="11"/>
  <c r="K87" i="11"/>
  <c r="M87" i="11" s="1"/>
  <c r="J87" i="11"/>
  <c r="I87" i="11"/>
  <c r="H87" i="11"/>
  <c r="F87" i="11"/>
  <c r="E87" i="11"/>
  <c r="G87" i="11" s="1"/>
  <c r="L86" i="11"/>
  <c r="K86" i="11"/>
  <c r="M86" i="11" s="1"/>
  <c r="J86" i="11"/>
  <c r="I86" i="11"/>
  <c r="H86" i="11"/>
  <c r="F86" i="11"/>
  <c r="E86" i="11"/>
  <c r="L85" i="11"/>
  <c r="K85" i="11"/>
  <c r="I85" i="11"/>
  <c r="H85" i="11"/>
  <c r="J85" i="11" s="1"/>
  <c r="F85" i="11"/>
  <c r="E85" i="11"/>
  <c r="L84" i="11"/>
  <c r="K84" i="11"/>
  <c r="M84" i="11" s="1"/>
  <c r="I84" i="11"/>
  <c r="H84" i="11"/>
  <c r="F84" i="11"/>
  <c r="E84" i="11"/>
  <c r="G84" i="11" s="1"/>
  <c r="L83" i="11"/>
  <c r="K83" i="11"/>
  <c r="I83" i="11"/>
  <c r="H83" i="11"/>
  <c r="J83" i="11" s="1"/>
  <c r="F83" i="11"/>
  <c r="E83" i="11"/>
  <c r="G83" i="11" s="1"/>
  <c r="L82" i="11"/>
  <c r="K82" i="11"/>
  <c r="I82" i="11"/>
  <c r="H82" i="11"/>
  <c r="J82" i="11" s="1"/>
  <c r="F82" i="11"/>
  <c r="E82" i="11"/>
  <c r="L81" i="11"/>
  <c r="K81" i="11"/>
  <c r="M81" i="11" s="1"/>
  <c r="I81" i="11"/>
  <c r="H81" i="11"/>
  <c r="F81" i="11"/>
  <c r="E81" i="11"/>
  <c r="G81" i="11" s="1"/>
  <c r="L80" i="11"/>
  <c r="K80" i="11"/>
  <c r="I80" i="11"/>
  <c r="H80" i="11"/>
  <c r="F80" i="11"/>
  <c r="E80" i="11"/>
  <c r="L79" i="11"/>
  <c r="K79" i="11"/>
  <c r="I79" i="11"/>
  <c r="H79" i="11"/>
  <c r="F79" i="11"/>
  <c r="E79" i="11"/>
  <c r="G79" i="11" s="1"/>
  <c r="L78" i="11"/>
  <c r="K78" i="11"/>
  <c r="M78" i="11" s="1"/>
  <c r="I78" i="11"/>
  <c r="H78" i="11"/>
  <c r="F78" i="11"/>
  <c r="E78" i="11"/>
  <c r="G78" i="11" s="1"/>
  <c r="M77" i="11"/>
  <c r="L77" i="11"/>
  <c r="K77" i="11"/>
  <c r="I77" i="11"/>
  <c r="H77" i="11"/>
  <c r="F77" i="11"/>
  <c r="E77" i="11"/>
  <c r="G77" i="11" s="1"/>
  <c r="L76" i="11"/>
  <c r="K76" i="11"/>
  <c r="I76" i="11"/>
  <c r="H76" i="11"/>
  <c r="J76" i="11" s="1"/>
  <c r="F76" i="11"/>
  <c r="E76" i="11"/>
  <c r="L75" i="11"/>
  <c r="K75" i="11"/>
  <c r="M75" i="11" s="1"/>
  <c r="I75" i="11"/>
  <c r="H75" i="11"/>
  <c r="F75" i="11"/>
  <c r="E75" i="11"/>
  <c r="L74" i="11"/>
  <c r="K74" i="11"/>
  <c r="I74" i="11"/>
  <c r="H74" i="11"/>
  <c r="F74" i="11"/>
  <c r="E74" i="11"/>
  <c r="L73" i="11"/>
  <c r="K73" i="11"/>
  <c r="I73" i="11"/>
  <c r="H73" i="11"/>
  <c r="J73" i="11" s="1"/>
  <c r="F73" i="11"/>
  <c r="E73" i="11"/>
  <c r="L72" i="11"/>
  <c r="K72" i="11"/>
  <c r="M72" i="11" s="1"/>
  <c r="I72" i="11"/>
  <c r="H72" i="11"/>
  <c r="J72" i="11" s="1"/>
  <c r="F72" i="11"/>
  <c r="E72" i="11"/>
  <c r="G72" i="11" s="1"/>
  <c r="L71" i="11"/>
  <c r="K71" i="11"/>
  <c r="M71" i="11" s="1"/>
  <c r="I71" i="11"/>
  <c r="H71" i="11"/>
  <c r="G71" i="11"/>
  <c r="F71" i="11"/>
  <c r="E71" i="11"/>
  <c r="L70" i="11"/>
  <c r="K70" i="11"/>
  <c r="I70" i="11"/>
  <c r="H70" i="11"/>
  <c r="J70" i="11" s="1"/>
  <c r="F70" i="11"/>
  <c r="E70" i="11"/>
  <c r="L69" i="11"/>
  <c r="K69" i="11"/>
  <c r="I69" i="11"/>
  <c r="H69" i="11"/>
  <c r="F69" i="11"/>
  <c r="E69" i="11"/>
  <c r="L68" i="11"/>
  <c r="K68" i="11"/>
  <c r="I68" i="11"/>
  <c r="J68" i="11" s="1"/>
  <c r="H68" i="11"/>
  <c r="F68" i="11"/>
  <c r="E68" i="11"/>
  <c r="G68" i="11" s="1"/>
  <c r="L67" i="11"/>
  <c r="K67" i="11"/>
  <c r="I67" i="11"/>
  <c r="H67" i="11"/>
  <c r="J67" i="11" s="1"/>
  <c r="G67" i="11"/>
  <c r="F67" i="11"/>
  <c r="E67" i="11"/>
  <c r="L66" i="11"/>
  <c r="K66" i="11"/>
  <c r="M66" i="11" s="1"/>
  <c r="I66" i="11"/>
  <c r="H66" i="11"/>
  <c r="J66" i="11" s="1"/>
  <c r="F66" i="11"/>
  <c r="E66" i="11"/>
  <c r="F65" i="11"/>
  <c r="E65" i="11"/>
  <c r="G65" i="11" s="1"/>
  <c r="F64" i="11"/>
  <c r="E64" i="11"/>
  <c r="F63" i="11"/>
  <c r="E63" i="11"/>
  <c r="G63" i="11" s="1"/>
  <c r="F62" i="11"/>
  <c r="E62" i="11"/>
  <c r="F61" i="11"/>
  <c r="E61" i="11"/>
  <c r="F60" i="11"/>
  <c r="E60" i="11"/>
  <c r="F59" i="11"/>
  <c r="E59" i="11"/>
  <c r="F58" i="11"/>
  <c r="E58" i="11"/>
  <c r="F57" i="11"/>
  <c r="E57" i="11"/>
  <c r="F56" i="11"/>
  <c r="E56" i="11"/>
  <c r="G56" i="11" s="1"/>
  <c r="F55" i="11"/>
  <c r="E55" i="11"/>
  <c r="F54" i="11"/>
  <c r="E54" i="11"/>
  <c r="G54" i="11" s="1"/>
  <c r="F53" i="11"/>
  <c r="E53" i="11"/>
  <c r="G53" i="11" s="1"/>
  <c r="F52" i="11"/>
  <c r="E52" i="11"/>
  <c r="G52" i="11" s="1"/>
  <c r="F51" i="11"/>
  <c r="E51" i="11"/>
  <c r="G51" i="11" s="1"/>
  <c r="F50" i="11"/>
  <c r="E50" i="11"/>
  <c r="F49" i="11"/>
  <c r="E49" i="11"/>
  <c r="G49" i="11" s="1"/>
  <c r="F48" i="11"/>
  <c r="E48" i="11"/>
  <c r="F47" i="11"/>
  <c r="E47" i="11"/>
  <c r="G47" i="11" s="1"/>
  <c r="F46" i="11"/>
  <c r="E46" i="11"/>
  <c r="F45" i="11"/>
  <c r="G45" i="11" s="1"/>
  <c r="E45" i="11"/>
  <c r="F44" i="11"/>
  <c r="E44" i="11"/>
  <c r="F43" i="11"/>
  <c r="E43" i="11"/>
  <c r="F42" i="11"/>
  <c r="E42" i="11"/>
  <c r="F41" i="11"/>
  <c r="G41" i="11" s="1"/>
  <c r="E41" i="11"/>
  <c r="F40" i="11"/>
  <c r="E40" i="11"/>
  <c r="G40" i="11" s="1"/>
  <c r="F39" i="11"/>
  <c r="E39" i="11"/>
  <c r="F38" i="11"/>
  <c r="E38" i="11"/>
  <c r="G38" i="11" s="1"/>
  <c r="G37" i="11"/>
  <c r="F37" i="11"/>
  <c r="E37" i="11"/>
  <c r="F36" i="11"/>
  <c r="E36" i="11"/>
  <c r="G36" i="11" s="1"/>
  <c r="F35" i="11"/>
  <c r="E35" i="11"/>
  <c r="G35" i="11" s="1"/>
  <c r="F34" i="11"/>
  <c r="E34" i="11"/>
  <c r="F33" i="11"/>
  <c r="E33" i="11"/>
  <c r="G33" i="11" s="1"/>
  <c r="F32" i="11"/>
  <c r="E32" i="11"/>
  <c r="F31" i="11"/>
  <c r="E31" i="11"/>
  <c r="G31" i="11" s="1"/>
  <c r="F30" i="11"/>
  <c r="E30" i="11"/>
  <c r="F29" i="11"/>
  <c r="E29" i="11"/>
  <c r="F28" i="11"/>
  <c r="E28" i="11"/>
  <c r="F27" i="11"/>
  <c r="E27" i="11"/>
  <c r="F26" i="11"/>
  <c r="E26" i="11"/>
  <c r="F25" i="11"/>
  <c r="E25" i="11"/>
  <c r="F24" i="11"/>
  <c r="E24" i="11"/>
  <c r="G24" i="11" s="1"/>
  <c r="F23" i="11"/>
  <c r="E23" i="11"/>
  <c r="F22" i="11"/>
  <c r="E22" i="11"/>
  <c r="G22" i="11" s="1"/>
  <c r="G21" i="11"/>
  <c r="F21" i="11"/>
  <c r="E21" i="11"/>
  <c r="F20" i="11"/>
  <c r="E20" i="11"/>
  <c r="G20" i="11" s="1"/>
  <c r="F19" i="11"/>
  <c r="E19" i="11"/>
  <c r="G19" i="11" s="1"/>
  <c r="F18" i="11"/>
  <c r="E18" i="11"/>
  <c r="B9" i="5" s="1"/>
  <c r="V26" i="10"/>
  <c r="U26" i="10"/>
  <c r="T26" i="10"/>
  <c r="S26" i="10"/>
  <c r="S27" i="10" s="1"/>
  <c r="R26" i="10"/>
  <c r="R27" i="10" s="1"/>
  <c r="Q26" i="10"/>
  <c r="Q27" i="10" s="1"/>
  <c r="P26" i="10"/>
  <c r="O26" i="10"/>
  <c r="N26" i="10"/>
  <c r="M26" i="10"/>
  <c r="L26" i="10"/>
  <c r="K26" i="10"/>
  <c r="J26" i="10"/>
  <c r="I26" i="10"/>
  <c r="H26" i="10"/>
  <c r="G26" i="10"/>
  <c r="G27" i="10" s="1"/>
  <c r="F26" i="10"/>
  <c r="F27" i="10" s="1"/>
  <c r="E26" i="10"/>
  <c r="E27" i="10" s="1"/>
  <c r="D26" i="10"/>
  <c r="C26" i="10"/>
  <c r="B26" i="10"/>
  <c r="V25" i="10"/>
  <c r="V27" i="10" s="1"/>
  <c r="U25" i="10"/>
  <c r="T25" i="10"/>
  <c r="S25" i="10"/>
  <c r="R25" i="10"/>
  <c r="Q25" i="10"/>
  <c r="P25" i="10"/>
  <c r="P27" i="10" s="1"/>
  <c r="O25" i="10"/>
  <c r="N25" i="10"/>
  <c r="M25" i="10"/>
  <c r="L25" i="10"/>
  <c r="L27" i="10" s="1"/>
  <c r="K25" i="10"/>
  <c r="K27" i="10" s="1"/>
  <c r="J25" i="10"/>
  <c r="J27" i="10" s="1"/>
  <c r="I25" i="10"/>
  <c r="H25" i="10"/>
  <c r="G25" i="10"/>
  <c r="F25" i="10"/>
  <c r="E25" i="10"/>
  <c r="D25" i="10"/>
  <c r="D27" i="10" s="1"/>
  <c r="C25" i="10"/>
  <c r="B25" i="10"/>
  <c r="V23" i="10"/>
  <c r="U23" i="10"/>
  <c r="T23" i="10"/>
  <c r="T24" i="10" s="1"/>
  <c r="S23" i="10"/>
  <c r="S24" i="10" s="1"/>
  <c r="R23" i="10"/>
  <c r="Q23" i="10"/>
  <c r="P23" i="10"/>
  <c r="O23" i="10"/>
  <c r="N23" i="10"/>
  <c r="M23" i="10"/>
  <c r="L23" i="10"/>
  <c r="K23" i="10"/>
  <c r="J23" i="10"/>
  <c r="I23" i="10"/>
  <c r="H23" i="10"/>
  <c r="H24" i="10" s="1"/>
  <c r="G23" i="10"/>
  <c r="G24" i="10" s="1"/>
  <c r="F23" i="10"/>
  <c r="E23" i="10"/>
  <c r="D23" i="10"/>
  <c r="C23" i="10"/>
  <c r="B23" i="10"/>
  <c r="V22" i="10"/>
  <c r="U22" i="10"/>
  <c r="T22" i="10"/>
  <c r="S22" i="10"/>
  <c r="R22" i="10"/>
  <c r="Q22" i="10"/>
  <c r="P22" i="10"/>
  <c r="P24" i="10" s="1"/>
  <c r="O22" i="10"/>
  <c r="O24" i="10" s="1"/>
  <c r="N22" i="10"/>
  <c r="N24" i="10" s="1"/>
  <c r="M22" i="10"/>
  <c r="L22" i="10"/>
  <c r="L24" i="10" s="1"/>
  <c r="K22" i="10"/>
  <c r="K24" i="10" s="1"/>
  <c r="J22" i="10"/>
  <c r="I22" i="10"/>
  <c r="I24" i="10" s="1"/>
  <c r="H22" i="10"/>
  <c r="G22" i="10"/>
  <c r="F22" i="10"/>
  <c r="E22" i="10"/>
  <c r="D22" i="10"/>
  <c r="D24" i="10" s="1"/>
  <c r="C22" i="10"/>
  <c r="C24" i="10" s="1"/>
  <c r="B22" i="10"/>
  <c r="B24" i="10" s="1"/>
  <c r="S15" i="10"/>
  <c r="V14" i="10"/>
  <c r="S14" i="10"/>
  <c r="P14" i="10"/>
  <c r="M14" i="10"/>
  <c r="V13" i="10"/>
  <c r="S13" i="10"/>
  <c r="P13" i="10"/>
  <c r="M13" i="10"/>
  <c r="V12" i="10"/>
  <c r="S12" i="10"/>
  <c r="P12" i="10"/>
  <c r="M12" i="10"/>
  <c r="V11" i="10"/>
  <c r="S11" i="10"/>
  <c r="P11" i="10"/>
  <c r="M11" i="10"/>
  <c r="V10" i="10"/>
  <c r="S10" i="10"/>
  <c r="P10" i="10"/>
  <c r="M10" i="10"/>
  <c r="V9" i="10"/>
  <c r="S9" i="10"/>
  <c r="P9" i="10"/>
  <c r="M9" i="10"/>
  <c r="V8" i="10"/>
  <c r="S8" i="10"/>
  <c r="P8" i="10"/>
  <c r="M8" i="10"/>
  <c r="V7" i="10"/>
  <c r="S7" i="10"/>
  <c r="P7" i="10"/>
  <c r="M7" i="10"/>
  <c r="V6" i="10"/>
  <c r="S6" i="10"/>
  <c r="P6" i="10"/>
  <c r="M6" i="10"/>
  <c r="V5" i="10"/>
  <c r="S5" i="10"/>
  <c r="P5" i="10"/>
  <c r="M5" i="10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156" i="8"/>
  <c r="M157" i="8"/>
  <c r="M158" i="8"/>
  <c r="M159" i="8"/>
  <c r="M160" i="8"/>
  <c r="M161" i="8"/>
  <c r="M162" i="8"/>
  <c r="M163" i="8"/>
  <c r="M164" i="8"/>
  <c r="M165" i="8"/>
  <c r="M166" i="8"/>
  <c r="M167" i="8"/>
  <c r="M168" i="8"/>
  <c r="M169" i="8"/>
  <c r="M170" i="8"/>
  <c r="M171" i="8"/>
  <c r="M172" i="8"/>
  <c r="M173" i="8"/>
  <c r="M174" i="8"/>
  <c r="M175" i="8"/>
  <c r="M176" i="8"/>
  <c r="M177" i="8"/>
  <c r="M178" i="8"/>
  <c r="M179" i="8"/>
  <c r="M180" i="8"/>
  <c r="M181" i="8"/>
  <c r="M182" i="8"/>
  <c r="M183" i="8"/>
  <c r="M184" i="8"/>
  <c r="M185" i="8"/>
  <c r="M186" i="8"/>
  <c r="M187" i="8"/>
  <c r="M188" i="8"/>
  <c r="M189" i="8"/>
  <c r="M190" i="8"/>
  <c r="M191" i="8"/>
  <c r="M192" i="8"/>
  <c r="M193" i="8"/>
  <c r="M194" i="8"/>
  <c r="M195" i="8"/>
  <c r="M196" i="8"/>
  <c r="M197" i="8"/>
  <c r="M198" i="8"/>
  <c r="M199" i="8"/>
  <c r="M200" i="8"/>
  <c r="M201" i="8"/>
  <c r="M202" i="8"/>
  <c r="M203" i="8"/>
  <c r="M204" i="8"/>
  <c r="M205" i="8"/>
  <c r="M206" i="8"/>
  <c r="M207" i="8"/>
  <c r="M208" i="8"/>
  <c r="M209" i="8"/>
  <c r="M210" i="8"/>
  <c r="M211" i="8"/>
  <c r="M212" i="8"/>
  <c r="M213" i="8"/>
  <c r="M214" i="8"/>
  <c r="M215" i="8"/>
  <c r="M216" i="8"/>
  <c r="M217" i="8"/>
  <c r="M218" i="8"/>
  <c r="M219" i="8"/>
  <c r="M220" i="8"/>
  <c r="M221" i="8"/>
  <c r="M222" i="8"/>
  <c r="M223" i="8"/>
  <c r="M224" i="8"/>
  <c r="M225" i="8"/>
  <c r="M226" i="8"/>
  <c r="M227" i="8"/>
  <c r="M228" i="8"/>
  <c r="M229" i="8"/>
  <c r="M230" i="8"/>
  <c r="M231" i="8"/>
  <c r="M232" i="8"/>
  <c r="M233" i="8"/>
  <c r="M234" i="8"/>
  <c r="M235" i="8"/>
  <c r="M236" i="8"/>
  <c r="M237" i="8"/>
  <c r="M238" i="8"/>
  <c r="M239" i="8"/>
  <c r="M240" i="8"/>
  <c r="M241" i="8"/>
  <c r="M242" i="8"/>
  <c r="M243" i="8"/>
  <c r="M244" i="8"/>
  <c r="M245" i="8"/>
  <c r="M246" i="8"/>
  <c r="M247" i="8"/>
  <c r="M248" i="8"/>
  <c r="M249" i="8"/>
  <c r="M250" i="8"/>
  <c r="M251" i="8"/>
  <c r="M252" i="8"/>
  <c r="M253" i="8"/>
  <c r="M254" i="8"/>
  <c r="M255" i="8"/>
  <c r="M256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156" i="8"/>
  <c r="L157" i="8"/>
  <c r="L158" i="8"/>
  <c r="L159" i="8"/>
  <c r="L160" i="8"/>
  <c r="L161" i="8"/>
  <c r="L162" i="8"/>
  <c r="L163" i="8"/>
  <c r="L164" i="8"/>
  <c r="L165" i="8"/>
  <c r="L166" i="8"/>
  <c r="L167" i="8"/>
  <c r="L168" i="8"/>
  <c r="L169" i="8"/>
  <c r="L170" i="8"/>
  <c r="L171" i="8"/>
  <c r="L172" i="8"/>
  <c r="L173" i="8"/>
  <c r="L174" i="8"/>
  <c r="L175" i="8"/>
  <c r="L176" i="8"/>
  <c r="L177" i="8"/>
  <c r="L178" i="8"/>
  <c r="L179" i="8"/>
  <c r="L180" i="8"/>
  <c r="L181" i="8"/>
  <c r="L182" i="8"/>
  <c r="L183" i="8"/>
  <c r="L184" i="8"/>
  <c r="L185" i="8"/>
  <c r="L186" i="8"/>
  <c r="L187" i="8"/>
  <c r="L188" i="8"/>
  <c r="L189" i="8"/>
  <c r="L190" i="8"/>
  <c r="L191" i="8"/>
  <c r="L192" i="8"/>
  <c r="L193" i="8"/>
  <c r="L194" i="8"/>
  <c r="L195" i="8"/>
  <c r="L196" i="8"/>
  <c r="L197" i="8"/>
  <c r="L198" i="8"/>
  <c r="L199" i="8"/>
  <c r="L200" i="8"/>
  <c r="L201" i="8"/>
  <c r="L202" i="8"/>
  <c r="L203" i="8"/>
  <c r="L204" i="8"/>
  <c r="L205" i="8"/>
  <c r="L206" i="8"/>
  <c r="L207" i="8"/>
  <c r="L208" i="8"/>
  <c r="L209" i="8"/>
  <c r="L210" i="8"/>
  <c r="L211" i="8"/>
  <c r="L212" i="8"/>
  <c r="L213" i="8"/>
  <c r="L214" i="8"/>
  <c r="L215" i="8"/>
  <c r="L216" i="8"/>
  <c r="L217" i="8"/>
  <c r="L218" i="8"/>
  <c r="L219" i="8"/>
  <c r="L220" i="8"/>
  <c r="L221" i="8"/>
  <c r="L222" i="8"/>
  <c r="L223" i="8"/>
  <c r="L224" i="8"/>
  <c r="L225" i="8"/>
  <c r="L226" i="8"/>
  <c r="L227" i="8"/>
  <c r="L228" i="8"/>
  <c r="L229" i="8"/>
  <c r="L230" i="8"/>
  <c r="L231" i="8"/>
  <c r="L232" i="8"/>
  <c r="L233" i="8"/>
  <c r="L234" i="8"/>
  <c r="L235" i="8"/>
  <c r="L236" i="8"/>
  <c r="L237" i="8"/>
  <c r="L238" i="8"/>
  <c r="L239" i="8"/>
  <c r="L240" i="8"/>
  <c r="L241" i="8"/>
  <c r="L242" i="8"/>
  <c r="L243" i="8"/>
  <c r="L244" i="8"/>
  <c r="L245" i="8"/>
  <c r="L246" i="8"/>
  <c r="L247" i="8"/>
  <c r="L248" i="8"/>
  <c r="L249" i="8"/>
  <c r="L250" i="8"/>
  <c r="L251" i="8"/>
  <c r="L252" i="8"/>
  <c r="L253" i="8"/>
  <c r="L254" i="8"/>
  <c r="L255" i="8"/>
  <c r="L256" i="8"/>
  <c r="M64" i="8"/>
  <c r="L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2" i="8"/>
  <c r="K223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7" i="8"/>
  <c r="K238" i="8"/>
  <c r="K239" i="8"/>
  <c r="K240" i="8"/>
  <c r="K241" i="8"/>
  <c r="K242" i="8"/>
  <c r="K243" i="8"/>
  <c r="K244" i="8"/>
  <c r="K245" i="8"/>
  <c r="K246" i="8"/>
  <c r="K247" i="8"/>
  <c r="K248" i="8"/>
  <c r="K249" i="8"/>
  <c r="K250" i="8"/>
  <c r="K251" i="8"/>
  <c r="K252" i="8"/>
  <c r="K253" i="8"/>
  <c r="K254" i="8"/>
  <c r="K255" i="8"/>
  <c r="K256" i="8"/>
  <c r="K64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G244" i="8"/>
  <c r="G245" i="8"/>
  <c r="G246" i="8"/>
  <c r="G247" i="8"/>
  <c r="G248" i="8"/>
  <c r="G249" i="8"/>
  <c r="G250" i="8"/>
  <c r="G251" i="8"/>
  <c r="G252" i="8"/>
  <c r="G253" i="8"/>
  <c r="G254" i="8"/>
  <c r="G255" i="8"/>
  <c r="G256" i="8"/>
  <c r="G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3" i="8"/>
  <c r="C204" i="8"/>
  <c r="C205" i="8"/>
  <c r="C206" i="8"/>
  <c r="C207" i="8"/>
  <c r="C208" i="8"/>
  <c r="C209" i="8"/>
  <c r="C210" i="8"/>
  <c r="C211" i="8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5" i="8"/>
  <c r="V27" i="5"/>
  <c r="V24" i="5"/>
  <c r="U27" i="5"/>
  <c r="Y245" i="1"/>
  <c r="Y246" i="1"/>
  <c r="Y257" i="1"/>
  <c r="X238" i="1"/>
  <c r="Y238" i="1" s="1"/>
  <c r="X239" i="1"/>
  <c r="X240" i="1"/>
  <c r="X241" i="1"/>
  <c r="X242" i="1"/>
  <c r="X243" i="1"/>
  <c r="Y243" i="1" s="1"/>
  <c r="X244" i="1"/>
  <c r="Y244" i="1" s="1"/>
  <c r="X245" i="1"/>
  <c r="X246" i="1"/>
  <c r="X247" i="1"/>
  <c r="X248" i="1"/>
  <c r="X249" i="1"/>
  <c r="X250" i="1"/>
  <c r="Y250" i="1" s="1"/>
  <c r="X251" i="1"/>
  <c r="X252" i="1"/>
  <c r="X253" i="1"/>
  <c r="X254" i="1"/>
  <c r="X255" i="1"/>
  <c r="Y255" i="1" s="1"/>
  <c r="X256" i="1"/>
  <c r="Y256" i="1" s="1"/>
  <c r="X257" i="1"/>
  <c r="X258" i="1"/>
  <c r="W238" i="1"/>
  <c r="W239" i="1"/>
  <c r="W240" i="1"/>
  <c r="W241" i="1"/>
  <c r="W242" i="1"/>
  <c r="W243" i="1"/>
  <c r="W244" i="1"/>
  <c r="W245" i="1"/>
  <c r="W246" i="1"/>
  <c r="W247" i="1"/>
  <c r="Y247" i="1" s="1"/>
  <c r="W248" i="1"/>
  <c r="Y248" i="1" s="1"/>
  <c r="W249" i="1"/>
  <c r="W250" i="1"/>
  <c r="W251" i="1"/>
  <c r="W252" i="1"/>
  <c r="W253" i="1"/>
  <c r="W254" i="1"/>
  <c r="W255" i="1"/>
  <c r="W256" i="1"/>
  <c r="W257" i="1"/>
  <c r="W258" i="1"/>
  <c r="Y258" i="1" s="1"/>
  <c r="V242" i="1"/>
  <c r="V243" i="1"/>
  <c r="V254" i="1"/>
  <c r="V255" i="1"/>
  <c r="V256" i="1"/>
  <c r="U238" i="1"/>
  <c r="U239" i="1"/>
  <c r="U240" i="1"/>
  <c r="U241" i="1"/>
  <c r="V241" i="1" s="1"/>
  <c r="U242" i="1"/>
  <c r="U243" i="1"/>
  <c r="U244" i="1"/>
  <c r="U245" i="1"/>
  <c r="U246" i="1"/>
  <c r="U247" i="1"/>
  <c r="U248" i="1"/>
  <c r="V248" i="1" s="1"/>
  <c r="U249" i="1"/>
  <c r="U250" i="1"/>
  <c r="U251" i="1"/>
  <c r="U252" i="1"/>
  <c r="U253" i="1"/>
  <c r="V253" i="1" s="1"/>
  <c r="U254" i="1"/>
  <c r="U255" i="1"/>
  <c r="U256" i="1"/>
  <c r="U257" i="1"/>
  <c r="U258" i="1"/>
  <c r="T238" i="1"/>
  <c r="T239" i="1"/>
  <c r="T240" i="1"/>
  <c r="T241" i="1"/>
  <c r="T242" i="1"/>
  <c r="T243" i="1"/>
  <c r="T244" i="1"/>
  <c r="V244" i="1" s="1"/>
  <c r="T245" i="1"/>
  <c r="V245" i="1" s="1"/>
  <c r="T246" i="1"/>
  <c r="T247" i="1"/>
  <c r="T248" i="1"/>
  <c r="T249" i="1"/>
  <c r="T250" i="1"/>
  <c r="T251" i="1"/>
  <c r="T252" i="1"/>
  <c r="T253" i="1"/>
  <c r="T254" i="1"/>
  <c r="T255" i="1"/>
  <c r="T256" i="1"/>
  <c r="T257" i="1"/>
  <c r="V257" i="1" s="1"/>
  <c r="T258" i="1"/>
  <c r="S239" i="1"/>
  <c r="S240" i="1"/>
  <c r="S241" i="1"/>
  <c r="S251" i="1"/>
  <c r="R238" i="1"/>
  <c r="R239" i="1"/>
  <c r="R240" i="1"/>
  <c r="R241" i="1"/>
  <c r="R242" i="1"/>
  <c r="R243" i="1"/>
  <c r="R244" i="1"/>
  <c r="R245" i="1"/>
  <c r="R246" i="1"/>
  <c r="S246" i="1" s="1"/>
  <c r="R247" i="1"/>
  <c r="R248" i="1"/>
  <c r="R249" i="1"/>
  <c r="R250" i="1"/>
  <c r="R251" i="1"/>
  <c r="R252" i="1"/>
  <c r="R253" i="1"/>
  <c r="R254" i="1"/>
  <c r="R255" i="1"/>
  <c r="R256" i="1"/>
  <c r="R257" i="1"/>
  <c r="R258" i="1"/>
  <c r="S258" i="1" s="1"/>
  <c r="Q238" i="1"/>
  <c r="Q239" i="1"/>
  <c r="Q240" i="1"/>
  <c r="Q241" i="1"/>
  <c r="Q242" i="1"/>
  <c r="S242" i="1" s="1"/>
  <c r="Q243" i="1"/>
  <c r="Q244" i="1"/>
  <c r="Q245" i="1"/>
  <c r="Q246" i="1"/>
  <c r="Q247" i="1"/>
  <c r="Q248" i="1"/>
  <c r="Q249" i="1"/>
  <c r="Q250" i="1"/>
  <c r="Q251" i="1"/>
  <c r="Q252" i="1"/>
  <c r="S252" i="1" s="1"/>
  <c r="Q253" i="1"/>
  <c r="S253" i="1" s="1"/>
  <c r="Q254" i="1"/>
  <c r="S254" i="1" s="1"/>
  <c r="Q255" i="1"/>
  <c r="Q256" i="1"/>
  <c r="Q257" i="1"/>
  <c r="Q258" i="1"/>
  <c r="P238" i="1"/>
  <c r="P239" i="1"/>
  <c r="P248" i="1"/>
  <c r="P251" i="1"/>
  <c r="O238" i="1"/>
  <c r="O239" i="1"/>
  <c r="O240" i="1"/>
  <c r="P240" i="1" s="1"/>
  <c r="O241" i="1"/>
  <c r="P241" i="1" s="1"/>
  <c r="O242" i="1"/>
  <c r="O243" i="1"/>
  <c r="O244" i="1"/>
  <c r="O245" i="1"/>
  <c r="P245" i="1" s="1"/>
  <c r="O246" i="1"/>
  <c r="P246" i="1" s="1"/>
  <c r="O247" i="1"/>
  <c r="O248" i="1"/>
  <c r="O249" i="1"/>
  <c r="O250" i="1"/>
  <c r="O251" i="1"/>
  <c r="O252" i="1"/>
  <c r="P252" i="1" s="1"/>
  <c r="O253" i="1"/>
  <c r="P253" i="1" s="1"/>
  <c r="O254" i="1"/>
  <c r="O255" i="1"/>
  <c r="O256" i="1"/>
  <c r="O257" i="1"/>
  <c r="P257" i="1" s="1"/>
  <c r="O258" i="1"/>
  <c r="P258" i="1" s="1"/>
  <c r="N238" i="1"/>
  <c r="N239" i="1"/>
  <c r="N240" i="1"/>
  <c r="N241" i="1"/>
  <c r="N242" i="1"/>
  <c r="N243" i="1"/>
  <c r="N244" i="1"/>
  <c r="N245" i="1"/>
  <c r="N246" i="1"/>
  <c r="N247" i="1"/>
  <c r="N248" i="1"/>
  <c r="N249" i="1"/>
  <c r="P249" i="1" s="1"/>
  <c r="N250" i="1"/>
  <c r="P250" i="1" s="1"/>
  <c r="N251" i="1"/>
  <c r="N252" i="1"/>
  <c r="N253" i="1"/>
  <c r="N254" i="1"/>
  <c r="N255" i="1"/>
  <c r="N256" i="1"/>
  <c r="N257" i="1"/>
  <c r="N258" i="1"/>
  <c r="M246" i="1"/>
  <c r="M247" i="1"/>
  <c r="L238" i="1"/>
  <c r="L239" i="1"/>
  <c r="M239" i="1" s="1"/>
  <c r="L240" i="1"/>
  <c r="M240" i="1" s="1"/>
  <c r="L241" i="1"/>
  <c r="M241" i="1" s="1"/>
  <c r="L242" i="1"/>
  <c r="L243" i="1"/>
  <c r="L244" i="1"/>
  <c r="L245" i="1"/>
  <c r="L246" i="1"/>
  <c r="L247" i="1"/>
  <c r="L248" i="1"/>
  <c r="L249" i="1"/>
  <c r="L250" i="1"/>
  <c r="L251" i="1"/>
  <c r="M251" i="1" s="1"/>
  <c r="L252" i="1"/>
  <c r="M252" i="1" s="1"/>
  <c r="L253" i="1"/>
  <c r="M253" i="1" s="1"/>
  <c r="L254" i="1"/>
  <c r="L255" i="1"/>
  <c r="L256" i="1"/>
  <c r="L257" i="1"/>
  <c r="L258" i="1"/>
  <c r="K238" i="1"/>
  <c r="K239" i="1"/>
  <c r="K240" i="1"/>
  <c r="K241" i="1"/>
  <c r="K242" i="1"/>
  <c r="K243" i="1"/>
  <c r="K244" i="1"/>
  <c r="K245" i="1"/>
  <c r="M245" i="1" s="1"/>
  <c r="K246" i="1"/>
  <c r="K247" i="1"/>
  <c r="K248" i="1"/>
  <c r="M248" i="1" s="1"/>
  <c r="K249" i="1"/>
  <c r="K250" i="1"/>
  <c r="K251" i="1"/>
  <c r="K252" i="1"/>
  <c r="K253" i="1"/>
  <c r="K254" i="1"/>
  <c r="K255" i="1"/>
  <c r="K256" i="1"/>
  <c r="K257" i="1"/>
  <c r="M257" i="1" s="1"/>
  <c r="K258" i="1"/>
  <c r="M258" i="1" s="1"/>
  <c r="J244" i="1"/>
  <c r="J257" i="1"/>
  <c r="I238" i="1"/>
  <c r="J238" i="1" s="1"/>
  <c r="I239" i="1"/>
  <c r="J239" i="1" s="1"/>
  <c r="I240" i="1"/>
  <c r="I241" i="1"/>
  <c r="I242" i="1"/>
  <c r="I243" i="1"/>
  <c r="I244" i="1"/>
  <c r="I245" i="1"/>
  <c r="I246" i="1"/>
  <c r="I247" i="1"/>
  <c r="I248" i="1"/>
  <c r="I249" i="1"/>
  <c r="J249" i="1" s="1"/>
  <c r="I250" i="1"/>
  <c r="J250" i="1" s="1"/>
  <c r="I251" i="1"/>
  <c r="J251" i="1" s="1"/>
  <c r="I252" i="1"/>
  <c r="I253" i="1"/>
  <c r="I254" i="1"/>
  <c r="I255" i="1"/>
  <c r="I256" i="1"/>
  <c r="I257" i="1"/>
  <c r="I258" i="1"/>
  <c r="H238" i="1"/>
  <c r="H239" i="1"/>
  <c r="H240" i="1"/>
  <c r="H241" i="1"/>
  <c r="H242" i="1"/>
  <c r="J242" i="1" s="1"/>
  <c r="H243" i="1"/>
  <c r="J243" i="1" s="1"/>
  <c r="H244" i="1"/>
  <c r="H245" i="1"/>
  <c r="J245" i="1" s="1"/>
  <c r="H246" i="1"/>
  <c r="H247" i="1"/>
  <c r="H248" i="1"/>
  <c r="H249" i="1"/>
  <c r="H250" i="1"/>
  <c r="H251" i="1"/>
  <c r="H252" i="1"/>
  <c r="H253" i="1"/>
  <c r="H254" i="1"/>
  <c r="J254" i="1" s="1"/>
  <c r="H255" i="1"/>
  <c r="J255" i="1" s="1"/>
  <c r="H256" i="1"/>
  <c r="J256" i="1" s="1"/>
  <c r="H257" i="1"/>
  <c r="H258" i="1"/>
  <c r="G239" i="1"/>
  <c r="G254" i="1"/>
  <c r="F238" i="1"/>
  <c r="F239" i="1"/>
  <c r="F240" i="1"/>
  <c r="F241" i="1"/>
  <c r="F242" i="1"/>
  <c r="F243" i="1"/>
  <c r="F244" i="1"/>
  <c r="F245" i="1"/>
  <c r="F246" i="1"/>
  <c r="F247" i="1"/>
  <c r="G247" i="1" s="1"/>
  <c r="F248" i="1"/>
  <c r="G248" i="1" s="1"/>
  <c r="F249" i="1"/>
  <c r="G249" i="1" s="1"/>
  <c r="F250" i="1"/>
  <c r="F251" i="1"/>
  <c r="F252" i="1"/>
  <c r="F253" i="1"/>
  <c r="F254" i="1"/>
  <c r="F255" i="1"/>
  <c r="F256" i="1"/>
  <c r="F257" i="1"/>
  <c r="F258" i="1"/>
  <c r="E238" i="1"/>
  <c r="E239" i="1"/>
  <c r="E240" i="1"/>
  <c r="G240" i="1" s="1"/>
  <c r="E241" i="1"/>
  <c r="G241" i="1" s="1"/>
  <c r="E242" i="1"/>
  <c r="G242" i="1" s="1"/>
  <c r="E243" i="1"/>
  <c r="E244" i="1"/>
  <c r="E245" i="1"/>
  <c r="E246" i="1"/>
  <c r="E247" i="1"/>
  <c r="E248" i="1"/>
  <c r="E249" i="1"/>
  <c r="E250" i="1"/>
  <c r="E251" i="1"/>
  <c r="G251" i="1" s="1"/>
  <c r="E252" i="1"/>
  <c r="G252" i="1" s="1"/>
  <c r="E253" i="1"/>
  <c r="G253" i="1" s="1"/>
  <c r="E254" i="1"/>
  <c r="E255" i="1"/>
  <c r="E256" i="1"/>
  <c r="E257" i="1"/>
  <c r="E258" i="1"/>
  <c r="C14" i="4"/>
  <c r="D14" i="4"/>
  <c r="E14" i="4"/>
  <c r="B14" i="4"/>
  <c r="E11" i="4"/>
  <c r="D11" i="4"/>
  <c r="C11" i="4"/>
  <c r="B11" i="4"/>
  <c r="E10" i="4"/>
  <c r="D10" i="4"/>
  <c r="C10" i="4"/>
  <c r="E12" i="4"/>
  <c r="D12" i="4"/>
  <c r="E13" i="4"/>
  <c r="D13" i="4"/>
  <c r="C13" i="4"/>
  <c r="B13" i="4"/>
  <c r="C12" i="4"/>
  <c r="B12" i="4"/>
  <c r="E6" i="4"/>
  <c r="E5" i="4"/>
  <c r="D6" i="4"/>
  <c r="D5" i="4"/>
  <c r="C6" i="4"/>
  <c r="C5" i="4"/>
  <c r="B7" i="4"/>
  <c r="B6" i="4"/>
  <c r="B5" i="4"/>
  <c r="B10" i="4"/>
  <c r="C618" i="3"/>
  <c r="G617" i="3"/>
  <c r="D284" i="3"/>
  <c r="G608" i="3"/>
  <c r="G609" i="3"/>
  <c r="G610" i="3"/>
  <c r="G611" i="3"/>
  <c r="G612" i="3"/>
  <c r="G613" i="3"/>
  <c r="G614" i="3"/>
  <c r="G615" i="3"/>
  <c r="G616" i="3"/>
  <c r="G619" i="3"/>
  <c r="G620" i="3"/>
  <c r="G621" i="3"/>
  <c r="G622" i="3"/>
  <c r="G623" i="3"/>
  <c r="G624" i="3"/>
  <c r="G625" i="3"/>
  <c r="G626" i="3"/>
  <c r="G627" i="3"/>
  <c r="G628" i="3"/>
  <c r="F608" i="3"/>
  <c r="F609" i="3"/>
  <c r="F610" i="3"/>
  <c r="F611" i="3"/>
  <c r="F612" i="3"/>
  <c r="F613" i="3"/>
  <c r="F614" i="3"/>
  <c r="F615" i="3"/>
  <c r="F616" i="3"/>
  <c r="F618" i="3"/>
  <c r="F619" i="3"/>
  <c r="F620" i="3"/>
  <c r="F621" i="3"/>
  <c r="F622" i="3"/>
  <c r="F623" i="3"/>
  <c r="F624" i="3"/>
  <c r="F625" i="3"/>
  <c r="F626" i="3"/>
  <c r="F627" i="3"/>
  <c r="F628" i="3"/>
  <c r="E608" i="3"/>
  <c r="E609" i="3"/>
  <c r="E610" i="3"/>
  <c r="E611" i="3"/>
  <c r="E612" i="3"/>
  <c r="E613" i="3"/>
  <c r="E614" i="3"/>
  <c r="E615" i="3"/>
  <c r="E616" i="3"/>
  <c r="E619" i="3"/>
  <c r="E620" i="3"/>
  <c r="E621" i="3"/>
  <c r="E622" i="3"/>
  <c r="E623" i="3"/>
  <c r="E624" i="3"/>
  <c r="E625" i="3"/>
  <c r="E626" i="3"/>
  <c r="E627" i="3"/>
  <c r="E628" i="3"/>
  <c r="D608" i="3"/>
  <c r="D609" i="3"/>
  <c r="D610" i="3"/>
  <c r="D611" i="3"/>
  <c r="D612" i="3"/>
  <c r="D613" i="3"/>
  <c r="D614" i="3"/>
  <c r="D615" i="3"/>
  <c r="D616" i="3"/>
  <c r="D619" i="3"/>
  <c r="D620" i="3"/>
  <c r="D621" i="3"/>
  <c r="D622" i="3"/>
  <c r="D623" i="3"/>
  <c r="D624" i="3"/>
  <c r="D625" i="3"/>
  <c r="D626" i="3"/>
  <c r="D627" i="3"/>
  <c r="D628" i="3"/>
  <c r="C608" i="3"/>
  <c r="C609" i="3"/>
  <c r="C610" i="3"/>
  <c r="C611" i="3"/>
  <c r="C612" i="3"/>
  <c r="C613" i="3"/>
  <c r="C614" i="3"/>
  <c r="C615" i="3"/>
  <c r="C616" i="3"/>
  <c r="C620" i="3"/>
  <c r="C621" i="3"/>
  <c r="C622" i="3"/>
  <c r="C623" i="3"/>
  <c r="C624" i="3"/>
  <c r="C625" i="3"/>
  <c r="C626" i="3"/>
  <c r="C627" i="3"/>
  <c r="C628" i="3"/>
  <c r="G86" i="11" l="1"/>
  <c r="M102" i="11"/>
  <c r="M122" i="11"/>
  <c r="S134" i="11"/>
  <c r="G136" i="11"/>
  <c r="M141" i="11"/>
  <c r="G147" i="11"/>
  <c r="J149" i="11"/>
  <c r="S154" i="11"/>
  <c r="M170" i="11"/>
  <c r="S176" i="11"/>
  <c r="S178" i="11"/>
  <c r="S181" i="11"/>
  <c r="J204" i="11"/>
  <c r="V224" i="11"/>
  <c r="J80" i="11"/>
  <c r="P132" i="11"/>
  <c r="S164" i="11"/>
  <c r="G25" i="11"/>
  <c r="G75" i="11"/>
  <c r="J126" i="11"/>
  <c r="M140" i="11"/>
  <c r="S143" i="11"/>
  <c r="P152" i="11"/>
  <c r="J158" i="11"/>
  <c r="M190" i="11"/>
  <c r="V191" i="11"/>
  <c r="Y193" i="11"/>
  <c r="J196" i="11"/>
  <c r="M201" i="11"/>
  <c r="P206" i="11"/>
  <c r="P226" i="11"/>
  <c r="B6" i="5"/>
  <c r="B7" i="5"/>
  <c r="B8" i="5"/>
  <c r="C6" i="5"/>
  <c r="C7" i="5"/>
  <c r="M69" i="11"/>
  <c r="G105" i="11"/>
  <c r="J110" i="11"/>
  <c r="M126" i="11"/>
  <c r="G134" i="11"/>
  <c r="P151" i="11"/>
  <c r="S152" i="11"/>
  <c r="P159" i="11"/>
  <c r="G164" i="11"/>
  <c r="G181" i="11"/>
  <c r="G211" i="11"/>
  <c r="S231" i="11"/>
  <c r="D6" i="5"/>
  <c r="D7" i="5"/>
  <c r="B13" i="5"/>
  <c r="B14" i="5"/>
  <c r="E6" i="5"/>
  <c r="C13" i="5"/>
  <c r="C14" i="5"/>
  <c r="G61" i="11"/>
  <c r="M73" i="11"/>
  <c r="J90" i="11"/>
  <c r="M110" i="11"/>
  <c r="G118" i="11"/>
  <c r="S127" i="11"/>
  <c r="J134" i="11"/>
  <c r="P139" i="11"/>
  <c r="S151" i="11"/>
  <c r="M157" i="11"/>
  <c r="J175" i="11"/>
  <c r="Y197" i="11"/>
  <c r="G203" i="11"/>
  <c r="J208" i="11"/>
  <c r="J211" i="11"/>
  <c r="P214" i="11"/>
  <c r="V231" i="11"/>
  <c r="B11" i="5"/>
  <c r="C12" i="5"/>
  <c r="D13" i="5"/>
  <c r="D14" i="5"/>
  <c r="G98" i="11"/>
  <c r="G109" i="11"/>
  <c r="M119" i="11"/>
  <c r="J133" i="11"/>
  <c r="C11" i="5"/>
  <c r="E13" i="5"/>
  <c r="E14" i="5"/>
  <c r="C10" i="5"/>
  <c r="D11" i="5"/>
  <c r="E12" i="5"/>
  <c r="C9" i="5"/>
  <c r="G29" i="11"/>
  <c r="G57" i="11"/>
  <c r="M94" i="11"/>
  <c r="G127" i="11"/>
  <c r="P145" i="11"/>
  <c r="G151" i="11"/>
  <c r="M153" i="11"/>
  <c r="G159" i="11"/>
  <c r="S166" i="11"/>
  <c r="P177" i="11"/>
  <c r="P182" i="11"/>
  <c r="S199" i="11"/>
  <c r="V204" i="11"/>
  <c r="Y209" i="11"/>
  <c r="M221" i="11"/>
  <c r="P238" i="11"/>
  <c r="D10" i="5"/>
  <c r="E9" i="5"/>
  <c r="G27" i="11"/>
  <c r="G43" i="11"/>
  <c r="G59" i="11"/>
  <c r="G69" i="11"/>
  <c r="J74" i="11"/>
  <c r="M79" i="11"/>
  <c r="M88" i="11"/>
  <c r="J92" i="11"/>
  <c r="J108" i="11"/>
  <c r="J117" i="11"/>
  <c r="G119" i="11"/>
  <c r="M120" i="11"/>
  <c r="M154" i="11"/>
  <c r="G162" i="11"/>
  <c r="J166" i="11"/>
  <c r="M171" i="11"/>
  <c r="P188" i="11"/>
  <c r="M214" i="11"/>
  <c r="J215" i="11"/>
  <c r="V216" i="11"/>
  <c r="P222" i="11"/>
  <c r="J223" i="11"/>
  <c r="G228" i="11"/>
  <c r="Y228" i="11"/>
  <c r="P230" i="11"/>
  <c r="J236" i="11"/>
  <c r="Y236" i="11"/>
  <c r="G241" i="11"/>
  <c r="Y241" i="11"/>
  <c r="S243" i="11"/>
  <c r="G247" i="11"/>
  <c r="Y247" i="11"/>
  <c r="V248" i="11"/>
  <c r="S249" i="11"/>
  <c r="M251" i="11"/>
  <c r="G253" i="11"/>
  <c r="V254" i="11"/>
  <c r="P256" i="11"/>
  <c r="J258" i="11"/>
  <c r="G28" i="11"/>
  <c r="G44" i="11"/>
  <c r="G60" i="11"/>
  <c r="J69" i="11"/>
  <c r="C16" i="5" s="1"/>
  <c r="M74" i="11"/>
  <c r="G80" i="11"/>
  <c r="G89" i="11"/>
  <c r="M92" i="11"/>
  <c r="J96" i="11"/>
  <c r="M108" i="11"/>
  <c r="J112" i="11"/>
  <c r="M117" i="11"/>
  <c r="P134" i="11"/>
  <c r="J163" i="11"/>
  <c r="J165" i="11"/>
  <c r="M166" i="11"/>
  <c r="P171" i="11"/>
  <c r="P175" i="11"/>
  <c r="M177" i="11"/>
  <c r="S190" i="11"/>
  <c r="M215" i="11"/>
  <c r="Y216" i="11"/>
  <c r="M219" i="11"/>
  <c r="Y220" i="11"/>
  <c r="V221" i="11"/>
  <c r="S230" i="11"/>
  <c r="G233" i="11"/>
  <c r="S234" i="11"/>
  <c r="P235" i="11"/>
  <c r="M240" i="11"/>
  <c r="J241" i="11"/>
  <c r="G242" i="11"/>
  <c r="Y242" i="11"/>
  <c r="S244" i="11"/>
  <c r="P245" i="11"/>
  <c r="M246" i="11"/>
  <c r="J247" i="11"/>
  <c r="G248" i="11"/>
  <c r="Y248" i="11"/>
  <c r="V249" i="11"/>
  <c r="S250" i="11"/>
  <c r="P251" i="11"/>
  <c r="M252" i="11"/>
  <c r="J253" i="11"/>
  <c r="G254" i="11"/>
  <c r="Y254" i="11"/>
  <c r="V255" i="11"/>
  <c r="S256" i="11"/>
  <c r="P257" i="11"/>
  <c r="M258" i="11"/>
  <c r="G23" i="11"/>
  <c r="G39" i="11"/>
  <c r="G55" i="11"/>
  <c r="M67" i="11"/>
  <c r="G73" i="11"/>
  <c r="J78" i="11"/>
  <c r="M83" i="11"/>
  <c r="M85" i="11"/>
  <c r="G100" i="11"/>
  <c r="J105" i="11"/>
  <c r="M124" i="11"/>
  <c r="M127" i="11"/>
  <c r="P130" i="11"/>
  <c r="G140" i="11"/>
  <c r="G141" i="11"/>
  <c r="M147" i="11"/>
  <c r="M151" i="11"/>
  <c r="S156" i="11"/>
  <c r="S157" i="11"/>
  <c r="J161" i="11"/>
  <c r="P170" i="11"/>
  <c r="J181" i="11"/>
  <c r="M187" i="11"/>
  <c r="G194" i="11"/>
  <c r="V194" i="11"/>
  <c r="P197" i="11"/>
  <c r="J198" i="11"/>
  <c r="Y200" i="11"/>
  <c r="S201" i="11"/>
  <c r="M204" i="11"/>
  <c r="G205" i="11"/>
  <c r="V207" i="11"/>
  <c r="P208" i="11"/>
  <c r="J212" i="11"/>
  <c r="Y212" i="11"/>
  <c r="V217" i="11"/>
  <c r="S218" i="11"/>
  <c r="J220" i="11"/>
  <c r="Y225" i="11"/>
  <c r="S226" i="11"/>
  <c r="P231" i="11"/>
  <c r="M232" i="11"/>
  <c r="Y233" i="11"/>
  <c r="S239" i="11"/>
  <c r="G18" i="11"/>
  <c r="G34" i="11"/>
  <c r="G50" i="11"/>
  <c r="G66" i="11"/>
  <c r="J71" i="11"/>
  <c r="M76" i="11"/>
  <c r="G82" i="11"/>
  <c r="J89" i="11"/>
  <c r="G93" i="11"/>
  <c r="M96" i="11"/>
  <c r="J107" i="11"/>
  <c r="M112" i="11"/>
  <c r="G116" i="11"/>
  <c r="J121" i="11"/>
  <c r="J144" i="11"/>
  <c r="J160" i="11"/>
  <c r="M163" i="11"/>
  <c r="M165" i="11"/>
  <c r="S174" i="11"/>
  <c r="S175" i="11"/>
  <c r="G190" i="11"/>
  <c r="V190" i="11"/>
  <c r="E16" i="5" s="1"/>
  <c r="G217" i="11"/>
  <c r="P219" i="11"/>
  <c r="G221" i="11"/>
  <c r="Y221" i="11"/>
  <c r="P223" i="11"/>
  <c r="V230" i="11"/>
  <c r="V234" i="11"/>
  <c r="S235" i="11"/>
  <c r="J237" i="11"/>
  <c r="M241" i="11"/>
  <c r="V244" i="11"/>
  <c r="S245" i="11"/>
  <c r="P246" i="11"/>
  <c r="M247" i="11"/>
  <c r="J248" i="11"/>
  <c r="G249" i="11"/>
  <c r="V250" i="11"/>
  <c r="P252" i="11"/>
  <c r="J254" i="11"/>
  <c r="Y255" i="11"/>
  <c r="S257" i="11"/>
  <c r="G173" i="11"/>
  <c r="G175" i="11"/>
  <c r="P189" i="11"/>
  <c r="S215" i="11"/>
  <c r="M216" i="11"/>
  <c r="J221" i="11"/>
  <c r="G222" i="11"/>
  <c r="S223" i="11"/>
  <c r="M229" i="11"/>
  <c r="G230" i="11"/>
  <c r="Y234" i="11"/>
  <c r="V235" i="11"/>
  <c r="M237" i="11"/>
  <c r="S240" i="11"/>
  <c r="P241" i="11"/>
  <c r="M242" i="11"/>
  <c r="J243" i="11"/>
  <c r="G244" i="11"/>
  <c r="Y244" i="11"/>
  <c r="V245" i="11"/>
  <c r="S246" i="11"/>
  <c r="P247" i="11"/>
  <c r="M248" i="11"/>
  <c r="J249" i="11"/>
  <c r="G250" i="11"/>
  <c r="Y250" i="11"/>
  <c r="V251" i="11"/>
  <c r="S252" i="11"/>
  <c r="P253" i="11"/>
  <c r="M254" i="11"/>
  <c r="J255" i="11"/>
  <c r="G256" i="11"/>
  <c r="Y256" i="11"/>
  <c r="V257" i="11"/>
  <c r="S258" i="11"/>
  <c r="G30" i="11"/>
  <c r="G46" i="11"/>
  <c r="G62" i="11"/>
  <c r="G70" i="11"/>
  <c r="J75" i="11"/>
  <c r="M80" i="11"/>
  <c r="J84" i="11"/>
  <c r="J95" i="11"/>
  <c r="M100" i="11"/>
  <c r="G104" i="11"/>
  <c r="G106" i="11"/>
  <c r="J111" i="11"/>
  <c r="J125" i="11"/>
  <c r="S128" i="11"/>
  <c r="S129" i="11"/>
  <c r="J139" i="11"/>
  <c r="M142" i="11"/>
  <c r="P146" i="11"/>
  <c r="S149" i="11"/>
  <c r="M159" i="11"/>
  <c r="S167" i="11"/>
  <c r="G171" i="11"/>
  <c r="P180" i="11"/>
  <c r="M184" i="11"/>
  <c r="M185" i="11"/>
  <c r="Y192" i="11"/>
  <c r="S193" i="11"/>
  <c r="M196" i="11"/>
  <c r="G197" i="11"/>
  <c r="V199" i="11"/>
  <c r="P200" i="11"/>
  <c r="J203" i="11"/>
  <c r="Y203" i="11"/>
  <c r="S206" i="11"/>
  <c r="M207" i="11"/>
  <c r="G210" i="11"/>
  <c r="V210" i="11"/>
  <c r="S211" i="11"/>
  <c r="J213" i="11"/>
  <c r="P220" i="11"/>
  <c r="P224" i="11"/>
  <c r="M225" i="11"/>
  <c r="Y226" i="11"/>
  <c r="J234" i="11"/>
  <c r="S236" i="11"/>
  <c r="J238" i="11"/>
  <c r="G239" i="11"/>
  <c r="J77" i="11"/>
  <c r="M82" i="11"/>
  <c r="G88" i="11"/>
  <c r="G90" i="11"/>
  <c r="J97" i="11"/>
  <c r="J113" i="11"/>
  <c r="M116" i="11"/>
  <c r="G120" i="11"/>
  <c r="G122" i="11"/>
  <c r="S126" i="11"/>
  <c r="J135" i="11"/>
  <c r="S163" i="11"/>
  <c r="S165" i="11"/>
  <c r="G169" i="11"/>
  <c r="J173" i="11"/>
  <c r="J174" i="11"/>
  <c r="Y188" i="11"/>
  <c r="P212" i="11"/>
  <c r="G214" i="11"/>
  <c r="Y214" i="11"/>
  <c r="J222" i="11"/>
  <c r="V223" i="11"/>
  <c r="J226" i="11"/>
  <c r="V227" i="11"/>
  <c r="S228" i="11"/>
  <c r="P237" i="11"/>
  <c r="Y239" i="11"/>
  <c r="P242" i="11"/>
  <c r="M243" i="11"/>
  <c r="J244" i="11"/>
  <c r="Y245" i="11"/>
  <c r="P248" i="11"/>
  <c r="M249" i="11"/>
  <c r="J250" i="11"/>
  <c r="Y251" i="11"/>
  <c r="S253" i="11"/>
  <c r="M255" i="11"/>
  <c r="G257" i="11"/>
  <c r="V258" i="11"/>
  <c r="G26" i="11"/>
  <c r="G42" i="11"/>
  <c r="G58" i="11"/>
  <c r="M68" i="11"/>
  <c r="G74" i="11"/>
  <c r="J79" i="11"/>
  <c r="J88" i="11"/>
  <c r="C15" i="5" s="1"/>
  <c r="G92" i="11"/>
  <c r="M97" i="11"/>
  <c r="M113" i="11"/>
  <c r="J120" i="11"/>
  <c r="S144" i="11"/>
  <c r="S161" i="11"/>
  <c r="S162" i="11"/>
  <c r="G166" i="11"/>
  <c r="J170" i="11"/>
  <c r="M173" i="11"/>
  <c r="G178" i="11"/>
  <c r="G189" i="11"/>
  <c r="J214" i="11"/>
  <c r="G215" i="11"/>
  <c r="S216" i="11"/>
  <c r="Y223" i="11"/>
  <c r="M226" i="11"/>
  <c r="Y227" i="11"/>
  <c r="V228" i="11"/>
  <c r="M230" i="11"/>
  <c r="S237" i="11"/>
  <c r="G240" i="11"/>
  <c r="Y240" i="11"/>
  <c r="V241" i="11"/>
  <c r="S242" i="11"/>
  <c r="P243" i="11"/>
  <c r="M244" i="11"/>
  <c r="J245" i="11"/>
  <c r="G246" i="11"/>
  <c r="Y246" i="11"/>
  <c r="S248" i="11"/>
  <c r="P249" i="11"/>
  <c r="M250" i="11"/>
  <c r="J251" i="11"/>
  <c r="G252" i="11"/>
  <c r="Y252" i="11"/>
  <c r="V253" i="11"/>
  <c r="S254" i="11"/>
  <c r="P255" i="11"/>
  <c r="M256" i="11"/>
  <c r="J257" i="11"/>
  <c r="G258" i="11"/>
  <c r="Y258" i="11"/>
  <c r="G32" i="11"/>
  <c r="G48" i="11"/>
  <c r="G64" i="11"/>
  <c r="M70" i="11"/>
  <c r="G76" i="11"/>
  <c r="J81" i="11"/>
  <c r="G85" i="11"/>
  <c r="J101" i="11"/>
  <c r="G103" i="11"/>
  <c r="M104" i="11"/>
  <c r="J128" i="11"/>
  <c r="J132" i="11"/>
  <c r="P137" i="11"/>
  <c r="P141" i="11"/>
  <c r="M93" i="11"/>
  <c r="M109" i="11"/>
  <c r="M125" i="11"/>
  <c r="M135" i="11"/>
  <c r="G145" i="11"/>
  <c r="P154" i="11"/>
  <c r="J159" i="11"/>
  <c r="P168" i="11"/>
  <c r="J191" i="11"/>
  <c r="M245" i="11"/>
  <c r="G91" i="11"/>
  <c r="G107" i="11"/>
  <c r="G123" i="11"/>
  <c r="S133" i="11"/>
  <c r="M143" i="11"/>
  <c r="G153" i="11"/>
  <c r="M89" i="11"/>
  <c r="M105" i="11"/>
  <c r="M121" i="11"/>
  <c r="G133" i="11"/>
  <c r="P142" i="11"/>
  <c r="J152" i="11"/>
  <c r="M158" i="11"/>
  <c r="G174" i="11"/>
  <c r="G99" i="11"/>
  <c r="G115" i="11"/>
  <c r="G129" i="11"/>
  <c r="P138" i="11"/>
  <c r="J148" i="11"/>
  <c r="P183" i="11"/>
  <c r="G95" i="11"/>
  <c r="G111" i="11"/>
  <c r="P126" i="11"/>
  <c r="J136" i="11"/>
  <c r="S145" i="11"/>
  <c r="M164" i="11"/>
  <c r="J178" i="11"/>
  <c r="G167" i="11"/>
  <c r="P176" i="11"/>
  <c r="J186" i="11"/>
  <c r="J195" i="11"/>
  <c r="S212" i="11"/>
  <c r="Y222" i="11"/>
  <c r="J233" i="11"/>
  <c r="V243" i="11"/>
  <c r="G243" i="11"/>
  <c r="S183" i="11"/>
  <c r="M191" i="11"/>
  <c r="G163" i="11"/>
  <c r="P172" i="11"/>
  <c r="J182" i="11"/>
  <c r="J190" i="11"/>
  <c r="Y235" i="11"/>
  <c r="J162" i="11"/>
  <c r="S171" i="11"/>
  <c r="M181" i="11"/>
  <c r="S189" i="11"/>
  <c r="P193" i="11"/>
  <c r="Y196" i="11"/>
  <c r="V240" i="11"/>
  <c r="S247" i="11"/>
  <c r="S159" i="11"/>
  <c r="M169" i="11"/>
  <c r="G179" i="11"/>
  <c r="Y187" i="11"/>
  <c r="V218" i="11"/>
  <c r="G229" i="11"/>
  <c r="M239" i="11"/>
  <c r="M211" i="11"/>
  <c r="G212" i="11"/>
  <c r="V214" i="11"/>
  <c r="P215" i="11"/>
  <c r="J218" i="11"/>
  <c r="Y218" i="11"/>
  <c r="S221" i="11"/>
  <c r="M222" i="11"/>
  <c r="G225" i="11"/>
  <c r="V225" i="11"/>
  <c r="P228" i="11"/>
  <c r="J229" i="11"/>
  <c r="Y231" i="11"/>
  <c r="S232" i="11"/>
  <c r="M235" i="11"/>
  <c r="G236" i="11"/>
  <c r="V238" i="11"/>
  <c r="P239" i="11"/>
  <c r="S241" i="11"/>
  <c r="Y243" i="11"/>
  <c r="J246" i="11"/>
  <c r="V247" i="11"/>
  <c r="G213" i="11"/>
  <c r="V213" i="11"/>
  <c r="P216" i="11"/>
  <c r="J217" i="11"/>
  <c r="Y219" i="11"/>
  <c r="S220" i="11"/>
  <c r="M223" i="11"/>
  <c r="G224" i="11"/>
  <c r="V226" i="11"/>
  <c r="P227" i="11"/>
  <c r="J230" i="11"/>
  <c r="Y230" i="11"/>
  <c r="S233" i="11"/>
  <c r="M234" i="11"/>
  <c r="G237" i="11"/>
  <c r="V237" i="11"/>
  <c r="P240" i="11"/>
  <c r="V242" i="11"/>
  <c r="G245" i="11"/>
  <c r="J242" i="11"/>
  <c r="P244" i="11"/>
  <c r="V246" i="11"/>
  <c r="S257" i="1"/>
  <c r="S245" i="1"/>
  <c r="V247" i="1"/>
  <c r="Y249" i="1"/>
  <c r="M244" i="1"/>
  <c r="P244" i="1"/>
  <c r="S256" i="1"/>
  <c r="S244" i="1"/>
  <c r="V258" i="1"/>
  <c r="V246" i="1"/>
  <c r="U24" i="10"/>
  <c r="B27" i="10"/>
  <c r="N27" i="10"/>
  <c r="M256" i="1"/>
  <c r="P256" i="1"/>
  <c r="J253" i="1"/>
  <c r="J241" i="1"/>
  <c r="M255" i="1"/>
  <c r="M243" i="1"/>
  <c r="P255" i="1"/>
  <c r="P243" i="1"/>
  <c r="S255" i="1"/>
  <c r="S243" i="1"/>
  <c r="J24" i="10"/>
  <c r="V24" i="10"/>
  <c r="C27" i="10"/>
  <c r="O27" i="10"/>
  <c r="G250" i="1"/>
  <c r="G238" i="1"/>
  <c r="J252" i="1"/>
  <c r="J240" i="1"/>
  <c r="M254" i="1"/>
  <c r="M242" i="1"/>
  <c r="P254" i="1"/>
  <c r="P242" i="1"/>
  <c r="P16" i="5"/>
  <c r="G258" i="1"/>
  <c r="G246" i="1"/>
  <c r="J248" i="1"/>
  <c r="M250" i="1"/>
  <c r="M238" i="1"/>
  <c r="S250" i="1"/>
  <c r="S238" i="1"/>
  <c r="V252" i="1"/>
  <c r="V240" i="1"/>
  <c r="Y254" i="1"/>
  <c r="Y242" i="1"/>
  <c r="S249" i="1"/>
  <c r="V251" i="1"/>
  <c r="Y253" i="1"/>
  <c r="Y241" i="1"/>
  <c r="G257" i="1"/>
  <c r="G256" i="1"/>
  <c r="G244" i="1"/>
  <c r="J258" i="1"/>
  <c r="J246" i="1"/>
  <c r="S248" i="1"/>
  <c r="V250" i="1"/>
  <c r="V238" i="1"/>
  <c r="Y252" i="1"/>
  <c r="Y240" i="1"/>
  <c r="E24" i="10"/>
  <c r="Q24" i="10"/>
  <c r="G245" i="1"/>
  <c r="J247" i="1"/>
  <c r="M249" i="1"/>
  <c r="V239" i="1"/>
  <c r="G255" i="1"/>
  <c r="G243" i="1"/>
  <c r="P247" i="1"/>
  <c r="S247" i="1"/>
  <c r="V249" i="1"/>
  <c r="Y251" i="1"/>
  <c r="Y239" i="1"/>
  <c r="V15" i="5"/>
  <c r="F24" i="10"/>
  <c r="R24" i="10"/>
  <c r="P15" i="5"/>
  <c r="H27" i="10"/>
  <c r="T27" i="10"/>
  <c r="I27" i="10"/>
  <c r="U27" i="10"/>
  <c r="P15" i="10"/>
  <c r="V15" i="10"/>
  <c r="V18" i="10"/>
  <c r="M24" i="10"/>
  <c r="M27" i="10"/>
  <c r="P16" i="10"/>
  <c r="V16" i="10"/>
  <c r="V17" i="10"/>
  <c r="V16" i="5"/>
  <c r="V18" i="5"/>
  <c r="V17" i="5"/>
  <c r="F617" i="3"/>
  <c r="E618" i="3"/>
  <c r="E617" i="3"/>
  <c r="D618" i="3"/>
  <c r="D617" i="3"/>
  <c r="C619" i="3"/>
  <c r="G618" i="3"/>
  <c r="C617" i="3"/>
  <c r="Q27" i="5"/>
  <c r="P27" i="5"/>
  <c r="O27" i="5"/>
  <c r="N27" i="5"/>
  <c r="M27" i="5"/>
  <c r="E27" i="5"/>
  <c r="D27" i="5"/>
  <c r="C27" i="5"/>
  <c r="B27" i="5"/>
  <c r="D24" i="5"/>
  <c r="F24" i="5"/>
  <c r="D16" i="5" l="1"/>
  <c r="D15" i="5"/>
  <c r="B16" i="5"/>
  <c r="B15" i="5"/>
  <c r="E15" i="5"/>
  <c r="K27" i="5"/>
  <c r="R24" i="5"/>
  <c r="T27" i="5"/>
  <c r="J27" i="5"/>
  <c r="L27" i="5"/>
  <c r="F27" i="5"/>
  <c r="R27" i="5"/>
  <c r="G27" i="5"/>
  <c r="S27" i="5"/>
  <c r="H27" i="5"/>
  <c r="I27" i="5"/>
  <c r="O24" i="5"/>
  <c r="L24" i="5"/>
  <c r="J24" i="5"/>
  <c r="N24" i="5"/>
  <c r="B24" i="5"/>
  <c r="K24" i="5"/>
  <c r="M24" i="5"/>
  <c r="T24" i="5"/>
  <c r="G24" i="5"/>
  <c r="H24" i="5"/>
  <c r="E24" i="5"/>
  <c r="P24" i="5"/>
  <c r="I24" i="5"/>
  <c r="S24" i="5"/>
  <c r="Q24" i="5"/>
  <c r="C24" i="5"/>
  <c r="X187" i="1" l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186" i="1"/>
  <c r="W187" i="1"/>
  <c r="Y187" i="1" s="1"/>
  <c r="W188" i="1"/>
  <c r="Y188" i="1" s="1"/>
  <c r="W189" i="1"/>
  <c r="Y189" i="1" s="1"/>
  <c r="W190" i="1"/>
  <c r="Y190" i="1" s="1"/>
  <c r="W191" i="1"/>
  <c r="W192" i="1"/>
  <c r="W193" i="1"/>
  <c r="W194" i="1"/>
  <c r="W195" i="1"/>
  <c r="W196" i="1"/>
  <c r="W197" i="1"/>
  <c r="W198" i="1"/>
  <c r="W199" i="1"/>
  <c r="Y199" i="1" s="1"/>
  <c r="W200" i="1"/>
  <c r="Y200" i="1" s="1"/>
  <c r="W201" i="1"/>
  <c r="Y201" i="1" s="1"/>
  <c r="W202" i="1"/>
  <c r="Y202" i="1" s="1"/>
  <c r="W203" i="1"/>
  <c r="W204" i="1"/>
  <c r="W205" i="1"/>
  <c r="W206" i="1"/>
  <c r="W207" i="1"/>
  <c r="W208" i="1"/>
  <c r="W209" i="1"/>
  <c r="W210" i="1"/>
  <c r="W211" i="1"/>
  <c r="Y211" i="1" s="1"/>
  <c r="W212" i="1"/>
  <c r="Y212" i="1" s="1"/>
  <c r="W213" i="1"/>
  <c r="Y213" i="1" s="1"/>
  <c r="W214" i="1"/>
  <c r="Y214" i="1" s="1"/>
  <c r="W215" i="1"/>
  <c r="W216" i="1"/>
  <c r="W217" i="1"/>
  <c r="W218" i="1"/>
  <c r="W219" i="1"/>
  <c r="W220" i="1"/>
  <c r="W221" i="1"/>
  <c r="W222" i="1"/>
  <c r="W223" i="1"/>
  <c r="Y223" i="1" s="1"/>
  <c r="W224" i="1"/>
  <c r="Y224" i="1" s="1"/>
  <c r="W225" i="1"/>
  <c r="Y225" i="1" s="1"/>
  <c r="W226" i="1"/>
  <c r="W227" i="1"/>
  <c r="W228" i="1"/>
  <c r="W229" i="1"/>
  <c r="W230" i="1"/>
  <c r="W231" i="1"/>
  <c r="W232" i="1"/>
  <c r="W233" i="1"/>
  <c r="W234" i="1"/>
  <c r="W235" i="1"/>
  <c r="Y235" i="1" s="1"/>
  <c r="W236" i="1"/>
  <c r="Y236" i="1" s="1"/>
  <c r="W237" i="1"/>
  <c r="Y237" i="1" s="1"/>
  <c r="W186" i="1"/>
  <c r="T187" i="1"/>
  <c r="U187" i="1"/>
  <c r="T188" i="1"/>
  <c r="U188" i="1"/>
  <c r="V188" i="1" s="1"/>
  <c r="T189" i="1"/>
  <c r="U189" i="1"/>
  <c r="T190" i="1"/>
  <c r="U190" i="1"/>
  <c r="T191" i="1"/>
  <c r="U191" i="1"/>
  <c r="T192" i="1"/>
  <c r="U192" i="1"/>
  <c r="T193" i="1"/>
  <c r="U193" i="1"/>
  <c r="T194" i="1"/>
  <c r="U194" i="1"/>
  <c r="T195" i="1"/>
  <c r="U195" i="1"/>
  <c r="T196" i="1"/>
  <c r="U196" i="1"/>
  <c r="T197" i="1"/>
  <c r="U197" i="1"/>
  <c r="T198" i="1"/>
  <c r="U198" i="1"/>
  <c r="T199" i="1"/>
  <c r="U199" i="1"/>
  <c r="T200" i="1"/>
  <c r="U200" i="1"/>
  <c r="T201" i="1"/>
  <c r="U201" i="1"/>
  <c r="T202" i="1"/>
  <c r="U202" i="1"/>
  <c r="T203" i="1"/>
  <c r="U203" i="1"/>
  <c r="T204" i="1"/>
  <c r="U204" i="1"/>
  <c r="T205" i="1"/>
  <c r="U205" i="1"/>
  <c r="T206" i="1"/>
  <c r="U206" i="1"/>
  <c r="T207" i="1"/>
  <c r="U207" i="1"/>
  <c r="T208" i="1"/>
  <c r="U208" i="1"/>
  <c r="T209" i="1"/>
  <c r="U209" i="1"/>
  <c r="T210" i="1"/>
  <c r="U210" i="1"/>
  <c r="T211" i="1"/>
  <c r="U211" i="1"/>
  <c r="T212" i="1"/>
  <c r="U212" i="1"/>
  <c r="T213" i="1"/>
  <c r="U213" i="1"/>
  <c r="T214" i="1"/>
  <c r="U214" i="1"/>
  <c r="T215" i="1"/>
  <c r="U215" i="1"/>
  <c r="T216" i="1"/>
  <c r="U216" i="1"/>
  <c r="T217" i="1"/>
  <c r="V217" i="1" s="1"/>
  <c r="U217" i="1"/>
  <c r="T218" i="1"/>
  <c r="U218" i="1"/>
  <c r="T219" i="1"/>
  <c r="U219" i="1"/>
  <c r="T220" i="1"/>
  <c r="U220" i="1"/>
  <c r="T221" i="1"/>
  <c r="U221" i="1"/>
  <c r="T222" i="1"/>
  <c r="U222" i="1"/>
  <c r="T223" i="1"/>
  <c r="U223" i="1"/>
  <c r="T224" i="1"/>
  <c r="U224" i="1"/>
  <c r="V224" i="1" s="1"/>
  <c r="T225" i="1"/>
  <c r="U225" i="1"/>
  <c r="T226" i="1"/>
  <c r="U226" i="1"/>
  <c r="T227" i="1"/>
  <c r="U227" i="1"/>
  <c r="T228" i="1"/>
  <c r="U228" i="1"/>
  <c r="T229" i="1"/>
  <c r="U229" i="1"/>
  <c r="T230" i="1"/>
  <c r="U230" i="1"/>
  <c r="T231" i="1"/>
  <c r="U231" i="1"/>
  <c r="T232" i="1"/>
  <c r="U232" i="1"/>
  <c r="T233" i="1"/>
  <c r="U233" i="1"/>
  <c r="T234" i="1"/>
  <c r="U234" i="1"/>
  <c r="T235" i="1"/>
  <c r="U235" i="1"/>
  <c r="T236" i="1"/>
  <c r="U236" i="1"/>
  <c r="T237" i="1"/>
  <c r="U237" i="1"/>
  <c r="U186" i="1"/>
  <c r="T186" i="1"/>
  <c r="E12" i="10" l="1"/>
  <c r="E10" i="10"/>
  <c r="E13" i="10"/>
  <c r="E6" i="10"/>
  <c r="E14" i="10"/>
  <c r="E11" i="10"/>
  <c r="E9" i="10"/>
  <c r="E7" i="10"/>
  <c r="I10" i="10"/>
  <c r="I12" i="10"/>
  <c r="I11" i="10"/>
  <c r="I14" i="10"/>
  <c r="I13" i="10"/>
  <c r="I7" i="10"/>
  <c r="I6" i="10"/>
  <c r="I9" i="10"/>
  <c r="Y229" i="1"/>
  <c r="Y217" i="1"/>
  <c r="Y205" i="1"/>
  <c r="Y193" i="1"/>
  <c r="Y228" i="1"/>
  <c r="Y216" i="1"/>
  <c r="Y204" i="1"/>
  <c r="Y192" i="1"/>
  <c r="Y227" i="1"/>
  <c r="Y215" i="1"/>
  <c r="Y203" i="1"/>
  <c r="Y191" i="1"/>
  <c r="Y226" i="1"/>
  <c r="V232" i="1"/>
  <c r="V226" i="1"/>
  <c r="V220" i="1"/>
  <c r="V214" i="1"/>
  <c r="V208" i="1"/>
  <c r="V202" i="1"/>
  <c r="V196" i="1"/>
  <c r="V190" i="1"/>
  <c r="V218" i="1"/>
  <c r="V212" i="1"/>
  <c r="V206" i="1"/>
  <c r="V200" i="1"/>
  <c r="V194" i="1"/>
  <c r="Y231" i="1"/>
  <c r="Y219" i="1"/>
  <c r="Y207" i="1"/>
  <c r="Y195" i="1"/>
  <c r="V235" i="1"/>
  <c r="V229" i="1"/>
  <c r="V223" i="1"/>
  <c r="V211" i="1"/>
  <c r="V205" i="1"/>
  <c r="V199" i="1"/>
  <c r="V193" i="1"/>
  <c r="V187" i="1"/>
  <c r="Y230" i="1"/>
  <c r="Y218" i="1"/>
  <c r="Y206" i="1"/>
  <c r="Y194" i="1"/>
  <c r="V234" i="1"/>
  <c r="V228" i="1"/>
  <c r="V222" i="1"/>
  <c r="V216" i="1"/>
  <c r="V210" i="1"/>
  <c r="V204" i="1"/>
  <c r="V198" i="1"/>
  <c r="V192" i="1"/>
  <c r="V233" i="1"/>
  <c r="V227" i="1"/>
  <c r="V221" i="1"/>
  <c r="V215" i="1"/>
  <c r="V209" i="1"/>
  <c r="V203" i="1"/>
  <c r="V197" i="1"/>
  <c r="V191" i="1"/>
  <c r="V237" i="1"/>
  <c r="V231" i="1"/>
  <c r="V225" i="1"/>
  <c r="V219" i="1"/>
  <c r="V213" i="1"/>
  <c r="V207" i="1"/>
  <c r="V201" i="1"/>
  <c r="V195" i="1"/>
  <c r="V189" i="1"/>
  <c r="Y234" i="1"/>
  <c r="Y222" i="1"/>
  <c r="Y210" i="1"/>
  <c r="Y198" i="1"/>
  <c r="Y233" i="1"/>
  <c r="Y221" i="1"/>
  <c r="Y209" i="1"/>
  <c r="Y197" i="1"/>
  <c r="V236" i="1"/>
  <c r="V230" i="1"/>
  <c r="Y232" i="1"/>
  <c r="Y220" i="1"/>
  <c r="Y208" i="1"/>
  <c r="Y196" i="1"/>
  <c r="V186" i="1"/>
  <c r="Y18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Q127" i="1"/>
  <c r="Q128" i="1"/>
  <c r="Q129" i="1"/>
  <c r="Q130" i="1"/>
  <c r="Q131" i="1"/>
  <c r="Q132" i="1"/>
  <c r="Q133" i="1"/>
  <c r="Q134" i="1"/>
  <c r="Q135" i="1"/>
  <c r="Q136" i="1"/>
  <c r="S136" i="1" s="1"/>
  <c r="Q137" i="1"/>
  <c r="Q138" i="1"/>
  <c r="Q139" i="1"/>
  <c r="Q140" i="1"/>
  <c r="Q141" i="1"/>
  <c r="Q142" i="1"/>
  <c r="Q143" i="1"/>
  <c r="Q144" i="1"/>
  <c r="Q145" i="1"/>
  <c r="Q146" i="1"/>
  <c r="Q147" i="1"/>
  <c r="Q148" i="1"/>
  <c r="S148" i="1" s="1"/>
  <c r="Q149" i="1"/>
  <c r="Q150" i="1"/>
  <c r="Q151" i="1"/>
  <c r="Q152" i="1"/>
  <c r="Q153" i="1"/>
  <c r="Q154" i="1"/>
  <c r="Q155" i="1"/>
  <c r="Q156" i="1"/>
  <c r="Q157" i="1"/>
  <c r="Q158" i="1"/>
  <c r="Q159" i="1"/>
  <c r="Q160" i="1"/>
  <c r="S160" i="1" s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S184" i="1" s="1"/>
  <c r="Q185" i="1"/>
  <c r="Q186" i="1"/>
  <c r="Q187" i="1"/>
  <c r="Q188" i="1"/>
  <c r="Q189" i="1"/>
  <c r="Q190" i="1"/>
  <c r="Q191" i="1"/>
  <c r="Q192" i="1"/>
  <c r="Q193" i="1"/>
  <c r="Q194" i="1"/>
  <c r="Q195" i="1"/>
  <c r="Q196" i="1"/>
  <c r="S196" i="1" s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R126" i="1"/>
  <c r="Q126" i="1"/>
  <c r="K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K67" i="1"/>
  <c r="K68" i="1"/>
  <c r="K69" i="1"/>
  <c r="K70" i="1"/>
  <c r="K71" i="1"/>
  <c r="K72" i="1"/>
  <c r="K73" i="1"/>
  <c r="K74" i="1"/>
  <c r="M74" i="1" s="1"/>
  <c r="K75" i="1"/>
  <c r="K76" i="1"/>
  <c r="K77" i="1"/>
  <c r="K78" i="1"/>
  <c r="K79" i="1"/>
  <c r="K80" i="1"/>
  <c r="K81" i="1"/>
  <c r="K82" i="1"/>
  <c r="K83" i="1"/>
  <c r="K84" i="1"/>
  <c r="K85" i="1"/>
  <c r="K86" i="1"/>
  <c r="M86" i="1" s="1"/>
  <c r="K87" i="1"/>
  <c r="K88" i="1"/>
  <c r="K89" i="1"/>
  <c r="K90" i="1"/>
  <c r="K91" i="1"/>
  <c r="K92" i="1"/>
  <c r="K93" i="1"/>
  <c r="K94" i="1"/>
  <c r="K95" i="1"/>
  <c r="K96" i="1"/>
  <c r="K97" i="1"/>
  <c r="K98" i="1"/>
  <c r="M98" i="1" s="1"/>
  <c r="K99" i="1"/>
  <c r="K100" i="1"/>
  <c r="K101" i="1"/>
  <c r="K102" i="1"/>
  <c r="K103" i="1"/>
  <c r="K104" i="1"/>
  <c r="K105" i="1"/>
  <c r="K106" i="1"/>
  <c r="K107" i="1"/>
  <c r="K108" i="1"/>
  <c r="K109" i="1"/>
  <c r="K110" i="1"/>
  <c r="M110" i="1" s="1"/>
  <c r="K111" i="1"/>
  <c r="K112" i="1"/>
  <c r="K113" i="1"/>
  <c r="K114" i="1"/>
  <c r="K115" i="1"/>
  <c r="K116" i="1"/>
  <c r="K117" i="1"/>
  <c r="K118" i="1"/>
  <c r="K119" i="1"/>
  <c r="K120" i="1"/>
  <c r="K121" i="1"/>
  <c r="K122" i="1"/>
  <c r="M122" i="1" s="1"/>
  <c r="K123" i="1"/>
  <c r="K124" i="1"/>
  <c r="K125" i="1"/>
  <c r="K126" i="1"/>
  <c r="K127" i="1"/>
  <c r="K128" i="1"/>
  <c r="K129" i="1"/>
  <c r="K130" i="1"/>
  <c r="K131" i="1"/>
  <c r="K132" i="1"/>
  <c r="K133" i="1"/>
  <c r="K134" i="1"/>
  <c r="M134" i="1" s="1"/>
  <c r="K135" i="1"/>
  <c r="K136" i="1"/>
  <c r="K137" i="1"/>
  <c r="K138" i="1"/>
  <c r="K139" i="1"/>
  <c r="K140" i="1"/>
  <c r="K141" i="1"/>
  <c r="K142" i="1"/>
  <c r="K143" i="1"/>
  <c r="K144" i="1"/>
  <c r="K145" i="1"/>
  <c r="K146" i="1"/>
  <c r="M146" i="1" s="1"/>
  <c r="K147" i="1"/>
  <c r="K148" i="1"/>
  <c r="K149" i="1"/>
  <c r="K150" i="1"/>
  <c r="K151" i="1"/>
  <c r="K152" i="1"/>
  <c r="K153" i="1"/>
  <c r="K154" i="1"/>
  <c r="K155" i="1"/>
  <c r="K156" i="1"/>
  <c r="K157" i="1"/>
  <c r="K158" i="1"/>
  <c r="M158" i="1" s="1"/>
  <c r="K159" i="1"/>
  <c r="K160" i="1"/>
  <c r="K161" i="1"/>
  <c r="K162" i="1"/>
  <c r="K163" i="1"/>
  <c r="K164" i="1"/>
  <c r="K165" i="1"/>
  <c r="K166" i="1"/>
  <c r="K167" i="1"/>
  <c r="K168" i="1"/>
  <c r="K169" i="1"/>
  <c r="K170" i="1"/>
  <c r="M170" i="1" s="1"/>
  <c r="K171" i="1"/>
  <c r="K172" i="1"/>
  <c r="K173" i="1"/>
  <c r="K174" i="1"/>
  <c r="K175" i="1"/>
  <c r="K176" i="1"/>
  <c r="K177" i="1"/>
  <c r="K178" i="1"/>
  <c r="K179" i="1"/>
  <c r="K180" i="1"/>
  <c r="K181" i="1"/>
  <c r="K182" i="1"/>
  <c r="M182" i="1" s="1"/>
  <c r="K183" i="1"/>
  <c r="K184" i="1"/>
  <c r="K185" i="1"/>
  <c r="K186" i="1"/>
  <c r="K187" i="1"/>
  <c r="K188" i="1"/>
  <c r="K189" i="1"/>
  <c r="K190" i="1"/>
  <c r="K191" i="1"/>
  <c r="K192" i="1"/>
  <c r="K193" i="1"/>
  <c r="K194" i="1"/>
  <c r="M194" i="1" s="1"/>
  <c r="K195" i="1"/>
  <c r="K196" i="1"/>
  <c r="K197" i="1"/>
  <c r="K198" i="1"/>
  <c r="K199" i="1"/>
  <c r="K200" i="1"/>
  <c r="K201" i="1"/>
  <c r="K202" i="1"/>
  <c r="K203" i="1"/>
  <c r="K204" i="1"/>
  <c r="K205" i="1"/>
  <c r="K206" i="1"/>
  <c r="M206" i="1" s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L66" i="1"/>
  <c r="C12" i="10" l="1"/>
  <c r="C10" i="10"/>
  <c r="D12" i="10"/>
  <c r="D10" i="10"/>
  <c r="S220" i="1"/>
  <c r="S208" i="1"/>
  <c r="E16" i="10"/>
  <c r="E15" i="10"/>
  <c r="G10" i="10"/>
  <c r="G12" i="10"/>
  <c r="M230" i="1"/>
  <c r="S227" i="1"/>
  <c r="S215" i="1"/>
  <c r="S203" i="1"/>
  <c r="S191" i="1"/>
  <c r="S179" i="1"/>
  <c r="S167" i="1"/>
  <c r="S155" i="1"/>
  <c r="S143" i="1"/>
  <c r="S131" i="1"/>
  <c r="M229" i="1"/>
  <c r="M205" i="1"/>
  <c r="M181" i="1"/>
  <c r="M157" i="1"/>
  <c r="M133" i="1"/>
  <c r="M109" i="1"/>
  <c r="M85" i="1"/>
  <c r="M73" i="1"/>
  <c r="H10" i="10"/>
  <c r="H12" i="10"/>
  <c r="S226" i="1"/>
  <c r="S214" i="1"/>
  <c r="S202" i="1"/>
  <c r="S190" i="1"/>
  <c r="S178" i="1"/>
  <c r="S166" i="1"/>
  <c r="S154" i="1"/>
  <c r="S142" i="1"/>
  <c r="S130" i="1"/>
  <c r="M218" i="1"/>
  <c r="M217" i="1"/>
  <c r="M193" i="1"/>
  <c r="M169" i="1"/>
  <c r="M145" i="1"/>
  <c r="M121" i="1"/>
  <c r="M97" i="1"/>
  <c r="M228" i="1"/>
  <c r="M216" i="1"/>
  <c r="M204" i="1"/>
  <c r="M192" i="1"/>
  <c r="M180" i="1"/>
  <c r="M168" i="1"/>
  <c r="M156" i="1"/>
  <c r="M144" i="1"/>
  <c r="M132" i="1"/>
  <c r="M120" i="1"/>
  <c r="M108" i="1"/>
  <c r="M96" i="1"/>
  <c r="M84" i="1"/>
  <c r="M72" i="1"/>
  <c r="S237" i="1"/>
  <c r="S225" i="1"/>
  <c r="S213" i="1"/>
  <c r="S201" i="1"/>
  <c r="S189" i="1"/>
  <c r="S177" i="1"/>
  <c r="S165" i="1"/>
  <c r="S153" i="1"/>
  <c r="S141" i="1"/>
  <c r="S129" i="1"/>
  <c r="S232" i="1"/>
  <c r="S172" i="1"/>
  <c r="M231" i="1"/>
  <c r="M219" i="1"/>
  <c r="M207" i="1"/>
  <c r="M195" i="1"/>
  <c r="M183" i="1"/>
  <c r="M171" i="1"/>
  <c r="M159" i="1"/>
  <c r="M147" i="1"/>
  <c r="M135" i="1"/>
  <c r="M123" i="1"/>
  <c r="M111" i="1"/>
  <c r="S236" i="1"/>
  <c r="S224" i="1"/>
  <c r="S212" i="1"/>
  <c r="S200" i="1"/>
  <c r="S188" i="1"/>
  <c r="S176" i="1"/>
  <c r="S164" i="1"/>
  <c r="S152" i="1"/>
  <c r="S140" i="1"/>
  <c r="S128" i="1"/>
  <c r="S230" i="1"/>
  <c r="S218" i="1"/>
  <c r="S206" i="1"/>
  <c r="S194" i="1"/>
  <c r="S182" i="1"/>
  <c r="S170" i="1"/>
  <c r="S158" i="1"/>
  <c r="S146" i="1"/>
  <c r="S134" i="1"/>
  <c r="S228" i="1"/>
  <c r="S216" i="1"/>
  <c r="S204" i="1"/>
  <c r="S192" i="1"/>
  <c r="S180" i="1"/>
  <c r="S168" i="1"/>
  <c r="S156" i="1"/>
  <c r="S144" i="1"/>
  <c r="S132" i="1"/>
  <c r="M214" i="1"/>
  <c r="M178" i="1"/>
  <c r="M166" i="1"/>
  <c r="M154" i="1"/>
  <c r="M142" i="1"/>
  <c r="M130" i="1"/>
  <c r="M118" i="1"/>
  <c r="M106" i="1"/>
  <c r="M94" i="1"/>
  <c r="M82" i="1"/>
  <c r="M70" i="1"/>
  <c r="S235" i="1"/>
  <c r="S223" i="1"/>
  <c r="S211" i="1"/>
  <c r="S199" i="1"/>
  <c r="S187" i="1"/>
  <c r="S175" i="1"/>
  <c r="S163" i="1"/>
  <c r="S151" i="1"/>
  <c r="S139" i="1"/>
  <c r="S127" i="1"/>
  <c r="M226" i="1"/>
  <c r="M190" i="1"/>
  <c r="S234" i="1"/>
  <c r="S222" i="1"/>
  <c r="S210" i="1"/>
  <c r="S198" i="1"/>
  <c r="S186" i="1"/>
  <c r="S174" i="1"/>
  <c r="S162" i="1"/>
  <c r="S150" i="1"/>
  <c r="S138" i="1"/>
  <c r="M202" i="1"/>
  <c r="S233" i="1"/>
  <c r="S221" i="1"/>
  <c r="S209" i="1"/>
  <c r="S197" i="1"/>
  <c r="S185" i="1"/>
  <c r="S173" i="1"/>
  <c r="S161" i="1"/>
  <c r="S149" i="1"/>
  <c r="S137" i="1"/>
  <c r="S126" i="1"/>
  <c r="S231" i="1"/>
  <c r="S219" i="1"/>
  <c r="S207" i="1"/>
  <c r="S195" i="1"/>
  <c r="S183" i="1"/>
  <c r="S171" i="1"/>
  <c r="S159" i="1"/>
  <c r="S147" i="1"/>
  <c r="S135" i="1"/>
  <c r="M232" i="1"/>
  <c r="M220" i="1"/>
  <c r="M208" i="1"/>
  <c r="M196" i="1"/>
  <c r="M184" i="1"/>
  <c r="M172" i="1"/>
  <c r="M160" i="1"/>
  <c r="M148" i="1"/>
  <c r="M136" i="1"/>
  <c r="M124" i="1"/>
  <c r="M112" i="1"/>
  <c r="M100" i="1"/>
  <c r="M88" i="1"/>
  <c r="M76" i="1"/>
  <c r="S229" i="1"/>
  <c r="S217" i="1"/>
  <c r="S205" i="1"/>
  <c r="S193" i="1"/>
  <c r="S181" i="1"/>
  <c r="S169" i="1"/>
  <c r="S157" i="1"/>
  <c r="S145" i="1"/>
  <c r="S133" i="1"/>
  <c r="M99" i="1"/>
  <c r="M87" i="1"/>
  <c r="M75" i="1"/>
  <c r="M236" i="1"/>
  <c r="M227" i="1"/>
  <c r="M215" i="1"/>
  <c r="M203" i="1"/>
  <c r="M191" i="1"/>
  <c r="M179" i="1"/>
  <c r="M167" i="1"/>
  <c r="M155" i="1"/>
  <c r="M143" i="1"/>
  <c r="M131" i="1"/>
  <c r="M119" i="1"/>
  <c r="M107" i="1"/>
  <c r="M95" i="1"/>
  <c r="M83" i="1"/>
  <c r="M71" i="1"/>
  <c r="M225" i="1"/>
  <c r="M213" i="1"/>
  <c r="M201" i="1"/>
  <c r="M189" i="1"/>
  <c r="M177" i="1"/>
  <c r="M165" i="1"/>
  <c r="M153" i="1"/>
  <c r="M141" i="1"/>
  <c r="M129" i="1"/>
  <c r="M117" i="1"/>
  <c r="M105" i="1"/>
  <c r="M93" i="1"/>
  <c r="M81" i="1"/>
  <c r="M69" i="1"/>
  <c r="M237" i="1"/>
  <c r="M235" i="1"/>
  <c r="M223" i="1"/>
  <c r="M211" i="1"/>
  <c r="M199" i="1"/>
  <c r="M175" i="1"/>
  <c r="M163" i="1"/>
  <c r="M151" i="1"/>
  <c r="M139" i="1"/>
  <c r="M127" i="1"/>
  <c r="M212" i="1"/>
  <c r="M176" i="1"/>
  <c r="M140" i="1"/>
  <c r="M116" i="1"/>
  <c r="M104" i="1"/>
  <c r="M80" i="1"/>
  <c r="M224" i="1"/>
  <c r="M200" i="1"/>
  <c r="M164" i="1"/>
  <c r="M128" i="1"/>
  <c r="M92" i="1"/>
  <c r="M115" i="1"/>
  <c r="M103" i="1"/>
  <c r="M91" i="1"/>
  <c r="M79" i="1"/>
  <c r="M67" i="1"/>
  <c r="M188" i="1"/>
  <c r="M152" i="1"/>
  <c r="M68" i="1"/>
  <c r="M187" i="1"/>
  <c r="M222" i="1"/>
  <c r="M186" i="1"/>
  <c r="M162" i="1"/>
  <c r="M138" i="1"/>
  <c r="M114" i="1"/>
  <c r="M90" i="1"/>
  <c r="M234" i="1"/>
  <c r="M210" i="1"/>
  <c r="M198" i="1"/>
  <c r="M174" i="1"/>
  <c r="M150" i="1"/>
  <c r="M126" i="1"/>
  <c r="M102" i="1"/>
  <c r="M78" i="1"/>
  <c r="M233" i="1"/>
  <c r="M221" i="1"/>
  <c r="M209" i="1"/>
  <c r="M197" i="1"/>
  <c r="M185" i="1"/>
  <c r="M173" i="1"/>
  <c r="M161" i="1"/>
  <c r="M149" i="1"/>
  <c r="M137" i="1"/>
  <c r="M125" i="1"/>
  <c r="M113" i="1"/>
  <c r="M101" i="1"/>
  <c r="M89" i="1"/>
  <c r="M77" i="1"/>
  <c r="M66" i="1"/>
  <c r="O127" i="1" l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12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66" i="1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12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184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1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" i="3"/>
  <c r="C5" i="3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18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19" i="1"/>
  <c r="E18" i="1"/>
  <c r="D7" i="10" l="1"/>
  <c r="D13" i="10"/>
  <c r="D11" i="10"/>
  <c r="D6" i="10"/>
  <c r="D14" i="10"/>
  <c r="D9" i="10"/>
  <c r="C9" i="10"/>
  <c r="C7" i="10"/>
  <c r="C13" i="10"/>
  <c r="C11" i="10"/>
  <c r="C6" i="10"/>
  <c r="C14" i="10"/>
  <c r="B9" i="10"/>
  <c r="B10" i="10" s="1"/>
  <c r="B12" i="5"/>
  <c r="B7" i="10"/>
  <c r="B8" i="10"/>
  <c r="B11" i="10"/>
  <c r="B12" i="10" s="1"/>
  <c r="B6" i="10"/>
  <c r="B14" i="10"/>
  <c r="B13" i="10"/>
  <c r="H11" i="10"/>
  <c r="H14" i="10"/>
  <c r="H13" i="10"/>
  <c r="H7" i="10"/>
  <c r="H6" i="10"/>
  <c r="H9" i="10"/>
  <c r="F9" i="10"/>
  <c r="F10" i="10" s="1"/>
  <c r="F11" i="10"/>
  <c r="F12" i="10" s="1"/>
  <c r="F8" i="10"/>
  <c r="F14" i="10"/>
  <c r="F13" i="10"/>
  <c r="F7" i="10"/>
  <c r="F6" i="10"/>
  <c r="F10" i="5"/>
  <c r="F12" i="5"/>
  <c r="G9" i="10"/>
  <c r="G11" i="10"/>
  <c r="G14" i="10"/>
  <c r="G13" i="10"/>
  <c r="G7" i="10"/>
  <c r="G6" i="10"/>
  <c r="J233" i="1"/>
  <c r="J221" i="1"/>
  <c r="J209" i="1"/>
  <c r="J197" i="1"/>
  <c r="J185" i="1"/>
  <c r="J173" i="1"/>
  <c r="J161" i="1"/>
  <c r="J149" i="1"/>
  <c r="J137" i="1"/>
  <c r="J125" i="1"/>
  <c r="J113" i="1"/>
  <c r="J101" i="1"/>
  <c r="J89" i="1"/>
  <c r="J77" i="1"/>
  <c r="P229" i="1"/>
  <c r="P217" i="1"/>
  <c r="P205" i="1"/>
  <c r="P193" i="1"/>
  <c r="P181" i="1"/>
  <c r="P169" i="1"/>
  <c r="P157" i="1"/>
  <c r="P145" i="1"/>
  <c r="P133" i="1"/>
  <c r="P233" i="1"/>
  <c r="P221" i="1"/>
  <c r="P209" i="1"/>
  <c r="P197" i="1"/>
  <c r="P185" i="1"/>
  <c r="P173" i="1"/>
  <c r="P161" i="1"/>
  <c r="P149" i="1"/>
  <c r="P137" i="1"/>
  <c r="B10" i="5"/>
  <c r="D8" i="4"/>
  <c r="D9" i="4" s="1"/>
  <c r="B8" i="4"/>
  <c r="B9" i="4" s="1"/>
  <c r="E8" i="4"/>
  <c r="E9" i="4" s="1"/>
  <c r="C8" i="4"/>
  <c r="C9" i="4" s="1"/>
  <c r="G222" i="1"/>
  <c r="G138" i="1"/>
  <c r="G102" i="1"/>
  <c r="G90" i="1"/>
  <c r="G174" i="1"/>
  <c r="J66" i="1"/>
  <c r="J226" i="1"/>
  <c r="J214" i="1"/>
  <c r="J202" i="1"/>
  <c r="J190" i="1"/>
  <c r="J178" i="1"/>
  <c r="J166" i="1"/>
  <c r="J154" i="1"/>
  <c r="J142" i="1"/>
  <c r="J130" i="1"/>
  <c r="J118" i="1"/>
  <c r="J106" i="1"/>
  <c r="J94" i="1"/>
  <c r="J82" i="1"/>
  <c r="J70" i="1"/>
  <c r="G197" i="1"/>
  <c r="G173" i="1"/>
  <c r="G235" i="1"/>
  <c r="G187" i="1"/>
  <c r="G103" i="1"/>
  <c r="G177" i="1"/>
  <c r="G171" i="1"/>
  <c r="G110" i="1"/>
  <c r="G158" i="1"/>
  <c r="G98" i="1"/>
  <c r="G203" i="1"/>
  <c r="G95" i="1"/>
  <c r="P126" i="1"/>
  <c r="P226" i="1"/>
  <c r="P214" i="1"/>
  <c r="P202" i="1"/>
  <c r="P190" i="1"/>
  <c r="P178" i="1"/>
  <c r="P166" i="1"/>
  <c r="P154" i="1"/>
  <c r="P142" i="1"/>
  <c r="P130" i="1"/>
  <c r="G167" i="1"/>
  <c r="G107" i="1"/>
  <c r="G190" i="1"/>
  <c r="G225" i="1"/>
  <c r="G165" i="1"/>
  <c r="G141" i="1"/>
  <c r="G129" i="1"/>
  <c r="G117" i="1"/>
  <c r="G105" i="1"/>
  <c r="G93" i="1"/>
  <c r="G70" i="1"/>
  <c r="G58" i="1"/>
  <c r="G169" i="1"/>
  <c r="J228" i="1"/>
  <c r="J216" i="1"/>
  <c r="J204" i="1"/>
  <c r="J192" i="1"/>
  <c r="J180" i="1"/>
  <c r="J168" i="1"/>
  <c r="J156" i="1"/>
  <c r="J144" i="1"/>
  <c r="J132" i="1"/>
  <c r="J120" i="1"/>
  <c r="J108" i="1"/>
  <c r="J96" i="1"/>
  <c r="J84" i="1"/>
  <c r="J72" i="1"/>
  <c r="P236" i="1"/>
  <c r="P224" i="1"/>
  <c r="P212" i="1"/>
  <c r="P200" i="1"/>
  <c r="P188" i="1"/>
  <c r="P176" i="1"/>
  <c r="P164" i="1"/>
  <c r="P152" i="1"/>
  <c r="P140" i="1"/>
  <c r="P128" i="1"/>
  <c r="G215" i="1"/>
  <c r="G119" i="1"/>
  <c r="G176" i="1"/>
  <c r="G81" i="1"/>
  <c r="G69" i="1"/>
  <c r="G57" i="1"/>
  <c r="G45" i="1"/>
  <c r="G33" i="1"/>
  <c r="G120" i="1"/>
  <c r="P235" i="1"/>
  <c r="P223" i="1"/>
  <c r="P211" i="1"/>
  <c r="P199" i="1"/>
  <c r="P187" i="1"/>
  <c r="P175" i="1"/>
  <c r="P163" i="1"/>
  <c r="P151" i="1"/>
  <c r="P139" i="1"/>
  <c r="P127" i="1"/>
  <c r="G68" i="1"/>
  <c r="G44" i="1"/>
  <c r="G32" i="1"/>
  <c r="G20" i="1"/>
  <c r="G192" i="1"/>
  <c r="G180" i="1"/>
  <c r="G237" i="1"/>
  <c r="G214" i="1"/>
  <c r="G202" i="1"/>
  <c r="G145" i="1"/>
  <c r="G133" i="1"/>
  <c r="G121" i="1"/>
  <c r="J232" i="1"/>
  <c r="J220" i="1"/>
  <c r="J208" i="1"/>
  <c r="J196" i="1"/>
  <c r="J184" i="1"/>
  <c r="J172" i="1"/>
  <c r="J160" i="1"/>
  <c r="J148" i="1"/>
  <c r="J136" i="1"/>
  <c r="J124" i="1"/>
  <c r="J112" i="1"/>
  <c r="J100" i="1"/>
  <c r="J88" i="1"/>
  <c r="J76" i="1"/>
  <c r="G213" i="1"/>
  <c r="G178" i="1"/>
  <c r="G25" i="1"/>
  <c r="G232" i="1"/>
  <c r="G160" i="1"/>
  <c r="G112" i="1"/>
  <c r="J231" i="1"/>
  <c r="J219" i="1"/>
  <c r="J207" i="1"/>
  <c r="J195" i="1"/>
  <c r="J183" i="1"/>
  <c r="J171" i="1"/>
  <c r="J159" i="1"/>
  <c r="J147" i="1"/>
  <c r="J135" i="1"/>
  <c r="J123" i="1"/>
  <c r="J111" i="1"/>
  <c r="J99" i="1"/>
  <c r="J87" i="1"/>
  <c r="J75" i="1"/>
  <c r="P227" i="1"/>
  <c r="P215" i="1"/>
  <c r="P203" i="1"/>
  <c r="P191" i="1"/>
  <c r="P179" i="1"/>
  <c r="P167" i="1"/>
  <c r="P155" i="1"/>
  <c r="P143" i="1"/>
  <c r="G224" i="1"/>
  <c r="G212" i="1"/>
  <c r="G189" i="1"/>
  <c r="G154" i="1"/>
  <c r="G94" i="1"/>
  <c r="G59" i="1"/>
  <c r="G47" i="1"/>
  <c r="G35" i="1"/>
  <c r="G23" i="1"/>
  <c r="J229" i="1"/>
  <c r="J217" i="1"/>
  <c r="J205" i="1"/>
  <c r="G186" i="1"/>
  <c r="G175" i="1"/>
  <c r="G164" i="1"/>
  <c r="G152" i="1"/>
  <c r="G140" i="1"/>
  <c r="G128" i="1"/>
  <c r="G116" i="1"/>
  <c r="G104" i="1"/>
  <c r="G66" i="1"/>
  <c r="G30" i="1"/>
  <c r="G236" i="1"/>
  <c r="G156" i="1"/>
  <c r="G26" i="1"/>
  <c r="G221" i="1"/>
  <c r="G29" i="1"/>
  <c r="G184" i="1"/>
  <c r="G76" i="1"/>
  <c r="P131" i="1"/>
  <c r="G234" i="1"/>
  <c r="G223" i="1"/>
  <c r="G211" i="1"/>
  <c r="G199" i="1"/>
  <c r="G188" i="1"/>
  <c r="G83" i="1"/>
  <c r="G72" i="1"/>
  <c r="G48" i="1"/>
  <c r="G36" i="1"/>
  <c r="J193" i="1"/>
  <c r="J181" i="1"/>
  <c r="J169" i="1"/>
  <c r="J157" i="1"/>
  <c r="J145" i="1"/>
  <c r="J133" i="1"/>
  <c r="G137" i="1"/>
  <c r="G65" i="1"/>
  <c r="J121" i="1"/>
  <c r="J109" i="1"/>
  <c r="J97" i="1"/>
  <c r="G124" i="1"/>
  <c r="G100" i="1"/>
  <c r="G209" i="1"/>
  <c r="G168" i="1"/>
  <c r="G157" i="1"/>
  <c r="G146" i="1"/>
  <c r="G134" i="1"/>
  <c r="G122" i="1"/>
  <c r="G219" i="1"/>
  <c r="G207" i="1"/>
  <c r="G196" i="1"/>
  <c r="G166" i="1"/>
  <c r="G144" i="1"/>
  <c r="G132" i="1"/>
  <c r="G109" i="1"/>
  <c r="G97" i="1"/>
  <c r="G52" i="1"/>
  <c r="G21" i="1"/>
  <c r="G136" i="1"/>
  <c r="G229" i="1"/>
  <c r="G195" i="1"/>
  <c r="G185" i="1"/>
  <c r="G108" i="1"/>
  <c r="G96" i="1"/>
  <c r="G86" i="1"/>
  <c r="P231" i="1"/>
  <c r="P219" i="1"/>
  <c r="P207" i="1"/>
  <c r="P195" i="1"/>
  <c r="P183" i="1"/>
  <c r="P171" i="1"/>
  <c r="P159" i="1"/>
  <c r="P147" i="1"/>
  <c r="P135" i="1"/>
  <c r="G228" i="1"/>
  <c r="G205" i="1"/>
  <c r="G130" i="1"/>
  <c r="G118" i="1"/>
  <c r="G85" i="1"/>
  <c r="G74" i="1"/>
  <c r="G62" i="1"/>
  <c r="G50" i="1"/>
  <c r="G19" i="1"/>
  <c r="J234" i="1"/>
  <c r="J222" i="1"/>
  <c r="J210" i="1"/>
  <c r="J198" i="1"/>
  <c r="J186" i="1"/>
  <c r="J174" i="1"/>
  <c r="J162" i="1"/>
  <c r="J150" i="1"/>
  <c r="J138" i="1"/>
  <c r="J126" i="1"/>
  <c r="J114" i="1"/>
  <c r="J102" i="1"/>
  <c r="J90" i="1"/>
  <c r="J78" i="1"/>
  <c r="P230" i="1"/>
  <c r="P218" i="1"/>
  <c r="P206" i="1"/>
  <c r="P194" i="1"/>
  <c r="P182" i="1"/>
  <c r="P170" i="1"/>
  <c r="P158" i="1"/>
  <c r="P146" i="1"/>
  <c r="P134" i="1"/>
  <c r="G148" i="1"/>
  <c r="G220" i="1"/>
  <c r="G217" i="1"/>
  <c r="G18" i="1"/>
  <c r="G216" i="1"/>
  <c r="G204" i="1"/>
  <c r="G193" i="1"/>
  <c r="G183" i="1"/>
  <c r="G106" i="1"/>
  <c r="G84" i="1"/>
  <c r="G49" i="1"/>
  <c r="G38" i="1"/>
  <c r="G162" i="1"/>
  <c r="G101" i="1"/>
  <c r="G67" i="1"/>
  <c r="G46" i="1"/>
  <c r="G34" i="1"/>
  <c r="G24" i="1"/>
  <c r="G88" i="1"/>
  <c r="G40" i="1"/>
  <c r="G28" i="1"/>
  <c r="G194" i="1"/>
  <c r="G143" i="1"/>
  <c r="G22" i="1"/>
  <c r="G201" i="1"/>
  <c r="G163" i="1"/>
  <c r="G131" i="1"/>
  <c r="G77" i="1"/>
  <c r="G231" i="1"/>
  <c r="G200" i="1"/>
  <c r="G191" i="1"/>
  <c r="G181" i="1"/>
  <c r="G172" i="1"/>
  <c r="G153" i="1"/>
  <c r="G142" i="1"/>
  <c r="G87" i="1"/>
  <c r="G31" i="1"/>
  <c r="G161" i="1"/>
  <c r="G75" i="1"/>
  <c r="G53" i="1"/>
  <c r="G89" i="1"/>
  <c r="G170" i="1"/>
  <c r="G63" i="1"/>
  <c r="G41" i="1"/>
  <c r="G210" i="1"/>
  <c r="G51" i="1"/>
  <c r="G39" i="1"/>
  <c r="J237" i="1"/>
  <c r="J225" i="1"/>
  <c r="J213" i="1"/>
  <c r="J201" i="1"/>
  <c r="J189" i="1"/>
  <c r="J177" i="1"/>
  <c r="J165" i="1"/>
  <c r="J153" i="1"/>
  <c r="J141" i="1"/>
  <c r="J129" i="1"/>
  <c r="J117" i="1"/>
  <c r="J105" i="1"/>
  <c r="J93" i="1"/>
  <c r="J81" i="1"/>
  <c r="J69" i="1"/>
  <c r="G208" i="1"/>
  <c r="G139" i="1"/>
  <c r="G149" i="1"/>
  <c r="G206" i="1"/>
  <c r="G82" i="1"/>
  <c r="G71" i="1"/>
  <c r="G60" i="1"/>
  <c r="G27" i="1"/>
  <c r="J235" i="1"/>
  <c r="J223" i="1"/>
  <c r="J211" i="1"/>
  <c r="J199" i="1"/>
  <c r="J187" i="1"/>
  <c r="J175" i="1"/>
  <c r="J163" i="1"/>
  <c r="J151" i="1"/>
  <c r="J139" i="1"/>
  <c r="J127" i="1"/>
  <c r="J115" i="1"/>
  <c r="J103" i="1"/>
  <c r="J91" i="1"/>
  <c r="J79" i="1"/>
  <c r="J67" i="1"/>
  <c r="P232" i="1"/>
  <c r="P220" i="1"/>
  <c r="P208" i="1"/>
  <c r="P196" i="1"/>
  <c r="P184" i="1"/>
  <c r="P172" i="1"/>
  <c r="P160" i="1"/>
  <c r="P148" i="1"/>
  <c r="P136" i="1"/>
  <c r="G125" i="1"/>
  <c r="G113" i="1"/>
  <c r="G42" i="1"/>
  <c r="G179" i="1"/>
  <c r="G92" i="1"/>
  <c r="G56" i="1"/>
  <c r="G127" i="1"/>
  <c r="G91" i="1"/>
  <c r="G73" i="1"/>
  <c r="G55" i="1"/>
  <c r="G37" i="1"/>
  <c r="G230" i="1"/>
  <c r="G99" i="1"/>
  <c r="G151" i="1"/>
  <c r="G115" i="1"/>
  <c r="G80" i="1"/>
  <c r="G43" i="1"/>
  <c r="J230" i="1"/>
  <c r="J218" i="1"/>
  <c r="J206" i="1"/>
  <c r="J194" i="1"/>
  <c r="J182" i="1"/>
  <c r="J170" i="1"/>
  <c r="J158" i="1"/>
  <c r="J146" i="1"/>
  <c r="J134" i="1"/>
  <c r="J122" i="1"/>
  <c r="J110" i="1"/>
  <c r="J98" i="1"/>
  <c r="J86" i="1"/>
  <c r="J74" i="1"/>
  <c r="P228" i="1"/>
  <c r="P216" i="1"/>
  <c r="P204" i="1"/>
  <c r="P192" i="1"/>
  <c r="P180" i="1"/>
  <c r="P168" i="1"/>
  <c r="P156" i="1"/>
  <c r="P144" i="1"/>
  <c r="P132" i="1"/>
  <c r="G135" i="1"/>
  <c r="G227" i="1"/>
  <c r="G218" i="1"/>
  <c r="G159" i="1"/>
  <c r="G150" i="1"/>
  <c r="G114" i="1"/>
  <c r="G79" i="1"/>
  <c r="J85" i="1"/>
  <c r="J73" i="1"/>
  <c r="G64" i="1"/>
  <c r="G226" i="1"/>
  <c r="G123" i="1"/>
  <c r="G78" i="1"/>
  <c r="G61" i="1"/>
  <c r="G198" i="1"/>
  <c r="J227" i="1"/>
  <c r="J215" i="1"/>
  <c r="J203" i="1"/>
  <c r="J191" i="1"/>
  <c r="J179" i="1"/>
  <c r="J167" i="1"/>
  <c r="J155" i="1"/>
  <c r="J143" i="1"/>
  <c r="J131" i="1"/>
  <c r="J119" i="1"/>
  <c r="J107" i="1"/>
  <c r="J95" i="1"/>
  <c r="J83" i="1"/>
  <c r="J71" i="1"/>
  <c r="P237" i="1"/>
  <c r="P225" i="1"/>
  <c r="P213" i="1"/>
  <c r="P201" i="1"/>
  <c r="P189" i="1"/>
  <c r="P177" i="1"/>
  <c r="P165" i="1"/>
  <c r="P153" i="1"/>
  <c r="P141" i="1"/>
  <c r="P129" i="1"/>
  <c r="G182" i="1"/>
  <c r="G126" i="1"/>
  <c r="G54" i="1"/>
  <c r="G233" i="1"/>
  <c r="G155" i="1"/>
  <c r="G147" i="1"/>
  <c r="G111" i="1"/>
  <c r="J236" i="1"/>
  <c r="J224" i="1"/>
  <c r="J212" i="1"/>
  <c r="J200" i="1"/>
  <c r="J188" i="1"/>
  <c r="J176" i="1"/>
  <c r="J164" i="1"/>
  <c r="J152" i="1"/>
  <c r="J140" i="1"/>
  <c r="J128" i="1"/>
  <c r="J116" i="1"/>
  <c r="J104" i="1"/>
  <c r="J92" i="1"/>
  <c r="J80" i="1"/>
  <c r="J68" i="1"/>
  <c r="P234" i="1"/>
  <c r="P222" i="1"/>
  <c r="P210" i="1"/>
  <c r="P198" i="1"/>
  <c r="P186" i="1"/>
  <c r="P174" i="1"/>
  <c r="P162" i="1"/>
  <c r="P150" i="1"/>
  <c r="P138" i="1"/>
  <c r="D16" i="10" l="1"/>
  <c r="D15" i="10"/>
  <c r="B16" i="10"/>
  <c r="B15" i="10"/>
  <c r="C16" i="10"/>
  <c r="C15" i="10"/>
</calcChain>
</file>

<file path=xl/sharedStrings.xml><?xml version="1.0" encoding="utf-8"?>
<sst xmlns="http://schemas.openxmlformats.org/spreadsheetml/2006/main" count="295" uniqueCount="91">
  <si>
    <t>Date</t>
  </si>
  <si>
    <t>Copyright MSCI Inc.</t>
  </si>
  <si>
    <t xml:space="preserve">This information is the property of MSCI Inc. and /or its subsidiaries (collectively, "MSCI"). It is provided for informational </t>
  </si>
  <si>
    <t xml:space="preserve">purposes only, and is not a recommendation to participate in any particular trading strategy. The information may not be used to </t>
  </si>
  <si>
    <t xml:space="preserve">verify or correct data, or any compilation of data or index or in the creation of any indexes. Nor may it be used in the creating, </t>
  </si>
  <si>
    <t xml:space="preserve">writing, offering, trading, marketing or promotion of any financial instruments or products. This information is provided on an </t>
  </si>
  <si>
    <t xml:space="preserve">"as is" basis. Although MSCI shall obtain information from sources which MSCI considers reliable, none of the MSCI, its subsidiaries </t>
  </si>
  <si>
    <t xml:space="preserve">or its or their direct or indirect information provider or any other third party involved in, or related to, compiling, computing or </t>
  </si>
  <si>
    <t xml:space="preserve">creating the information (collectively, the "MSCI Parties") guarantees the accuracy and/or the completeness of any of this information. </t>
  </si>
  <si>
    <t xml:space="preserve">None of the MSCI Parties makes any representation or warranty, express or implied, as to the results to be obtained by any person or </t>
  </si>
  <si>
    <t xml:space="preserve">entity from any use of this information, and the user of this information assumes the entire risk of any use made of this information. </t>
  </si>
  <si>
    <t xml:space="preserve">None of the MSCI Parties makes any express or implied warranties, and the MSCI Parties hereby expressly disclaim all warranties of </t>
  </si>
  <si>
    <t xml:space="preserve">merchantability or fitness for a particular purpose with respect to any of this information. Without limiting any of the foregoing, </t>
  </si>
  <si>
    <t xml:space="preserve">in no event shall any of the MSCI Parties have any liability for any direct, indirect, special, punitive, consequential or any other </t>
  </si>
  <si>
    <t xml:space="preserve">damages (including lost profits) even if notified of the possibility of such damages. MSCI, Barra, RiskMetrics and FEA </t>
  </si>
  <si>
    <t>and all other service marks referred to herein are the exclusive property of MSCI and/or its subsidiaries. All MSCI indexes and data</t>
  </si>
  <si>
    <t xml:space="preserve">are the exclusive property of MSCI and may not be used in any way without the express written permission of MSCI.  </t>
  </si>
  <si>
    <t>World</t>
  </si>
  <si>
    <t>EM</t>
  </si>
  <si>
    <t>Indexstand</t>
  </si>
  <si>
    <t>World-EM</t>
  </si>
  <si>
    <t>Max.</t>
  </si>
  <si>
    <t>Min.</t>
  </si>
  <si>
    <t xml:space="preserve">Vola. </t>
  </si>
  <si>
    <t>Mittelwert</t>
  </si>
  <si>
    <t>Rendite p.m.</t>
  </si>
  <si>
    <t>Rollierend 1</t>
  </si>
  <si>
    <t>Rollierend 5</t>
  </si>
  <si>
    <t>Rollierend 10</t>
  </si>
  <si>
    <t>Rollierend 15</t>
  </si>
  <si>
    <t>Roll 1</t>
  </si>
  <si>
    <t>Roll 5</t>
  </si>
  <si>
    <t>Roll 10</t>
  </si>
  <si>
    <t>Roll 15</t>
  </si>
  <si>
    <t>Kriterium:</t>
  </si>
  <si>
    <t>&lt;0</t>
  </si>
  <si>
    <t>Negative Renditen</t>
  </si>
  <si>
    <t>Positive Renditen</t>
  </si>
  <si>
    <t>&gt;0</t>
  </si>
  <si>
    <t>Mittelwert p.a.</t>
  </si>
  <si>
    <t>Datum</t>
  </si>
  <si>
    <t>MSCI World</t>
  </si>
  <si>
    <t>Outperformance World</t>
  </si>
  <si>
    <t>Outperformance EM</t>
  </si>
  <si>
    <t>Median</t>
  </si>
  <si>
    <t>Median p.a.</t>
  </si>
  <si>
    <t>1y</t>
  </si>
  <si>
    <t>2y</t>
  </si>
  <si>
    <t>3y</t>
  </si>
  <si>
    <t>4y</t>
  </si>
  <si>
    <t>5y</t>
  </si>
  <si>
    <t>6y</t>
  </si>
  <si>
    <t>7y</t>
  </si>
  <si>
    <t>8y</t>
  </si>
  <si>
    <t>9y</t>
  </si>
  <si>
    <t>10y</t>
  </si>
  <si>
    <t>11y</t>
  </si>
  <si>
    <t>12y</t>
  </si>
  <si>
    <t>13y</t>
  </si>
  <si>
    <t>14y</t>
  </si>
  <si>
    <t>15y</t>
  </si>
  <si>
    <t>16y</t>
  </si>
  <si>
    <t>17y</t>
  </si>
  <si>
    <t>18y</t>
  </si>
  <si>
    <t>19y</t>
  </si>
  <si>
    <t>20y</t>
  </si>
  <si>
    <t>Mittel</t>
  </si>
  <si>
    <t>Min</t>
  </si>
  <si>
    <t>Max</t>
  </si>
  <si>
    <t>Annualisiert 5</t>
  </si>
  <si>
    <t>Annualisiert 10</t>
  </si>
  <si>
    <t>Annualisiert 15</t>
  </si>
  <si>
    <t>Max. Rendite</t>
  </si>
  <si>
    <t>Min. Rendite</t>
  </si>
  <si>
    <t>Performance</t>
  </si>
  <si>
    <t>World p.a.</t>
  </si>
  <si>
    <t>EM p.a.</t>
  </si>
  <si>
    <t>World -EM p.a.</t>
  </si>
  <si>
    <t>Verlustchance</t>
  </si>
  <si>
    <t>Seit Dez 2000, Net, USD</t>
  </si>
  <si>
    <t>21y</t>
  </si>
  <si>
    <t>EM USD</t>
  </si>
  <si>
    <t>EM Local</t>
  </si>
  <si>
    <t>EM Eur</t>
  </si>
  <si>
    <t>Seit Dez 2000, Net, EUR</t>
  </si>
  <si>
    <t>USD</t>
  </si>
  <si>
    <t>EUR</t>
  </si>
  <si>
    <t>Korrelation Zeiträume in EUR</t>
  </si>
  <si>
    <t>Korrelation Jahre in EUR</t>
  </si>
  <si>
    <t>Korrelation Zeiträume in USD</t>
  </si>
  <si>
    <t>Korrelation Jahre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</si>
</sst>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m\ dd\,\ yyyy"/>
    <numFmt numFmtId="165" formatCode="#,##0.000"/>
    <numFmt numFmtId="166" formatCode="[$-407]d/\ mmm/\ yyyy;@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rgb="FF9C5700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 applyNumberFormat="0" applyFont="0" applyFill="0" applyBorder="0" applyAlignment="0" applyProtection="0"/>
    <xf numFmtId="43" fontId="2" fillId="0" borderId="0" applyNumberFormat="0" applyFont="0" applyFill="0" applyBorder="0" applyAlignment="0" applyProtection="0"/>
    <xf numFmtId="9" fontId="2" fillId="0" borderId="0" applyNumberFormat="0" applyFont="0" applyFill="0" applyBorder="0" applyAlignment="0" applyProtection="0"/>
    <xf numFmtId="0" fontId="6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55"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165" fontId="0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10" fontId="0" fillId="0" borderId="0" xfId="1" applyNumberFormat="1" applyFont="1" applyFill="1" applyBorder="1" applyAlignment="1"/>
    <xf numFmtId="10" fontId="0" fillId="0" borderId="0" xfId="0" applyNumberFormat="1" applyFont="1" applyFill="1" applyBorder="1" applyAlignment="1"/>
    <xf numFmtId="10" fontId="0" fillId="0" borderId="0" xfId="2" applyNumberFormat="1" applyFont="1" applyFill="1" applyBorder="1" applyAlignment="1"/>
    <xf numFmtId="0" fontId="0" fillId="0" borderId="0" xfId="0" applyNumberFormat="1" applyFont="1" applyFill="1" applyBorder="1" applyAlignment="1"/>
    <xf numFmtId="166" fontId="0" fillId="0" borderId="0" xfId="0" applyNumberFormat="1" applyFont="1" applyFill="1" applyBorder="1" applyAlignment="1"/>
    <xf numFmtId="10" fontId="4" fillId="0" borderId="0" xfId="0" applyNumberFormat="1" applyFont="1" applyFill="1" applyBorder="1" applyAlignment="1"/>
    <xf numFmtId="0" fontId="0" fillId="0" borderId="0" xfId="2" applyNumberFormat="1" applyFont="1" applyFill="1" applyBorder="1" applyAlignment="1"/>
    <xf numFmtId="0" fontId="5" fillId="0" borderId="0" xfId="0" applyNumberFormat="1" applyFont="1" applyFill="1" applyBorder="1" applyAlignment="1"/>
    <xf numFmtId="2" fontId="0" fillId="0" borderId="0" xfId="0" applyNumberFormat="1" applyFont="1" applyFill="1" applyBorder="1" applyAlignment="1"/>
    <xf numFmtId="10" fontId="1" fillId="3" borderId="0" xfId="4" applyNumberFormat="1" applyBorder="1" applyAlignment="1"/>
    <xf numFmtId="10" fontId="6" fillId="2" borderId="0" xfId="3" applyNumberFormat="1" applyBorder="1" applyAlignment="1"/>
    <xf numFmtId="0" fontId="0" fillId="0" borderId="0" xfId="0"/>
    <xf numFmtId="166" fontId="4" fillId="0" borderId="0" xfId="0" applyNumberFormat="1" applyFont="1" applyFill="1" applyBorder="1" applyAlignment="1"/>
    <xf numFmtId="165" fontId="0" fillId="0" borderId="0" xfId="1" applyNumberFormat="1" applyFont="1"/>
    <xf numFmtId="0" fontId="1" fillId="3" borderId="0" xfId="4" applyNumberFormat="1" applyBorder="1" applyAlignment="1"/>
    <xf numFmtId="0" fontId="6" fillId="2" borderId="0" xfId="3" applyNumberFormat="1" applyBorder="1" applyAlignment="1"/>
    <xf numFmtId="0" fontId="5" fillId="0" borderId="1" xfId="0" applyNumberFormat="1" applyFont="1" applyFill="1" applyBorder="1" applyAlignment="1"/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0" fillId="0" borderId="4" xfId="0" applyNumberFormat="1" applyFont="1" applyFill="1" applyBorder="1" applyAlignment="1"/>
    <xf numFmtId="0" fontId="0" fillId="0" borderId="5" xfId="0" applyNumberFormat="1" applyFont="1" applyFill="1" applyBorder="1" applyAlignment="1"/>
    <xf numFmtId="2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2" fontId="0" fillId="0" borderId="7" xfId="0" applyNumberFormat="1" applyFont="1" applyFill="1" applyBorder="1" applyAlignment="1"/>
    <xf numFmtId="0" fontId="0" fillId="0" borderId="7" xfId="0" applyNumberFormat="1" applyFont="1" applyFill="1" applyBorder="1" applyAlignment="1"/>
    <xf numFmtId="0" fontId="0" fillId="0" borderId="8" xfId="0" applyNumberFormat="1" applyFont="1" applyFill="1" applyBorder="1" applyAlignment="1"/>
    <xf numFmtId="0" fontId="5" fillId="0" borderId="7" xfId="0" applyNumberFormat="1" applyFont="1" applyFill="1" applyBorder="1" applyAlignment="1"/>
    <xf numFmtId="2" fontId="0" fillId="0" borderId="8" xfId="0" applyNumberFormat="1" applyFont="1" applyFill="1" applyBorder="1" applyAlignment="1"/>
    <xf numFmtId="0" fontId="0" fillId="0" borderId="1" xfId="0" applyNumberFormat="1" applyFont="1" applyFill="1" applyBorder="1" applyAlignment="1"/>
    <xf numFmtId="0" fontId="4" fillId="0" borderId="5" xfId="0" applyNumberFormat="1" applyFont="1" applyFill="1" applyBorder="1" applyAlignment="1"/>
    <xf numFmtId="0" fontId="4" fillId="0" borderId="4" xfId="0" applyNumberFormat="1" applyFont="1" applyFill="1" applyBorder="1" applyAlignment="1"/>
    <xf numFmtId="10" fontId="0" fillId="0" borderId="5" xfId="0" applyNumberFormat="1" applyFont="1" applyFill="1" applyBorder="1" applyAlignment="1"/>
    <xf numFmtId="0" fontId="5" fillId="0" borderId="4" xfId="0" applyNumberFormat="1" applyFont="1" applyFill="1" applyBorder="1" applyAlignment="1"/>
    <xf numFmtId="0" fontId="5" fillId="0" borderId="6" xfId="0" applyNumberFormat="1" applyFont="1" applyFill="1" applyBorder="1" applyAlignment="1"/>
    <xf numFmtId="0" fontId="4" fillId="0" borderId="3" xfId="0" applyNumberFormat="1" applyFont="1" applyFill="1" applyBorder="1" applyAlignment="1"/>
    <xf numFmtId="10" fontId="0" fillId="0" borderId="5" xfId="2" applyNumberFormat="1" applyFont="1" applyFill="1" applyBorder="1" applyAlignment="1"/>
    <xf numFmtId="10" fontId="6" fillId="2" borderId="5" xfId="3" applyNumberFormat="1" applyBorder="1" applyAlignment="1"/>
    <xf numFmtId="10" fontId="1" fillId="3" borderId="7" xfId="4" applyNumberFormat="1" applyBorder="1" applyAlignment="1"/>
    <xf numFmtId="10" fontId="6" fillId="2" borderId="7" xfId="3" applyNumberFormat="1" applyBorder="1" applyAlignment="1"/>
    <xf numFmtId="10" fontId="6" fillId="2" borderId="8" xfId="3" applyNumberFormat="1" applyBorder="1" applyAlignment="1"/>
    <xf numFmtId="2" fontId="0" fillId="0" borderId="3" xfId="0" applyNumberFormat="1" applyFont="1" applyFill="1" applyBorder="1" applyAlignment="1"/>
    <xf numFmtId="2" fontId="4" fillId="0" borderId="3" xfId="0" applyNumberFormat="1" applyFont="1" applyFill="1" applyBorder="1" applyAlignment="1"/>
    <xf numFmtId="2" fontId="4" fillId="0" borderId="5" xfId="0" applyNumberFormat="1" applyFont="1" applyFill="1" applyBorder="1" applyAlignment="1"/>
    <xf numFmtId="2" fontId="4" fillId="0" borderId="8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8" fillId="4" borderId="0" xfId="0" applyNumberFormat="1" applyFont="1" applyFill="1" applyBorder="1" applyAlignment="1"/>
  </cellXfs>
  <cellStyles count="6">
    <cellStyle name="20 % - Akzent1" xfId="4" builtinId="30"/>
    <cellStyle name="Komma" xfId="1" builtinId="3"/>
    <cellStyle name="Neutral" xfId="3" builtinId="28"/>
    <cellStyle name="Prozent" xfId="2" builtinId="5"/>
    <cellStyle name="Standard" xfId="0" builtinId="0"/>
    <cellStyle name="Standard 2" xfId="5" xr:uid="{7C668FDF-C9F7-47D3-B0EC-A7C502876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MSCI World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'World-Daten USD'!$A$4:$A$628</c:f>
              <c:numCache>
                <c:formatCode>[$-407]d/\ mmm/\ yyyy;@</c:formatCode>
                <c:ptCount val="625"/>
                <c:pt idx="0">
                  <c:v>25568</c:v>
                </c:pt>
                <c:pt idx="1">
                  <c:v>25598</c:v>
                </c:pt>
                <c:pt idx="2">
                  <c:v>25626</c:v>
                </c:pt>
                <c:pt idx="3">
                  <c:v>25658</c:v>
                </c:pt>
                <c:pt idx="4">
                  <c:v>25688</c:v>
                </c:pt>
                <c:pt idx="5">
                  <c:v>25717</c:v>
                </c:pt>
                <c:pt idx="6">
                  <c:v>25749</c:v>
                </c:pt>
                <c:pt idx="7">
                  <c:v>25780</c:v>
                </c:pt>
                <c:pt idx="8">
                  <c:v>25811</c:v>
                </c:pt>
                <c:pt idx="9">
                  <c:v>25841</c:v>
                </c:pt>
                <c:pt idx="10">
                  <c:v>25871</c:v>
                </c:pt>
                <c:pt idx="11">
                  <c:v>25902</c:v>
                </c:pt>
                <c:pt idx="12">
                  <c:v>25933</c:v>
                </c:pt>
                <c:pt idx="13">
                  <c:v>25962</c:v>
                </c:pt>
                <c:pt idx="14">
                  <c:v>25990</c:v>
                </c:pt>
                <c:pt idx="15">
                  <c:v>26023</c:v>
                </c:pt>
                <c:pt idx="16">
                  <c:v>26053</c:v>
                </c:pt>
                <c:pt idx="17">
                  <c:v>26084</c:v>
                </c:pt>
                <c:pt idx="18">
                  <c:v>26114</c:v>
                </c:pt>
                <c:pt idx="19">
                  <c:v>26144</c:v>
                </c:pt>
                <c:pt idx="20">
                  <c:v>26176</c:v>
                </c:pt>
                <c:pt idx="21">
                  <c:v>26206</c:v>
                </c:pt>
                <c:pt idx="22">
                  <c:v>26235</c:v>
                </c:pt>
                <c:pt idx="23">
                  <c:v>26267</c:v>
                </c:pt>
                <c:pt idx="24">
                  <c:v>26298</c:v>
                </c:pt>
                <c:pt idx="25">
                  <c:v>26329</c:v>
                </c:pt>
                <c:pt idx="26">
                  <c:v>26358</c:v>
                </c:pt>
                <c:pt idx="27">
                  <c:v>26389</c:v>
                </c:pt>
                <c:pt idx="28">
                  <c:v>26417</c:v>
                </c:pt>
                <c:pt idx="29">
                  <c:v>26450</c:v>
                </c:pt>
                <c:pt idx="30">
                  <c:v>26480</c:v>
                </c:pt>
                <c:pt idx="31">
                  <c:v>26511</c:v>
                </c:pt>
                <c:pt idx="32">
                  <c:v>26542</c:v>
                </c:pt>
                <c:pt idx="33">
                  <c:v>26571</c:v>
                </c:pt>
                <c:pt idx="34">
                  <c:v>26603</c:v>
                </c:pt>
                <c:pt idx="35">
                  <c:v>26633</c:v>
                </c:pt>
                <c:pt idx="36">
                  <c:v>26662</c:v>
                </c:pt>
                <c:pt idx="37">
                  <c:v>26695</c:v>
                </c:pt>
                <c:pt idx="38">
                  <c:v>26723</c:v>
                </c:pt>
                <c:pt idx="39">
                  <c:v>26753</c:v>
                </c:pt>
                <c:pt idx="40">
                  <c:v>26784</c:v>
                </c:pt>
                <c:pt idx="41">
                  <c:v>26815</c:v>
                </c:pt>
                <c:pt idx="42">
                  <c:v>26844</c:v>
                </c:pt>
                <c:pt idx="43">
                  <c:v>26876</c:v>
                </c:pt>
                <c:pt idx="44">
                  <c:v>26907</c:v>
                </c:pt>
                <c:pt idx="45">
                  <c:v>26935</c:v>
                </c:pt>
                <c:pt idx="46">
                  <c:v>26968</c:v>
                </c:pt>
                <c:pt idx="47">
                  <c:v>26998</c:v>
                </c:pt>
                <c:pt idx="48">
                  <c:v>27029</c:v>
                </c:pt>
                <c:pt idx="49">
                  <c:v>27060</c:v>
                </c:pt>
                <c:pt idx="50">
                  <c:v>27088</c:v>
                </c:pt>
                <c:pt idx="51">
                  <c:v>27117</c:v>
                </c:pt>
                <c:pt idx="52">
                  <c:v>27149</c:v>
                </c:pt>
                <c:pt idx="53">
                  <c:v>27180</c:v>
                </c:pt>
                <c:pt idx="54">
                  <c:v>27208</c:v>
                </c:pt>
                <c:pt idx="55">
                  <c:v>27241</c:v>
                </c:pt>
                <c:pt idx="56">
                  <c:v>27271</c:v>
                </c:pt>
                <c:pt idx="57">
                  <c:v>27302</c:v>
                </c:pt>
                <c:pt idx="58">
                  <c:v>27333</c:v>
                </c:pt>
                <c:pt idx="59">
                  <c:v>27362</c:v>
                </c:pt>
                <c:pt idx="60">
                  <c:v>27394</c:v>
                </c:pt>
                <c:pt idx="61">
                  <c:v>27425</c:v>
                </c:pt>
                <c:pt idx="62">
                  <c:v>27453</c:v>
                </c:pt>
                <c:pt idx="63">
                  <c:v>27484</c:v>
                </c:pt>
                <c:pt idx="64">
                  <c:v>27514</c:v>
                </c:pt>
                <c:pt idx="65">
                  <c:v>27544</c:v>
                </c:pt>
                <c:pt idx="66">
                  <c:v>27575</c:v>
                </c:pt>
                <c:pt idx="67">
                  <c:v>27606</c:v>
                </c:pt>
                <c:pt idx="68">
                  <c:v>27635</c:v>
                </c:pt>
                <c:pt idx="69">
                  <c:v>27667</c:v>
                </c:pt>
                <c:pt idx="70">
                  <c:v>27698</c:v>
                </c:pt>
                <c:pt idx="71">
                  <c:v>27726</c:v>
                </c:pt>
                <c:pt idx="72">
                  <c:v>27759</c:v>
                </c:pt>
                <c:pt idx="73">
                  <c:v>27789</c:v>
                </c:pt>
                <c:pt idx="74">
                  <c:v>27817</c:v>
                </c:pt>
                <c:pt idx="75">
                  <c:v>27850</c:v>
                </c:pt>
                <c:pt idx="76">
                  <c:v>27880</c:v>
                </c:pt>
                <c:pt idx="77">
                  <c:v>27911</c:v>
                </c:pt>
                <c:pt idx="78">
                  <c:v>27941</c:v>
                </c:pt>
                <c:pt idx="79">
                  <c:v>27971</c:v>
                </c:pt>
                <c:pt idx="80">
                  <c:v>28003</c:v>
                </c:pt>
                <c:pt idx="81">
                  <c:v>28033</c:v>
                </c:pt>
                <c:pt idx="82">
                  <c:v>28062</c:v>
                </c:pt>
                <c:pt idx="83">
                  <c:v>28094</c:v>
                </c:pt>
                <c:pt idx="84">
                  <c:v>28125</c:v>
                </c:pt>
                <c:pt idx="85">
                  <c:v>28156</c:v>
                </c:pt>
                <c:pt idx="86">
                  <c:v>28184</c:v>
                </c:pt>
                <c:pt idx="87">
                  <c:v>28215</c:v>
                </c:pt>
                <c:pt idx="88">
                  <c:v>28244</c:v>
                </c:pt>
                <c:pt idx="89">
                  <c:v>28276</c:v>
                </c:pt>
                <c:pt idx="90">
                  <c:v>28306</c:v>
                </c:pt>
                <c:pt idx="91">
                  <c:v>28335</c:v>
                </c:pt>
                <c:pt idx="92">
                  <c:v>28368</c:v>
                </c:pt>
                <c:pt idx="93">
                  <c:v>28398</c:v>
                </c:pt>
                <c:pt idx="94">
                  <c:v>28429</c:v>
                </c:pt>
                <c:pt idx="95">
                  <c:v>28459</c:v>
                </c:pt>
                <c:pt idx="96">
                  <c:v>28489</c:v>
                </c:pt>
                <c:pt idx="97">
                  <c:v>28521</c:v>
                </c:pt>
                <c:pt idx="98">
                  <c:v>28549</c:v>
                </c:pt>
                <c:pt idx="99">
                  <c:v>28580</c:v>
                </c:pt>
                <c:pt idx="100">
                  <c:v>28608</c:v>
                </c:pt>
                <c:pt idx="101">
                  <c:v>28641</c:v>
                </c:pt>
                <c:pt idx="102">
                  <c:v>28671</c:v>
                </c:pt>
                <c:pt idx="103">
                  <c:v>28702</c:v>
                </c:pt>
                <c:pt idx="104">
                  <c:v>28733</c:v>
                </c:pt>
                <c:pt idx="105">
                  <c:v>28762</c:v>
                </c:pt>
                <c:pt idx="106">
                  <c:v>28794</c:v>
                </c:pt>
                <c:pt idx="107">
                  <c:v>28824</c:v>
                </c:pt>
                <c:pt idx="108">
                  <c:v>28853</c:v>
                </c:pt>
                <c:pt idx="109">
                  <c:v>28886</c:v>
                </c:pt>
                <c:pt idx="110">
                  <c:v>28914</c:v>
                </c:pt>
                <c:pt idx="111">
                  <c:v>28944</c:v>
                </c:pt>
                <c:pt idx="112">
                  <c:v>28975</c:v>
                </c:pt>
                <c:pt idx="113">
                  <c:v>29006</c:v>
                </c:pt>
                <c:pt idx="114">
                  <c:v>29035</c:v>
                </c:pt>
                <c:pt idx="115">
                  <c:v>29067</c:v>
                </c:pt>
                <c:pt idx="116">
                  <c:v>29098</c:v>
                </c:pt>
                <c:pt idx="117">
                  <c:v>29126</c:v>
                </c:pt>
                <c:pt idx="118">
                  <c:v>29159</c:v>
                </c:pt>
                <c:pt idx="119">
                  <c:v>29189</c:v>
                </c:pt>
                <c:pt idx="120">
                  <c:v>29220</c:v>
                </c:pt>
                <c:pt idx="121">
                  <c:v>29251</c:v>
                </c:pt>
                <c:pt idx="122">
                  <c:v>29280</c:v>
                </c:pt>
                <c:pt idx="123">
                  <c:v>29311</c:v>
                </c:pt>
                <c:pt idx="124">
                  <c:v>29341</c:v>
                </c:pt>
                <c:pt idx="125">
                  <c:v>29371</c:v>
                </c:pt>
                <c:pt idx="126">
                  <c:v>29402</c:v>
                </c:pt>
                <c:pt idx="127">
                  <c:v>29433</c:v>
                </c:pt>
                <c:pt idx="128">
                  <c:v>29462</c:v>
                </c:pt>
                <c:pt idx="129">
                  <c:v>29494</c:v>
                </c:pt>
                <c:pt idx="130">
                  <c:v>29525</c:v>
                </c:pt>
                <c:pt idx="131">
                  <c:v>29553</c:v>
                </c:pt>
                <c:pt idx="132">
                  <c:v>29586</c:v>
                </c:pt>
                <c:pt idx="133">
                  <c:v>29616</c:v>
                </c:pt>
                <c:pt idx="134">
                  <c:v>29644</c:v>
                </c:pt>
                <c:pt idx="135">
                  <c:v>29676</c:v>
                </c:pt>
                <c:pt idx="136">
                  <c:v>29706</c:v>
                </c:pt>
                <c:pt idx="137">
                  <c:v>29735</c:v>
                </c:pt>
                <c:pt idx="138">
                  <c:v>29767</c:v>
                </c:pt>
                <c:pt idx="139">
                  <c:v>29798</c:v>
                </c:pt>
                <c:pt idx="140">
                  <c:v>29829</c:v>
                </c:pt>
                <c:pt idx="141">
                  <c:v>29859</c:v>
                </c:pt>
                <c:pt idx="142">
                  <c:v>29889</c:v>
                </c:pt>
                <c:pt idx="143">
                  <c:v>29920</c:v>
                </c:pt>
                <c:pt idx="144">
                  <c:v>29951</c:v>
                </c:pt>
                <c:pt idx="145">
                  <c:v>29980</c:v>
                </c:pt>
                <c:pt idx="146">
                  <c:v>30008</c:v>
                </c:pt>
                <c:pt idx="147">
                  <c:v>30041</c:v>
                </c:pt>
                <c:pt idx="148">
                  <c:v>30071</c:v>
                </c:pt>
                <c:pt idx="149">
                  <c:v>30102</c:v>
                </c:pt>
                <c:pt idx="150">
                  <c:v>30132</c:v>
                </c:pt>
                <c:pt idx="151">
                  <c:v>30162</c:v>
                </c:pt>
                <c:pt idx="152">
                  <c:v>30194</c:v>
                </c:pt>
                <c:pt idx="153">
                  <c:v>30224</c:v>
                </c:pt>
                <c:pt idx="154">
                  <c:v>30253</c:v>
                </c:pt>
                <c:pt idx="155">
                  <c:v>30285</c:v>
                </c:pt>
                <c:pt idx="156">
                  <c:v>30316</c:v>
                </c:pt>
                <c:pt idx="157">
                  <c:v>30347</c:v>
                </c:pt>
                <c:pt idx="158">
                  <c:v>30375</c:v>
                </c:pt>
                <c:pt idx="159">
                  <c:v>30406</c:v>
                </c:pt>
                <c:pt idx="160">
                  <c:v>30435</c:v>
                </c:pt>
                <c:pt idx="161">
                  <c:v>30467</c:v>
                </c:pt>
                <c:pt idx="162">
                  <c:v>30497</c:v>
                </c:pt>
                <c:pt idx="163">
                  <c:v>30526</c:v>
                </c:pt>
                <c:pt idx="164">
                  <c:v>30559</c:v>
                </c:pt>
                <c:pt idx="165">
                  <c:v>30589</c:v>
                </c:pt>
                <c:pt idx="166">
                  <c:v>30620</c:v>
                </c:pt>
                <c:pt idx="167">
                  <c:v>30650</c:v>
                </c:pt>
                <c:pt idx="168">
                  <c:v>30680</c:v>
                </c:pt>
                <c:pt idx="169">
                  <c:v>30712</c:v>
                </c:pt>
                <c:pt idx="170">
                  <c:v>30741</c:v>
                </c:pt>
                <c:pt idx="171">
                  <c:v>30771</c:v>
                </c:pt>
                <c:pt idx="172">
                  <c:v>30802</c:v>
                </c:pt>
                <c:pt idx="173">
                  <c:v>30833</c:v>
                </c:pt>
                <c:pt idx="174">
                  <c:v>30862</c:v>
                </c:pt>
                <c:pt idx="175">
                  <c:v>30894</c:v>
                </c:pt>
                <c:pt idx="176">
                  <c:v>30925</c:v>
                </c:pt>
                <c:pt idx="177">
                  <c:v>30953</c:v>
                </c:pt>
                <c:pt idx="178">
                  <c:v>30986</c:v>
                </c:pt>
                <c:pt idx="179">
                  <c:v>31016</c:v>
                </c:pt>
                <c:pt idx="180">
                  <c:v>31047</c:v>
                </c:pt>
                <c:pt idx="181">
                  <c:v>31078</c:v>
                </c:pt>
                <c:pt idx="182">
                  <c:v>31106</c:v>
                </c:pt>
                <c:pt idx="183">
                  <c:v>31135</c:v>
                </c:pt>
                <c:pt idx="184">
                  <c:v>31167</c:v>
                </c:pt>
                <c:pt idx="185">
                  <c:v>31198</c:v>
                </c:pt>
                <c:pt idx="186">
                  <c:v>31226</c:v>
                </c:pt>
                <c:pt idx="187">
                  <c:v>31259</c:v>
                </c:pt>
                <c:pt idx="188">
                  <c:v>31289</c:v>
                </c:pt>
                <c:pt idx="189">
                  <c:v>31320</c:v>
                </c:pt>
                <c:pt idx="190">
                  <c:v>31351</c:v>
                </c:pt>
                <c:pt idx="191">
                  <c:v>31380</c:v>
                </c:pt>
                <c:pt idx="192">
                  <c:v>31412</c:v>
                </c:pt>
                <c:pt idx="193">
                  <c:v>31443</c:v>
                </c:pt>
                <c:pt idx="194">
                  <c:v>31471</c:v>
                </c:pt>
                <c:pt idx="195">
                  <c:v>31502</c:v>
                </c:pt>
                <c:pt idx="196">
                  <c:v>31532</c:v>
                </c:pt>
                <c:pt idx="197">
                  <c:v>31562</c:v>
                </c:pt>
                <c:pt idx="198">
                  <c:v>31593</c:v>
                </c:pt>
                <c:pt idx="199">
                  <c:v>31624</c:v>
                </c:pt>
                <c:pt idx="200">
                  <c:v>31653</c:v>
                </c:pt>
                <c:pt idx="201">
                  <c:v>31685</c:v>
                </c:pt>
                <c:pt idx="202">
                  <c:v>31716</c:v>
                </c:pt>
                <c:pt idx="203">
                  <c:v>31744</c:v>
                </c:pt>
                <c:pt idx="204">
                  <c:v>31777</c:v>
                </c:pt>
                <c:pt idx="205">
                  <c:v>31807</c:v>
                </c:pt>
                <c:pt idx="206">
                  <c:v>31835</c:v>
                </c:pt>
                <c:pt idx="207">
                  <c:v>31867</c:v>
                </c:pt>
                <c:pt idx="208">
                  <c:v>31897</c:v>
                </c:pt>
                <c:pt idx="209">
                  <c:v>31926</c:v>
                </c:pt>
                <c:pt idx="210">
                  <c:v>31958</c:v>
                </c:pt>
                <c:pt idx="211">
                  <c:v>31989</c:v>
                </c:pt>
                <c:pt idx="212">
                  <c:v>32020</c:v>
                </c:pt>
                <c:pt idx="213">
                  <c:v>32050</c:v>
                </c:pt>
                <c:pt idx="214">
                  <c:v>32080</c:v>
                </c:pt>
                <c:pt idx="215">
                  <c:v>32111</c:v>
                </c:pt>
                <c:pt idx="216">
                  <c:v>32142</c:v>
                </c:pt>
                <c:pt idx="217">
                  <c:v>32171</c:v>
                </c:pt>
                <c:pt idx="218">
                  <c:v>32202</c:v>
                </c:pt>
                <c:pt idx="219">
                  <c:v>32233</c:v>
                </c:pt>
                <c:pt idx="220">
                  <c:v>32262</c:v>
                </c:pt>
                <c:pt idx="221">
                  <c:v>32294</c:v>
                </c:pt>
                <c:pt idx="222">
                  <c:v>32324</c:v>
                </c:pt>
                <c:pt idx="223">
                  <c:v>32353</c:v>
                </c:pt>
                <c:pt idx="224">
                  <c:v>32386</c:v>
                </c:pt>
                <c:pt idx="225">
                  <c:v>32416</c:v>
                </c:pt>
                <c:pt idx="226">
                  <c:v>32447</c:v>
                </c:pt>
                <c:pt idx="227">
                  <c:v>32477</c:v>
                </c:pt>
                <c:pt idx="228">
                  <c:v>32507</c:v>
                </c:pt>
                <c:pt idx="229">
                  <c:v>32539</c:v>
                </c:pt>
                <c:pt idx="230">
                  <c:v>32567</c:v>
                </c:pt>
                <c:pt idx="231">
                  <c:v>32598</c:v>
                </c:pt>
                <c:pt idx="232">
                  <c:v>32626</c:v>
                </c:pt>
                <c:pt idx="233">
                  <c:v>32659</c:v>
                </c:pt>
                <c:pt idx="234">
                  <c:v>32689</c:v>
                </c:pt>
                <c:pt idx="235">
                  <c:v>32720</c:v>
                </c:pt>
                <c:pt idx="236">
                  <c:v>32751</c:v>
                </c:pt>
                <c:pt idx="237">
                  <c:v>32780</c:v>
                </c:pt>
                <c:pt idx="238">
                  <c:v>32812</c:v>
                </c:pt>
                <c:pt idx="239">
                  <c:v>32842</c:v>
                </c:pt>
                <c:pt idx="240">
                  <c:v>32871</c:v>
                </c:pt>
                <c:pt idx="241">
                  <c:v>32904</c:v>
                </c:pt>
                <c:pt idx="242">
                  <c:v>32932</c:v>
                </c:pt>
                <c:pt idx="243">
                  <c:v>32962</c:v>
                </c:pt>
                <c:pt idx="244">
                  <c:v>32993</c:v>
                </c:pt>
                <c:pt idx="245">
                  <c:v>33024</c:v>
                </c:pt>
                <c:pt idx="246">
                  <c:v>33053</c:v>
                </c:pt>
                <c:pt idx="247">
                  <c:v>33085</c:v>
                </c:pt>
                <c:pt idx="248">
                  <c:v>33116</c:v>
                </c:pt>
                <c:pt idx="249">
                  <c:v>33144</c:v>
                </c:pt>
                <c:pt idx="250">
                  <c:v>33177</c:v>
                </c:pt>
                <c:pt idx="251">
                  <c:v>33207</c:v>
                </c:pt>
                <c:pt idx="252">
                  <c:v>33238</c:v>
                </c:pt>
                <c:pt idx="253">
                  <c:v>33269</c:v>
                </c:pt>
                <c:pt idx="254">
                  <c:v>33297</c:v>
                </c:pt>
                <c:pt idx="255">
                  <c:v>33326</c:v>
                </c:pt>
                <c:pt idx="256">
                  <c:v>33358</c:v>
                </c:pt>
                <c:pt idx="257">
                  <c:v>33389</c:v>
                </c:pt>
                <c:pt idx="258">
                  <c:v>33417</c:v>
                </c:pt>
                <c:pt idx="259">
                  <c:v>33450</c:v>
                </c:pt>
                <c:pt idx="260">
                  <c:v>33480</c:v>
                </c:pt>
                <c:pt idx="261">
                  <c:v>33511</c:v>
                </c:pt>
                <c:pt idx="262">
                  <c:v>33542</c:v>
                </c:pt>
                <c:pt idx="263">
                  <c:v>33571</c:v>
                </c:pt>
                <c:pt idx="264">
                  <c:v>33603</c:v>
                </c:pt>
                <c:pt idx="265">
                  <c:v>33634</c:v>
                </c:pt>
                <c:pt idx="266">
                  <c:v>33662</c:v>
                </c:pt>
                <c:pt idx="267">
                  <c:v>33694</c:v>
                </c:pt>
                <c:pt idx="268">
                  <c:v>33724</c:v>
                </c:pt>
                <c:pt idx="269">
                  <c:v>33753</c:v>
                </c:pt>
                <c:pt idx="270">
                  <c:v>33785</c:v>
                </c:pt>
                <c:pt idx="271">
                  <c:v>33816</c:v>
                </c:pt>
                <c:pt idx="272">
                  <c:v>33847</c:v>
                </c:pt>
                <c:pt idx="273">
                  <c:v>33877</c:v>
                </c:pt>
                <c:pt idx="274">
                  <c:v>33907</c:v>
                </c:pt>
                <c:pt idx="275">
                  <c:v>33938</c:v>
                </c:pt>
                <c:pt idx="276">
                  <c:v>33969</c:v>
                </c:pt>
                <c:pt idx="277">
                  <c:v>33998</c:v>
                </c:pt>
                <c:pt idx="278">
                  <c:v>34026</c:v>
                </c:pt>
                <c:pt idx="279">
                  <c:v>34059</c:v>
                </c:pt>
                <c:pt idx="280">
                  <c:v>34089</c:v>
                </c:pt>
                <c:pt idx="281">
                  <c:v>34120</c:v>
                </c:pt>
                <c:pt idx="282">
                  <c:v>34150</c:v>
                </c:pt>
                <c:pt idx="283">
                  <c:v>34180</c:v>
                </c:pt>
                <c:pt idx="284">
                  <c:v>34212</c:v>
                </c:pt>
                <c:pt idx="285">
                  <c:v>34242</c:v>
                </c:pt>
                <c:pt idx="286">
                  <c:v>34271</c:v>
                </c:pt>
                <c:pt idx="287">
                  <c:v>34303</c:v>
                </c:pt>
                <c:pt idx="288">
                  <c:v>34334</c:v>
                </c:pt>
                <c:pt idx="289">
                  <c:v>34365</c:v>
                </c:pt>
                <c:pt idx="290">
                  <c:v>34393</c:v>
                </c:pt>
                <c:pt idx="291">
                  <c:v>34424</c:v>
                </c:pt>
                <c:pt idx="292">
                  <c:v>34453</c:v>
                </c:pt>
                <c:pt idx="293">
                  <c:v>34485</c:v>
                </c:pt>
                <c:pt idx="294">
                  <c:v>34515</c:v>
                </c:pt>
                <c:pt idx="295">
                  <c:v>34544</c:v>
                </c:pt>
                <c:pt idx="296">
                  <c:v>34577</c:v>
                </c:pt>
                <c:pt idx="297">
                  <c:v>34607</c:v>
                </c:pt>
                <c:pt idx="298">
                  <c:v>34638</c:v>
                </c:pt>
                <c:pt idx="299">
                  <c:v>34668</c:v>
                </c:pt>
                <c:pt idx="300">
                  <c:v>34698</c:v>
                </c:pt>
                <c:pt idx="301">
                  <c:v>34730</c:v>
                </c:pt>
                <c:pt idx="302">
                  <c:v>34758</c:v>
                </c:pt>
                <c:pt idx="303">
                  <c:v>34789</c:v>
                </c:pt>
                <c:pt idx="304">
                  <c:v>34817</c:v>
                </c:pt>
                <c:pt idx="305">
                  <c:v>34850</c:v>
                </c:pt>
                <c:pt idx="306">
                  <c:v>34880</c:v>
                </c:pt>
                <c:pt idx="307">
                  <c:v>34911</c:v>
                </c:pt>
                <c:pt idx="308">
                  <c:v>34942</c:v>
                </c:pt>
                <c:pt idx="309">
                  <c:v>34971</c:v>
                </c:pt>
                <c:pt idx="310">
                  <c:v>35003</c:v>
                </c:pt>
                <c:pt idx="311">
                  <c:v>35033</c:v>
                </c:pt>
                <c:pt idx="312">
                  <c:v>35062</c:v>
                </c:pt>
                <c:pt idx="313">
                  <c:v>35095</c:v>
                </c:pt>
                <c:pt idx="314">
                  <c:v>35124</c:v>
                </c:pt>
                <c:pt idx="315">
                  <c:v>35153</c:v>
                </c:pt>
                <c:pt idx="316">
                  <c:v>35185</c:v>
                </c:pt>
                <c:pt idx="317">
                  <c:v>35216</c:v>
                </c:pt>
                <c:pt idx="318">
                  <c:v>35244</c:v>
                </c:pt>
                <c:pt idx="319">
                  <c:v>35277</c:v>
                </c:pt>
                <c:pt idx="320">
                  <c:v>35307</c:v>
                </c:pt>
                <c:pt idx="321">
                  <c:v>35338</c:v>
                </c:pt>
                <c:pt idx="322">
                  <c:v>35369</c:v>
                </c:pt>
                <c:pt idx="323">
                  <c:v>35398</c:v>
                </c:pt>
                <c:pt idx="324">
                  <c:v>35430</c:v>
                </c:pt>
                <c:pt idx="325">
                  <c:v>35461</c:v>
                </c:pt>
                <c:pt idx="326">
                  <c:v>35489</c:v>
                </c:pt>
                <c:pt idx="327">
                  <c:v>35520</c:v>
                </c:pt>
                <c:pt idx="328">
                  <c:v>35550</c:v>
                </c:pt>
                <c:pt idx="329">
                  <c:v>35580</c:v>
                </c:pt>
                <c:pt idx="330">
                  <c:v>35611</c:v>
                </c:pt>
                <c:pt idx="331">
                  <c:v>35642</c:v>
                </c:pt>
                <c:pt idx="332">
                  <c:v>35671</c:v>
                </c:pt>
                <c:pt idx="333">
                  <c:v>35703</c:v>
                </c:pt>
                <c:pt idx="334">
                  <c:v>35734</c:v>
                </c:pt>
                <c:pt idx="335">
                  <c:v>35762</c:v>
                </c:pt>
                <c:pt idx="336">
                  <c:v>35795</c:v>
                </c:pt>
                <c:pt idx="337">
                  <c:v>35825</c:v>
                </c:pt>
                <c:pt idx="338">
                  <c:v>35853</c:v>
                </c:pt>
                <c:pt idx="339">
                  <c:v>35885</c:v>
                </c:pt>
                <c:pt idx="340">
                  <c:v>35915</c:v>
                </c:pt>
                <c:pt idx="341">
                  <c:v>35944</c:v>
                </c:pt>
                <c:pt idx="342">
                  <c:v>35976</c:v>
                </c:pt>
                <c:pt idx="343">
                  <c:v>36007</c:v>
                </c:pt>
                <c:pt idx="344">
                  <c:v>36038</c:v>
                </c:pt>
                <c:pt idx="345">
                  <c:v>36068</c:v>
                </c:pt>
                <c:pt idx="346">
                  <c:v>36098</c:v>
                </c:pt>
                <c:pt idx="347">
                  <c:v>36129</c:v>
                </c:pt>
                <c:pt idx="348">
                  <c:v>36160</c:v>
                </c:pt>
                <c:pt idx="349">
                  <c:v>36189</c:v>
                </c:pt>
                <c:pt idx="350">
                  <c:v>36217</c:v>
                </c:pt>
                <c:pt idx="351">
                  <c:v>36250</c:v>
                </c:pt>
                <c:pt idx="352">
                  <c:v>36280</c:v>
                </c:pt>
                <c:pt idx="353">
                  <c:v>36311</c:v>
                </c:pt>
                <c:pt idx="354">
                  <c:v>36341</c:v>
                </c:pt>
                <c:pt idx="355">
                  <c:v>36371</c:v>
                </c:pt>
                <c:pt idx="356">
                  <c:v>36403</c:v>
                </c:pt>
                <c:pt idx="357">
                  <c:v>36433</c:v>
                </c:pt>
                <c:pt idx="358">
                  <c:v>36462</c:v>
                </c:pt>
                <c:pt idx="359">
                  <c:v>36494</c:v>
                </c:pt>
                <c:pt idx="360">
                  <c:v>36525</c:v>
                </c:pt>
                <c:pt idx="361">
                  <c:v>36556</c:v>
                </c:pt>
                <c:pt idx="362">
                  <c:v>36585</c:v>
                </c:pt>
                <c:pt idx="363">
                  <c:v>36616</c:v>
                </c:pt>
                <c:pt idx="364">
                  <c:v>36644</c:v>
                </c:pt>
                <c:pt idx="365">
                  <c:v>36677</c:v>
                </c:pt>
                <c:pt idx="366">
                  <c:v>36707</c:v>
                </c:pt>
                <c:pt idx="367">
                  <c:v>36738</c:v>
                </c:pt>
                <c:pt idx="368">
                  <c:v>36769</c:v>
                </c:pt>
                <c:pt idx="369">
                  <c:v>36798</c:v>
                </c:pt>
                <c:pt idx="370">
                  <c:v>36830</c:v>
                </c:pt>
                <c:pt idx="371">
                  <c:v>36860</c:v>
                </c:pt>
                <c:pt idx="372">
                  <c:v>36889</c:v>
                </c:pt>
                <c:pt idx="373">
                  <c:v>36922</c:v>
                </c:pt>
                <c:pt idx="374">
                  <c:v>36950</c:v>
                </c:pt>
                <c:pt idx="375">
                  <c:v>36980</c:v>
                </c:pt>
                <c:pt idx="376">
                  <c:v>37011</c:v>
                </c:pt>
                <c:pt idx="377">
                  <c:v>37042</c:v>
                </c:pt>
                <c:pt idx="378">
                  <c:v>37071</c:v>
                </c:pt>
                <c:pt idx="379">
                  <c:v>37103</c:v>
                </c:pt>
                <c:pt idx="380">
                  <c:v>37134</c:v>
                </c:pt>
                <c:pt idx="381">
                  <c:v>37162</c:v>
                </c:pt>
                <c:pt idx="382">
                  <c:v>37195</c:v>
                </c:pt>
                <c:pt idx="383">
                  <c:v>37225</c:v>
                </c:pt>
                <c:pt idx="384">
                  <c:v>37256</c:v>
                </c:pt>
                <c:pt idx="385">
                  <c:v>37287</c:v>
                </c:pt>
                <c:pt idx="386">
                  <c:v>37315</c:v>
                </c:pt>
                <c:pt idx="387">
                  <c:v>37344</c:v>
                </c:pt>
                <c:pt idx="388">
                  <c:v>37376</c:v>
                </c:pt>
                <c:pt idx="389">
                  <c:v>37407</c:v>
                </c:pt>
                <c:pt idx="390">
                  <c:v>37435</c:v>
                </c:pt>
                <c:pt idx="391">
                  <c:v>37468</c:v>
                </c:pt>
                <c:pt idx="392">
                  <c:v>37498</c:v>
                </c:pt>
                <c:pt idx="393">
                  <c:v>37529</c:v>
                </c:pt>
                <c:pt idx="394">
                  <c:v>37560</c:v>
                </c:pt>
                <c:pt idx="395">
                  <c:v>37589</c:v>
                </c:pt>
                <c:pt idx="396">
                  <c:v>37621</c:v>
                </c:pt>
                <c:pt idx="397">
                  <c:v>37652</c:v>
                </c:pt>
                <c:pt idx="398">
                  <c:v>37680</c:v>
                </c:pt>
                <c:pt idx="399">
                  <c:v>37711</c:v>
                </c:pt>
                <c:pt idx="400">
                  <c:v>37741</c:v>
                </c:pt>
                <c:pt idx="401">
                  <c:v>37771</c:v>
                </c:pt>
                <c:pt idx="402">
                  <c:v>37802</c:v>
                </c:pt>
                <c:pt idx="403">
                  <c:v>37833</c:v>
                </c:pt>
                <c:pt idx="404">
                  <c:v>37862</c:v>
                </c:pt>
                <c:pt idx="405">
                  <c:v>37894</c:v>
                </c:pt>
                <c:pt idx="406">
                  <c:v>37925</c:v>
                </c:pt>
                <c:pt idx="407">
                  <c:v>37953</c:v>
                </c:pt>
                <c:pt idx="408">
                  <c:v>37986</c:v>
                </c:pt>
                <c:pt idx="409">
                  <c:v>38016</c:v>
                </c:pt>
                <c:pt idx="410">
                  <c:v>38044</c:v>
                </c:pt>
                <c:pt idx="411">
                  <c:v>38077</c:v>
                </c:pt>
                <c:pt idx="412">
                  <c:v>38107</c:v>
                </c:pt>
                <c:pt idx="413">
                  <c:v>38138</c:v>
                </c:pt>
                <c:pt idx="414">
                  <c:v>38168</c:v>
                </c:pt>
                <c:pt idx="415">
                  <c:v>38198</c:v>
                </c:pt>
                <c:pt idx="416">
                  <c:v>38230</c:v>
                </c:pt>
                <c:pt idx="417">
                  <c:v>38260</c:v>
                </c:pt>
                <c:pt idx="418">
                  <c:v>38289</c:v>
                </c:pt>
                <c:pt idx="419">
                  <c:v>38321</c:v>
                </c:pt>
                <c:pt idx="420">
                  <c:v>38352</c:v>
                </c:pt>
                <c:pt idx="421">
                  <c:v>38383</c:v>
                </c:pt>
                <c:pt idx="422">
                  <c:v>38411</c:v>
                </c:pt>
                <c:pt idx="423">
                  <c:v>38442</c:v>
                </c:pt>
                <c:pt idx="424">
                  <c:v>38471</c:v>
                </c:pt>
                <c:pt idx="425">
                  <c:v>38503</c:v>
                </c:pt>
                <c:pt idx="426">
                  <c:v>38533</c:v>
                </c:pt>
                <c:pt idx="427">
                  <c:v>38562</c:v>
                </c:pt>
                <c:pt idx="428">
                  <c:v>38595</c:v>
                </c:pt>
                <c:pt idx="429">
                  <c:v>38625</c:v>
                </c:pt>
                <c:pt idx="430">
                  <c:v>38656</c:v>
                </c:pt>
                <c:pt idx="431">
                  <c:v>38686</c:v>
                </c:pt>
                <c:pt idx="432">
                  <c:v>38716</c:v>
                </c:pt>
                <c:pt idx="433">
                  <c:v>38748</c:v>
                </c:pt>
                <c:pt idx="434">
                  <c:v>38776</c:v>
                </c:pt>
                <c:pt idx="435">
                  <c:v>38807</c:v>
                </c:pt>
                <c:pt idx="436">
                  <c:v>38835</c:v>
                </c:pt>
                <c:pt idx="437">
                  <c:v>38868</c:v>
                </c:pt>
                <c:pt idx="438">
                  <c:v>38898</c:v>
                </c:pt>
                <c:pt idx="439">
                  <c:v>38929</c:v>
                </c:pt>
                <c:pt idx="440">
                  <c:v>38960</c:v>
                </c:pt>
                <c:pt idx="441">
                  <c:v>38989</c:v>
                </c:pt>
                <c:pt idx="442">
                  <c:v>39021</c:v>
                </c:pt>
                <c:pt idx="443">
                  <c:v>39051</c:v>
                </c:pt>
                <c:pt idx="444">
                  <c:v>39080</c:v>
                </c:pt>
                <c:pt idx="445">
                  <c:v>39113</c:v>
                </c:pt>
                <c:pt idx="446">
                  <c:v>39141</c:v>
                </c:pt>
                <c:pt idx="447">
                  <c:v>39171</c:v>
                </c:pt>
                <c:pt idx="448">
                  <c:v>39202</c:v>
                </c:pt>
                <c:pt idx="449">
                  <c:v>39233</c:v>
                </c:pt>
                <c:pt idx="450">
                  <c:v>39262</c:v>
                </c:pt>
                <c:pt idx="451">
                  <c:v>39294</c:v>
                </c:pt>
                <c:pt idx="452">
                  <c:v>39325</c:v>
                </c:pt>
                <c:pt idx="453">
                  <c:v>39353</c:v>
                </c:pt>
                <c:pt idx="454">
                  <c:v>39386</c:v>
                </c:pt>
                <c:pt idx="455">
                  <c:v>39416</c:v>
                </c:pt>
                <c:pt idx="456">
                  <c:v>39447</c:v>
                </c:pt>
                <c:pt idx="457">
                  <c:v>39478</c:v>
                </c:pt>
                <c:pt idx="458">
                  <c:v>39507</c:v>
                </c:pt>
                <c:pt idx="459">
                  <c:v>39538</c:v>
                </c:pt>
                <c:pt idx="460">
                  <c:v>39568</c:v>
                </c:pt>
                <c:pt idx="461">
                  <c:v>39598</c:v>
                </c:pt>
                <c:pt idx="462">
                  <c:v>39629</c:v>
                </c:pt>
                <c:pt idx="463">
                  <c:v>39660</c:v>
                </c:pt>
                <c:pt idx="464">
                  <c:v>39689</c:v>
                </c:pt>
                <c:pt idx="465">
                  <c:v>39721</c:v>
                </c:pt>
                <c:pt idx="466">
                  <c:v>39752</c:v>
                </c:pt>
                <c:pt idx="467">
                  <c:v>39780</c:v>
                </c:pt>
                <c:pt idx="468">
                  <c:v>39813</c:v>
                </c:pt>
                <c:pt idx="469">
                  <c:v>39843</c:v>
                </c:pt>
                <c:pt idx="470">
                  <c:v>39871</c:v>
                </c:pt>
                <c:pt idx="471">
                  <c:v>39903</c:v>
                </c:pt>
                <c:pt idx="472">
                  <c:v>39933</c:v>
                </c:pt>
                <c:pt idx="473">
                  <c:v>39962</c:v>
                </c:pt>
                <c:pt idx="474">
                  <c:v>39994</c:v>
                </c:pt>
                <c:pt idx="475">
                  <c:v>40025</c:v>
                </c:pt>
                <c:pt idx="476">
                  <c:v>40056</c:v>
                </c:pt>
                <c:pt idx="477">
                  <c:v>40086</c:v>
                </c:pt>
                <c:pt idx="478">
                  <c:v>40116</c:v>
                </c:pt>
                <c:pt idx="479">
                  <c:v>40147</c:v>
                </c:pt>
                <c:pt idx="480">
                  <c:v>40178</c:v>
                </c:pt>
                <c:pt idx="481">
                  <c:v>40207</c:v>
                </c:pt>
                <c:pt idx="482">
                  <c:v>40235</c:v>
                </c:pt>
                <c:pt idx="483">
                  <c:v>40268</c:v>
                </c:pt>
                <c:pt idx="484">
                  <c:v>40298</c:v>
                </c:pt>
                <c:pt idx="485">
                  <c:v>40329</c:v>
                </c:pt>
                <c:pt idx="486">
                  <c:v>40359</c:v>
                </c:pt>
                <c:pt idx="487">
                  <c:v>40389</c:v>
                </c:pt>
                <c:pt idx="488">
                  <c:v>40421</c:v>
                </c:pt>
                <c:pt idx="489">
                  <c:v>40451</c:v>
                </c:pt>
                <c:pt idx="490">
                  <c:v>40480</c:v>
                </c:pt>
                <c:pt idx="491">
                  <c:v>40512</c:v>
                </c:pt>
                <c:pt idx="492">
                  <c:v>40543</c:v>
                </c:pt>
                <c:pt idx="493">
                  <c:v>40574</c:v>
                </c:pt>
                <c:pt idx="494">
                  <c:v>40602</c:v>
                </c:pt>
                <c:pt idx="495">
                  <c:v>40633</c:v>
                </c:pt>
                <c:pt idx="496">
                  <c:v>40662</c:v>
                </c:pt>
                <c:pt idx="497">
                  <c:v>40694</c:v>
                </c:pt>
                <c:pt idx="498">
                  <c:v>40724</c:v>
                </c:pt>
                <c:pt idx="499">
                  <c:v>40753</c:v>
                </c:pt>
                <c:pt idx="500">
                  <c:v>40786</c:v>
                </c:pt>
                <c:pt idx="501">
                  <c:v>40816</c:v>
                </c:pt>
                <c:pt idx="502">
                  <c:v>40847</c:v>
                </c:pt>
                <c:pt idx="503">
                  <c:v>40877</c:v>
                </c:pt>
                <c:pt idx="504">
                  <c:v>40907</c:v>
                </c:pt>
                <c:pt idx="505">
                  <c:v>40939</c:v>
                </c:pt>
                <c:pt idx="506">
                  <c:v>40968</c:v>
                </c:pt>
                <c:pt idx="507">
                  <c:v>40998</c:v>
                </c:pt>
                <c:pt idx="508">
                  <c:v>41029</c:v>
                </c:pt>
                <c:pt idx="509">
                  <c:v>41060</c:v>
                </c:pt>
                <c:pt idx="510">
                  <c:v>41089</c:v>
                </c:pt>
                <c:pt idx="511">
                  <c:v>41121</c:v>
                </c:pt>
                <c:pt idx="512">
                  <c:v>41152</c:v>
                </c:pt>
                <c:pt idx="513">
                  <c:v>41180</c:v>
                </c:pt>
                <c:pt idx="514">
                  <c:v>41213</c:v>
                </c:pt>
                <c:pt idx="515">
                  <c:v>41243</c:v>
                </c:pt>
                <c:pt idx="516">
                  <c:v>41274</c:v>
                </c:pt>
                <c:pt idx="517">
                  <c:v>41305</c:v>
                </c:pt>
                <c:pt idx="518">
                  <c:v>41333</c:v>
                </c:pt>
                <c:pt idx="519">
                  <c:v>41362</c:v>
                </c:pt>
                <c:pt idx="520">
                  <c:v>41394</c:v>
                </c:pt>
                <c:pt idx="521">
                  <c:v>41425</c:v>
                </c:pt>
                <c:pt idx="522">
                  <c:v>41453</c:v>
                </c:pt>
                <c:pt idx="523">
                  <c:v>41486</c:v>
                </c:pt>
                <c:pt idx="524">
                  <c:v>41516</c:v>
                </c:pt>
                <c:pt idx="525">
                  <c:v>41547</c:v>
                </c:pt>
                <c:pt idx="526">
                  <c:v>41578</c:v>
                </c:pt>
                <c:pt idx="527">
                  <c:v>41607</c:v>
                </c:pt>
                <c:pt idx="528">
                  <c:v>41639</c:v>
                </c:pt>
                <c:pt idx="529">
                  <c:v>41670</c:v>
                </c:pt>
                <c:pt idx="530">
                  <c:v>41698</c:v>
                </c:pt>
                <c:pt idx="531">
                  <c:v>41729</c:v>
                </c:pt>
                <c:pt idx="532">
                  <c:v>41759</c:v>
                </c:pt>
                <c:pt idx="533">
                  <c:v>41789</c:v>
                </c:pt>
                <c:pt idx="534">
                  <c:v>41820</c:v>
                </c:pt>
                <c:pt idx="535">
                  <c:v>41851</c:v>
                </c:pt>
                <c:pt idx="536">
                  <c:v>41880</c:v>
                </c:pt>
                <c:pt idx="537">
                  <c:v>41912</c:v>
                </c:pt>
                <c:pt idx="538">
                  <c:v>41943</c:v>
                </c:pt>
                <c:pt idx="539">
                  <c:v>41971</c:v>
                </c:pt>
                <c:pt idx="540">
                  <c:v>42004</c:v>
                </c:pt>
                <c:pt idx="541">
                  <c:v>42034</c:v>
                </c:pt>
                <c:pt idx="542">
                  <c:v>42062</c:v>
                </c:pt>
                <c:pt idx="543">
                  <c:v>42094</c:v>
                </c:pt>
                <c:pt idx="544">
                  <c:v>42124</c:v>
                </c:pt>
                <c:pt idx="545">
                  <c:v>42153</c:v>
                </c:pt>
                <c:pt idx="546">
                  <c:v>42185</c:v>
                </c:pt>
                <c:pt idx="547">
                  <c:v>42216</c:v>
                </c:pt>
                <c:pt idx="548">
                  <c:v>42247</c:v>
                </c:pt>
                <c:pt idx="549">
                  <c:v>42277</c:v>
                </c:pt>
                <c:pt idx="550">
                  <c:v>42307</c:v>
                </c:pt>
                <c:pt idx="551">
                  <c:v>42338</c:v>
                </c:pt>
                <c:pt idx="552">
                  <c:v>42369</c:v>
                </c:pt>
                <c:pt idx="553">
                  <c:v>42398</c:v>
                </c:pt>
                <c:pt idx="554">
                  <c:v>42429</c:v>
                </c:pt>
                <c:pt idx="555">
                  <c:v>42460</c:v>
                </c:pt>
                <c:pt idx="556">
                  <c:v>42489</c:v>
                </c:pt>
                <c:pt idx="557">
                  <c:v>42521</c:v>
                </c:pt>
                <c:pt idx="558">
                  <c:v>42551</c:v>
                </c:pt>
                <c:pt idx="559">
                  <c:v>42580</c:v>
                </c:pt>
                <c:pt idx="560">
                  <c:v>42613</c:v>
                </c:pt>
                <c:pt idx="561">
                  <c:v>42643</c:v>
                </c:pt>
                <c:pt idx="562">
                  <c:v>42674</c:v>
                </c:pt>
                <c:pt idx="563">
                  <c:v>42704</c:v>
                </c:pt>
                <c:pt idx="564">
                  <c:v>42734</c:v>
                </c:pt>
                <c:pt idx="565">
                  <c:v>42766</c:v>
                </c:pt>
                <c:pt idx="566">
                  <c:v>42794</c:v>
                </c:pt>
                <c:pt idx="567">
                  <c:v>42825</c:v>
                </c:pt>
                <c:pt idx="568">
                  <c:v>42853</c:v>
                </c:pt>
                <c:pt idx="569">
                  <c:v>42886</c:v>
                </c:pt>
                <c:pt idx="570">
                  <c:v>42916</c:v>
                </c:pt>
                <c:pt idx="571">
                  <c:v>42947</c:v>
                </c:pt>
                <c:pt idx="572">
                  <c:v>42978</c:v>
                </c:pt>
                <c:pt idx="573">
                  <c:v>43007</c:v>
                </c:pt>
                <c:pt idx="574">
                  <c:v>43039</c:v>
                </c:pt>
                <c:pt idx="575">
                  <c:v>43069</c:v>
                </c:pt>
                <c:pt idx="576">
                  <c:v>43098</c:v>
                </c:pt>
                <c:pt idx="577">
                  <c:v>43131</c:v>
                </c:pt>
                <c:pt idx="578">
                  <c:v>43159</c:v>
                </c:pt>
                <c:pt idx="579">
                  <c:v>43189</c:v>
                </c:pt>
                <c:pt idx="580">
                  <c:v>43220</c:v>
                </c:pt>
                <c:pt idx="581">
                  <c:v>43251</c:v>
                </c:pt>
                <c:pt idx="582">
                  <c:v>43280</c:v>
                </c:pt>
                <c:pt idx="583">
                  <c:v>43312</c:v>
                </c:pt>
                <c:pt idx="584">
                  <c:v>43343</c:v>
                </c:pt>
                <c:pt idx="585">
                  <c:v>43371</c:v>
                </c:pt>
                <c:pt idx="586">
                  <c:v>43404</c:v>
                </c:pt>
                <c:pt idx="587">
                  <c:v>43434</c:v>
                </c:pt>
                <c:pt idx="588">
                  <c:v>43465</c:v>
                </c:pt>
                <c:pt idx="589">
                  <c:v>43496</c:v>
                </c:pt>
                <c:pt idx="590">
                  <c:v>43524</c:v>
                </c:pt>
                <c:pt idx="591">
                  <c:v>43553</c:v>
                </c:pt>
                <c:pt idx="592">
                  <c:v>43585</c:v>
                </c:pt>
                <c:pt idx="593">
                  <c:v>43616</c:v>
                </c:pt>
                <c:pt idx="594">
                  <c:v>43644</c:v>
                </c:pt>
                <c:pt idx="595">
                  <c:v>43677</c:v>
                </c:pt>
                <c:pt idx="596">
                  <c:v>43707</c:v>
                </c:pt>
                <c:pt idx="597">
                  <c:v>43738</c:v>
                </c:pt>
                <c:pt idx="598">
                  <c:v>43769</c:v>
                </c:pt>
                <c:pt idx="599">
                  <c:v>43798</c:v>
                </c:pt>
                <c:pt idx="600">
                  <c:v>43830</c:v>
                </c:pt>
                <c:pt idx="601">
                  <c:v>43861</c:v>
                </c:pt>
                <c:pt idx="602">
                  <c:v>43889</c:v>
                </c:pt>
                <c:pt idx="603">
                  <c:v>43921</c:v>
                </c:pt>
                <c:pt idx="604">
                  <c:v>43951</c:v>
                </c:pt>
                <c:pt idx="605">
                  <c:v>43980</c:v>
                </c:pt>
                <c:pt idx="606">
                  <c:v>44012</c:v>
                </c:pt>
                <c:pt idx="607">
                  <c:v>44043</c:v>
                </c:pt>
                <c:pt idx="608">
                  <c:v>44074</c:v>
                </c:pt>
                <c:pt idx="609">
                  <c:v>44104</c:v>
                </c:pt>
                <c:pt idx="610">
                  <c:v>44134</c:v>
                </c:pt>
                <c:pt idx="611">
                  <c:v>44165</c:v>
                </c:pt>
                <c:pt idx="612">
                  <c:v>44196</c:v>
                </c:pt>
                <c:pt idx="613">
                  <c:v>44225</c:v>
                </c:pt>
                <c:pt idx="614">
                  <c:v>44253</c:v>
                </c:pt>
                <c:pt idx="615">
                  <c:v>44286</c:v>
                </c:pt>
                <c:pt idx="616">
                  <c:v>44316</c:v>
                </c:pt>
                <c:pt idx="617">
                  <c:v>44347</c:v>
                </c:pt>
                <c:pt idx="618">
                  <c:v>44377</c:v>
                </c:pt>
                <c:pt idx="619">
                  <c:v>44407</c:v>
                </c:pt>
                <c:pt idx="620">
                  <c:v>44439</c:v>
                </c:pt>
                <c:pt idx="621">
                  <c:v>44469</c:v>
                </c:pt>
                <c:pt idx="622">
                  <c:v>44498</c:v>
                </c:pt>
                <c:pt idx="623">
                  <c:v>44530</c:v>
                </c:pt>
                <c:pt idx="624">
                  <c:v>44561</c:v>
                </c:pt>
              </c:numCache>
            </c:numRef>
          </c:xVal>
          <c:yVal>
            <c:numRef>
              <c:f>'World-Daten USD'!$B$4:$B$628</c:f>
              <c:numCache>
                <c:formatCode>#,##0.000</c:formatCode>
                <c:ptCount val="625"/>
                <c:pt idx="0">
                  <c:v>100</c:v>
                </c:pt>
                <c:pt idx="1">
                  <c:v>94.454999999999998</c:v>
                </c:pt>
                <c:pt idx="2">
                  <c:v>97.405000000000001</c:v>
                </c:pt>
                <c:pt idx="3">
                  <c:v>97.707999999999998</c:v>
                </c:pt>
                <c:pt idx="4">
                  <c:v>88.578000000000003</c:v>
                </c:pt>
                <c:pt idx="5">
                  <c:v>82.99</c:v>
                </c:pt>
                <c:pt idx="6">
                  <c:v>80.945999999999998</c:v>
                </c:pt>
                <c:pt idx="7">
                  <c:v>85.965000000000003</c:v>
                </c:pt>
                <c:pt idx="8">
                  <c:v>88.799000000000007</c:v>
                </c:pt>
                <c:pt idx="9">
                  <c:v>91.667000000000002</c:v>
                </c:pt>
                <c:pt idx="10">
                  <c:v>90.313999999999993</c:v>
                </c:pt>
                <c:pt idx="11">
                  <c:v>92.337000000000003</c:v>
                </c:pt>
                <c:pt idx="12">
                  <c:v>96.915000000000006</c:v>
                </c:pt>
                <c:pt idx="13">
                  <c:v>101.369</c:v>
                </c:pt>
                <c:pt idx="14">
                  <c:v>102.438</c:v>
                </c:pt>
                <c:pt idx="15">
                  <c:v>106.93300000000001</c:v>
                </c:pt>
                <c:pt idx="16">
                  <c:v>110.429</c:v>
                </c:pt>
                <c:pt idx="17">
                  <c:v>107.81399999999999</c:v>
                </c:pt>
                <c:pt idx="18">
                  <c:v>108.90900000000001</c:v>
                </c:pt>
                <c:pt idx="19">
                  <c:v>107.16800000000001</c:v>
                </c:pt>
                <c:pt idx="20">
                  <c:v>109.50700000000001</c:v>
                </c:pt>
                <c:pt idx="21">
                  <c:v>108.46599999999999</c:v>
                </c:pt>
                <c:pt idx="22">
                  <c:v>104.351</c:v>
                </c:pt>
                <c:pt idx="23">
                  <c:v>105.233</c:v>
                </c:pt>
                <c:pt idx="24">
                  <c:v>114.712</c:v>
                </c:pt>
                <c:pt idx="25">
                  <c:v>118.911</c:v>
                </c:pt>
                <c:pt idx="26">
                  <c:v>123.473</c:v>
                </c:pt>
                <c:pt idx="27">
                  <c:v>125.187</c:v>
                </c:pt>
                <c:pt idx="28">
                  <c:v>126.848</c:v>
                </c:pt>
                <c:pt idx="29">
                  <c:v>129.43199999999999</c:v>
                </c:pt>
                <c:pt idx="30">
                  <c:v>126.428</c:v>
                </c:pt>
                <c:pt idx="31">
                  <c:v>128.381</c:v>
                </c:pt>
                <c:pt idx="32">
                  <c:v>132.02799999999999</c:v>
                </c:pt>
                <c:pt idx="33">
                  <c:v>130.01900000000001</c:v>
                </c:pt>
                <c:pt idx="34">
                  <c:v>131.09399999999999</c:v>
                </c:pt>
                <c:pt idx="35">
                  <c:v>137.97499999999999</c:v>
                </c:pt>
                <c:pt idx="36">
                  <c:v>140.50299999999999</c:v>
                </c:pt>
                <c:pt idx="37">
                  <c:v>140.82599999999999</c:v>
                </c:pt>
                <c:pt idx="38">
                  <c:v>141.79900000000001</c:v>
                </c:pt>
                <c:pt idx="39">
                  <c:v>141.99700000000001</c:v>
                </c:pt>
                <c:pt idx="40">
                  <c:v>134.84200000000001</c:v>
                </c:pt>
                <c:pt idx="41">
                  <c:v>134.44</c:v>
                </c:pt>
                <c:pt idx="42">
                  <c:v>135.285</c:v>
                </c:pt>
                <c:pt idx="43">
                  <c:v>138.51</c:v>
                </c:pt>
                <c:pt idx="44">
                  <c:v>132.74299999999999</c:v>
                </c:pt>
                <c:pt idx="45">
                  <c:v>136.584</c:v>
                </c:pt>
                <c:pt idx="46">
                  <c:v>137.96199999999999</c:v>
                </c:pt>
                <c:pt idx="47">
                  <c:v>120.07299999999999</c:v>
                </c:pt>
                <c:pt idx="48">
                  <c:v>119.086</c:v>
                </c:pt>
                <c:pt idx="49">
                  <c:v>119.999</c:v>
                </c:pt>
                <c:pt idx="50">
                  <c:v>121.866</c:v>
                </c:pt>
                <c:pt idx="51">
                  <c:v>118.78</c:v>
                </c:pt>
                <c:pt idx="52">
                  <c:v>116.801</c:v>
                </c:pt>
                <c:pt idx="53">
                  <c:v>112.098</c:v>
                </c:pt>
                <c:pt idx="54">
                  <c:v>108.574</c:v>
                </c:pt>
                <c:pt idx="55">
                  <c:v>102.14400000000001</c:v>
                </c:pt>
                <c:pt idx="56">
                  <c:v>92.287000000000006</c:v>
                </c:pt>
                <c:pt idx="57">
                  <c:v>83.68</c:v>
                </c:pt>
                <c:pt idx="58">
                  <c:v>91.688999999999993</c:v>
                </c:pt>
                <c:pt idx="59">
                  <c:v>90.257000000000005</c:v>
                </c:pt>
                <c:pt idx="60">
                  <c:v>88.757999999999996</c:v>
                </c:pt>
                <c:pt idx="61">
                  <c:v>101.70099999999999</c:v>
                </c:pt>
                <c:pt idx="62">
                  <c:v>110.68300000000001</c:v>
                </c:pt>
                <c:pt idx="63">
                  <c:v>111.494</c:v>
                </c:pt>
                <c:pt idx="64">
                  <c:v>116.11199999999999</c:v>
                </c:pt>
                <c:pt idx="65">
                  <c:v>118.858</c:v>
                </c:pt>
                <c:pt idx="66">
                  <c:v>120.35599999999999</c:v>
                </c:pt>
                <c:pt idx="67">
                  <c:v>113.706</c:v>
                </c:pt>
                <c:pt idx="68">
                  <c:v>111.94499999999999</c:v>
                </c:pt>
                <c:pt idx="69">
                  <c:v>107.251</c:v>
                </c:pt>
                <c:pt idx="70">
                  <c:v>114.639</c:v>
                </c:pt>
                <c:pt idx="71">
                  <c:v>117.774</c:v>
                </c:pt>
                <c:pt idx="72">
                  <c:v>117.875</c:v>
                </c:pt>
                <c:pt idx="73">
                  <c:v>128.40799999999999</c:v>
                </c:pt>
                <c:pt idx="74">
                  <c:v>127.458</c:v>
                </c:pt>
                <c:pt idx="75">
                  <c:v>128.96100000000001</c:v>
                </c:pt>
                <c:pt idx="76">
                  <c:v>128.02099999999999</c:v>
                </c:pt>
                <c:pt idx="77">
                  <c:v>125.88800000000001</c:v>
                </c:pt>
                <c:pt idx="78">
                  <c:v>129.762</c:v>
                </c:pt>
                <c:pt idx="79">
                  <c:v>128.548</c:v>
                </c:pt>
                <c:pt idx="80">
                  <c:v>128.256</c:v>
                </c:pt>
                <c:pt idx="81">
                  <c:v>129.333</c:v>
                </c:pt>
                <c:pt idx="82">
                  <c:v>124.80800000000001</c:v>
                </c:pt>
                <c:pt idx="83">
                  <c:v>124.318</c:v>
                </c:pt>
                <c:pt idx="84">
                  <c:v>133.667</c:v>
                </c:pt>
                <c:pt idx="85">
                  <c:v>129.18</c:v>
                </c:pt>
                <c:pt idx="86">
                  <c:v>128.613</c:v>
                </c:pt>
                <c:pt idx="87">
                  <c:v>127.809</c:v>
                </c:pt>
                <c:pt idx="88">
                  <c:v>129.20599999999999</c:v>
                </c:pt>
                <c:pt idx="89">
                  <c:v>127.45099999999999</c:v>
                </c:pt>
                <c:pt idx="90">
                  <c:v>132.249</c:v>
                </c:pt>
                <c:pt idx="91">
                  <c:v>130.476</c:v>
                </c:pt>
                <c:pt idx="92">
                  <c:v>130.958</c:v>
                </c:pt>
                <c:pt idx="93">
                  <c:v>132.589</c:v>
                </c:pt>
                <c:pt idx="94">
                  <c:v>130.32400000000001</c:v>
                </c:pt>
                <c:pt idx="95">
                  <c:v>131.95699999999999</c:v>
                </c:pt>
                <c:pt idx="96">
                  <c:v>134.57499999999999</c:v>
                </c:pt>
                <c:pt idx="97">
                  <c:v>130.61600000000001</c:v>
                </c:pt>
                <c:pt idx="98">
                  <c:v>129.61199999999999</c:v>
                </c:pt>
                <c:pt idx="99">
                  <c:v>135.47499999999999</c:v>
                </c:pt>
                <c:pt idx="100">
                  <c:v>141.55600000000001</c:v>
                </c:pt>
                <c:pt idx="101">
                  <c:v>143.33099999999999</c:v>
                </c:pt>
                <c:pt idx="102">
                  <c:v>144.75</c:v>
                </c:pt>
                <c:pt idx="103">
                  <c:v>155.18100000000001</c:v>
                </c:pt>
                <c:pt idx="104">
                  <c:v>158.73699999999999</c:v>
                </c:pt>
                <c:pt idx="105">
                  <c:v>160.56100000000001</c:v>
                </c:pt>
                <c:pt idx="106">
                  <c:v>157.43199999999999</c:v>
                </c:pt>
                <c:pt idx="107">
                  <c:v>151.85900000000001</c:v>
                </c:pt>
                <c:pt idx="108">
                  <c:v>156.80500000000001</c:v>
                </c:pt>
                <c:pt idx="109">
                  <c:v>160.81100000000001</c:v>
                </c:pt>
                <c:pt idx="110">
                  <c:v>157.72</c:v>
                </c:pt>
                <c:pt idx="111">
                  <c:v>164.31800000000001</c:v>
                </c:pt>
                <c:pt idx="112">
                  <c:v>164.06700000000001</c:v>
                </c:pt>
                <c:pt idx="113">
                  <c:v>161.215</c:v>
                </c:pt>
                <c:pt idx="114">
                  <c:v>165.86099999999999</c:v>
                </c:pt>
                <c:pt idx="115">
                  <c:v>167.09399999999999</c:v>
                </c:pt>
                <c:pt idx="116">
                  <c:v>173.78700000000001</c:v>
                </c:pt>
                <c:pt idx="117">
                  <c:v>177.67500000000001</c:v>
                </c:pt>
                <c:pt idx="118">
                  <c:v>164.44</c:v>
                </c:pt>
                <c:pt idx="119">
                  <c:v>169.47399999999999</c:v>
                </c:pt>
                <c:pt idx="120">
                  <c:v>173.98</c:v>
                </c:pt>
                <c:pt idx="121">
                  <c:v>184.435</c:v>
                </c:pt>
                <c:pt idx="122">
                  <c:v>184.50299999999999</c:v>
                </c:pt>
                <c:pt idx="123">
                  <c:v>164.62899999999999</c:v>
                </c:pt>
                <c:pt idx="124">
                  <c:v>175.38300000000001</c:v>
                </c:pt>
                <c:pt idx="125">
                  <c:v>183.99199999999999</c:v>
                </c:pt>
                <c:pt idx="126">
                  <c:v>192.78100000000001</c:v>
                </c:pt>
                <c:pt idx="127">
                  <c:v>198.672</c:v>
                </c:pt>
                <c:pt idx="128">
                  <c:v>202.52099999999999</c:v>
                </c:pt>
                <c:pt idx="129">
                  <c:v>208.571</c:v>
                </c:pt>
                <c:pt idx="130">
                  <c:v>214.614</c:v>
                </c:pt>
                <c:pt idx="131">
                  <c:v>223.55600000000001</c:v>
                </c:pt>
                <c:pt idx="132">
                  <c:v>218.64400000000001</c:v>
                </c:pt>
                <c:pt idx="133">
                  <c:v>212.25</c:v>
                </c:pt>
                <c:pt idx="134">
                  <c:v>212.83799999999999</c:v>
                </c:pt>
                <c:pt idx="135">
                  <c:v>220.375</c:v>
                </c:pt>
                <c:pt idx="136">
                  <c:v>220.452</c:v>
                </c:pt>
                <c:pt idx="137">
                  <c:v>216.119</c:v>
                </c:pt>
                <c:pt idx="138">
                  <c:v>215.71700000000001</c:v>
                </c:pt>
                <c:pt idx="139">
                  <c:v>212.04300000000001</c:v>
                </c:pt>
                <c:pt idx="140">
                  <c:v>207.83799999999999</c:v>
                </c:pt>
                <c:pt idx="141">
                  <c:v>192.18600000000001</c:v>
                </c:pt>
                <c:pt idx="142">
                  <c:v>198.04400000000001</c:v>
                </c:pt>
                <c:pt idx="143">
                  <c:v>212.73099999999999</c:v>
                </c:pt>
                <c:pt idx="144">
                  <c:v>208.18100000000001</c:v>
                </c:pt>
                <c:pt idx="145">
                  <c:v>205.08699999999999</c:v>
                </c:pt>
                <c:pt idx="146">
                  <c:v>192.63399999999999</c:v>
                </c:pt>
                <c:pt idx="147">
                  <c:v>187.34100000000001</c:v>
                </c:pt>
                <c:pt idx="148">
                  <c:v>196.50200000000001</c:v>
                </c:pt>
                <c:pt idx="149">
                  <c:v>191.51300000000001</c:v>
                </c:pt>
                <c:pt idx="150">
                  <c:v>182.82599999999999</c:v>
                </c:pt>
                <c:pt idx="151">
                  <c:v>180.43899999999999</c:v>
                </c:pt>
                <c:pt idx="152">
                  <c:v>193.49100000000001</c:v>
                </c:pt>
                <c:pt idx="153">
                  <c:v>194.351</c:v>
                </c:pt>
                <c:pt idx="154">
                  <c:v>207.66399999999999</c:v>
                </c:pt>
                <c:pt idx="155">
                  <c:v>218.62100000000001</c:v>
                </c:pt>
                <c:pt idx="156">
                  <c:v>228.392</c:v>
                </c:pt>
                <c:pt idx="157">
                  <c:v>233.22300000000001</c:v>
                </c:pt>
                <c:pt idx="158">
                  <c:v>238.07400000000001</c:v>
                </c:pt>
                <c:pt idx="159">
                  <c:v>246.40700000000001</c:v>
                </c:pt>
                <c:pt idx="160">
                  <c:v>263.95299999999997</c:v>
                </c:pt>
                <c:pt idx="161">
                  <c:v>261.32299999999998</c:v>
                </c:pt>
                <c:pt idx="162">
                  <c:v>269.48399999999998</c:v>
                </c:pt>
                <c:pt idx="163">
                  <c:v>264.63400000000001</c:v>
                </c:pt>
                <c:pt idx="164">
                  <c:v>266.012</c:v>
                </c:pt>
                <c:pt idx="165">
                  <c:v>271.35399999999998</c:v>
                </c:pt>
                <c:pt idx="166">
                  <c:v>268.11900000000003</c:v>
                </c:pt>
                <c:pt idx="167">
                  <c:v>275.00099999999998</c:v>
                </c:pt>
                <c:pt idx="168">
                  <c:v>278.47399999999999</c:v>
                </c:pt>
                <c:pt idx="169">
                  <c:v>280.73899999999998</c:v>
                </c:pt>
                <c:pt idx="170">
                  <c:v>276.06200000000001</c:v>
                </c:pt>
                <c:pt idx="171">
                  <c:v>289.00599999999997</c:v>
                </c:pt>
                <c:pt idx="172">
                  <c:v>287.90899999999999</c:v>
                </c:pt>
                <c:pt idx="173">
                  <c:v>266.28399999999999</c:v>
                </c:pt>
                <c:pt idx="174">
                  <c:v>268.54000000000002</c:v>
                </c:pt>
                <c:pt idx="175">
                  <c:v>259.05</c:v>
                </c:pt>
                <c:pt idx="176">
                  <c:v>284.99799999999999</c:v>
                </c:pt>
                <c:pt idx="177">
                  <c:v>283.86799999999999</c:v>
                </c:pt>
                <c:pt idx="178">
                  <c:v>286.84699999999998</c:v>
                </c:pt>
                <c:pt idx="179">
                  <c:v>285.71699999999998</c:v>
                </c:pt>
                <c:pt idx="180">
                  <c:v>291.613</c:v>
                </c:pt>
                <c:pt idx="181">
                  <c:v>307.63600000000002</c:v>
                </c:pt>
                <c:pt idx="182">
                  <c:v>308.161</c:v>
                </c:pt>
                <c:pt idx="183">
                  <c:v>318.779</c:v>
                </c:pt>
                <c:pt idx="184">
                  <c:v>317.82400000000001</c:v>
                </c:pt>
                <c:pt idx="185">
                  <c:v>334.07600000000002</c:v>
                </c:pt>
                <c:pt idx="186">
                  <c:v>339.95299999999997</c:v>
                </c:pt>
                <c:pt idx="187">
                  <c:v>346.88200000000001</c:v>
                </c:pt>
                <c:pt idx="188">
                  <c:v>349.63900000000001</c:v>
                </c:pt>
                <c:pt idx="189">
                  <c:v>352.16199999999998</c:v>
                </c:pt>
                <c:pt idx="190">
                  <c:v>371.024</c:v>
                </c:pt>
                <c:pt idx="191">
                  <c:v>391.66800000000001</c:v>
                </c:pt>
                <c:pt idx="192">
                  <c:v>409.90499999999997</c:v>
                </c:pt>
                <c:pt idx="193">
                  <c:v>415.86799999999999</c:v>
                </c:pt>
                <c:pt idx="194">
                  <c:v>453.23399999999998</c:v>
                </c:pt>
                <c:pt idx="195">
                  <c:v>497.416</c:v>
                </c:pt>
                <c:pt idx="196">
                  <c:v>510.97</c:v>
                </c:pt>
                <c:pt idx="197">
                  <c:v>509.36799999999999</c:v>
                </c:pt>
                <c:pt idx="198">
                  <c:v>529.67399999999998</c:v>
                </c:pt>
                <c:pt idx="199">
                  <c:v>533.79499999999996</c:v>
                </c:pt>
                <c:pt idx="200">
                  <c:v>580.29899999999998</c:v>
                </c:pt>
                <c:pt idx="201">
                  <c:v>557.09400000000005</c:v>
                </c:pt>
                <c:pt idx="202">
                  <c:v>547.38</c:v>
                </c:pt>
                <c:pt idx="203">
                  <c:v>570.39200000000005</c:v>
                </c:pt>
                <c:pt idx="204">
                  <c:v>581.61300000000006</c:v>
                </c:pt>
                <c:pt idx="205">
                  <c:v>649.78</c:v>
                </c:pt>
                <c:pt idx="206">
                  <c:v>671.04600000000005</c:v>
                </c:pt>
                <c:pt idx="207">
                  <c:v>712.43799999999999</c:v>
                </c:pt>
                <c:pt idx="208">
                  <c:v>754.04899999999998</c:v>
                </c:pt>
                <c:pt idx="209">
                  <c:v>754.92899999999997</c:v>
                </c:pt>
                <c:pt idx="210">
                  <c:v>754.32</c:v>
                </c:pt>
                <c:pt idx="211">
                  <c:v>769.21799999999996</c:v>
                </c:pt>
                <c:pt idx="212">
                  <c:v>814.51</c:v>
                </c:pt>
                <c:pt idx="213">
                  <c:v>800.149</c:v>
                </c:pt>
                <c:pt idx="214">
                  <c:v>664.10599999999999</c:v>
                </c:pt>
                <c:pt idx="215">
                  <c:v>647.75900000000001</c:v>
                </c:pt>
                <c:pt idx="216">
                  <c:v>675.62400000000002</c:v>
                </c:pt>
                <c:pt idx="217">
                  <c:v>691.91300000000001</c:v>
                </c:pt>
                <c:pt idx="218">
                  <c:v>731.87</c:v>
                </c:pt>
                <c:pt idx="219">
                  <c:v>753.77</c:v>
                </c:pt>
                <c:pt idx="220">
                  <c:v>763.07600000000002</c:v>
                </c:pt>
                <c:pt idx="221">
                  <c:v>747.62400000000002</c:v>
                </c:pt>
                <c:pt idx="222">
                  <c:v>746.38699999999994</c:v>
                </c:pt>
                <c:pt idx="223">
                  <c:v>760.221</c:v>
                </c:pt>
                <c:pt idx="224">
                  <c:v>718.25300000000004</c:v>
                </c:pt>
                <c:pt idx="225">
                  <c:v>748.52</c:v>
                </c:pt>
                <c:pt idx="226">
                  <c:v>798.13199999999995</c:v>
                </c:pt>
                <c:pt idx="227">
                  <c:v>825.70600000000002</c:v>
                </c:pt>
                <c:pt idx="228">
                  <c:v>832.95600000000002</c:v>
                </c:pt>
                <c:pt idx="229">
                  <c:v>862.88</c:v>
                </c:pt>
                <c:pt idx="230">
                  <c:v>857.23599999999999</c:v>
                </c:pt>
                <c:pt idx="231">
                  <c:v>851.51700000000005</c:v>
                </c:pt>
                <c:pt idx="232">
                  <c:v>870.94200000000001</c:v>
                </c:pt>
                <c:pt idx="233">
                  <c:v>849.36500000000001</c:v>
                </c:pt>
                <c:pt idx="234">
                  <c:v>839.55499999999995</c:v>
                </c:pt>
                <c:pt idx="235">
                  <c:v>934.19399999999996</c:v>
                </c:pt>
                <c:pt idx="236">
                  <c:v>911.35699999999997</c:v>
                </c:pt>
                <c:pt idx="237">
                  <c:v>936.85599999999999</c:v>
                </c:pt>
                <c:pt idx="238">
                  <c:v>905.37699999999995</c:v>
                </c:pt>
                <c:pt idx="239">
                  <c:v>941.28200000000004</c:v>
                </c:pt>
                <c:pt idx="240">
                  <c:v>971.29700000000003</c:v>
                </c:pt>
                <c:pt idx="241">
                  <c:v>925.69500000000005</c:v>
                </c:pt>
                <c:pt idx="242">
                  <c:v>885.75099999999998</c:v>
                </c:pt>
                <c:pt idx="243">
                  <c:v>832.00599999999997</c:v>
                </c:pt>
                <c:pt idx="244">
                  <c:v>819.75400000000002</c:v>
                </c:pt>
                <c:pt idx="245">
                  <c:v>905.81600000000003</c:v>
                </c:pt>
                <c:pt idx="246">
                  <c:v>899.096</c:v>
                </c:pt>
                <c:pt idx="247">
                  <c:v>907.01800000000003</c:v>
                </c:pt>
                <c:pt idx="248">
                  <c:v>821.84400000000005</c:v>
                </c:pt>
                <c:pt idx="249">
                  <c:v>734.90499999999997</c:v>
                </c:pt>
                <c:pt idx="250">
                  <c:v>803.22699999999998</c:v>
                </c:pt>
                <c:pt idx="251">
                  <c:v>789.75199999999995</c:v>
                </c:pt>
                <c:pt idx="252">
                  <c:v>806.00400000000002</c:v>
                </c:pt>
                <c:pt idx="253">
                  <c:v>835.19500000000005</c:v>
                </c:pt>
                <c:pt idx="254">
                  <c:v>912.22400000000005</c:v>
                </c:pt>
                <c:pt idx="255">
                  <c:v>885.05899999999997</c:v>
                </c:pt>
                <c:pt idx="256">
                  <c:v>891.70399999999995</c:v>
                </c:pt>
                <c:pt idx="257">
                  <c:v>911.63499999999999</c:v>
                </c:pt>
                <c:pt idx="258">
                  <c:v>855.08100000000002</c:v>
                </c:pt>
                <c:pt idx="259">
                  <c:v>895.18899999999996</c:v>
                </c:pt>
                <c:pt idx="260">
                  <c:v>892.06799999999998</c:v>
                </c:pt>
                <c:pt idx="261">
                  <c:v>915.18499999999995</c:v>
                </c:pt>
                <c:pt idx="262">
                  <c:v>929.74699999999996</c:v>
                </c:pt>
                <c:pt idx="263">
                  <c:v>888.95</c:v>
                </c:pt>
                <c:pt idx="264">
                  <c:v>953.37599999999998</c:v>
                </c:pt>
                <c:pt idx="265">
                  <c:v>935.44500000000005</c:v>
                </c:pt>
                <c:pt idx="266">
                  <c:v>919.024</c:v>
                </c:pt>
                <c:pt idx="267">
                  <c:v>875.45</c:v>
                </c:pt>
                <c:pt idx="268">
                  <c:v>887.36800000000005</c:v>
                </c:pt>
                <c:pt idx="269">
                  <c:v>922.38199999999995</c:v>
                </c:pt>
                <c:pt idx="270">
                  <c:v>891.197</c:v>
                </c:pt>
                <c:pt idx="271">
                  <c:v>893.18100000000004</c:v>
                </c:pt>
                <c:pt idx="272">
                  <c:v>914.60699999999997</c:v>
                </c:pt>
                <c:pt idx="273">
                  <c:v>905.92899999999997</c:v>
                </c:pt>
                <c:pt idx="274">
                  <c:v>881.1</c:v>
                </c:pt>
                <c:pt idx="275">
                  <c:v>896.58600000000001</c:v>
                </c:pt>
                <c:pt idx="276">
                  <c:v>903.55</c:v>
                </c:pt>
                <c:pt idx="277">
                  <c:v>906.30100000000004</c:v>
                </c:pt>
                <c:pt idx="278">
                  <c:v>927.49900000000002</c:v>
                </c:pt>
                <c:pt idx="279">
                  <c:v>981</c:v>
                </c:pt>
                <c:pt idx="280">
                  <c:v>1026.1949999999999</c:v>
                </c:pt>
                <c:pt idx="281">
                  <c:v>1049.5730000000001</c:v>
                </c:pt>
                <c:pt idx="282">
                  <c:v>1040.498</c:v>
                </c:pt>
                <c:pt idx="283">
                  <c:v>1061.664</c:v>
                </c:pt>
                <c:pt idx="284">
                  <c:v>1110.067</c:v>
                </c:pt>
                <c:pt idx="285">
                  <c:v>1089.2919999999999</c:v>
                </c:pt>
                <c:pt idx="286">
                  <c:v>1119.047</c:v>
                </c:pt>
                <c:pt idx="287">
                  <c:v>1055.482</c:v>
                </c:pt>
                <c:pt idx="288">
                  <c:v>1106.8710000000001</c:v>
                </c:pt>
                <c:pt idx="289">
                  <c:v>1179.617</c:v>
                </c:pt>
                <c:pt idx="290">
                  <c:v>1164.0909999999999</c:v>
                </c:pt>
                <c:pt idx="291">
                  <c:v>1113.644</c:v>
                </c:pt>
                <c:pt idx="292">
                  <c:v>1147.809</c:v>
                </c:pt>
                <c:pt idx="293">
                  <c:v>1150.502</c:v>
                </c:pt>
                <c:pt idx="294">
                  <c:v>1147.0440000000001</c:v>
                </c:pt>
                <c:pt idx="295">
                  <c:v>1168.588</c:v>
                </c:pt>
                <c:pt idx="296">
                  <c:v>1203.5139999999999</c:v>
                </c:pt>
                <c:pt idx="297">
                  <c:v>1171.626</c:v>
                </c:pt>
                <c:pt idx="298">
                  <c:v>1204.684</c:v>
                </c:pt>
                <c:pt idx="299">
                  <c:v>1152.1690000000001</c:v>
                </c:pt>
                <c:pt idx="300">
                  <c:v>1163.056</c:v>
                </c:pt>
                <c:pt idx="301">
                  <c:v>1145.319</c:v>
                </c:pt>
                <c:pt idx="302">
                  <c:v>1161.7380000000001</c:v>
                </c:pt>
                <c:pt idx="303">
                  <c:v>1217.451</c:v>
                </c:pt>
                <c:pt idx="304">
                  <c:v>1259.598</c:v>
                </c:pt>
                <c:pt idx="305">
                  <c:v>1270.088</c:v>
                </c:pt>
                <c:pt idx="306">
                  <c:v>1269.412</c:v>
                </c:pt>
                <c:pt idx="307">
                  <c:v>1332.64</c:v>
                </c:pt>
                <c:pt idx="308">
                  <c:v>1302.664</c:v>
                </c:pt>
                <c:pt idx="309">
                  <c:v>1340.3240000000001</c:v>
                </c:pt>
                <c:pt idx="310">
                  <c:v>1318.933</c:v>
                </c:pt>
                <c:pt idx="311">
                  <c:v>1364.441</c:v>
                </c:pt>
                <c:pt idx="312">
                  <c:v>1404.0450000000001</c:v>
                </c:pt>
                <c:pt idx="313">
                  <c:v>1429.154</c:v>
                </c:pt>
                <c:pt idx="314">
                  <c:v>1437.5640000000001</c:v>
                </c:pt>
                <c:pt idx="315">
                  <c:v>1461.1880000000001</c:v>
                </c:pt>
                <c:pt idx="316">
                  <c:v>1495.2470000000001</c:v>
                </c:pt>
                <c:pt idx="317">
                  <c:v>1496.24</c:v>
                </c:pt>
                <c:pt idx="318">
                  <c:v>1503.5060000000001</c:v>
                </c:pt>
                <c:pt idx="319">
                  <c:v>1450.069</c:v>
                </c:pt>
                <c:pt idx="320">
                  <c:v>1466.4349999999999</c:v>
                </c:pt>
                <c:pt idx="321">
                  <c:v>1523.547</c:v>
                </c:pt>
                <c:pt idx="322">
                  <c:v>1533.8810000000001</c:v>
                </c:pt>
                <c:pt idx="323">
                  <c:v>1619.5350000000001</c:v>
                </c:pt>
                <c:pt idx="324">
                  <c:v>1593.2940000000001</c:v>
                </c:pt>
                <c:pt idx="325">
                  <c:v>1612.1969999999999</c:v>
                </c:pt>
                <c:pt idx="326">
                  <c:v>1630.4380000000001</c:v>
                </c:pt>
                <c:pt idx="327">
                  <c:v>1597.883</c:v>
                </c:pt>
                <c:pt idx="328">
                  <c:v>1649.809</c:v>
                </c:pt>
                <c:pt idx="329">
                  <c:v>1751.34</c:v>
                </c:pt>
                <c:pt idx="330">
                  <c:v>1838.3879999999999</c:v>
                </c:pt>
                <c:pt idx="331">
                  <c:v>1922.758</c:v>
                </c:pt>
                <c:pt idx="332">
                  <c:v>1793.8320000000001</c:v>
                </c:pt>
                <c:pt idx="333">
                  <c:v>1890.9829999999999</c:v>
                </c:pt>
                <c:pt idx="334">
                  <c:v>1791.153</c:v>
                </c:pt>
                <c:pt idx="335">
                  <c:v>1822.5440000000001</c:v>
                </c:pt>
                <c:pt idx="336">
                  <c:v>1844.451</c:v>
                </c:pt>
                <c:pt idx="337">
                  <c:v>1895.546</c:v>
                </c:pt>
                <c:pt idx="338">
                  <c:v>2023.462</c:v>
                </c:pt>
                <c:pt idx="339">
                  <c:v>2108.5949999999998</c:v>
                </c:pt>
                <c:pt idx="340">
                  <c:v>2128.884</c:v>
                </c:pt>
                <c:pt idx="341">
                  <c:v>2101.886</c:v>
                </c:pt>
                <c:pt idx="342">
                  <c:v>2151.4499999999998</c:v>
                </c:pt>
                <c:pt idx="343">
                  <c:v>2147.6790000000001</c:v>
                </c:pt>
                <c:pt idx="344">
                  <c:v>1860.9580000000001</c:v>
                </c:pt>
                <c:pt idx="345">
                  <c:v>1893.5509999999999</c:v>
                </c:pt>
                <c:pt idx="346">
                  <c:v>2064.4029999999998</c:v>
                </c:pt>
                <c:pt idx="347">
                  <c:v>2186.848</c:v>
                </c:pt>
                <c:pt idx="348">
                  <c:v>2293.3539999999998</c:v>
                </c:pt>
                <c:pt idx="349">
                  <c:v>2343.2379999999998</c:v>
                </c:pt>
                <c:pt idx="350">
                  <c:v>2280.5720000000001</c:v>
                </c:pt>
                <c:pt idx="351">
                  <c:v>2375.1930000000002</c:v>
                </c:pt>
                <c:pt idx="352">
                  <c:v>2468.4929999999999</c:v>
                </c:pt>
                <c:pt idx="353">
                  <c:v>2377.9589999999998</c:v>
                </c:pt>
                <c:pt idx="354">
                  <c:v>2488.5369999999998</c:v>
                </c:pt>
                <c:pt idx="355">
                  <c:v>2480.7359999999999</c:v>
                </c:pt>
                <c:pt idx="356">
                  <c:v>2475.989</c:v>
                </c:pt>
                <c:pt idx="357">
                  <c:v>2451.6439999999998</c:v>
                </c:pt>
                <c:pt idx="358">
                  <c:v>2578.7440000000001</c:v>
                </c:pt>
                <c:pt idx="359">
                  <c:v>2650.9560000000001</c:v>
                </c:pt>
                <c:pt idx="360">
                  <c:v>2865.1990000000001</c:v>
                </c:pt>
                <c:pt idx="361">
                  <c:v>2700.79</c:v>
                </c:pt>
                <c:pt idx="362">
                  <c:v>2707.75</c:v>
                </c:pt>
                <c:pt idx="363">
                  <c:v>2894.57</c:v>
                </c:pt>
                <c:pt idx="364">
                  <c:v>2771.8490000000002</c:v>
                </c:pt>
                <c:pt idx="365">
                  <c:v>2701.3440000000001</c:v>
                </c:pt>
                <c:pt idx="366">
                  <c:v>2791.9690000000001</c:v>
                </c:pt>
                <c:pt idx="367">
                  <c:v>2713.038</c:v>
                </c:pt>
                <c:pt idx="368">
                  <c:v>2800.953</c:v>
                </c:pt>
                <c:pt idx="369">
                  <c:v>2651.69</c:v>
                </c:pt>
                <c:pt idx="370">
                  <c:v>2606.9360000000001</c:v>
                </c:pt>
                <c:pt idx="371">
                  <c:v>2448.3339999999998</c:v>
                </c:pt>
                <c:pt idx="372">
                  <c:v>2487.6129999999998</c:v>
                </c:pt>
                <c:pt idx="373">
                  <c:v>2535.5160000000001</c:v>
                </c:pt>
                <c:pt idx="374">
                  <c:v>2320.9540000000002</c:v>
                </c:pt>
                <c:pt idx="375">
                  <c:v>2168.1170000000002</c:v>
                </c:pt>
                <c:pt idx="376">
                  <c:v>2327.9380000000001</c:v>
                </c:pt>
                <c:pt idx="377">
                  <c:v>2297.6030000000001</c:v>
                </c:pt>
                <c:pt idx="378">
                  <c:v>2225.2930000000001</c:v>
                </c:pt>
                <c:pt idx="379">
                  <c:v>2195.549</c:v>
                </c:pt>
                <c:pt idx="380">
                  <c:v>2089.8409999999999</c:v>
                </c:pt>
                <c:pt idx="381">
                  <c:v>1905.414</c:v>
                </c:pt>
                <c:pt idx="382">
                  <c:v>1941.798</c:v>
                </c:pt>
                <c:pt idx="383">
                  <c:v>2056.38</c:v>
                </c:pt>
                <c:pt idx="384">
                  <c:v>2069.0990000000002</c:v>
                </c:pt>
                <c:pt idx="385">
                  <c:v>2006.204</c:v>
                </c:pt>
                <c:pt idx="386">
                  <c:v>1988.559</c:v>
                </c:pt>
                <c:pt idx="387">
                  <c:v>2076.1550000000002</c:v>
                </c:pt>
                <c:pt idx="388">
                  <c:v>2005.587</c:v>
                </c:pt>
                <c:pt idx="389">
                  <c:v>2008.931</c:v>
                </c:pt>
                <c:pt idx="390">
                  <c:v>1886.694</c:v>
                </c:pt>
                <c:pt idx="391">
                  <c:v>1727.499</c:v>
                </c:pt>
                <c:pt idx="392">
                  <c:v>1730.4490000000001</c:v>
                </c:pt>
                <c:pt idx="393">
                  <c:v>1539.9259999999999</c:v>
                </c:pt>
                <c:pt idx="394">
                  <c:v>1653.394</c:v>
                </c:pt>
                <c:pt idx="395">
                  <c:v>1742.287</c:v>
                </c:pt>
                <c:pt idx="396">
                  <c:v>1657.636</c:v>
                </c:pt>
                <c:pt idx="397">
                  <c:v>1607.1210000000001</c:v>
                </c:pt>
                <c:pt idx="398">
                  <c:v>1578.9939999999999</c:v>
                </c:pt>
                <c:pt idx="399">
                  <c:v>1573.7819999999999</c:v>
                </c:pt>
                <c:pt idx="400">
                  <c:v>1713.248</c:v>
                </c:pt>
                <c:pt idx="401">
                  <c:v>1810.79</c:v>
                </c:pt>
                <c:pt idx="402">
                  <c:v>1841.9010000000001</c:v>
                </c:pt>
                <c:pt idx="403">
                  <c:v>1879.0889999999999</c:v>
                </c:pt>
                <c:pt idx="404">
                  <c:v>1919.4559999999999</c:v>
                </c:pt>
                <c:pt idx="405">
                  <c:v>1931.008</c:v>
                </c:pt>
                <c:pt idx="406">
                  <c:v>2045.405</c:v>
                </c:pt>
                <c:pt idx="407">
                  <c:v>2076.3200000000002</c:v>
                </c:pt>
                <c:pt idx="408">
                  <c:v>2206.4229999999998</c:v>
                </c:pt>
                <c:pt idx="409">
                  <c:v>2241.8270000000002</c:v>
                </c:pt>
                <c:pt idx="410">
                  <c:v>2279.3670000000002</c:v>
                </c:pt>
                <c:pt idx="411">
                  <c:v>2264.2420000000002</c:v>
                </c:pt>
                <c:pt idx="412">
                  <c:v>2217.8670000000002</c:v>
                </c:pt>
                <c:pt idx="413">
                  <c:v>2238.0740000000001</c:v>
                </c:pt>
                <c:pt idx="414">
                  <c:v>2284.0189999999998</c:v>
                </c:pt>
                <c:pt idx="415">
                  <c:v>2209.4459999999999</c:v>
                </c:pt>
                <c:pt idx="416">
                  <c:v>2219.1570000000002</c:v>
                </c:pt>
                <c:pt idx="417">
                  <c:v>2261.1379999999999</c:v>
                </c:pt>
                <c:pt idx="418">
                  <c:v>2316.4690000000001</c:v>
                </c:pt>
                <c:pt idx="419">
                  <c:v>2438.1559999999999</c:v>
                </c:pt>
                <c:pt idx="420">
                  <c:v>2531.2280000000001</c:v>
                </c:pt>
                <c:pt idx="421">
                  <c:v>2474.239</c:v>
                </c:pt>
                <c:pt idx="422">
                  <c:v>2552.6179999999999</c:v>
                </c:pt>
                <c:pt idx="423">
                  <c:v>2503.0680000000002</c:v>
                </c:pt>
                <c:pt idx="424">
                  <c:v>2448.5279999999998</c:v>
                </c:pt>
                <c:pt idx="425">
                  <c:v>2492.0320000000002</c:v>
                </c:pt>
                <c:pt idx="426">
                  <c:v>2513.5949999999998</c:v>
                </c:pt>
                <c:pt idx="427">
                  <c:v>2601.3989999999999</c:v>
                </c:pt>
                <c:pt idx="428">
                  <c:v>2621.0010000000002</c:v>
                </c:pt>
                <c:pt idx="429">
                  <c:v>2689.078</c:v>
                </c:pt>
                <c:pt idx="430">
                  <c:v>2623.8380000000002</c:v>
                </c:pt>
                <c:pt idx="431">
                  <c:v>2711.2629999999999</c:v>
                </c:pt>
                <c:pt idx="432">
                  <c:v>2771.33</c:v>
                </c:pt>
                <c:pt idx="433">
                  <c:v>2895.0790000000002</c:v>
                </c:pt>
                <c:pt idx="434">
                  <c:v>2890.7689999999998</c:v>
                </c:pt>
                <c:pt idx="435">
                  <c:v>2954.3339999999998</c:v>
                </c:pt>
                <c:pt idx="436">
                  <c:v>3044.03</c:v>
                </c:pt>
                <c:pt idx="437">
                  <c:v>2940.049</c:v>
                </c:pt>
                <c:pt idx="438">
                  <c:v>2939.1869999999999</c:v>
                </c:pt>
                <c:pt idx="439">
                  <c:v>2957.53</c:v>
                </c:pt>
                <c:pt idx="440">
                  <c:v>3034.299</c:v>
                </c:pt>
                <c:pt idx="441">
                  <c:v>3070.4789999999998</c:v>
                </c:pt>
                <c:pt idx="442">
                  <c:v>3183.174</c:v>
                </c:pt>
                <c:pt idx="443">
                  <c:v>3261.1239999999998</c:v>
                </c:pt>
                <c:pt idx="444">
                  <c:v>3327.4259999999999</c:v>
                </c:pt>
                <c:pt idx="445">
                  <c:v>3366.7069999999999</c:v>
                </c:pt>
                <c:pt idx="446">
                  <c:v>3349.1880000000001</c:v>
                </c:pt>
                <c:pt idx="447">
                  <c:v>3410.4960000000001</c:v>
                </c:pt>
                <c:pt idx="448">
                  <c:v>3560.942</c:v>
                </c:pt>
                <c:pt idx="449">
                  <c:v>3660.68</c:v>
                </c:pt>
                <c:pt idx="450">
                  <c:v>3632.444</c:v>
                </c:pt>
                <c:pt idx="451">
                  <c:v>3551.9989999999998</c:v>
                </c:pt>
                <c:pt idx="452">
                  <c:v>3549.3040000000001</c:v>
                </c:pt>
                <c:pt idx="453">
                  <c:v>3718.0929999999998</c:v>
                </c:pt>
                <c:pt idx="454">
                  <c:v>3832.1329999999998</c:v>
                </c:pt>
                <c:pt idx="455">
                  <c:v>3675.491</c:v>
                </c:pt>
                <c:pt idx="456">
                  <c:v>3628.0729999999999</c:v>
                </c:pt>
                <c:pt idx="457">
                  <c:v>3350.817</c:v>
                </c:pt>
                <c:pt idx="458">
                  <c:v>3331.4229999999998</c:v>
                </c:pt>
                <c:pt idx="459">
                  <c:v>3299.491</c:v>
                </c:pt>
                <c:pt idx="460">
                  <c:v>3472.9059999999999</c:v>
                </c:pt>
                <c:pt idx="461">
                  <c:v>3525.8629999999998</c:v>
                </c:pt>
                <c:pt idx="462">
                  <c:v>3244.6489999999999</c:v>
                </c:pt>
                <c:pt idx="463">
                  <c:v>3165.3679999999999</c:v>
                </c:pt>
                <c:pt idx="464">
                  <c:v>3120.8980000000001</c:v>
                </c:pt>
                <c:pt idx="465">
                  <c:v>2749.7109999999998</c:v>
                </c:pt>
                <c:pt idx="466">
                  <c:v>2228.3629999999998</c:v>
                </c:pt>
                <c:pt idx="467">
                  <c:v>2084.1239999999998</c:v>
                </c:pt>
                <c:pt idx="468">
                  <c:v>2150.9899999999998</c:v>
                </c:pt>
                <c:pt idx="469">
                  <c:v>1962.5509999999999</c:v>
                </c:pt>
                <c:pt idx="470">
                  <c:v>1761.6659999999999</c:v>
                </c:pt>
                <c:pt idx="471">
                  <c:v>1894.511</c:v>
                </c:pt>
                <c:pt idx="472">
                  <c:v>2107.0360000000001</c:v>
                </c:pt>
                <c:pt idx="473">
                  <c:v>2297.9459999999999</c:v>
                </c:pt>
                <c:pt idx="474">
                  <c:v>2287.5790000000002</c:v>
                </c:pt>
                <c:pt idx="475">
                  <c:v>2481.33</c:v>
                </c:pt>
                <c:pt idx="476">
                  <c:v>2583.6970000000001</c:v>
                </c:pt>
                <c:pt idx="477">
                  <c:v>2686.6790000000001</c:v>
                </c:pt>
                <c:pt idx="478">
                  <c:v>2638.88</c:v>
                </c:pt>
                <c:pt idx="479">
                  <c:v>2746.712</c:v>
                </c:pt>
                <c:pt idx="480">
                  <c:v>2796.0349999999999</c:v>
                </c:pt>
                <c:pt idx="481">
                  <c:v>2680.4720000000002</c:v>
                </c:pt>
                <c:pt idx="482">
                  <c:v>2718.2579999999998</c:v>
                </c:pt>
                <c:pt idx="483">
                  <c:v>2886.6010000000001</c:v>
                </c:pt>
                <c:pt idx="484">
                  <c:v>2887.0059999999999</c:v>
                </c:pt>
                <c:pt idx="485">
                  <c:v>2610.4650000000001</c:v>
                </c:pt>
                <c:pt idx="486">
                  <c:v>2520.962</c:v>
                </c:pt>
                <c:pt idx="487">
                  <c:v>2725.3440000000001</c:v>
                </c:pt>
                <c:pt idx="488">
                  <c:v>2623.5929999999998</c:v>
                </c:pt>
                <c:pt idx="489">
                  <c:v>2868.232</c:v>
                </c:pt>
                <c:pt idx="490">
                  <c:v>2975.1469999999999</c:v>
                </c:pt>
                <c:pt idx="491">
                  <c:v>2910.915</c:v>
                </c:pt>
                <c:pt idx="492">
                  <c:v>3124.9409999999998</c:v>
                </c:pt>
                <c:pt idx="493">
                  <c:v>3195.5390000000002</c:v>
                </c:pt>
                <c:pt idx="494">
                  <c:v>3307.424</c:v>
                </c:pt>
                <c:pt idx="495">
                  <c:v>3274.8069999999998</c:v>
                </c:pt>
                <c:pt idx="496">
                  <c:v>3413.9290000000001</c:v>
                </c:pt>
                <c:pt idx="497">
                  <c:v>3343.1060000000002</c:v>
                </c:pt>
                <c:pt idx="498">
                  <c:v>3290.2190000000001</c:v>
                </c:pt>
                <c:pt idx="499">
                  <c:v>3230.56</c:v>
                </c:pt>
                <c:pt idx="500">
                  <c:v>3002.944</c:v>
                </c:pt>
                <c:pt idx="501">
                  <c:v>2743.578</c:v>
                </c:pt>
                <c:pt idx="502">
                  <c:v>3027.3649999999998</c:v>
                </c:pt>
                <c:pt idx="503">
                  <c:v>2953.45</c:v>
                </c:pt>
                <c:pt idx="504">
                  <c:v>2951.8090000000002</c:v>
                </c:pt>
                <c:pt idx="505">
                  <c:v>3099.94</c:v>
                </c:pt>
                <c:pt idx="506">
                  <c:v>3251.3679999999999</c:v>
                </c:pt>
                <c:pt idx="507">
                  <c:v>3293.1689999999999</c:v>
                </c:pt>
                <c:pt idx="508">
                  <c:v>3255.7719999999999</c:v>
                </c:pt>
                <c:pt idx="509">
                  <c:v>2974.721</c:v>
                </c:pt>
                <c:pt idx="510">
                  <c:v>3126.299</c:v>
                </c:pt>
                <c:pt idx="511">
                  <c:v>3166.489</c:v>
                </c:pt>
                <c:pt idx="512">
                  <c:v>3246.7649999999999</c:v>
                </c:pt>
                <c:pt idx="513">
                  <c:v>3335.9650000000001</c:v>
                </c:pt>
                <c:pt idx="514">
                  <c:v>3313.422</c:v>
                </c:pt>
                <c:pt idx="515">
                  <c:v>3355.85</c:v>
                </c:pt>
                <c:pt idx="516">
                  <c:v>3418.9609999999998</c:v>
                </c:pt>
                <c:pt idx="517">
                  <c:v>3593.1210000000001</c:v>
                </c:pt>
                <c:pt idx="518">
                  <c:v>3599.0540000000001</c:v>
                </c:pt>
                <c:pt idx="519">
                  <c:v>3683.3560000000002</c:v>
                </c:pt>
                <c:pt idx="520">
                  <c:v>3799.348</c:v>
                </c:pt>
                <c:pt idx="521">
                  <c:v>3800.7829999999999</c:v>
                </c:pt>
                <c:pt idx="522">
                  <c:v>3707.13</c:v>
                </c:pt>
                <c:pt idx="523">
                  <c:v>3902.2950000000001</c:v>
                </c:pt>
                <c:pt idx="524">
                  <c:v>3819.2350000000001</c:v>
                </c:pt>
                <c:pt idx="525">
                  <c:v>4010.2449999999999</c:v>
                </c:pt>
                <c:pt idx="526">
                  <c:v>4167.22</c:v>
                </c:pt>
                <c:pt idx="527">
                  <c:v>4241.2780000000002</c:v>
                </c:pt>
                <c:pt idx="528">
                  <c:v>4331.0219999999999</c:v>
                </c:pt>
                <c:pt idx="529">
                  <c:v>4170.6080000000002</c:v>
                </c:pt>
                <c:pt idx="530">
                  <c:v>4379.393</c:v>
                </c:pt>
                <c:pt idx="531">
                  <c:v>4385.7309999999998</c:v>
                </c:pt>
                <c:pt idx="532">
                  <c:v>4430.6710000000003</c:v>
                </c:pt>
                <c:pt idx="533">
                  <c:v>4517.8440000000001</c:v>
                </c:pt>
                <c:pt idx="534">
                  <c:v>4598.6639999999998</c:v>
                </c:pt>
                <c:pt idx="535">
                  <c:v>4525.2730000000001</c:v>
                </c:pt>
                <c:pt idx="536">
                  <c:v>4624.9880000000003</c:v>
                </c:pt>
                <c:pt idx="537">
                  <c:v>4499.4610000000002</c:v>
                </c:pt>
                <c:pt idx="538">
                  <c:v>4528.5680000000002</c:v>
                </c:pt>
                <c:pt idx="539">
                  <c:v>4619.3239999999996</c:v>
                </c:pt>
                <c:pt idx="540">
                  <c:v>4544.8370000000004</c:v>
                </c:pt>
                <c:pt idx="541">
                  <c:v>4462.4859999999999</c:v>
                </c:pt>
                <c:pt idx="542">
                  <c:v>4723.9369999999999</c:v>
                </c:pt>
                <c:pt idx="543">
                  <c:v>4649.991</c:v>
                </c:pt>
                <c:pt idx="544">
                  <c:v>4759.0450000000001</c:v>
                </c:pt>
                <c:pt idx="545">
                  <c:v>4775.4390000000003</c:v>
                </c:pt>
                <c:pt idx="546">
                  <c:v>4664.3990000000003</c:v>
                </c:pt>
                <c:pt idx="547">
                  <c:v>4748.125</c:v>
                </c:pt>
                <c:pt idx="548">
                  <c:v>4433.92</c:v>
                </c:pt>
                <c:pt idx="549">
                  <c:v>4270.3770000000004</c:v>
                </c:pt>
                <c:pt idx="550">
                  <c:v>4608.78</c:v>
                </c:pt>
                <c:pt idx="551">
                  <c:v>4585.848</c:v>
                </c:pt>
                <c:pt idx="552">
                  <c:v>4505.241</c:v>
                </c:pt>
                <c:pt idx="553">
                  <c:v>4235.7179999999998</c:v>
                </c:pt>
                <c:pt idx="554">
                  <c:v>4204.1940000000004</c:v>
                </c:pt>
                <c:pt idx="555">
                  <c:v>4489.4859999999999</c:v>
                </c:pt>
                <c:pt idx="556">
                  <c:v>4560.5259999999998</c:v>
                </c:pt>
                <c:pt idx="557">
                  <c:v>4586.1400000000003</c:v>
                </c:pt>
                <c:pt idx="558">
                  <c:v>4534.7510000000002</c:v>
                </c:pt>
                <c:pt idx="559">
                  <c:v>4726.3370000000004</c:v>
                </c:pt>
                <c:pt idx="560">
                  <c:v>4730.2650000000003</c:v>
                </c:pt>
                <c:pt idx="561">
                  <c:v>4755.3919999999998</c:v>
                </c:pt>
                <c:pt idx="562">
                  <c:v>4663.3609999999999</c:v>
                </c:pt>
                <c:pt idx="563">
                  <c:v>4730.4160000000002</c:v>
                </c:pt>
                <c:pt idx="564">
                  <c:v>4843.607</c:v>
                </c:pt>
                <c:pt idx="565">
                  <c:v>4960.5079999999998</c:v>
                </c:pt>
                <c:pt idx="566">
                  <c:v>5098.13</c:v>
                </c:pt>
                <c:pt idx="567">
                  <c:v>5152.4350000000004</c:v>
                </c:pt>
                <c:pt idx="568">
                  <c:v>5228.7259999999997</c:v>
                </c:pt>
                <c:pt idx="569">
                  <c:v>5339.3370000000004</c:v>
                </c:pt>
                <c:pt idx="570">
                  <c:v>5359.88</c:v>
                </c:pt>
                <c:pt idx="571">
                  <c:v>5488.1549999999997</c:v>
                </c:pt>
                <c:pt idx="572">
                  <c:v>5495.8829999999998</c:v>
                </c:pt>
                <c:pt idx="573">
                  <c:v>5619.2340000000004</c:v>
                </c:pt>
                <c:pt idx="574">
                  <c:v>5725.4290000000001</c:v>
                </c:pt>
                <c:pt idx="575">
                  <c:v>5849.4849999999997</c:v>
                </c:pt>
                <c:pt idx="576">
                  <c:v>5928.5910000000003</c:v>
                </c:pt>
                <c:pt idx="577">
                  <c:v>6241.6210000000001</c:v>
                </c:pt>
                <c:pt idx="578">
                  <c:v>5983.0469999999996</c:v>
                </c:pt>
                <c:pt idx="579">
                  <c:v>5852.6379999999999</c:v>
                </c:pt>
                <c:pt idx="580">
                  <c:v>5919.8909999999996</c:v>
                </c:pt>
                <c:pt idx="581">
                  <c:v>5956.9880000000003</c:v>
                </c:pt>
                <c:pt idx="582">
                  <c:v>5954.1459999999997</c:v>
                </c:pt>
                <c:pt idx="583">
                  <c:v>6140.1149999999998</c:v>
                </c:pt>
                <c:pt idx="584">
                  <c:v>6216.0860000000002</c:v>
                </c:pt>
                <c:pt idx="585">
                  <c:v>6250.6980000000003</c:v>
                </c:pt>
                <c:pt idx="586">
                  <c:v>5791.723</c:v>
                </c:pt>
                <c:pt idx="587">
                  <c:v>5857.5159999999996</c:v>
                </c:pt>
                <c:pt idx="588">
                  <c:v>5412.1220000000003</c:v>
                </c:pt>
                <c:pt idx="589">
                  <c:v>5833.2169999999996</c:v>
                </c:pt>
                <c:pt idx="590">
                  <c:v>6008.6210000000001</c:v>
                </c:pt>
                <c:pt idx="591">
                  <c:v>6087.5410000000002</c:v>
                </c:pt>
                <c:pt idx="592">
                  <c:v>6303.4009999999998</c:v>
                </c:pt>
                <c:pt idx="593">
                  <c:v>5939.6890000000003</c:v>
                </c:pt>
                <c:pt idx="594">
                  <c:v>6331.0839999999998</c:v>
                </c:pt>
                <c:pt idx="595">
                  <c:v>6362.4440000000004</c:v>
                </c:pt>
                <c:pt idx="596">
                  <c:v>6232.3029999999999</c:v>
                </c:pt>
                <c:pt idx="597">
                  <c:v>6364.933</c:v>
                </c:pt>
                <c:pt idx="598">
                  <c:v>6526.9040000000005</c:v>
                </c:pt>
                <c:pt idx="599">
                  <c:v>6708.68</c:v>
                </c:pt>
                <c:pt idx="600">
                  <c:v>6909.66</c:v>
                </c:pt>
                <c:pt idx="601">
                  <c:v>6867.6030000000001</c:v>
                </c:pt>
                <c:pt idx="602">
                  <c:v>6287.1170000000002</c:v>
                </c:pt>
                <c:pt idx="603">
                  <c:v>5455.0630000000001</c:v>
                </c:pt>
                <c:pt idx="604">
                  <c:v>6050.9970000000003</c:v>
                </c:pt>
                <c:pt idx="605">
                  <c:v>6343.31</c:v>
                </c:pt>
                <c:pt idx="606">
                  <c:v>6511.0969999999998</c:v>
                </c:pt>
                <c:pt idx="607">
                  <c:v>6822.5969999999998</c:v>
                </c:pt>
                <c:pt idx="608">
                  <c:v>7278.4440000000004</c:v>
                </c:pt>
                <c:pt idx="609">
                  <c:v>7027.3440000000001</c:v>
                </c:pt>
                <c:pt idx="610">
                  <c:v>6811.78</c:v>
                </c:pt>
                <c:pt idx="611">
                  <c:v>7682.7449999999999</c:v>
                </c:pt>
                <c:pt idx="612">
                  <c:v>8008.4679999999998</c:v>
                </c:pt>
                <c:pt idx="613">
                  <c:v>7928.875</c:v>
                </c:pt>
                <c:pt idx="614">
                  <c:v>8132.0469999999996</c:v>
                </c:pt>
                <c:pt idx="615">
                  <c:v>8402.6170000000002</c:v>
                </c:pt>
                <c:pt idx="616">
                  <c:v>8793.6759999999995</c:v>
                </c:pt>
                <c:pt idx="617">
                  <c:v>8920.3529999999992</c:v>
                </c:pt>
                <c:pt idx="618">
                  <c:v>9053.3089999999993</c:v>
                </c:pt>
                <c:pt idx="619">
                  <c:v>9215.48</c:v>
                </c:pt>
                <c:pt idx="620">
                  <c:v>9444.8379999999997</c:v>
                </c:pt>
                <c:pt idx="621">
                  <c:v>9052.6830000000009</c:v>
                </c:pt>
                <c:pt idx="622">
                  <c:v>9565.4320000000007</c:v>
                </c:pt>
                <c:pt idx="623">
                  <c:v>9355.8250000000007</c:v>
                </c:pt>
                <c:pt idx="624">
                  <c:v>9755.6939999999995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73-4AB9-AABA-5AC7A31F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9364304"/>
        <c:axId val="295850144"/>
      </c:scatterChart>
      <c:valAx>
        <c:axId val="289364304"/>
        <c:scaling>
          <c:orientation val="minMax"/>
          <c:max val="45000"/>
          <c:min val="2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\ mmm/\ 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5850144"/>
        <c:crosses val="autoZero"/>
        <c:crossBetween val="midCat"/>
      </c:valAx>
      <c:valAx>
        <c:axId val="29585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9364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Rollierend 10 Jahre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9"/>
          <c:order val="0"/>
          <c:tx>
            <c:strRef>
              <c:f>'World+EM-Daten USD'!$N$5</c:f>
              <c:strCache>
                <c:ptCount val="1"/>
                <c:pt idx="0">
                  <c:v>World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USD'!$A$6:$A$258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USD'!$N$6:$N$258</c:f>
              <c:numCache>
                <c:formatCode>0.00%</c:formatCode>
                <c:ptCount val="253"/>
                <c:pt idx="120">
                  <c:v>0.25619999999999998</c:v>
                </c:pt>
                <c:pt idx="121">
                  <c:v>0.2603064968702784</c:v>
                </c:pt>
                <c:pt idx="122">
                  <c:v>0.42503751339764184</c:v>
                </c:pt>
                <c:pt idx="123">
                  <c:v>0.51045252191472756</c:v>
                </c:pt>
                <c:pt idx="124">
                  <c:v>0.46650495292847904</c:v>
                </c:pt>
                <c:pt idx="125">
                  <c:v>0.45503562070981562</c:v>
                </c:pt>
                <c:pt idx="126">
                  <c:v>0.47855346263484444</c:v>
                </c:pt>
                <c:pt idx="127">
                  <c:v>0.47141934533588659</c:v>
                </c:pt>
                <c:pt idx="128">
                  <c:v>0.43692417569336972</c:v>
                </c:pt>
                <c:pt idx="129">
                  <c:v>0.43989242258081362</c:v>
                </c:pt>
                <c:pt idx="130">
                  <c:v>0.55905148669596061</c:v>
                </c:pt>
                <c:pt idx="131">
                  <c:v>0.43623056916470082</c:v>
                </c:pt>
                <c:pt idx="132">
                  <c:v>0.42661344618639996</c:v>
                </c:pt>
                <c:pt idx="133">
                  <c:v>0.54517160995932934</c:v>
                </c:pt>
                <c:pt idx="134">
                  <c:v>0.63504215767219585</c:v>
                </c:pt>
                <c:pt idx="135">
                  <c:v>0.58618499880182151</c:v>
                </c:pt>
                <c:pt idx="136">
                  <c:v>0.62334569539709483</c:v>
                </c:pt>
                <c:pt idx="137">
                  <c:v>0.48075089465928644</c:v>
                </c:pt>
                <c:pt idx="138">
                  <c:v>0.65701967195823019</c:v>
                </c:pt>
                <c:pt idx="139">
                  <c:v>0.83298773112147928</c:v>
                </c:pt>
                <c:pt idx="140">
                  <c:v>0.87624168020355642</c:v>
                </c:pt>
                <c:pt idx="141">
                  <c:v>1.1663058929956063</c:v>
                </c:pt>
                <c:pt idx="142">
                  <c:v>1.0040171518844505</c:v>
                </c:pt>
                <c:pt idx="143">
                  <c:v>0.92612581741340416</c:v>
                </c:pt>
                <c:pt idx="144">
                  <c:v>1.062533765532145</c:v>
                </c:pt>
                <c:pt idx="145">
                  <c:v>1.2357557464592523</c:v>
                </c:pt>
                <c:pt idx="146">
                  <c:v>1.279342723004695</c:v>
                </c:pt>
                <c:pt idx="147">
                  <c:v>1.3404410021338813</c:v>
                </c:pt>
                <c:pt idx="148">
                  <c:v>1.2176387739396843</c:v>
                </c:pt>
                <c:pt idx="149">
                  <c:v>1.0989669194416969</c:v>
                </c:pt>
                <c:pt idx="150">
                  <c:v>1.0126683143578727</c:v>
                </c:pt>
                <c:pt idx="151">
                  <c:v>1.0766898779422278</c:v>
                </c:pt>
                <c:pt idx="152">
                  <c:v>0.98973574733349756</c:v>
                </c:pt>
                <c:pt idx="153">
                  <c:v>1.0767665056360709</c:v>
                </c:pt>
                <c:pt idx="154">
                  <c:v>1.0373491924498928</c:v>
                </c:pt>
                <c:pt idx="155">
                  <c:v>1.0427000215656679</c:v>
                </c:pt>
                <c:pt idx="156">
                  <c:v>0.96292955713899175</c:v>
                </c:pt>
                <c:pt idx="157">
                  <c:v>0.86035286284953383</c:v>
                </c:pt>
                <c:pt idx="158">
                  <c:v>0.92131312139169896</c:v>
                </c:pt>
                <c:pt idx="159">
                  <c:v>0.93694861625339199</c:v>
                </c:pt>
                <c:pt idx="160">
                  <c:v>0.99772309210821475</c:v>
                </c:pt>
                <c:pt idx="161">
                  <c:v>1.0186286387533485</c:v>
                </c:pt>
                <c:pt idx="162">
                  <c:v>1.0133963579332579</c:v>
                </c:pt>
                <c:pt idx="163">
                  <c:v>1.048143394357</c:v>
                </c:pt>
                <c:pt idx="164">
                  <c:v>1.0841292260783786</c:v>
                </c:pt>
                <c:pt idx="165">
                  <c:v>0.98991154726280572</c:v>
                </c:pt>
                <c:pt idx="166">
                  <c:v>0.95495060137457011</c:v>
                </c:pt>
                <c:pt idx="167">
                  <c:v>0.89459453944414991</c:v>
                </c:pt>
                <c:pt idx="168">
                  <c:v>0.79551462856132016</c:v>
                </c:pt>
                <c:pt idx="169">
                  <c:v>0.80358327803583274</c:v>
                </c:pt>
                <c:pt idx="170">
                  <c:v>0.85062321538206653</c:v>
                </c:pt>
                <c:pt idx="171">
                  <c:v>0.8577235368362468</c:v>
                </c:pt>
                <c:pt idx="172">
                  <c:v>0.9436344979629987</c:v>
                </c:pt>
                <c:pt idx="173">
                  <c:v>0.91627902333845745</c:v>
                </c:pt>
                <c:pt idx="174">
                  <c:v>0.85567673488777163</c:v>
                </c:pt>
                <c:pt idx="175">
                  <c:v>0.82522424311970477</c:v>
                </c:pt>
                <c:pt idx="176">
                  <c:v>0.69169150167992277</c:v>
                </c:pt>
                <c:pt idx="177">
                  <c:v>0.58804429273166248</c:v>
                </c:pt>
                <c:pt idx="178">
                  <c:v>0.75650384921688363</c:v>
                </c:pt>
                <c:pt idx="179">
                  <c:v>0.69139653732877027</c:v>
                </c:pt>
                <c:pt idx="180">
                  <c:v>0.62566312104483646</c:v>
                </c:pt>
                <c:pt idx="181">
                  <c:v>0.4630692558858911</c:v>
                </c:pt>
                <c:pt idx="182">
                  <c:v>0.45434440266076925</c:v>
                </c:pt>
                <c:pt idx="183">
                  <c:v>0.51962749027466693</c:v>
                </c:pt>
                <c:pt idx="184">
                  <c:v>0.49818987145227056</c:v>
                </c:pt>
                <c:pt idx="185">
                  <c:v>0.55987917555081745</c:v>
                </c:pt>
                <c:pt idx="186">
                  <c:v>0.54285545013668712</c:v>
                </c:pt>
                <c:pt idx="187">
                  <c:v>0.59807384977710498</c:v>
                </c:pt>
                <c:pt idx="188">
                  <c:v>0.55893782383419688</c:v>
                </c:pt>
                <c:pt idx="189">
                  <c:v>0.5487438325866274</c:v>
                </c:pt>
                <c:pt idx="190">
                  <c:v>0.46500105500894806</c:v>
                </c:pt>
                <c:pt idx="191">
                  <c:v>0.45055456390071247</c:v>
                </c:pt>
                <c:pt idx="192">
                  <c:v>0.45565938995215327</c:v>
                </c:pt>
                <c:pt idx="193">
                  <c:v>0.4733964341394572</c:v>
                </c:pt>
                <c:pt idx="194">
                  <c:v>0.5221970512868126</c:v>
                </c:pt>
                <c:pt idx="195">
                  <c:v>0.51076229585919664</c:v>
                </c:pt>
                <c:pt idx="196">
                  <c:v>0.46835071639643178</c:v>
                </c:pt>
                <c:pt idx="197">
                  <c:v>0.45856777841202523</c:v>
                </c:pt>
                <c:pt idx="198">
                  <c:v>0.47556173427109805</c:v>
                </c:pt>
                <c:pt idx="199">
                  <c:v>0.54509163999523769</c:v>
                </c:pt>
                <c:pt idx="200">
                  <c:v>0.54844090580954452</c:v>
                </c:pt>
                <c:pt idx="201">
                  <c:v>0.51132714232189702</c:v>
                </c:pt>
                <c:pt idx="202">
                  <c:v>0.49405708573246154</c:v>
                </c:pt>
                <c:pt idx="203">
                  <c:v>0.59147761113216735</c:v>
                </c:pt>
                <c:pt idx="204">
                  <c:v>0.63407978278458099</c:v>
                </c:pt>
                <c:pt idx="205">
                  <c:v>0.86271714922049014</c:v>
                </c:pt>
                <c:pt idx="206">
                  <c:v>0.79595280764635623</c:v>
                </c:pt>
                <c:pt idx="207">
                  <c:v>0.77379615039544003</c:v>
                </c:pt>
                <c:pt idx="208">
                  <c:v>0.70459429259068229</c:v>
                </c:pt>
                <c:pt idx="209">
                  <c:v>0.68950944354685095</c:v>
                </c:pt>
                <c:pt idx="210">
                  <c:v>0.83507114818449479</c:v>
                </c:pt>
                <c:pt idx="211">
                  <c:v>0.93978545325946006</c:v>
                </c:pt>
                <c:pt idx="212">
                  <c:v>0.99175819796266484</c:v>
                </c:pt>
                <c:pt idx="213">
                  <c:v>1.2732232033002822</c:v>
                </c:pt>
                <c:pt idx="214">
                  <c:v>1.5990979928107345</c:v>
                </c:pt>
                <c:pt idx="215">
                  <c:v>1.810539508235856</c:v>
                </c:pt>
                <c:pt idx="216">
                  <c:v>1.5161100060137853</c:v>
                </c:pt>
                <c:pt idx="217">
                  <c:v>1.9722535586173677</c:v>
                </c:pt>
                <c:pt idx="218">
                  <c:v>2.4107430314326868</c:v>
                </c:pt>
                <c:pt idx="219">
                  <c:v>2.213240893931038</c:v>
                </c:pt>
                <c:pt idx="220">
                  <c:v>1.9915939599296348</c:v>
                </c:pt>
                <c:pt idx="221">
                  <c:v>1.5847731012384165</c:v>
                </c:pt>
                <c:pt idx="222">
                  <c:v>1.7675812046672972</c:v>
                </c:pt>
                <c:pt idx="223">
                  <c:v>1.5641372672862341</c:v>
                </c:pt>
                <c:pt idx="224">
                  <c:v>1.4121719204328822</c:v>
                </c:pt>
                <c:pt idx="225">
                  <c:v>1.3690764985833597</c:v>
                </c:pt>
                <c:pt idx="226">
                  <c:v>1.4733552662588019</c:v>
                </c:pt>
                <c:pt idx="227">
                  <c:v>1.442426822199681</c:v>
                </c:pt>
                <c:pt idx="228">
                  <c:v>1.47124503994733</c:v>
                </c:pt>
                <c:pt idx="229">
                  <c:v>1.5620817981865933</c:v>
                </c:pt>
                <c:pt idx="230">
                  <c:v>1.3129163921224101</c:v>
                </c:pt>
                <c:pt idx="231">
                  <c:v>0.88978705435241578</c:v>
                </c:pt>
                <c:pt idx="232">
                  <c:v>1.0959458877256472</c:v>
                </c:pt>
                <c:pt idx="233">
                  <c:v>1.4299450156757736</c:v>
                </c:pt>
                <c:pt idx="234">
                  <c:v>1.5827749874187149</c:v>
                </c:pt>
                <c:pt idx="235">
                  <c:v>1.5033818012541413</c:v>
                </c:pt>
                <c:pt idx="236">
                  <c:v>1.7742305577152826</c:v>
                </c:pt>
                <c:pt idx="237">
                  <c:v>1.4500481348817442</c:v>
                </c:pt>
                <c:pt idx="238">
                  <c:v>1.2895700596999946</c:v>
                </c:pt>
                <c:pt idx="239">
                  <c:v>1.6392971901278455</c:v>
                </c:pt>
                <c:pt idx="240">
                  <c:v>1.562760706893807</c:v>
                </c:pt>
                <c:pt idx="241">
                  <c:v>1.4812312195425741</c:v>
                </c:pt>
                <c:pt idx="242">
                  <c:v>1.4587231866181294</c:v>
                </c:pt>
                <c:pt idx="243">
                  <c:v>1.5658247559725016</c:v>
                </c:pt>
                <c:pt idx="244">
                  <c:v>1.5758213892754869</c:v>
                </c:pt>
                <c:pt idx="245">
                  <c:v>1.6682863308281868</c:v>
                </c:pt>
                <c:pt idx="246">
                  <c:v>1.7515877336236616</c:v>
                </c:pt>
                <c:pt idx="247">
                  <c:v>1.8525942124959571</c:v>
                </c:pt>
                <c:pt idx="248">
                  <c:v>2.1451920209417148</c:v>
                </c:pt>
                <c:pt idx="249">
                  <c:v>2.2995738507570951</c:v>
                </c:pt>
                <c:pt idx="250">
                  <c:v>2.1596410787358873</c:v>
                </c:pt>
                <c:pt idx="251">
                  <c:v>2.1677644323905465</c:v>
                </c:pt>
                <c:pt idx="252">
                  <c:v>2.3049974717680768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6A-43D1-9C53-8C638BFFB25B}"/>
            </c:ext>
          </c:extLst>
        </c:ser>
        <c:ser>
          <c:idx val="10"/>
          <c:order val="1"/>
          <c:tx>
            <c:strRef>
              <c:f>'World+EM-Daten USD'!$O$5</c:f>
              <c:strCache>
                <c:ptCount val="1"/>
                <c:pt idx="0">
                  <c:v>EM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USD'!$A$6:$A$258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USD'!$O$6:$O$258</c:f>
              <c:numCache>
                <c:formatCode>0.00%</c:formatCode>
                <c:ptCount val="253"/>
                <c:pt idx="120">
                  <c:v>3.3701499999999998</c:v>
                </c:pt>
                <c:pt idx="121">
                  <c:v>2.7373986884438897</c:v>
                </c:pt>
                <c:pt idx="122">
                  <c:v>3.0174550032906975</c:v>
                </c:pt>
                <c:pt idx="123">
                  <c:v>3.7192820936114375</c:v>
                </c:pt>
                <c:pt idx="124">
                  <c:v>3.6370934395643184</c:v>
                </c:pt>
                <c:pt idx="125">
                  <c:v>3.4637847322612485</c:v>
                </c:pt>
                <c:pt idx="126">
                  <c:v>3.488835035485546</c:v>
                </c:pt>
                <c:pt idx="127">
                  <c:v>3.7726269315673289</c:v>
                </c:pt>
                <c:pt idx="128">
                  <c:v>3.3901380757274513</c:v>
                </c:pt>
                <c:pt idx="129">
                  <c:v>3.4375178724621112</c:v>
                </c:pt>
                <c:pt idx="130">
                  <c:v>3.7318523958142098</c:v>
                </c:pt>
                <c:pt idx="131">
                  <c:v>2.9992685278568976</c:v>
                </c:pt>
                <c:pt idx="132">
                  <c:v>2.6607383067207473</c:v>
                </c:pt>
                <c:pt idx="133">
                  <c:v>2.9429130534116079</c:v>
                </c:pt>
                <c:pt idx="134">
                  <c:v>3.1124307205067305</c:v>
                </c:pt>
                <c:pt idx="135">
                  <c:v>2.7507124740604105</c:v>
                </c:pt>
                <c:pt idx="136">
                  <c:v>2.6822763929618767</c:v>
                </c:pt>
                <c:pt idx="137">
                  <c:v>2.3230776396069119</c:v>
                </c:pt>
                <c:pt idx="138">
                  <c:v>2.7323515190587471</c:v>
                </c:pt>
                <c:pt idx="139">
                  <c:v>3.1201313220553422</c:v>
                </c:pt>
                <c:pt idx="140">
                  <c:v>3.0446048730179189</c:v>
                </c:pt>
                <c:pt idx="141">
                  <c:v>3.8075098147835931</c:v>
                </c:pt>
                <c:pt idx="142">
                  <c:v>3.4868092228014422</c:v>
                </c:pt>
                <c:pt idx="143">
                  <c:v>3.251208751679556</c:v>
                </c:pt>
                <c:pt idx="144">
                  <c:v>3.6124979480164159</c:v>
                </c:pt>
                <c:pt idx="145">
                  <c:v>3.6968078089961756</c:v>
                </c:pt>
                <c:pt idx="146">
                  <c:v>3.7718738689829898</c:v>
                </c:pt>
                <c:pt idx="147">
                  <c:v>3.8275488700795188</c:v>
                </c:pt>
                <c:pt idx="148">
                  <c:v>3.4667215516043148</c:v>
                </c:pt>
                <c:pt idx="149">
                  <c:v>3.0617266703919537</c:v>
                </c:pt>
                <c:pt idx="150">
                  <c:v>2.5991387858012969</c:v>
                </c:pt>
                <c:pt idx="151">
                  <c:v>2.4238367027613306</c:v>
                </c:pt>
                <c:pt idx="152">
                  <c:v>2.1539717854494245</c:v>
                </c:pt>
                <c:pt idx="153">
                  <c:v>2.3347865291232019</c:v>
                </c:pt>
                <c:pt idx="154">
                  <c:v>2.2226152720175651</c:v>
                </c:pt>
                <c:pt idx="155">
                  <c:v>2.1373188514958872</c:v>
                </c:pt>
                <c:pt idx="156">
                  <c:v>1.8831974265506362</c:v>
                </c:pt>
                <c:pt idx="157">
                  <c:v>1.6050058025504077</c:v>
                </c:pt>
                <c:pt idx="158">
                  <c:v>1.5732937069289972</c:v>
                </c:pt>
                <c:pt idx="159">
                  <c:v>1.6195459905660377</c:v>
                </c:pt>
                <c:pt idx="160">
                  <c:v>1.8626933601384934</c:v>
                </c:pt>
                <c:pt idx="161">
                  <c:v>2.0229276770324365</c:v>
                </c:pt>
                <c:pt idx="162">
                  <c:v>2.0900805696615508</c:v>
                </c:pt>
                <c:pt idx="163">
                  <c:v>2.2085684355019328</c:v>
                </c:pt>
                <c:pt idx="164">
                  <c:v>2.1502341229926123</c:v>
                </c:pt>
                <c:pt idx="165">
                  <c:v>1.7576341885723279</c:v>
                </c:pt>
                <c:pt idx="166">
                  <c:v>1.7250360311308968</c:v>
                </c:pt>
                <c:pt idx="167">
                  <c:v>1.4677692636911011</c:v>
                </c:pt>
                <c:pt idx="168">
                  <c:v>1.2461582353895473</c:v>
                </c:pt>
                <c:pt idx="169">
                  <c:v>1.2538989917026111</c:v>
                </c:pt>
                <c:pt idx="170">
                  <c:v>1.1372190773368098</c:v>
                </c:pt>
                <c:pt idx="171">
                  <c:v>1.2559129976040269</c:v>
                </c:pt>
                <c:pt idx="172">
                  <c:v>1.4964396031329237</c:v>
                </c:pt>
                <c:pt idx="173">
                  <c:v>1.3158563936895296</c:v>
                </c:pt>
                <c:pt idx="174">
                  <c:v>1.1815945998722799</c:v>
                </c:pt>
                <c:pt idx="175">
                  <c:v>0.89772149900602316</c:v>
                </c:pt>
                <c:pt idx="176">
                  <c:v>0.71142098338525939</c:v>
                </c:pt>
                <c:pt idx="177">
                  <c:v>0.51853956464350448</c:v>
                </c:pt>
                <c:pt idx="178">
                  <c:v>0.74063010144240682</c:v>
                </c:pt>
                <c:pt idx="179">
                  <c:v>0.54492918949271996</c:v>
                </c:pt>
                <c:pt idx="180">
                  <c:v>0.4261924144697018</c:v>
                </c:pt>
                <c:pt idx="181">
                  <c:v>0.19967328852003452</c:v>
                </c:pt>
                <c:pt idx="182">
                  <c:v>0.19913224600900836</c:v>
                </c:pt>
                <c:pt idx="183">
                  <c:v>0.3459527350111995</c:v>
                </c:pt>
                <c:pt idx="184">
                  <c:v>0.26330347047055747</c:v>
                </c:pt>
                <c:pt idx="185">
                  <c:v>0.35853808306063617</c:v>
                </c:pt>
                <c:pt idx="186">
                  <c:v>0.41629752568403089</c:v>
                </c:pt>
                <c:pt idx="187">
                  <c:v>0.4668651555897041</c:v>
                </c:pt>
                <c:pt idx="188">
                  <c:v>0.46597435292266565</c:v>
                </c:pt>
                <c:pt idx="189">
                  <c:v>0.47256217630055652</c:v>
                </c:pt>
                <c:pt idx="190">
                  <c:v>0.40914314494676129</c:v>
                </c:pt>
                <c:pt idx="191">
                  <c:v>0.25128098464139037</c:v>
                </c:pt>
                <c:pt idx="192">
                  <c:v>0.20000884589503065</c:v>
                </c:pt>
                <c:pt idx="193">
                  <c:v>0.27918285763548512</c:v>
                </c:pt>
                <c:pt idx="194">
                  <c:v>0.3262133427552758</c:v>
                </c:pt>
                <c:pt idx="195">
                  <c:v>0.30780519151512897</c:v>
                </c:pt>
                <c:pt idx="196">
                  <c:v>0.27590041263689424</c:v>
                </c:pt>
                <c:pt idx="197">
                  <c:v>0.25281015820149899</c:v>
                </c:pt>
                <c:pt idx="198">
                  <c:v>0.20875911231966815</c:v>
                </c:pt>
                <c:pt idx="199">
                  <c:v>0.21661983118808958</c:v>
                </c:pt>
                <c:pt idx="200">
                  <c:v>0.27076363010501447</c:v>
                </c:pt>
                <c:pt idx="201">
                  <c:v>0.13982603059494347</c:v>
                </c:pt>
                <c:pt idx="202">
                  <c:v>6.1414295070883806E-2</c:v>
                </c:pt>
                <c:pt idx="203">
                  <c:v>0.14471209712813438</c:v>
                </c:pt>
                <c:pt idx="204">
                  <c:v>0.18163607523226832</c:v>
                </c:pt>
                <c:pt idx="205">
                  <c:v>0.46265418353925658</c:v>
                </c:pt>
                <c:pt idx="206">
                  <c:v>0.29929400871879963</c:v>
                </c:pt>
                <c:pt idx="207">
                  <c:v>0.34638444559292658</c:v>
                </c:pt>
                <c:pt idx="208">
                  <c:v>0.23981255813405844</c:v>
                </c:pt>
                <c:pt idx="209">
                  <c:v>0.17409789524302721</c:v>
                </c:pt>
                <c:pt idx="210">
                  <c:v>0.25001027231918149</c:v>
                </c:pt>
                <c:pt idx="211">
                  <c:v>0.32754571559721168</c:v>
                </c:pt>
                <c:pt idx="212">
                  <c:v>0.40377576295471274</c:v>
                </c:pt>
                <c:pt idx="213">
                  <c:v>0.69252322977348579</c:v>
                </c:pt>
                <c:pt idx="214">
                  <c:v>1.1273354760014715</c:v>
                </c:pt>
                <c:pt idx="215">
                  <c:v>1.3953173091015678</c:v>
                </c:pt>
                <c:pt idx="216">
                  <c:v>1.1631511478848622</c:v>
                </c:pt>
                <c:pt idx="217">
                  <c:v>1.514970619380827</c:v>
                </c:pt>
                <c:pt idx="218">
                  <c:v>1.6713115520665434</c:v>
                </c:pt>
                <c:pt idx="219">
                  <c:v>1.3552573352573352</c:v>
                </c:pt>
                <c:pt idx="220">
                  <c:v>1.061753595935603</c:v>
                </c:pt>
                <c:pt idx="221">
                  <c:v>0.63310099989081858</c:v>
                </c:pt>
                <c:pt idx="222">
                  <c:v>0.75871991317572629</c:v>
                </c:pt>
                <c:pt idx="223">
                  <c:v>0.56161526044357712</c:v>
                </c:pt>
                <c:pt idx="224">
                  <c:v>0.49081123908170365</c:v>
                </c:pt>
                <c:pt idx="225">
                  <c:v>0.39284143017855078</c:v>
                </c:pt>
                <c:pt idx="226">
                  <c:v>0.44978029431714295</c:v>
                </c:pt>
                <c:pt idx="227">
                  <c:v>0.38815795054502278</c:v>
                </c:pt>
                <c:pt idx="228">
                  <c:v>0.43504741283165838</c:v>
                </c:pt>
                <c:pt idx="229">
                  <c:v>0.44896418807383043</c:v>
                </c:pt>
                <c:pt idx="230">
                  <c:v>0.36774415800654547</c:v>
                </c:pt>
                <c:pt idx="231">
                  <c:v>7.0644392676039836E-2</c:v>
                </c:pt>
                <c:pt idx="232">
                  <c:v>0.1546962920970858</c:v>
                </c:pt>
                <c:pt idx="233">
                  <c:v>0.27578199188512564</c:v>
                </c:pt>
                <c:pt idx="234">
                  <c:v>0.37970349841718942</c:v>
                </c:pt>
                <c:pt idx="235">
                  <c:v>0.38745510888937651</c:v>
                </c:pt>
                <c:pt idx="236">
                  <c:v>0.44621136658252025</c:v>
                </c:pt>
                <c:pt idx="237">
                  <c:v>0.2806936103845068</c:v>
                </c:pt>
                <c:pt idx="238">
                  <c:v>0.27019789148071349</c:v>
                </c:pt>
                <c:pt idx="239">
                  <c:v>0.42530037484034344</c:v>
                </c:pt>
                <c:pt idx="240">
                  <c:v>0.42816608125579214</c:v>
                </c:pt>
                <c:pt idx="241">
                  <c:v>0.51299866638128333</c:v>
                </c:pt>
                <c:pt idx="242">
                  <c:v>0.53892268170961577</c:v>
                </c:pt>
                <c:pt idx="243">
                  <c:v>0.43151372999251048</c:v>
                </c:pt>
                <c:pt idx="244">
                  <c:v>0.4230161094932261</c:v>
                </c:pt>
                <c:pt idx="245">
                  <c:v>0.49523486200419442</c:v>
                </c:pt>
                <c:pt idx="246">
                  <c:v>0.52121158505049392</c:v>
                </c:pt>
                <c:pt idx="247">
                  <c:v>0.42516507703595008</c:v>
                </c:pt>
                <c:pt idx="248">
                  <c:v>0.60599001663893493</c:v>
                </c:pt>
                <c:pt idx="249">
                  <c:v>0.80538143387737415</c:v>
                </c:pt>
                <c:pt idx="250">
                  <c:v>0.60994113021706298</c:v>
                </c:pt>
                <c:pt idx="251">
                  <c:v>0.65460440626298988</c:v>
                </c:pt>
                <c:pt idx="252">
                  <c:v>0.7062112027736247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6A-43D1-9C53-8C638BFFB25B}"/>
            </c:ext>
          </c:extLst>
        </c:ser>
        <c:ser>
          <c:idx val="11"/>
          <c:order val="2"/>
          <c:tx>
            <c:strRef>
              <c:f>'World+EM-Daten USD'!$P$5</c:f>
              <c:strCache>
                <c:ptCount val="1"/>
                <c:pt idx="0">
                  <c:v>World-EM</c:v>
                </c:pt>
              </c:strCache>
            </c:strRef>
          </c:tx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USD'!$A$6:$A$258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USD'!$P$6:$P$258</c:f>
              <c:numCache>
                <c:formatCode>0.00%</c:formatCode>
                <c:ptCount val="253"/>
                <c:pt idx="120">
                  <c:v>-3.11395</c:v>
                </c:pt>
                <c:pt idx="121">
                  <c:v>-2.477092191573611</c:v>
                </c:pt>
                <c:pt idx="122">
                  <c:v>-2.5924174898930556</c:v>
                </c:pt>
                <c:pt idx="123">
                  <c:v>-3.2088295716967101</c:v>
                </c:pt>
                <c:pt idx="124">
                  <c:v>-3.1705884866358396</c:v>
                </c:pt>
                <c:pt idx="125">
                  <c:v>-3.0087491115514329</c:v>
                </c:pt>
                <c:pt idx="126">
                  <c:v>-3.0102815728507015</c:v>
                </c:pt>
                <c:pt idx="127">
                  <c:v>-3.3012075862314423</c:v>
                </c:pt>
                <c:pt idx="128">
                  <c:v>-2.9532139000340818</c:v>
                </c:pt>
                <c:pt idx="129">
                  <c:v>-2.9976254498812978</c:v>
                </c:pt>
                <c:pt idx="130">
                  <c:v>-3.1728009091182492</c:v>
                </c:pt>
                <c:pt idx="131">
                  <c:v>-2.5630379586921967</c:v>
                </c:pt>
                <c:pt idx="132">
                  <c:v>-2.2341248605343473</c:v>
                </c:pt>
                <c:pt idx="133">
                  <c:v>-2.3977414434522784</c:v>
                </c:pt>
                <c:pt idx="134">
                  <c:v>-2.4773885628345349</c:v>
                </c:pt>
                <c:pt idx="135">
                  <c:v>-2.164527475258589</c:v>
                </c:pt>
                <c:pt idx="136">
                  <c:v>-2.0589306975647821</c:v>
                </c:pt>
                <c:pt idx="137">
                  <c:v>-1.8423267449476255</c:v>
                </c:pt>
                <c:pt idx="138">
                  <c:v>-2.0753318471005171</c:v>
                </c:pt>
                <c:pt idx="139">
                  <c:v>-2.2871435909338631</c:v>
                </c:pt>
                <c:pt idx="140">
                  <c:v>-2.1683631928143625</c:v>
                </c:pt>
                <c:pt idx="141">
                  <c:v>-2.6412039217879868</c:v>
                </c:pt>
                <c:pt idx="142">
                  <c:v>-2.4827920709169917</c:v>
                </c:pt>
                <c:pt idx="143">
                  <c:v>-2.3250829342661516</c:v>
                </c:pt>
                <c:pt idx="144">
                  <c:v>-2.5499641824842709</c:v>
                </c:pt>
                <c:pt idx="145">
                  <c:v>-2.4610520625369232</c:v>
                </c:pt>
                <c:pt idx="146">
                  <c:v>-2.4925311459782948</c:v>
                </c:pt>
                <c:pt idx="147">
                  <c:v>-2.4871078679456375</c:v>
                </c:pt>
                <c:pt idx="148">
                  <c:v>-2.2490827776646305</c:v>
                </c:pt>
                <c:pt idx="149">
                  <c:v>-1.9627597509502568</c:v>
                </c:pt>
                <c:pt idx="150">
                  <c:v>-1.5864704714434241</c:v>
                </c:pt>
                <c:pt idx="151">
                  <c:v>-1.3471468248191028</c:v>
                </c:pt>
                <c:pt idx="152">
                  <c:v>-1.1642360381159269</c:v>
                </c:pt>
                <c:pt idx="153">
                  <c:v>-1.258020023487131</c:v>
                </c:pt>
                <c:pt idx="154">
                  <c:v>-1.1852660795676724</c:v>
                </c:pt>
                <c:pt idx="155">
                  <c:v>-1.0946188299302193</c:v>
                </c:pt>
                <c:pt idx="156">
                  <c:v>-0.9202678694116444</c:v>
                </c:pt>
                <c:pt idx="157">
                  <c:v>-0.74465293970087387</c:v>
                </c:pt>
                <c:pt idx="158">
                  <c:v>-0.65198058553729821</c:v>
                </c:pt>
                <c:pt idx="159">
                  <c:v>-0.68259737431264567</c:v>
                </c:pt>
                <c:pt idx="160">
                  <c:v>-0.86497026803027866</c:v>
                </c:pt>
                <c:pt idx="161">
                  <c:v>-1.004299038279088</c:v>
                </c:pt>
                <c:pt idx="162">
                  <c:v>-1.0766842117282929</c:v>
                </c:pt>
                <c:pt idx="163">
                  <c:v>-1.1604250411449328</c:v>
                </c:pt>
                <c:pt idx="164">
                  <c:v>-1.0661048969142337</c:v>
                </c:pt>
                <c:pt idx="165">
                  <c:v>-0.76772264130952217</c:v>
                </c:pt>
                <c:pt idx="166">
                  <c:v>-0.77008542975632666</c:v>
                </c:pt>
                <c:pt idx="167">
                  <c:v>-0.57317472424695115</c:v>
                </c:pt>
                <c:pt idx="168">
                  <c:v>-0.45064360682822713</c:v>
                </c:pt>
                <c:pt idx="169">
                  <c:v>-0.45031571366677836</c:v>
                </c:pt>
                <c:pt idx="170">
                  <c:v>-0.28659586195474329</c:v>
                </c:pt>
                <c:pt idx="171">
                  <c:v>-0.39818946076778006</c:v>
                </c:pt>
                <c:pt idx="172">
                  <c:v>-0.55280510516992498</c:v>
                </c:pt>
                <c:pt idx="173">
                  <c:v>-0.3995773703510721</c:v>
                </c:pt>
                <c:pt idx="174">
                  <c:v>-0.32591786498450825</c:v>
                </c:pt>
                <c:pt idx="175">
                  <c:v>-7.249725588631839E-2</c:v>
                </c:pt>
                <c:pt idx="176">
                  <c:v>-1.9729481705336616E-2</c:v>
                </c:pt>
                <c:pt idx="177">
                  <c:v>6.9504728088157997E-2</c:v>
                </c:pt>
                <c:pt idx="178">
                  <c:v>1.587374777447681E-2</c:v>
                </c:pt>
                <c:pt idx="179">
                  <c:v>0.14646734783605031</c:v>
                </c:pt>
                <c:pt idx="180">
                  <c:v>0.19947070657513466</c:v>
                </c:pt>
                <c:pt idx="181">
                  <c:v>0.26339596736585658</c:v>
                </c:pt>
                <c:pt idx="182">
                  <c:v>0.25521215665176089</c:v>
                </c:pt>
                <c:pt idx="183">
                  <c:v>0.17367475526346743</c:v>
                </c:pt>
                <c:pt idx="184">
                  <c:v>0.23488640098171309</c:v>
                </c:pt>
                <c:pt idx="185">
                  <c:v>0.20134109249018128</c:v>
                </c:pt>
                <c:pt idx="186">
                  <c:v>0.12655792445265623</c:v>
                </c:pt>
                <c:pt idx="187">
                  <c:v>0.13120869418740089</c:v>
                </c:pt>
                <c:pt idx="188">
                  <c:v>9.2963470911531232E-2</c:v>
                </c:pt>
                <c:pt idx="189">
                  <c:v>7.6181656286070876E-2</c:v>
                </c:pt>
                <c:pt idx="190">
                  <c:v>5.5857910062186766E-2</c:v>
                </c:pt>
                <c:pt idx="191">
                  <c:v>0.1992735792593221</c:v>
                </c:pt>
                <c:pt idx="192">
                  <c:v>0.25565054405712262</c:v>
                </c:pt>
                <c:pt idx="193">
                  <c:v>0.19421357650397209</c:v>
                </c:pt>
                <c:pt idx="194">
                  <c:v>0.19598370853153679</c:v>
                </c:pt>
                <c:pt idx="195">
                  <c:v>0.20295710434406766</c:v>
                </c:pt>
                <c:pt idx="196">
                  <c:v>0.19245030375953753</c:v>
                </c:pt>
                <c:pt idx="197">
                  <c:v>0.20575762021052624</c:v>
                </c:pt>
                <c:pt idx="198">
                  <c:v>0.2668026219514299</c:v>
                </c:pt>
                <c:pt idx="199">
                  <c:v>0.3284718088071481</c:v>
                </c:pt>
                <c:pt idx="200">
                  <c:v>0.27767727570453005</c:v>
                </c:pt>
                <c:pt idx="201">
                  <c:v>0.37150111172695355</c:v>
                </c:pt>
                <c:pt idx="202">
                  <c:v>0.43264279066157774</c:v>
                </c:pt>
                <c:pt idx="203">
                  <c:v>0.44676551400403297</c:v>
                </c:pt>
                <c:pt idx="204">
                  <c:v>0.45244370755231267</c:v>
                </c:pt>
                <c:pt idx="205">
                  <c:v>0.40006296568123356</c:v>
                </c:pt>
                <c:pt idx="206">
                  <c:v>0.4966587989275566</c:v>
                </c:pt>
                <c:pt idx="207">
                  <c:v>0.42741170480251345</c:v>
                </c:pt>
                <c:pt idx="208">
                  <c:v>0.46478173445662385</c:v>
                </c:pt>
                <c:pt idx="209">
                  <c:v>0.51541154830382374</c:v>
                </c:pt>
                <c:pt idx="210">
                  <c:v>0.5850608758653133</c:v>
                </c:pt>
                <c:pt idx="211">
                  <c:v>0.61223973766224837</c:v>
                </c:pt>
                <c:pt idx="212">
                  <c:v>0.58798243500795211</c:v>
                </c:pt>
                <c:pt idx="213">
                  <c:v>0.58069997352679636</c:v>
                </c:pt>
                <c:pt idx="214">
                  <c:v>0.47176251680926296</c:v>
                </c:pt>
                <c:pt idx="215">
                  <c:v>0.41522219913428815</c:v>
                </c:pt>
                <c:pt idx="216">
                  <c:v>0.35295885812892314</c:v>
                </c:pt>
                <c:pt idx="217">
                  <c:v>0.45728293923654073</c:v>
                </c:pt>
                <c:pt idx="218">
                  <c:v>0.7394314793661434</c:v>
                </c:pt>
                <c:pt idx="219">
                  <c:v>0.8579835586737028</c:v>
                </c:pt>
                <c:pt idx="220">
                  <c:v>0.9298403639940318</c:v>
                </c:pt>
                <c:pt idx="221">
                  <c:v>0.95167210134759794</c:v>
                </c:pt>
                <c:pt idx="222">
                  <c:v>1.0088612914915709</c:v>
                </c:pt>
                <c:pt idx="223">
                  <c:v>1.002522006842657</c:v>
                </c:pt>
                <c:pt idx="224">
                  <c:v>0.92136068135117855</c:v>
                </c:pt>
                <c:pt idx="225">
                  <c:v>0.97623506840480889</c:v>
                </c:pt>
                <c:pt idx="226">
                  <c:v>1.0235749719416589</c:v>
                </c:pt>
                <c:pt idx="227">
                  <c:v>1.0542688716546582</c:v>
                </c:pt>
                <c:pt idx="228">
                  <c:v>1.0361976271156716</c:v>
                </c:pt>
                <c:pt idx="229">
                  <c:v>1.1131176101127629</c:v>
                </c:pt>
                <c:pt idx="230">
                  <c:v>0.9451722341158646</c:v>
                </c:pt>
                <c:pt idx="231">
                  <c:v>0.81914266167637595</c:v>
                </c:pt>
                <c:pt idx="232">
                  <c:v>0.94124959562856136</c:v>
                </c:pt>
                <c:pt idx="233">
                  <c:v>1.1541630237906479</c:v>
                </c:pt>
                <c:pt idx="234">
                  <c:v>1.2030714890015255</c:v>
                </c:pt>
                <c:pt idx="235">
                  <c:v>1.1159266923647648</c:v>
                </c:pt>
                <c:pt idx="236">
                  <c:v>1.3280191911327623</c:v>
                </c:pt>
                <c:pt idx="237">
                  <c:v>1.1693545244972374</c:v>
                </c:pt>
                <c:pt idx="238">
                  <c:v>1.0193721682192811</c:v>
                </c:pt>
                <c:pt idx="239">
                  <c:v>1.213996815287502</c:v>
                </c:pt>
                <c:pt idx="240">
                  <c:v>1.1345946256380148</c:v>
                </c:pt>
                <c:pt idx="241">
                  <c:v>0.96823255316129075</c:v>
                </c:pt>
                <c:pt idx="242">
                  <c:v>0.91980050490851362</c:v>
                </c:pt>
                <c:pt idx="243">
                  <c:v>1.1343110259799911</c:v>
                </c:pt>
                <c:pt idx="244">
                  <c:v>1.1528052797822608</c:v>
                </c:pt>
                <c:pt idx="245">
                  <c:v>1.1730514688239924</c:v>
                </c:pt>
                <c:pt idx="246">
                  <c:v>1.2303761485731677</c:v>
                </c:pt>
                <c:pt idx="247">
                  <c:v>1.427429135460007</c:v>
                </c:pt>
                <c:pt idx="248">
                  <c:v>1.5392020043027799</c:v>
                </c:pt>
                <c:pt idx="249">
                  <c:v>1.4941924168797209</c:v>
                </c:pt>
                <c:pt idx="250">
                  <c:v>1.5496999485188243</c:v>
                </c:pt>
                <c:pt idx="251">
                  <c:v>1.5131600261275566</c:v>
                </c:pt>
                <c:pt idx="252">
                  <c:v>1.5987862689944521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6A-43D1-9C53-8C638BFFB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012000"/>
        <c:axId val="800417120"/>
      </c:scatterChart>
      <c:valAx>
        <c:axId val="717012000"/>
        <c:scaling>
          <c:orientation val="minMax"/>
          <c:min val="4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00417120"/>
        <c:crosses val="autoZero"/>
        <c:crossBetween val="midCat"/>
      </c:valAx>
      <c:valAx>
        <c:axId val="80041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17012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World vs EM seit Dezember</a:t>
            </a:r>
            <a:r>
              <a:rPr lang="de-DE" baseline="0"/>
              <a:t> </a:t>
            </a:r>
            <a:r>
              <a:rPr lang="de-DE"/>
              <a:t>2000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'World+EM-Daten EUR'!$B$5</c:f>
              <c:strCache>
                <c:ptCount val="1"/>
                <c:pt idx="0">
                  <c:v>World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EUR'!$A$6:$A$258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EUR'!$B$6:$B$258</c:f>
              <c:numCache>
                <c:formatCode>General</c:formatCode>
                <c:ptCount val="253"/>
                <c:pt idx="0">
                  <c:v>100</c:v>
                </c:pt>
                <c:pt idx="1">
                  <c:v>102.901</c:v>
                </c:pt>
                <c:pt idx="2">
                  <c:v>95.253</c:v>
                </c:pt>
                <c:pt idx="3">
                  <c:v>92.563999999999993</c:v>
                </c:pt>
                <c:pt idx="4">
                  <c:v>99.102000000000004</c:v>
                </c:pt>
                <c:pt idx="5">
                  <c:v>102.30500000000001</c:v>
                </c:pt>
                <c:pt idx="6">
                  <c:v>99.207999999999998</c:v>
                </c:pt>
                <c:pt idx="7">
                  <c:v>94.704999999999998</c:v>
                </c:pt>
                <c:pt idx="8">
                  <c:v>86.831000000000003</c:v>
                </c:pt>
                <c:pt idx="9">
                  <c:v>78.963999999999999</c:v>
                </c:pt>
                <c:pt idx="10">
                  <c:v>81.364999999999995</c:v>
                </c:pt>
                <c:pt idx="11">
                  <c:v>86.680999999999997</c:v>
                </c:pt>
                <c:pt idx="12">
                  <c:v>87.701999999999998</c:v>
                </c:pt>
                <c:pt idx="13">
                  <c:v>87.95</c:v>
                </c:pt>
                <c:pt idx="14">
                  <c:v>86.763000000000005</c:v>
                </c:pt>
                <c:pt idx="15">
                  <c:v>89.816999999999993</c:v>
                </c:pt>
                <c:pt idx="16">
                  <c:v>84.001000000000005</c:v>
                </c:pt>
                <c:pt idx="17">
                  <c:v>81.155000000000001</c:v>
                </c:pt>
                <c:pt idx="18">
                  <c:v>72.099999999999994</c:v>
                </c:pt>
                <c:pt idx="19">
                  <c:v>66.501000000000005</c:v>
                </c:pt>
                <c:pt idx="20">
                  <c:v>66.593999999999994</c:v>
                </c:pt>
                <c:pt idx="21">
                  <c:v>58.808999999999997</c:v>
                </c:pt>
                <c:pt idx="22">
                  <c:v>63.012</c:v>
                </c:pt>
                <c:pt idx="23">
                  <c:v>66.102999999999994</c:v>
                </c:pt>
                <c:pt idx="24">
                  <c:v>59.616</c:v>
                </c:pt>
                <c:pt idx="25">
                  <c:v>56.500999999999998</c:v>
                </c:pt>
                <c:pt idx="26">
                  <c:v>55.290999999999997</c:v>
                </c:pt>
                <c:pt idx="27">
                  <c:v>54.432000000000002</c:v>
                </c:pt>
                <c:pt idx="28">
                  <c:v>57.939</c:v>
                </c:pt>
                <c:pt idx="29">
                  <c:v>58.106000000000002</c:v>
                </c:pt>
                <c:pt idx="30">
                  <c:v>60.534999999999997</c:v>
                </c:pt>
                <c:pt idx="31">
                  <c:v>63.008000000000003</c:v>
                </c:pt>
                <c:pt idx="32">
                  <c:v>65.981999999999999</c:v>
                </c:pt>
                <c:pt idx="33">
                  <c:v>62.581000000000003</c:v>
                </c:pt>
                <c:pt idx="34">
                  <c:v>66.405000000000001</c:v>
                </c:pt>
                <c:pt idx="35">
                  <c:v>65.373000000000005</c:v>
                </c:pt>
                <c:pt idx="36">
                  <c:v>66.019000000000005</c:v>
                </c:pt>
                <c:pt idx="37">
                  <c:v>68.106999999999999</c:v>
                </c:pt>
                <c:pt idx="38">
                  <c:v>69.236000000000004</c:v>
                </c:pt>
                <c:pt idx="39">
                  <c:v>69.537999999999997</c:v>
                </c:pt>
                <c:pt idx="40">
                  <c:v>69.825999999999993</c:v>
                </c:pt>
                <c:pt idx="41">
                  <c:v>69.17</c:v>
                </c:pt>
                <c:pt idx="42">
                  <c:v>70.850999999999999</c:v>
                </c:pt>
                <c:pt idx="43">
                  <c:v>69.260999999999996</c:v>
                </c:pt>
                <c:pt idx="44">
                  <c:v>68.915999999999997</c:v>
                </c:pt>
                <c:pt idx="45">
                  <c:v>68.709999999999994</c:v>
                </c:pt>
                <c:pt idx="46">
                  <c:v>68.727999999999994</c:v>
                </c:pt>
                <c:pt idx="47">
                  <c:v>69.236000000000004</c:v>
                </c:pt>
                <c:pt idx="48">
                  <c:v>70.281999999999996</c:v>
                </c:pt>
                <c:pt idx="49">
                  <c:v>71.635000000000005</c:v>
                </c:pt>
                <c:pt idx="50">
                  <c:v>72.578999999999994</c:v>
                </c:pt>
                <c:pt idx="51">
                  <c:v>72.686999999999998</c:v>
                </c:pt>
                <c:pt idx="52">
                  <c:v>71.582999999999998</c:v>
                </c:pt>
                <c:pt idx="53">
                  <c:v>76.171000000000006</c:v>
                </c:pt>
                <c:pt idx="54">
                  <c:v>78.358999999999995</c:v>
                </c:pt>
                <c:pt idx="55">
                  <c:v>80.828999999999994</c:v>
                </c:pt>
                <c:pt idx="56">
                  <c:v>80.432000000000002</c:v>
                </c:pt>
                <c:pt idx="57">
                  <c:v>84.177000000000007</c:v>
                </c:pt>
                <c:pt idx="58">
                  <c:v>82.677000000000007</c:v>
                </c:pt>
                <c:pt idx="59">
                  <c:v>86.793999999999997</c:v>
                </c:pt>
                <c:pt idx="60">
                  <c:v>88.671999999999997</c:v>
                </c:pt>
                <c:pt idx="61">
                  <c:v>89.98</c:v>
                </c:pt>
                <c:pt idx="62">
                  <c:v>91.507999999999996</c:v>
                </c:pt>
                <c:pt idx="63">
                  <c:v>92.137</c:v>
                </c:pt>
                <c:pt idx="64">
                  <c:v>91.203999999999994</c:v>
                </c:pt>
                <c:pt idx="65">
                  <c:v>86.387</c:v>
                </c:pt>
                <c:pt idx="66">
                  <c:v>86.754000000000005</c:v>
                </c:pt>
                <c:pt idx="67">
                  <c:v>87.465999999999994</c:v>
                </c:pt>
                <c:pt idx="68">
                  <c:v>89.462999999999994</c:v>
                </c:pt>
                <c:pt idx="69">
                  <c:v>91.480999999999995</c:v>
                </c:pt>
                <c:pt idx="70">
                  <c:v>94.125</c:v>
                </c:pt>
                <c:pt idx="71">
                  <c:v>92.850999999999999</c:v>
                </c:pt>
                <c:pt idx="72">
                  <c:v>95.233999999999995</c:v>
                </c:pt>
                <c:pt idx="73">
                  <c:v>97.781999999999996</c:v>
                </c:pt>
                <c:pt idx="74">
                  <c:v>95.69</c:v>
                </c:pt>
                <c:pt idx="75">
                  <c:v>96.694999999999993</c:v>
                </c:pt>
                <c:pt idx="76">
                  <c:v>98.474999999999994</c:v>
                </c:pt>
                <c:pt idx="77">
                  <c:v>102.67</c:v>
                </c:pt>
                <c:pt idx="78">
                  <c:v>101.508</c:v>
                </c:pt>
                <c:pt idx="79">
                  <c:v>97.933000000000007</c:v>
                </c:pt>
                <c:pt idx="80">
                  <c:v>98.260999999999996</c:v>
                </c:pt>
                <c:pt idx="81">
                  <c:v>98.671000000000006</c:v>
                </c:pt>
                <c:pt idx="82">
                  <c:v>99.968000000000004</c:v>
                </c:pt>
                <c:pt idx="83">
                  <c:v>94.503</c:v>
                </c:pt>
                <c:pt idx="84">
                  <c:v>93.653999999999996</c:v>
                </c:pt>
                <c:pt idx="85">
                  <c:v>85.412999999999997</c:v>
                </c:pt>
                <c:pt idx="86">
                  <c:v>82.820999999999998</c:v>
                </c:pt>
                <c:pt idx="87">
                  <c:v>78.587999999999994</c:v>
                </c:pt>
                <c:pt idx="88">
                  <c:v>84.186999999999998</c:v>
                </c:pt>
                <c:pt idx="89">
                  <c:v>85.628</c:v>
                </c:pt>
                <c:pt idx="90">
                  <c:v>77.722999999999999</c:v>
                </c:pt>
                <c:pt idx="91">
                  <c:v>76.566999999999993</c:v>
                </c:pt>
                <c:pt idx="92">
                  <c:v>80.004000000000005</c:v>
                </c:pt>
                <c:pt idx="93">
                  <c:v>73.881</c:v>
                </c:pt>
                <c:pt idx="94">
                  <c:v>66.322999999999993</c:v>
                </c:pt>
                <c:pt idx="95">
                  <c:v>61.988</c:v>
                </c:pt>
                <c:pt idx="96">
                  <c:v>58.401000000000003</c:v>
                </c:pt>
                <c:pt idx="97">
                  <c:v>57.798000000000002</c:v>
                </c:pt>
                <c:pt idx="98">
                  <c:v>52.35</c:v>
                </c:pt>
                <c:pt idx="99">
                  <c:v>53.853000000000002</c:v>
                </c:pt>
                <c:pt idx="100">
                  <c:v>60.012</c:v>
                </c:pt>
                <c:pt idx="101">
                  <c:v>61.271999999999998</c:v>
                </c:pt>
                <c:pt idx="102">
                  <c:v>61.552</c:v>
                </c:pt>
                <c:pt idx="103">
                  <c:v>66.054000000000002</c:v>
                </c:pt>
                <c:pt idx="104">
                  <c:v>67.95</c:v>
                </c:pt>
                <c:pt idx="105">
                  <c:v>69.37</c:v>
                </c:pt>
                <c:pt idx="106">
                  <c:v>67.501000000000005</c:v>
                </c:pt>
                <c:pt idx="107">
                  <c:v>69.046999999999997</c:v>
                </c:pt>
                <c:pt idx="108">
                  <c:v>73.549000000000007</c:v>
                </c:pt>
                <c:pt idx="109">
                  <c:v>72.781999999999996</c:v>
                </c:pt>
                <c:pt idx="110">
                  <c:v>75.174000000000007</c:v>
                </c:pt>
                <c:pt idx="111">
                  <c:v>80.513999999999996</c:v>
                </c:pt>
                <c:pt idx="112">
                  <c:v>81.944999999999993</c:v>
                </c:pt>
                <c:pt idx="113">
                  <c:v>80.290999999999997</c:v>
                </c:pt>
                <c:pt idx="114">
                  <c:v>77.674999999999997</c:v>
                </c:pt>
                <c:pt idx="115">
                  <c:v>78.950999999999993</c:v>
                </c:pt>
                <c:pt idx="116">
                  <c:v>77.908000000000001</c:v>
                </c:pt>
                <c:pt idx="117">
                  <c:v>79.292000000000002</c:v>
                </c:pt>
                <c:pt idx="118">
                  <c:v>80.786000000000001</c:v>
                </c:pt>
                <c:pt idx="119">
                  <c:v>84.394999999999996</c:v>
                </c:pt>
                <c:pt idx="120">
                  <c:v>87.912000000000006</c:v>
                </c:pt>
                <c:pt idx="121">
                  <c:v>87.966999999999999</c:v>
                </c:pt>
                <c:pt idx="122">
                  <c:v>90.375</c:v>
                </c:pt>
                <c:pt idx="123">
                  <c:v>87.093999999999994</c:v>
                </c:pt>
                <c:pt idx="124">
                  <c:v>86.846000000000004</c:v>
                </c:pt>
                <c:pt idx="125">
                  <c:v>87.766000000000005</c:v>
                </c:pt>
                <c:pt idx="126">
                  <c:v>85.647999999999996</c:v>
                </c:pt>
                <c:pt idx="127">
                  <c:v>84.846999999999994</c:v>
                </c:pt>
                <c:pt idx="128">
                  <c:v>78.715000000000003</c:v>
                </c:pt>
                <c:pt idx="129">
                  <c:v>77.174999999999997</c:v>
                </c:pt>
                <c:pt idx="130">
                  <c:v>81.915999999999997</c:v>
                </c:pt>
                <c:pt idx="131">
                  <c:v>82.804000000000002</c:v>
                </c:pt>
                <c:pt idx="132">
                  <c:v>85.817999999999998</c:v>
                </c:pt>
                <c:pt idx="133">
                  <c:v>89.373999999999995</c:v>
                </c:pt>
                <c:pt idx="134">
                  <c:v>91.731999999999999</c:v>
                </c:pt>
                <c:pt idx="135">
                  <c:v>93.33</c:v>
                </c:pt>
                <c:pt idx="136">
                  <c:v>92.837999999999994</c:v>
                </c:pt>
                <c:pt idx="137">
                  <c:v>90.799000000000007</c:v>
                </c:pt>
                <c:pt idx="138">
                  <c:v>92.974999999999994</c:v>
                </c:pt>
                <c:pt idx="139">
                  <c:v>97.037000000000006</c:v>
                </c:pt>
                <c:pt idx="140">
                  <c:v>97.212000000000003</c:v>
                </c:pt>
                <c:pt idx="141">
                  <c:v>97.864000000000004</c:v>
                </c:pt>
                <c:pt idx="142">
                  <c:v>96.506</c:v>
                </c:pt>
                <c:pt idx="143">
                  <c:v>97.381</c:v>
                </c:pt>
                <c:pt idx="144">
                  <c:v>97.872</c:v>
                </c:pt>
                <c:pt idx="145">
                  <c:v>99.903000000000006</c:v>
                </c:pt>
                <c:pt idx="146">
                  <c:v>103.899</c:v>
                </c:pt>
                <c:pt idx="147">
                  <c:v>108.258</c:v>
                </c:pt>
                <c:pt idx="148">
                  <c:v>108.762</c:v>
                </c:pt>
                <c:pt idx="149">
                  <c:v>110.68300000000001</c:v>
                </c:pt>
                <c:pt idx="150">
                  <c:v>107.636</c:v>
                </c:pt>
                <c:pt idx="151">
                  <c:v>110.913</c:v>
                </c:pt>
                <c:pt idx="152">
                  <c:v>109.31399999999999</c:v>
                </c:pt>
                <c:pt idx="153">
                  <c:v>111.809</c:v>
                </c:pt>
                <c:pt idx="154">
                  <c:v>115.68600000000001</c:v>
                </c:pt>
                <c:pt idx="155">
                  <c:v>117.565</c:v>
                </c:pt>
                <c:pt idx="156">
                  <c:v>118.623</c:v>
                </c:pt>
                <c:pt idx="157">
                  <c:v>116.72</c:v>
                </c:pt>
                <c:pt idx="158">
                  <c:v>119.67</c:v>
                </c:pt>
                <c:pt idx="159">
                  <c:v>120.096</c:v>
                </c:pt>
                <c:pt idx="160">
                  <c:v>120.6</c:v>
                </c:pt>
                <c:pt idx="161">
                  <c:v>124.955</c:v>
                </c:pt>
                <c:pt idx="162">
                  <c:v>126.76300000000001</c:v>
                </c:pt>
                <c:pt idx="163">
                  <c:v>127.64400000000001</c:v>
                </c:pt>
                <c:pt idx="164">
                  <c:v>132.517</c:v>
                </c:pt>
                <c:pt idx="165">
                  <c:v>134.42599999999999</c:v>
                </c:pt>
                <c:pt idx="166">
                  <c:v>136.41399999999999</c:v>
                </c:pt>
                <c:pt idx="167">
                  <c:v>139.845</c:v>
                </c:pt>
                <c:pt idx="168">
                  <c:v>141.75200000000001</c:v>
                </c:pt>
                <c:pt idx="169">
                  <c:v>149.24799999999999</c:v>
                </c:pt>
                <c:pt idx="170">
                  <c:v>158.94999999999999</c:v>
                </c:pt>
                <c:pt idx="171">
                  <c:v>163.40299999999999</c:v>
                </c:pt>
                <c:pt idx="172">
                  <c:v>160.28800000000001</c:v>
                </c:pt>
                <c:pt idx="173">
                  <c:v>164.39099999999999</c:v>
                </c:pt>
                <c:pt idx="174">
                  <c:v>157.99600000000001</c:v>
                </c:pt>
                <c:pt idx="175">
                  <c:v>162.19300000000001</c:v>
                </c:pt>
                <c:pt idx="176">
                  <c:v>149.345</c:v>
                </c:pt>
                <c:pt idx="177">
                  <c:v>144.38399999999999</c:v>
                </c:pt>
                <c:pt idx="178">
                  <c:v>157.46199999999999</c:v>
                </c:pt>
                <c:pt idx="179">
                  <c:v>163.87299999999999</c:v>
                </c:pt>
                <c:pt idx="180">
                  <c:v>156.524</c:v>
                </c:pt>
                <c:pt idx="181">
                  <c:v>147.738</c:v>
                </c:pt>
                <c:pt idx="182">
                  <c:v>146.03100000000001</c:v>
                </c:pt>
                <c:pt idx="183">
                  <c:v>148.68799999999999</c:v>
                </c:pt>
                <c:pt idx="184">
                  <c:v>150.27600000000001</c:v>
                </c:pt>
                <c:pt idx="185">
                  <c:v>155.47800000000001</c:v>
                </c:pt>
                <c:pt idx="186">
                  <c:v>154.054</c:v>
                </c:pt>
                <c:pt idx="187">
                  <c:v>159.51400000000001</c:v>
                </c:pt>
                <c:pt idx="188">
                  <c:v>160.292</c:v>
                </c:pt>
                <c:pt idx="189">
                  <c:v>159.702</c:v>
                </c:pt>
                <c:pt idx="190">
                  <c:v>160.55500000000001</c:v>
                </c:pt>
                <c:pt idx="191">
                  <c:v>168.298</c:v>
                </c:pt>
                <c:pt idx="192">
                  <c:v>173.31399999999999</c:v>
                </c:pt>
                <c:pt idx="193">
                  <c:v>173.23400000000001</c:v>
                </c:pt>
                <c:pt idx="194">
                  <c:v>181.07300000000001</c:v>
                </c:pt>
                <c:pt idx="195">
                  <c:v>181.81299999999999</c:v>
                </c:pt>
                <c:pt idx="196">
                  <c:v>181.21799999999999</c:v>
                </c:pt>
                <c:pt idx="197">
                  <c:v>179.20099999999999</c:v>
                </c:pt>
                <c:pt idx="198">
                  <c:v>177.35900000000001</c:v>
                </c:pt>
                <c:pt idx="199">
                  <c:v>175.68100000000001</c:v>
                </c:pt>
                <c:pt idx="200">
                  <c:v>174.464</c:v>
                </c:pt>
                <c:pt idx="201">
                  <c:v>179.39099999999999</c:v>
                </c:pt>
                <c:pt idx="202">
                  <c:v>185.48699999999999</c:v>
                </c:pt>
                <c:pt idx="203">
                  <c:v>185.15100000000001</c:v>
                </c:pt>
                <c:pt idx="204">
                  <c:v>186.33500000000001</c:v>
                </c:pt>
                <c:pt idx="205">
                  <c:v>189.095</c:v>
                </c:pt>
                <c:pt idx="206">
                  <c:v>185.14</c:v>
                </c:pt>
                <c:pt idx="207">
                  <c:v>179.60300000000001</c:v>
                </c:pt>
                <c:pt idx="208">
                  <c:v>184.922</c:v>
                </c:pt>
                <c:pt idx="209">
                  <c:v>192.601</c:v>
                </c:pt>
                <c:pt idx="210">
                  <c:v>192.46700000000001</c:v>
                </c:pt>
                <c:pt idx="211">
                  <c:v>198.05500000000001</c:v>
                </c:pt>
                <c:pt idx="212">
                  <c:v>201.63399999999999</c:v>
                </c:pt>
                <c:pt idx="213">
                  <c:v>203.10599999999999</c:v>
                </c:pt>
                <c:pt idx="214">
                  <c:v>192.91800000000001</c:v>
                </c:pt>
                <c:pt idx="215">
                  <c:v>195.24700000000001</c:v>
                </c:pt>
                <c:pt idx="216">
                  <c:v>178.68100000000001</c:v>
                </c:pt>
                <c:pt idx="217">
                  <c:v>191.86099999999999</c:v>
                </c:pt>
                <c:pt idx="218">
                  <c:v>199.149</c:v>
                </c:pt>
                <c:pt idx="219">
                  <c:v>204.613</c:v>
                </c:pt>
                <c:pt idx="220">
                  <c:v>212.27500000000001</c:v>
                </c:pt>
                <c:pt idx="221">
                  <c:v>201.166</c:v>
                </c:pt>
                <c:pt idx="222">
                  <c:v>209.81899999999999</c:v>
                </c:pt>
                <c:pt idx="223">
                  <c:v>215.66800000000001</c:v>
                </c:pt>
                <c:pt idx="224">
                  <c:v>213.58799999999999</c:v>
                </c:pt>
                <c:pt idx="225">
                  <c:v>220.34399999999999</c:v>
                </c:pt>
                <c:pt idx="226">
                  <c:v>220.797</c:v>
                </c:pt>
                <c:pt idx="227">
                  <c:v>229.63200000000001</c:v>
                </c:pt>
                <c:pt idx="228">
                  <c:v>232.31800000000001</c:v>
                </c:pt>
                <c:pt idx="229">
                  <c:v>233.88399999999999</c:v>
                </c:pt>
                <c:pt idx="230">
                  <c:v>216.01499999999999</c:v>
                </c:pt>
                <c:pt idx="231">
                  <c:v>187.63200000000001</c:v>
                </c:pt>
                <c:pt idx="232">
                  <c:v>208.501</c:v>
                </c:pt>
                <c:pt idx="233">
                  <c:v>215.22300000000001</c:v>
                </c:pt>
                <c:pt idx="234">
                  <c:v>218.791</c:v>
                </c:pt>
                <c:pt idx="235">
                  <c:v>217.75200000000001</c:v>
                </c:pt>
                <c:pt idx="236">
                  <c:v>229.68799999999999</c:v>
                </c:pt>
                <c:pt idx="237">
                  <c:v>226.17099999999999</c:v>
                </c:pt>
                <c:pt idx="238">
                  <c:v>220.70099999999999</c:v>
                </c:pt>
                <c:pt idx="239">
                  <c:v>242.39599999999999</c:v>
                </c:pt>
                <c:pt idx="240">
                  <c:v>247.02500000000001</c:v>
                </c:pt>
                <c:pt idx="241">
                  <c:v>246.31100000000001</c:v>
                </c:pt>
                <c:pt idx="242">
                  <c:v>252.852</c:v>
                </c:pt>
                <c:pt idx="243">
                  <c:v>269.82299999999998</c:v>
                </c:pt>
                <c:pt idx="244">
                  <c:v>275.69499999999999</c:v>
                </c:pt>
                <c:pt idx="245">
                  <c:v>275.35500000000002</c:v>
                </c:pt>
                <c:pt idx="246">
                  <c:v>288.12</c:v>
                </c:pt>
                <c:pt idx="247">
                  <c:v>293.30500000000001</c:v>
                </c:pt>
                <c:pt idx="248">
                  <c:v>301.96800000000002</c:v>
                </c:pt>
                <c:pt idx="249">
                  <c:v>294.79899999999998</c:v>
                </c:pt>
                <c:pt idx="250">
                  <c:v>311.95400000000001</c:v>
                </c:pt>
                <c:pt idx="251">
                  <c:v>313.69799999999998</c:v>
                </c:pt>
                <c:pt idx="252">
                  <c:v>323.76900000000001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A7-4B3B-A1C6-C6B3B57506D6}"/>
            </c:ext>
          </c:extLst>
        </c:ser>
        <c:ser>
          <c:idx val="1"/>
          <c:order val="1"/>
          <c:tx>
            <c:strRef>
              <c:f>'World+EM-Daten EUR'!$C$5</c:f>
              <c:strCache>
                <c:ptCount val="1"/>
                <c:pt idx="0">
                  <c:v>EM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EUR'!$A$6:$A$258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EUR'!$C$6:$C$258</c:f>
              <c:numCache>
                <c:formatCode>General</c:formatCode>
                <c:ptCount val="253"/>
                <c:pt idx="0">
                  <c:v>100</c:v>
                </c:pt>
                <c:pt idx="1">
                  <c:v>114.84699999999999</c:v>
                </c:pt>
                <c:pt idx="2">
                  <c:v>107.036</c:v>
                </c:pt>
                <c:pt idx="3">
                  <c:v>100.36</c:v>
                </c:pt>
                <c:pt idx="4">
                  <c:v>105.004</c:v>
                </c:pt>
                <c:pt idx="5">
                  <c:v>111.102</c:v>
                </c:pt>
                <c:pt idx="6">
                  <c:v>108.916</c:v>
                </c:pt>
                <c:pt idx="7">
                  <c:v>98.674999999999997</c:v>
                </c:pt>
                <c:pt idx="8">
                  <c:v>94.093999999999994</c:v>
                </c:pt>
                <c:pt idx="9">
                  <c:v>79.311999999999998</c:v>
                </c:pt>
                <c:pt idx="10">
                  <c:v>85.165000000000006</c:v>
                </c:pt>
                <c:pt idx="11">
                  <c:v>94.613</c:v>
                </c:pt>
                <c:pt idx="12">
                  <c:v>102.684</c:v>
                </c:pt>
                <c:pt idx="13">
                  <c:v>109.786</c:v>
                </c:pt>
                <c:pt idx="14">
                  <c:v>111.03700000000001</c:v>
                </c:pt>
                <c:pt idx="15">
                  <c:v>116.68300000000001</c:v>
                </c:pt>
                <c:pt idx="16">
                  <c:v>113.691</c:v>
                </c:pt>
                <c:pt idx="17">
                  <c:v>107.884</c:v>
                </c:pt>
                <c:pt idx="18">
                  <c:v>94.372</c:v>
                </c:pt>
                <c:pt idx="19">
                  <c:v>87.796999999999997</c:v>
                </c:pt>
                <c:pt idx="20">
                  <c:v>89.111999999999995</c:v>
                </c:pt>
                <c:pt idx="21">
                  <c:v>78.887</c:v>
                </c:pt>
                <c:pt idx="22">
                  <c:v>83.838999999999999</c:v>
                </c:pt>
                <c:pt idx="23">
                  <c:v>89.207999999999998</c:v>
                </c:pt>
                <c:pt idx="24">
                  <c:v>81.748999999999995</c:v>
                </c:pt>
                <c:pt idx="25">
                  <c:v>79.561999999999998</c:v>
                </c:pt>
                <c:pt idx="26">
                  <c:v>77.016999999999996</c:v>
                </c:pt>
                <c:pt idx="27">
                  <c:v>73.899000000000001</c:v>
                </c:pt>
                <c:pt idx="28">
                  <c:v>78.683000000000007</c:v>
                </c:pt>
                <c:pt idx="29">
                  <c:v>79.997</c:v>
                </c:pt>
                <c:pt idx="30">
                  <c:v>86.578000000000003</c:v>
                </c:pt>
                <c:pt idx="31">
                  <c:v>93.823999999999998</c:v>
                </c:pt>
                <c:pt idx="32">
                  <c:v>102.624</c:v>
                </c:pt>
                <c:pt idx="33">
                  <c:v>97.454999999999998</c:v>
                </c:pt>
                <c:pt idx="34">
                  <c:v>105.93300000000001</c:v>
                </c:pt>
                <c:pt idx="35">
                  <c:v>103.98399999999999</c:v>
                </c:pt>
                <c:pt idx="36">
                  <c:v>105.97499999999999</c:v>
                </c:pt>
                <c:pt idx="37">
                  <c:v>111.357</c:v>
                </c:pt>
                <c:pt idx="38">
                  <c:v>116.44499999999999</c:v>
                </c:pt>
                <c:pt idx="39">
                  <c:v>119.205</c:v>
                </c:pt>
                <c:pt idx="40">
                  <c:v>112.197</c:v>
                </c:pt>
                <c:pt idx="41">
                  <c:v>107.941</c:v>
                </c:pt>
                <c:pt idx="42">
                  <c:v>108.80200000000001</c:v>
                </c:pt>
                <c:pt idx="43">
                  <c:v>107.937</c:v>
                </c:pt>
                <c:pt idx="44">
                  <c:v>111.364</c:v>
                </c:pt>
                <c:pt idx="45">
                  <c:v>115.256</c:v>
                </c:pt>
                <c:pt idx="46">
                  <c:v>115.223</c:v>
                </c:pt>
                <c:pt idx="47">
                  <c:v>120.49</c:v>
                </c:pt>
                <c:pt idx="48">
                  <c:v>123.471</c:v>
                </c:pt>
                <c:pt idx="49">
                  <c:v>129.07400000000001</c:v>
                </c:pt>
                <c:pt idx="50">
                  <c:v>137.81899999999999</c:v>
                </c:pt>
                <c:pt idx="51">
                  <c:v>131.45400000000001</c:v>
                </c:pt>
                <c:pt idx="52">
                  <c:v>128.78800000000001</c:v>
                </c:pt>
                <c:pt idx="53">
                  <c:v>139.33600000000001</c:v>
                </c:pt>
                <c:pt idx="54">
                  <c:v>146.93799999999999</c:v>
                </c:pt>
                <c:pt idx="55">
                  <c:v>156.691</c:v>
                </c:pt>
                <c:pt idx="56">
                  <c:v>156.08000000000001</c:v>
                </c:pt>
                <c:pt idx="57">
                  <c:v>174.03700000000001</c:v>
                </c:pt>
                <c:pt idx="58">
                  <c:v>163.73500000000001</c:v>
                </c:pt>
                <c:pt idx="59">
                  <c:v>180.107</c:v>
                </c:pt>
                <c:pt idx="60">
                  <c:v>190.655</c:v>
                </c:pt>
                <c:pt idx="61">
                  <c:v>205.88499999999999</c:v>
                </c:pt>
                <c:pt idx="62">
                  <c:v>209.44399999999999</c:v>
                </c:pt>
                <c:pt idx="63">
                  <c:v>208.16399999999999</c:v>
                </c:pt>
                <c:pt idx="64">
                  <c:v>214.22499999999999</c:v>
                </c:pt>
                <c:pt idx="65">
                  <c:v>188.07400000000001</c:v>
                </c:pt>
                <c:pt idx="66">
                  <c:v>188.465</c:v>
                </c:pt>
                <c:pt idx="67">
                  <c:v>191.5</c:v>
                </c:pt>
                <c:pt idx="68">
                  <c:v>195.78</c:v>
                </c:pt>
                <c:pt idx="69">
                  <c:v>199.483</c:v>
                </c:pt>
                <c:pt idx="70">
                  <c:v>207.386</c:v>
                </c:pt>
                <c:pt idx="71">
                  <c:v>214.53</c:v>
                </c:pt>
                <c:pt idx="72">
                  <c:v>225.363</c:v>
                </c:pt>
                <c:pt idx="73">
                  <c:v>226.27799999999999</c:v>
                </c:pt>
                <c:pt idx="74">
                  <c:v>221.274</c:v>
                </c:pt>
                <c:pt idx="75">
                  <c:v>228.291</c:v>
                </c:pt>
                <c:pt idx="76">
                  <c:v>233.23400000000001</c:v>
                </c:pt>
                <c:pt idx="77">
                  <c:v>248.02699999999999</c:v>
                </c:pt>
                <c:pt idx="78">
                  <c:v>258.71199999999999</c:v>
                </c:pt>
                <c:pt idx="79">
                  <c:v>268.721</c:v>
                </c:pt>
                <c:pt idx="80">
                  <c:v>264.09100000000001</c:v>
                </c:pt>
                <c:pt idx="81">
                  <c:v>281.11099999999999</c:v>
                </c:pt>
                <c:pt idx="82">
                  <c:v>307.14800000000002</c:v>
                </c:pt>
                <c:pt idx="83">
                  <c:v>281.26799999999997</c:v>
                </c:pt>
                <c:pt idx="84">
                  <c:v>283.37900000000002</c:v>
                </c:pt>
                <c:pt idx="85">
                  <c:v>244.90799999999999</c:v>
                </c:pt>
                <c:pt idx="86">
                  <c:v>256.48899999999998</c:v>
                </c:pt>
                <c:pt idx="87">
                  <c:v>232.72800000000001</c:v>
                </c:pt>
                <c:pt idx="88">
                  <c:v>256.084</c:v>
                </c:pt>
                <c:pt idx="89">
                  <c:v>261.31299999999999</c:v>
                </c:pt>
                <c:pt idx="90">
                  <c:v>232.036</c:v>
                </c:pt>
                <c:pt idx="91">
                  <c:v>225.47300000000001</c:v>
                </c:pt>
                <c:pt idx="92">
                  <c:v>219.864</c:v>
                </c:pt>
                <c:pt idx="93">
                  <c:v>190.11699999999999</c:v>
                </c:pt>
                <c:pt idx="94">
                  <c:v>152.96100000000001</c:v>
                </c:pt>
                <c:pt idx="95">
                  <c:v>141.352</c:v>
                </c:pt>
                <c:pt idx="96">
                  <c:v>139.096</c:v>
                </c:pt>
                <c:pt idx="97">
                  <c:v>141.13499999999999</c:v>
                </c:pt>
                <c:pt idx="98">
                  <c:v>134.374</c:v>
                </c:pt>
                <c:pt idx="99">
                  <c:v>147.011</c:v>
                </c:pt>
                <c:pt idx="100">
                  <c:v>171.81200000000001</c:v>
                </c:pt>
                <c:pt idx="101">
                  <c:v>188.328</c:v>
                </c:pt>
                <c:pt idx="102">
                  <c:v>187.48599999999999</c:v>
                </c:pt>
                <c:pt idx="103">
                  <c:v>206.34700000000001</c:v>
                </c:pt>
                <c:pt idx="104">
                  <c:v>203.13</c:v>
                </c:pt>
                <c:pt idx="105">
                  <c:v>217.52799999999999</c:v>
                </c:pt>
                <c:pt idx="106">
                  <c:v>215.768</c:v>
                </c:pt>
                <c:pt idx="107">
                  <c:v>221.154</c:v>
                </c:pt>
                <c:pt idx="108">
                  <c:v>240.559</c:v>
                </c:pt>
                <c:pt idx="109">
                  <c:v>234.46299999999999</c:v>
                </c:pt>
                <c:pt idx="110">
                  <c:v>239.642</c:v>
                </c:pt>
                <c:pt idx="111">
                  <c:v>261.209</c:v>
                </c:pt>
                <c:pt idx="112">
                  <c:v>269.036</c:v>
                </c:pt>
                <c:pt idx="113">
                  <c:v>265.89</c:v>
                </c:pt>
                <c:pt idx="114">
                  <c:v>264.39800000000002</c:v>
                </c:pt>
                <c:pt idx="115">
                  <c:v>269.29000000000002</c:v>
                </c:pt>
                <c:pt idx="116">
                  <c:v>270.678</c:v>
                </c:pt>
                <c:pt idx="117">
                  <c:v>279.99400000000003</c:v>
                </c:pt>
                <c:pt idx="118">
                  <c:v>283.00400000000002</c:v>
                </c:pt>
                <c:pt idx="119">
                  <c:v>294.19200000000001</c:v>
                </c:pt>
                <c:pt idx="120">
                  <c:v>305.834</c:v>
                </c:pt>
                <c:pt idx="121">
                  <c:v>291.14499999999998</c:v>
                </c:pt>
                <c:pt idx="122">
                  <c:v>286.3</c:v>
                </c:pt>
                <c:pt idx="123">
                  <c:v>295.03699999999998</c:v>
                </c:pt>
                <c:pt idx="124">
                  <c:v>290.96499999999997</c:v>
                </c:pt>
                <c:pt idx="125">
                  <c:v>292.399</c:v>
                </c:pt>
                <c:pt idx="126">
                  <c:v>285.46800000000002</c:v>
                </c:pt>
                <c:pt idx="127">
                  <c:v>286.74200000000002</c:v>
                </c:pt>
                <c:pt idx="128">
                  <c:v>260.60899999999998</c:v>
                </c:pt>
                <c:pt idx="129">
                  <c:v>238.89099999999999</c:v>
                </c:pt>
                <c:pt idx="130">
                  <c:v>260.23399999999998</c:v>
                </c:pt>
                <c:pt idx="131">
                  <c:v>251.66900000000001</c:v>
                </c:pt>
                <c:pt idx="132">
                  <c:v>257.82900000000001</c:v>
                </c:pt>
                <c:pt idx="133">
                  <c:v>284.68299999999999</c:v>
                </c:pt>
                <c:pt idx="134">
                  <c:v>295.27300000000002</c:v>
                </c:pt>
                <c:pt idx="135">
                  <c:v>286.70299999999997</c:v>
                </c:pt>
                <c:pt idx="136">
                  <c:v>285.02100000000002</c:v>
                </c:pt>
                <c:pt idx="137">
                  <c:v>270.88400000000001</c:v>
                </c:pt>
                <c:pt idx="138">
                  <c:v>274.11099999999999</c:v>
                </c:pt>
                <c:pt idx="139">
                  <c:v>287.96800000000002</c:v>
                </c:pt>
                <c:pt idx="140">
                  <c:v>280.41699999999997</c:v>
                </c:pt>
                <c:pt idx="141">
                  <c:v>291.32900000000001</c:v>
                </c:pt>
                <c:pt idx="142">
                  <c:v>287.48200000000003</c:v>
                </c:pt>
                <c:pt idx="143">
                  <c:v>290.05700000000002</c:v>
                </c:pt>
                <c:pt idx="144">
                  <c:v>300.13200000000001</c:v>
                </c:pt>
                <c:pt idx="145">
                  <c:v>295.52800000000002</c:v>
                </c:pt>
                <c:pt idx="146">
                  <c:v>302.98700000000002</c:v>
                </c:pt>
                <c:pt idx="147">
                  <c:v>303.16000000000003</c:v>
                </c:pt>
                <c:pt idx="148">
                  <c:v>297.49799999999999</c:v>
                </c:pt>
                <c:pt idx="149">
                  <c:v>294.87599999999998</c:v>
                </c:pt>
                <c:pt idx="150">
                  <c:v>275.28699999999998</c:v>
                </c:pt>
                <c:pt idx="151">
                  <c:v>272.29700000000003</c:v>
                </c:pt>
                <c:pt idx="152">
                  <c:v>269.49700000000001</c:v>
                </c:pt>
                <c:pt idx="153">
                  <c:v>279.59100000000001</c:v>
                </c:pt>
                <c:pt idx="154">
                  <c:v>291.91300000000001</c:v>
                </c:pt>
                <c:pt idx="155">
                  <c:v>287.21100000000001</c:v>
                </c:pt>
                <c:pt idx="156">
                  <c:v>279.69</c:v>
                </c:pt>
                <c:pt idx="157">
                  <c:v>267.23</c:v>
                </c:pt>
                <c:pt idx="158">
                  <c:v>269.56599999999997</c:v>
                </c:pt>
                <c:pt idx="159">
                  <c:v>278.42500000000001</c:v>
                </c:pt>
                <c:pt idx="160">
                  <c:v>277.68299999999999</c:v>
                </c:pt>
                <c:pt idx="161">
                  <c:v>292.00900000000001</c:v>
                </c:pt>
                <c:pt idx="162">
                  <c:v>298.76</c:v>
                </c:pt>
                <c:pt idx="163">
                  <c:v>311.62700000000001</c:v>
                </c:pt>
                <c:pt idx="164">
                  <c:v>323.68099999999998</c:v>
                </c:pt>
                <c:pt idx="165">
                  <c:v>312.488</c:v>
                </c:pt>
                <c:pt idx="166">
                  <c:v>318.78399999999999</c:v>
                </c:pt>
                <c:pt idx="167">
                  <c:v>316.99400000000003</c:v>
                </c:pt>
                <c:pt idx="168">
                  <c:v>311.53100000000001</c:v>
                </c:pt>
                <c:pt idx="169">
                  <c:v>336.06099999999998</c:v>
                </c:pt>
                <c:pt idx="170">
                  <c:v>348.56700000000001</c:v>
                </c:pt>
                <c:pt idx="171">
                  <c:v>358.85500000000002</c:v>
                </c:pt>
                <c:pt idx="172">
                  <c:v>370.40199999999999</c:v>
                </c:pt>
                <c:pt idx="173">
                  <c:v>363.41699999999997</c:v>
                </c:pt>
                <c:pt idx="174">
                  <c:v>348.30799999999999</c:v>
                </c:pt>
                <c:pt idx="175">
                  <c:v>326.90699999999998</c:v>
                </c:pt>
                <c:pt idx="176">
                  <c:v>293.18599999999998</c:v>
                </c:pt>
                <c:pt idx="177">
                  <c:v>285.44900000000001</c:v>
                </c:pt>
                <c:pt idx="178">
                  <c:v>309.02199999999999</c:v>
                </c:pt>
                <c:pt idx="179">
                  <c:v>310.60500000000002</c:v>
                </c:pt>
                <c:pt idx="180">
                  <c:v>295.25299999999999</c:v>
                </c:pt>
                <c:pt idx="181">
                  <c:v>277.18299999999999</c:v>
                </c:pt>
                <c:pt idx="182">
                  <c:v>275.58300000000003</c:v>
                </c:pt>
                <c:pt idx="183">
                  <c:v>297.53699999999998</c:v>
                </c:pt>
                <c:pt idx="184">
                  <c:v>297.63900000000001</c:v>
                </c:pt>
                <c:pt idx="185">
                  <c:v>294.79899999999998</c:v>
                </c:pt>
                <c:pt idx="186">
                  <c:v>307.21600000000001</c:v>
                </c:pt>
                <c:pt idx="187">
                  <c:v>320.56900000000002</c:v>
                </c:pt>
                <c:pt idx="188">
                  <c:v>329.863</c:v>
                </c:pt>
                <c:pt idx="189">
                  <c:v>331.11700000000002</c:v>
                </c:pt>
                <c:pt idx="190">
                  <c:v>340.26299999999998</c:v>
                </c:pt>
                <c:pt idx="191">
                  <c:v>335.43299999999999</c:v>
                </c:pt>
                <c:pt idx="192">
                  <c:v>338.10199999999998</c:v>
                </c:pt>
                <c:pt idx="193">
                  <c:v>348.041</c:v>
                </c:pt>
                <c:pt idx="194">
                  <c:v>364.80500000000001</c:v>
                </c:pt>
                <c:pt idx="195">
                  <c:v>371.584</c:v>
                </c:pt>
                <c:pt idx="196">
                  <c:v>372.95400000000001</c:v>
                </c:pt>
                <c:pt idx="197">
                  <c:v>371.84100000000001</c:v>
                </c:pt>
                <c:pt idx="198">
                  <c:v>370.29899999999998</c:v>
                </c:pt>
                <c:pt idx="199">
                  <c:v>379.57600000000002</c:v>
                </c:pt>
                <c:pt idx="200">
                  <c:v>384.81099999999998</c:v>
                </c:pt>
                <c:pt idx="201">
                  <c:v>385.45299999999997</c:v>
                </c:pt>
                <c:pt idx="202">
                  <c:v>404.87299999999999</c:v>
                </c:pt>
                <c:pt idx="203">
                  <c:v>396.36399999999998</c:v>
                </c:pt>
                <c:pt idx="204">
                  <c:v>407.70299999999997</c:v>
                </c:pt>
                <c:pt idx="205">
                  <c:v>425.74599999999998</c:v>
                </c:pt>
                <c:pt idx="206">
                  <c:v>414.80099999999999</c:v>
                </c:pt>
                <c:pt idx="207">
                  <c:v>403.71199999999999</c:v>
                </c:pt>
                <c:pt idx="208">
                  <c:v>409.12900000000002</c:v>
                </c:pt>
                <c:pt idx="209">
                  <c:v>408.459</c:v>
                </c:pt>
                <c:pt idx="210">
                  <c:v>391.40499999999997</c:v>
                </c:pt>
                <c:pt idx="211">
                  <c:v>399.14800000000002</c:v>
                </c:pt>
                <c:pt idx="212">
                  <c:v>390.54199999999997</c:v>
                </c:pt>
                <c:pt idx="213">
                  <c:v>389.13799999999998</c:v>
                </c:pt>
                <c:pt idx="214">
                  <c:v>364.17099999999999</c:v>
                </c:pt>
                <c:pt idx="215">
                  <c:v>379.44600000000003</c:v>
                </c:pt>
                <c:pt idx="216">
                  <c:v>365.87200000000001</c:v>
                </c:pt>
                <c:pt idx="217">
                  <c:v>396.416</c:v>
                </c:pt>
                <c:pt idx="218">
                  <c:v>400.36</c:v>
                </c:pt>
                <c:pt idx="219">
                  <c:v>409.41899999999998</c:v>
                </c:pt>
                <c:pt idx="220">
                  <c:v>418.84</c:v>
                </c:pt>
                <c:pt idx="221">
                  <c:v>390.66199999999998</c:v>
                </c:pt>
                <c:pt idx="222">
                  <c:v>406.13200000000001</c:v>
                </c:pt>
                <c:pt idx="223">
                  <c:v>410.31799999999998</c:v>
                </c:pt>
                <c:pt idx="224">
                  <c:v>394.61900000000003</c:v>
                </c:pt>
                <c:pt idx="225">
                  <c:v>406.22800000000001</c:v>
                </c:pt>
                <c:pt idx="226">
                  <c:v>413.7</c:v>
                </c:pt>
                <c:pt idx="227">
                  <c:v>418.02</c:v>
                </c:pt>
                <c:pt idx="228">
                  <c:v>441.24299999999999</c:v>
                </c:pt>
                <c:pt idx="229">
                  <c:v>426.10300000000001</c:v>
                </c:pt>
                <c:pt idx="230">
                  <c:v>407.21600000000001</c:v>
                </c:pt>
                <c:pt idx="231">
                  <c:v>344.87200000000001</c:v>
                </c:pt>
                <c:pt idx="232">
                  <c:v>377.12299999999999</c:v>
                </c:pt>
                <c:pt idx="233">
                  <c:v>374.19499999999999</c:v>
                </c:pt>
                <c:pt idx="234">
                  <c:v>397.839</c:v>
                </c:pt>
                <c:pt idx="235">
                  <c:v>411.63900000000001</c:v>
                </c:pt>
                <c:pt idx="236">
                  <c:v>416.00599999999997</c:v>
                </c:pt>
                <c:pt idx="237">
                  <c:v>417.46699999999998</c:v>
                </c:pt>
                <c:pt idx="238">
                  <c:v>428.92099999999999</c:v>
                </c:pt>
                <c:pt idx="239">
                  <c:v>456.31</c:v>
                </c:pt>
                <c:pt idx="240">
                  <c:v>478.90499999999997</c:v>
                </c:pt>
                <c:pt idx="241">
                  <c:v>497.10199999999998</c:v>
                </c:pt>
                <c:pt idx="242">
                  <c:v>501.358</c:v>
                </c:pt>
                <c:pt idx="243">
                  <c:v>509.96100000000001</c:v>
                </c:pt>
                <c:pt idx="244">
                  <c:v>510.28399999999999</c:v>
                </c:pt>
                <c:pt idx="245">
                  <c:v>514.06799999999998</c:v>
                </c:pt>
                <c:pt idx="246">
                  <c:v>530.91200000000003</c:v>
                </c:pt>
                <c:pt idx="247">
                  <c:v>495.22399999999999</c:v>
                </c:pt>
                <c:pt idx="248">
                  <c:v>510.49</c:v>
                </c:pt>
                <c:pt idx="249">
                  <c:v>499.29700000000003</c:v>
                </c:pt>
                <c:pt idx="250">
                  <c:v>504.96199999999999</c:v>
                </c:pt>
                <c:pt idx="251">
                  <c:v>498.00400000000002</c:v>
                </c:pt>
                <c:pt idx="252">
                  <c:v>502.17200000000003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A7-4B3B-A1C6-C6B3B5750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875120"/>
        <c:axId val="1"/>
      </c:scatterChart>
      <c:valAx>
        <c:axId val="292875120"/>
        <c:scaling>
          <c:orientation val="minMax"/>
          <c:min val="36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287512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Rollierend</a:t>
            </a:r>
            <a:r>
              <a:rPr lang="de-DE" baseline="0"/>
              <a:t> 1 Jahr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'World+EM-Daten EUR'!$E$5</c:f>
              <c:strCache>
                <c:ptCount val="1"/>
                <c:pt idx="0">
                  <c:v>World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EUR'!$A$6:$A$258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EUR'!$E$6:$E$258</c:f>
              <c:numCache>
                <c:formatCode>0.00%</c:formatCode>
                <c:ptCount val="253"/>
                <c:pt idx="12">
                  <c:v>-0.12297999999999998</c:v>
                </c:pt>
                <c:pt idx="13">
                  <c:v>-0.14529499227412745</c:v>
                </c:pt>
                <c:pt idx="14">
                  <c:v>-8.9131050990519878E-2</c:v>
                </c:pt>
                <c:pt idx="15">
                  <c:v>-2.9676764184780269E-2</c:v>
                </c:pt>
                <c:pt idx="16">
                  <c:v>-0.15237835765171237</c:v>
                </c:pt>
                <c:pt idx="17">
                  <c:v>-0.206734763696789</c:v>
                </c:pt>
                <c:pt idx="18">
                  <c:v>-0.27324409321828891</c:v>
                </c:pt>
                <c:pt idx="19">
                  <c:v>-0.2978089857980043</c:v>
                </c:pt>
                <c:pt idx="20">
                  <c:v>-0.2330619248885768</c:v>
                </c:pt>
                <c:pt idx="21">
                  <c:v>-0.255242895496682</c:v>
                </c:pt>
                <c:pt idx="22">
                  <c:v>-0.22556381736618936</c:v>
                </c:pt>
                <c:pt idx="23">
                  <c:v>-0.23739919936318232</c:v>
                </c:pt>
                <c:pt idx="24">
                  <c:v>-0.32024355202846</c:v>
                </c:pt>
                <c:pt idx="25">
                  <c:v>-0.35757816941444009</c:v>
                </c:pt>
                <c:pt idx="26">
                  <c:v>-0.36273526733745964</c:v>
                </c:pt>
                <c:pt idx="27">
                  <c:v>-0.39396773439326627</c:v>
                </c:pt>
                <c:pt idx="28">
                  <c:v>-0.31025821121177133</c:v>
                </c:pt>
                <c:pt idx="29">
                  <c:v>-0.28401207565769204</c:v>
                </c:pt>
                <c:pt idx="30">
                  <c:v>-0.16040221914008324</c:v>
                </c:pt>
                <c:pt idx="31">
                  <c:v>-5.2525525931940931E-2</c:v>
                </c:pt>
                <c:pt idx="32">
                  <c:v>-9.1900171186592994E-3</c:v>
                </c:pt>
                <c:pt idx="33">
                  <c:v>6.4139842541107717E-2</c:v>
                </c:pt>
                <c:pt idx="34">
                  <c:v>5.3846886307370001E-2</c:v>
                </c:pt>
                <c:pt idx="35">
                  <c:v>-1.104337170778924E-2</c:v>
                </c:pt>
                <c:pt idx="36">
                  <c:v>0.10740405260332797</c:v>
                </c:pt>
                <c:pt idx="37">
                  <c:v>0.20541229358772406</c:v>
                </c:pt>
                <c:pt idx="38">
                  <c:v>0.25221102891971592</c:v>
                </c:pt>
                <c:pt idx="39">
                  <c:v>0.27752057613168724</c:v>
                </c:pt>
                <c:pt idx="40">
                  <c:v>0.20516405184763276</c:v>
                </c:pt>
                <c:pt idx="41">
                  <c:v>0.19041062885072102</c:v>
                </c:pt>
                <c:pt idx="42">
                  <c:v>0.17041381019245061</c:v>
                </c:pt>
                <c:pt idx="43">
                  <c:v>9.9241366175723655E-2</c:v>
                </c:pt>
                <c:pt idx="44">
                  <c:v>4.4466672728926016E-2</c:v>
                </c:pt>
                <c:pt idx="45">
                  <c:v>9.7937073552675669E-2</c:v>
                </c:pt>
                <c:pt idx="46">
                  <c:v>3.4982305549280834E-2</c:v>
                </c:pt>
                <c:pt idx="47">
                  <c:v>5.9091673932663236E-2</c:v>
                </c:pt>
                <c:pt idx="48">
                  <c:v>6.4572320089671065E-2</c:v>
                </c:pt>
                <c:pt idx="49">
                  <c:v>5.1800842791489998E-2</c:v>
                </c:pt>
                <c:pt idx="50">
                  <c:v>4.8284129643537899E-2</c:v>
                </c:pt>
                <c:pt idx="51">
                  <c:v>4.5284592596853468E-2</c:v>
                </c:pt>
                <c:pt idx="52">
                  <c:v>2.516254690230002E-2</c:v>
                </c:pt>
                <c:pt idx="53">
                  <c:v>0.10121439930605769</c:v>
                </c:pt>
                <c:pt idx="54">
                  <c:v>0.10596886423621399</c:v>
                </c:pt>
                <c:pt idx="55">
                  <c:v>0.16702040109152327</c:v>
                </c:pt>
                <c:pt idx="56">
                  <c:v>0.16710197922108083</c:v>
                </c:pt>
                <c:pt idx="57">
                  <c:v>0.22510551593654515</c:v>
                </c:pt>
                <c:pt idx="58">
                  <c:v>0.20295949249214318</c:v>
                </c:pt>
                <c:pt idx="59">
                  <c:v>0.25359639493904895</c:v>
                </c:pt>
                <c:pt idx="60">
                  <c:v>0.2616601690333229</c:v>
                </c:pt>
                <c:pt idx="61">
                  <c:v>0.25608990018845534</c:v>
                </c:pt>
                <c:pt idx="62">
                  <c:v>0.26080546714614417</c:v>
                </c:pt>
                <c:pt idx="63">
                  <c:v>0.26758567556784585</c:v>
                </c:pt>
                <c:pt idx="64">
                  <c:v>0.27410139278879053</c:v>
                </c:pt>
                <c:pt idx="65">
                  <c:v>0.13411928424203423</c:v>
                </c:pt>
                <c:pt idx="66">
                  <c:v>0.10713510892175759</c:v>
                </c:pt>
                <c:pt idx="67">
                  <c:v>8.2111618354798521E-2</c:v>
                </c:pt>
                <c:pt idx="68">
                  <c:v>0.11228118161925593</c:v>
                </c:pt>
                <c:pt idx="69">
                  <c:v>8.6769545125152892E-2</c:v>
                </c:pt>
                <c:pt idx="70">
                  <c:v>0.13846656264741086</c:v>
                </c:pt>
                <c:pt idx="71">
                  <c:v>6.9785929902988819E-2</c:v>
                </c:pt>
                <c:pt idx="72">
                  <c:v>7.4003067484662566E-2</c:v>
                </c:pt>
                <c:pt idx="73">
                  <c:v>8.6708157368303951E-2</c:v>
                </c:pt>
                <c:pt idx="74">
                  <c:v>4.5700922323731241E-2</c:v>
                </c:pt>
                <c:pt idx="75">
                  <c:v>4.9469811259320373E-2</c:v>
                </c:pt>
                <c:pt idx="76">
                  <c:v>7.9722380597342157E-2</c:v>
                </c:pt>
                <c:pt idx="77">
                  <c:v>0.18848900876289254</c:v>
                </c:pt>
                <c:pt idx="78">
                  <c:v>0.1700670862438618</c:v>
                </c:pt>
                <c:pt idx="79">
                  <c:v>0.11966935723595462</c:v>
                </c:pt>
                <c:pt idx="80">
                  <c:v>9.8342331466639843E-2</c:v>
                </c:pt>
                <c:pt idx="81">
                  <c:v>7.8595555361222758E-2</c:v>
                </c:pt>
                <c:pt idx="82">
                  <c:v>6.207702523240366E-2</c:v>
                </c:pt>
                <c:pt idx="83">
                  <c:v>1.7791946236443312E-2</c:v>
                </c:pt>
                <c:pt idx="84">
                  <c:v>-1.6590713400676194E-2</c:v>
                </c:pt>
                <c:pt idx="85">
                  <c:v>-0.12649567405043871</c:v>
                </c:pt>
                <c:pt idx="86">
                  <c:v>-0.13448636221130739</c:v>
                </c:pt>
                <c:pt idx="87">
                  <c:v>-0.18725890687212365</c:v>
                </c:pt>
                <c:pt idx="88">
                  <c:v>-0.14509266311246505</c:v>
                </c:pt>
                <c:pt idx="89">
                  <c:v>-0.16598811726891982</c:v>
                </c:pt>
                <c:pt idx="90">
                  <c:v>-0.23431650707333407</c:v>
                </c:pt>
                <c:pt idx="91">
                  <c:v>-0.21816956490661998</c:v>
                </c:pt>
                <c:pt idx="92">
                  <c:v>-0.18580108079502544</c:v>
                </c:pt>
                <c:pt idx="93">
                  <c:v>-0.25123896585622929</c:v>
                </c:pt>
                <c:pt idx="94">
                  <c:v>-0.33655769846350836</c:v>
                </c:pt>
                <c:pt idx="95">
                  <c:v>-0.34406315143434596</c:v>
                </c:pt>
                <c:pt idx="96">
                  <c:v>-0.37641745147030559</c:v>
                </c:pt>
                <c:pt idx="97">
                  <c:v>-0.32331143971058263</c:v>
                </c:pt>
                <c:pt idx="98">
                  <c:v>-0.36791393487159052</c:v>
                </c:pt>
                <c:pt idx="99">
                  <c:v>-0.31474270881050537</c:v>
                </c:pt>
                <c:pt idx="100">
                  <c:v>-0.28715834986399325</c:v>
                </c:pt>
                <c:pt idx="101">
                  <c:v>-0.28443966926706221</c:v>
                </c:pt>
                <c:pt idx="102">
                  <c:v>-0.20805939039923826</c:v>
                </c:pt>
                <c:pt idx="103">
                  <c:v>-0.13730458291431025</c:v>
                </c:pt>
                <c:pt idx="104">
                  <c:v>-0.15066746662666863</c:v>
                </c:pt>
                <c:pt idx="105">
                  <c:v>-6.1057646756270123E-2</c:v>
                </c:pt>
                <c:pt idx="106">
                  <c:v>1.7761560846162094E-2</c:v>
                </c:pt>
                <c:pt idx="107">
                  <c:v>0.1138768793960121</c:v>
                </c:pt>
                <c:pt idx="108">
                  <c:v>0.25937912022054421</c:v>
                </c:pt>
                <c:pt idx="109">
                  <c:v>0.25924772483476932</c:v>
                </c:pt>
                <c:pt idx="110">
                  <c:v>0.43598853868194842</c:v>
                </c:pt>
                <c:pt idx="111">
                  <c:v>0.49506991253969135</c:v>
                </c:pt>
                <c:pt idx="112">
                  <c:v>0.365476904619076</c:v>
                </c:pt>
                <c:pt idx="113">
                  <c:v>0.31040279409844618</c:v>
                </c:pt>
                <c:pt idx="114">
                  <c:v>0.26194112295295024</c:v>
                </c:pt>
                <c:pt idx="115">
                  <c:v>0.19524934144790618</c:v>
                </c:pt>
                <c:pt idx="116">
                  <c:v>0.1465489330389993</c:v>
                </c:pt>
                <c:pt idx="117">
                  <c:v>0.14303012829753481</c:v>
                </c:pt>
                <c:pt idx="118">
                  <c:v>0.19681189908297658</c:v>
                </c:pt>
                <c:pt idx="119">
                  <c:v>0.22228337219575067</c:v>
                </c:pt>
                <c:pt idx="120">
                  <c:v>0.19528477613563755</c:v>
                </c:pt>
                <c:pt idx="121">
                  <c:v>0.20863675084498912</c:v>
                </c:pt>
                <c:pt idx="122">
                  <c:v>0.20221087077979072</c:v>
                </c:pt>
                <c:pt idx="123">
                  <c:v>8.1724917405668673E-2</c:v>
                </c:pt>
                <c:pt idx="124">
                  <c:v>5.9808408078589448E-2</c:v>
                </c:pt>
                <c:pt idx="125">
                  <c:v>9.3098852922494535E-2</c:v>
                </c:pt>
                <c:pt idx="126">
                  <c:v>0.1026456388799486</c:v>
                </c:pt>
                <c:pt idx="127">
                  <c:v>7.4679231422021264E-2</c:v>
                </c:pt>
                <c:pt idx="128">
                  <c:v>1.0358371412435119E-2</c:v>
                </c:pt>
                <c:pt idx="129">
                  <c:v>-2.6698784240528739E-2</c:v>
                </c:pt>
                <c:pt idx="130">
                  <c:v>1.3987572104077417E-2</c:v>
                </c:pt>
                <c:pt idx="131">
                  <c:v>-1.8851827714911895E-2</c:v>
                </c:pt>
                <c:pt idx="132">
                  <c:v>-2.3819273819273956E-2</c:v>
                </c:pt>
                <c:pt idx="133">
                  <c:v>1.5994634351518044E-2</c:v>
                </c:pt>
                <c:pt idx="134">
                  <c:v>1.5015214384509035E-2</c:v>
                </c:pt>
                <c:pt idx="135">
                  <c:v>7.1600799136565252E-2</c:v>
                </c:pt>
                <c:pt idx="136">
                  <c:v>6.8995693526471946E-2</c:v>
                </c:pt>
                <c:pt idx="137">
                  <c:v>3.4557801426520429E-2</c:v>
                </c:pt>
                <c:pt idx="138">
                  <c:v>8.5547823650289567E-2</c:v>
                </c:pt>
                <c:pt idx="139">
                  <c:v>0.14367037137435634</c:v>
                </c:pt>
                <c:pt idx="140">
                  <c:v>0.23498697833957949</c:v>
                </c:pt>
                <c:pt idx="141">
                  <c:v>0.26807904114026582</c:v>
                </c:pt>
                <c:pt idx="142">
                  <c:v>0.17810928267981829</c:v>
                </c:pt>
                <c:pt idx="143">
                  <c:v>0.17604222018259974</c:v>
                </c:pt>
                <c:pt idx="144">
                  <c:v>0.14046004334754958</c:v>
                </c:pt>
                <c:pt idx="145">
                  <c:v>0.11780831114194301</c:v>
                </c:pt>
                <c:pt idx="146">
                  <c:v>0.1326363755287141</c:v>
                </c:pt>
                <c:pt idx="147">
                  <c:v>0.15994856959177106</c:v>
                </c:pt>
                <c:pt idx="148">
                  <c:v>0.17152459122342156</c:v>
                </c:pt>
                <c:pt idx="149">
                  <c:v>0.21898919591625465</c:v>
                </c:pt>
                <c:pt idx="150">
                  <c:v>0.15768755041677873</c:v>
                </c:pt>
                <c:pt idx="151">
                  <c:v>0.14299700114389347</c:v>
                </c:pt>
                <c:pt idx="152">
                  <c:v>0.12449080360449316</c:v>
                </c:pt>
                <c:pt idx="153">
                  <c:v>0.14249366467751168</c:v>
                </c:pt>
                <c:pt idx="154">
                  <c:v>0.19874411953660909</c:v>
                </c:pt>
                <c:pt idx="155">
                  <c:v>0.20726835830398116</c:v>
                </c:pt>
                <c:pt idx="156">
                  <c:v>0.21202182442373707</c:v>
                </c:pt>
                <c:pt idx="157">
                  <c:v>0.16833328328478614</c:v>
                </c:pt>
                <c:pt idx="158">
                  <c:v>0.15179164380792876</c:v>
                </c:pt>
                <c:pt idx="159">
                  <c:v>0.10934988638253063</c:v>
                </c:pt>
                <c:pt idx="160">
                  <c:v>0.10884316213383349</c:v>
                </c:pt>
                <c:pt idx="161">
                  <c:v>0.12894482440844568</c:v>
                </c:pt>
                <c:pt idx="162">
                  <c:v>0.17770076925935574</c:v>
                </c:pt>
                <c:pt idx="163">
                  <c:v>0.15084796191609651</c:v>
                </c:pt>
                <c:pt idx="164">
                  <c:v>0.21226009477285612</c:v>
                </c:pt>
                <c:pt idx="165">
                  <c:v>0.20228246384459214</c:v>
                </c:pt>
                <c:pt idx="166">
                  <c:v>0.17917466244835145</c:v>
                </c:pt>
                <c:pt idx="167">
                  <c:v>0.18951218474886233</c:v>
                </c:pt>
                <c:pt idx="168">
                  <c:v>0.19497905128010595</c:v>
                </c:pt>
                <c:pt idx="169">
                  <c:v>0.27868403015764209</c:v>
                </c:pt>
                <c:pt idx="170">
                  <c:v>0.32823598228461592</c:v>
                </c:pt>
                <c:pt idx="171">
                  <c:v>0.36060318411937109</c:v>
                </c:pt>
                <c:pt idx="172">
                  <c:v>0.32908789386401338</c:v>
                </c:pt>
                <c:pt idx="173">
                  <c:v>0.3156016165819695</c:v>
                </c:pt>
                <c:pt idx="174">
                  <c:v>0.2463889305238911</c:v>
                </c:pt>
                <c:pt idx="175">
                  <c:v>0.27066685468960561</c:v>
                </c:pt>
                <c:pt idx="176">
                  <c:v>0.12698748085151346</c:v>
                </c:pt>
                <c:pt idx="177">
                  <c:v>7.4077931352565685E-2</c:v>
                </c:pt>
                <c:pt idx="178">
                  <c:v>0.15429501370827037</c:v>
                </c:pt>
                <c:pt idx="179">
                  <c:v>0.17181879938503331</c:v>
                </c:pt>
                <c:pt idx="180">
                  <c:v>0.10421016987414622</c:v>
                </c:pt>
                <c:pt idx="181">
                  <c:v>-1.0117388507718594E-2</c:v>
                </c:pt>
                <c:pt idx="182">
                  <c:v>-8.1277131173324801E-2</c:v>
                </c:pt>
                <c:pt idx="183">
                  <c:v>-9.0053426191685659E-2</c:v>
                </c:pt>
                <c:pt idx="184">
                  <c:v>-6.2462567378718359E-2</c:v>
                </c:pt>
                <c:pt idx="185">
                  <c:v>-5.4218296622077777E-2</c:v>
                </c:pt>
                <c:pt idx="186">
                  <c:v>-2.4949998734145162E-2</c:v>
                </c:pt>
                <c:pt idx="187">
                  <c:v>-1.6517358948906602E-2</c:v>
                </c:pt>
                <c:pt idx="188">
                  <c:v>7.3300077002912634E-2</c:v>
                </c:pt>
                <c:pt idx="189">
                  <c:v>0.10609208776595747</c:v>
                </c:pt>
                <c:pt idx="190">
                  <c:v>1.964283446164794E-2</c:v>
                </c:pt>
                <c:pt idx="191">
                  <c:v>2.7002617880919955E-2</c:v>
                </c:pt>
                <c:pt idx="192">
                  <c:v>0.10726789501929401</c:v>
                </c:pt>
                <c:pt idx="193">
                  <c:v>0.17257577603595564</c:v>
                </c:pt>
                <c:pt idx="194">
                  <c:v>0.23996274763577596</c:v>
                </c:pt>
                <c:pt idx="195">
                  <c:v>0.22278193263746915</c:v>
                </c:pt>
                <c:pt idx="196">
                  <c:v>0.20590114189890585</c:v>
                </c:pt>
                <c:pt idx="197">
                  <c:v>0.15258107256332076</c:v>
                </c:pt>
                <c:pt idx="198">
                  <c:v>0.15127812325548184</c:v>
                </c:pt>
                <c:pt idx="199">
                  <c:v>0.10135160550171141</c:v>
                </c:pt>
                <c:pt idx="200">
                  <c:v>8.8413645097696669E-2</c:v>
                </c:pt>
                <c:pt idx="201">
                  <c:v>0.1232858699327497</c:v>
                </c:pt>
                <c:pt idx="202">
                  <c:v>0.15528635047180095</c:v>
                </c:pt>
                <c:pt idx="203">
                  <c:v>0.1001378507171804</c:v>
                </c:pt>
                <c:pt idx="204">
                  <c:v>7.5129533678756522E-2</c:v>
                </c:pt>
                <c:pt idx="205">
                  <c:v>9.1558239144740483E-2</c:v>
                </c:pt>
                <c:pt idx="206">
                  <c:v>2.2460554582958148E-2</c:v>
                </c:pt>
                <c:pt idx="207">
                  <c:v>-1.2155346427373037E-2</c:v>
                </c:pt>
                <c:pt idx="208">
                  <c:v>2.0439470692756867E-2</c:v>
                </c:pt>
                <c:pt idx="209">
                  <c:v>7.4776368435444107E-2</c:v>
                </c:pt>
                <c:pt idx="210">
                  <c:v>8.5183159580286327E-2</c:v>
                </c:pt>
                <c:pt idx="211">
                  <c:v>0.12735583244630888</c:v>
                </c:pt>
                <c:pt idx="212">
                  <c:v>0.15573413426265592</c:v>
                </c:pt>
                <c:pt idx="213">
                  <c:v>0.13219726742144267</c:v>
                </c:pt>
                <c:pt idx="214">
                  <c:v>4.006210677837263E-2</c:v>
                </c:pt>
                <c:pt idx="215">
                  <c:v>5.4528465954815308E-2</c:v>
                </c:pt>
                <c:pt idx="216">
                  <c:v>-4.107655566587054E-2</c:v>
                </c:pt>
                <c:pt idx="217">
                  <c:v>1.4627568153573467E-2</c:v>
                </c:pt>
                <c:pt idx="218">
                  <c:v>7.5667062763314252E-2</c:v>
                </c:pt>
                <c:pt idx="219">
                  <c:v>0.13925157152163381</c:v>
                </c:pt>
                <c:pt idx="220">
                  <c:v>0.14791641881441908</c:v>
                </c:pt>
                <c:pt idx="221">
                  <c:v>4.4470174090477155E-2</c:v>
                </c:pt>
                <c:pt idx="222">
                  <c:v>9.0155715005689085E-2</c:v>
                </c:pt>
                <c:pt idx="223">
                  <c:v>8.8929842720456342E-2</c:v>
                </c:pt>
                <c:pt idx="224">
                  <c:v>5.9285636351012361E-2</c:v>
                </c:pt>
                <c:pt idx="225">
                  <c:v>8.4871938790582302E-2</c:v>
                </c:pt>
                <c:pt idx="226">
                  <c:v>0.1445121761577457</c:v>
                </c:pt>
                <c:pt idx="227">
                  <c:v>0.17611026033690647</c:v>
                </c:pt>
                <c:pt idx="228">
                  <c:v>0.30018300770647133</c:v>
                </c:pt>
                <c:pt idx="229">
                  <c:v>0.21902835907245355</c:v>
                </c:pt>
                <c:pt idx="230">
                  <c:v>8.4690357471039146E-2</c:v>
                </c:pt>
                <c:pt idx="231">
                  <c:v>-8.2990816810271095E-2</c:v>
                </c:pt>
                <c:pt idx="232">
                  <c:v>-1.7778824637851853E-2</c:v>
                </c:pt>
                <c:pt idx="233">
                  <c:v>6.9877613513217973E-2</c:v>
                </c:pt>
                <c:pt idx="234">
                  <c:v>4.27606651447201E-2</c:v>
                </c:pt>
                <c:pt idx="235">
                  <c:v>9.6630005378637307E-3</c:v>
                </c:pt>
                <c:pt idx="236">
                  <c:v>7.5378766597374414E-2</c:v>
                </c:pt>
                <c:pt idx="237">
                  <c:v>2.6445013252005989E-2</c:v>
                </c:pt>
                <c:pt idx="238">
                  <c:v>-4.3478851614831004E-4</c:v>
                </c:pt>
                <c:pt idx="239">
                  <c:v>5.5584587513935357E-2</c:v>
                </c:pt>
                <c:pt idx="240">
                  <c:v>6.3305469227524336E-2</c:v>
                </c:pt>
                <c:pt idx="241">
                  <c:v>5.3133177130543441E-2</c:v>
                </c:pt>
                <c:pt idx="242">
                  <c:v>0.17052982431775576</c:v>
                </c:pt>
                <c:pt idx="243">
                  <c:v>0.43804361729342522</c:v>
                </c:pt>
                <c:pt idx="244">
                  <c:v>0.3222718356266876</c:v>
                </c:pt>
                <c:pt idx="245">
                  <c:v>0.27939393094604204</c:v>
                </c:pt>
                <c:pt idx="246">
                  <c:v>0.31687318034105605</c:v>
                </c:pt>
                <c:pt idx="247">
                  <c:v>0.34696811051104004</c:v>
                </c:pt>
                <c:pt idx="248">
                  <c:v>0.31468775033959129</c:v>
                </c:pt>
                <c:pt idx="249">
                  <c:v>0.30343412727537999</c:v>
                </c:pt>
                <c:pt idx="250">
                  <c:v>0.41346890136428938</c:v>
                </c:pt>
                <c:pt idx="251">
                  <c:v>0.29415501905972041</c:v>
                </c:pt>
                <c:pt idx="252">
                  <c:v>0.31067300880477688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34-4D54-951F-7BCDFF459B0B}"/>
            </c:ext>
          </c:extLst>
        </c:ser>
        <c:ser>
          <c:idx val="4"/>
          <c:order val="1"/>
          <c:tx>
            <c:strRef>
              <c:f>'World+EM-Daten EUR'!$F$5</c:f>
              <c:strCache>
                <c:ptCount val="1"/>
                <c:pt idx="0">
                  <c:v>EM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EUR'!$A$6:$A$258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EUR'!$F$6:$F$258</c:f>
              <c:numCache>
                <c:formatCode>0.00%</c:formatCode>
                <c:ptCount val="253"/>
                <c:pt idx="12">
                  <c:v>2.6839999999999975E-2</c:v>
                </c:pt>
                <c:pt idx="13">
                  <c:v>-4.4067324353269988E-2</c:v>
                </c:pt>
                <c:pt idx="14">
                  <c:v>3.7379946933741914E-2</c:v>
                </c:pt>
                <c:pt idx="15">
                  <c:v>0.16264447987245911</c:v>
                </c:pt>
                <c:pt idx="16">
                  <c:v>8.273018170736357E-2</c:v>
                </c:pt>
                <c:pt idx="17">
                  <c:v>-2.8964375078756488E-2</c:v>
                </c:pt>
                <c:pt idx="18">
                  <c:v>-0.13353409967314256</c:v>
                </c:pt>
                <c:pt idx="19">
                  <c:v>-0.11024068913098561</c:v>
                </c:pt>
                <c:pt idx="20">
                  <c:v>-5.2947052947052931E-2</c:v>
                </c:pt>
                <c:pt idx="21">
                  <c:v>-5.3585838208594083E-3</c:v>
                </c:pt>
                <c:pt idx="22">
                  <c:v>-1.5569776316562089E-2</c:v>
                </c:pt>
                <c:pt idx="23">
                  <c:v>-5.7127456057835646E-2</c:v>
                </c:pt>
                <c:pt idx="24">
                  <c:v>-0.20387791671535982</c:v>
                </c:pt>
                <c:pt idx="25">
                  <c:v>-0.2752992184795876</c:v>
                </c:pt>
                <c:pt idx="26">
                  <c:v>-0.30638435836703093</c:v>
                </c:pt>
                <c:pt idx="27">
                  <c:v>-0.36666866638670592</c:v>
                </c:pt>
                <c:pt idx="28">
                  <c:v>-0.30792235093367104</c:v>
                </c:pt>
                <c:pt idx="29">
                  <c:v>-0.25849060101590593</c:v>
                </c:pt>
                <c:pt idx="30">
                  <c:v>-8.2588055779256542E-2</c:v>
                </c:pt>
                <c:pt idx="31">
                  <c:v>6.8646992494048709E-2</c:v>
                </c:pt>
                <c:pt idx="32">
                  <c:v>0.15162941018044718</c:v>
                </c:pt>
                <c:pt idx="33">
                  <c:v>0.23537464981555889</c:v>
                </c:pt>
                <c:pt idx="34">
                  <c:v>0.26352890659478301</c:v>
                </c:pt>
                <c:pt idx="35">
                  <c:v>0.16563536902519949</c:v>
                </c:pt>
                <c:pt idx="36">
                  <c:v>0.2963461326744059</c:v>
                </c:pt>
                <c:pt idx="37">
                  <c:v>0.39962544933510968</c:v>
                </c:pt>
                <c:pt idx="38">
                  <c:v>0.5119389225755353</c:v>
                </c:pt>
                <c:pt idx="39">
                  <c:v>0.61308001461454142</c:v>
                </c:pt>
                <c:pt idx="40">
                  <c:v>0.42593698765934174</c:v>
                </c:pt>
                <c:pt idx="41">
                  <c:v>0.34931309924122167</c:v>
                </c:pt>
                <c:pt idx="42">
                  <c:v>0.25669338631061023</c:v>
                </c:pt>
                <c:pt idx="43">
                  <c:v>0.15041993519781727</c:v>
                </c:pt>
                <c:pt idx="44">
                  <c:v>8.5165263486124188E-2</c:v>
                </c:pt>
                <c:pt idx="45">
                  <c:v>0.1826586629726541</c:v>
                </c:pt>
                <c:pt idx="46">
                  <c:v>8.7696940519007116E-2</c:v>
                </c:pt>
                <c:pt idx="47">
                  <c:v>0.15873595937836593</c:v>
                </c:pt>
                <c:pt idx="48">
                  <c:v>0.16509554140127403</c:v>
                </c:pt>
                <c:pt idx="49">
                  <c:v>0.15910090968686319</c:v>
                </c:pt>
                <c:pt idx="50">
                  <c:v>0.18355446777448581</c:v>
                </c:pt>
                <c:pt idx="51">
                  <c:v>0.1027557568893922</c:v>
                </c:pt>
                <c:pt idx="52">
                  <c:v>0.14787382906851354</c:v>
                </c:pt>
                <c:pt idx="53">
                  <c:v>0.29085333654496437</c:v>
                </c:pt>
                <c:pt idx="54">
                  <c:v>0.35050826271575874</c:v>
                </c:pt>
                <c:pt idx="55">
                  <c:v>0.45168941141591867</c:v>
                </c:pt>
                <c:pt idx="56">
                  <c:v>0.40153011745267775</c:v>
                </c:pt>
                <c:pt idx="57">
                  <c:v>0.5100038175886723</c:v>
                </c:pt>
                <c:pt idx="58">
                  <c:v>0.42102705189068157</c:v>
                </c:pt>
                <c:pt idx="59">
                  <c:v>0.49478794920740321</c:v>
                </c:pt>
                <c:pt idx="60">
                  <c:v>0.54412777089357012</c:v>
                </c:pt>
                <c:pt idx="61">
                  <c:v>0.59509273749941882</c:v>
                </c:pt>
                <c:pt idx="62">
                  <c:v>0.51970337906964947</c:v>
                </c:pt>
                <c:pt idx="63">
                  <c:v>0.58355013921219578</c:v>
                </c:pt>
                <c:pt idx="64">
                  <c:v>0.66339255210112724</c:v>
                </c:pt>
                <c:pt idx="65">
                  <c:v>0.34978756387437548</c:v>
                </c:pt>
                <c:pt idx="66">
                  <c:v>0.28261579713892937</c:v>
                </c:pt>
                <c:pt idx="67">
                  <c:v>0.22215060214051863</c:v>
                </c:pt>
                <c:pt idx="68">
                  <c:v>0.25435674013326492</c:v>
                </c:pt>
                <c:pt idx="69">
                  <c:v>0.14621028861678842</c:v>
                </c:pt>
                <c:pt idx="70">
                  <c:v>0.26659541332030412</c:v>
                </c:pt>
                <c:pt idx="71">
                  <c:v>0.19112527553065672</c:v>
                </c:pt>
                <c:pt idx="72">
                  <c:v>0.18204610421966372</c:v>
                </c:pt>
                <c:pt idx="73">
                  <c:v>9.9050440780047211E-2</c:v>
                </c:pt>
                <c:pt idx="74">
                  <c:v>5.6482878478256726E-2</c:v>
                </c:pt>
                <c:pt idx="75">
                  <c:v>9.6688188159335997E-2</c:v>
                </c:pt>
                <c:pt idx="76">
                  <c:v>8.8733807912241947E-2</c:v>
                </c:pt>
                <c:pt idx="77">
                  <c:v>0.31877346150983099</c:v>
                </c:pt>
                <c:pt idx="78">
                  <c:v>0.3727323375693099</c:v>
                </c:pt>
                <c:pt idx="79">
                  <c:v>0.40324281984334198</c:v>
                </c:pt>
                <c:pt idx="80">
                  <c:v>0.34891715190519967</c:v>
                </c:pt>
                <c:pt idx="81">
                  <c:v>0.40919777625161036</c:v>
                </c:pt>
                <c:pt idx="82">
                  <c:v>0.48104500785973991</c:v>
                </c:pt>
                <c:pt idx="83">
                  <c:v>0.31108935813172978</c:v>
                </c:pt>
                <c:pt idx="84">
                  <c:v>0.25743356274100027</c:v>
                </c:pt>
                <c:pt idx="85">
                  <c:v>8.2332352239280926E-2</c:v>
                </c:pt>
                <c:pt idx="86">
                  <c:v>0.15914657845024704</c:v>
                </c:pt>
                <c:pt idx="87">
                  <c:v>1.9435720199219464E-2</c:v>
                </c:pt>
                <c:pt idx="88">
                  <c:v>9.7970278775821651E-2</c:v>
                </c:pt>
                <c:pt idx="89">
                  <c:v>5.3566748781382678E-2</c:v>
                </c:pt>
                <c:pt idx="90">
                  <c:v>-0.10311079501530651</c:v>
                </c:pt>
                <c:pt idx="91">
                  <c:v>-0.16094015726348143</c:v>
                </c:pt>
                <c:pt idx="92">
                  <c:v>-0.1674687891673704</c:v>
                </c:pt>
                <c:pt idx="93">
                  <c:v>-0.3236941990886163</c:v>
                </c:pt>
                <c:pt idx="94">
                  <c:v>-0.50199578053576777</c:v>
                </c:pt>
                <c:pt idx="95">
                  <c:v>-0.49744727448554393</c:v>
                </c:pt>
                <c:pt idx="96">
                  <c:v>-0.50915205431595145</c:v>
                </c:pt>
                <c:pt idx="97">
                  <c:v>-0.42372237738252727</c:v>
                </c:pt>
                <c:pt idx="98">
                  <c:v>-0.47610228898705209</c:v>
                </c:pt>
                <c:pt idx="99">
                  <c:v>-0.36831408339348948</c:v>
                </c:pt>
                <c:pt idx="100">
                  <c:v>-0.32907952078224334</c:v>
                </c:pt>
                <c:pt idx="101">
                  <c:v>-0.27930106806779609</c:v>
                </c:pt>
                <c:pt idx="102">
                  <c:v>-0.19199606957541071</c:v>
                </c:pt>
                <c:pt idx="103">
                  <c:v>-8.4826121087669071E-2</c:v>
                </c:pt>
                <c:pt idx="104">
                  <c:v>-7.6110686606265743E-2</c:v>
                </c:pt>
                <c:pt idx="105">
                  <c:v>0.14417963675000123</c:v>
                </c:pt>
                <c:pt idx="106">
                  <c:v>0.41060793274102547</c:v>
                </c:pt>
                <c:pt idx="107">
                  <c:v>0.56456222763031283</c:v>
                </c:pt>
                <c:pt idx="108">
                  <c:v>0.72944585034796106</c:v>
                </c:pt>
                <c:pt idx="109">
                  <c:v>0.66126758068515956</c:v>
                </c:pt>
                <c:pt idx="110">
                  <c:v>0.78339559736258502</c:v>
                </c:pt>
                <c:pt idx="111">
                  <c:v>0.77679901503969107</c:v>
                </c:pt>
                <c:pt idx="112">
                  <c:v>0.56587432775359114</c:v>
                </c:pt>
                <c:pt idx="113">
                  <c:v>0.41184529119408686</c:v>
                </c:pt>
                <c:pt idx="114">
                  <c:v>0.41022796368795555</c:v>
                </c:pt>
                <c:pt idx="115">
                  <c:v>0.30503472306357748</c:v>
                </c:pt>
                <c:pt idx="116">
                  <c:v>0.33253581450302772</c:v>
                </c:pt>
                <c:pt idx="117">
                  <c:v>0.28716303188555048</c:v>
                </c:pt>
                <c:pt idx="118">
                  <c:v>0.3116124726558156</c:v>
                </c:pt>
                <c:pt idx="119">
                  <c:v>0.3302585528636155</c:v>
                </c:pt>
                <c:pt idx="120">
                  <c:v>0.27134715392065978</c:v>
                </c:pt>
                <c:pt idx="121">
                  <c:v>0.24175243002094149</c:v>
                </c:pt>
                <c:pt idx="122">
                  <c:v>0.1946987589821485</c:v>
                </c:pt>
                <c:pt idx="123">
                  <c:v>0.12950549177095727</c:v>
                </c:pt>
                <c:pt idx="124">
                  <c:v>8.1509537757028738E-2</c:v>
                </c:pt>
                <c:pt idx="125">
                  <c:v>9.9699123697769787E-2</c:v>
                </c:pt>
                <c:pt idx="126">
                  <c:v>7.969046664498225E-2</c:v>
                </c:pt>
                <c:pt idx="127">
                  <c:v>6.4807456645252337E-2</c:v>
                </c:pt>
                <c:pt idx="128">
                  <c:v>-3.7199181315068164E-2</c:v>
                </c:pt>
                <c:pt idx="129">
                  <c:v>-0.14679957427659174</c:v>
                </c:pt>
                <c:pt idx="130">
                  <c:v>-8.045822673884484E-2</c:v>
                </c:pt>
                <c:pt idx="131">
                  <c:v>-0.1445416598683853</c:v>
                </c:pt>
                <c:pt idx="132">
                  <c:v>-0.15696423550030403</c:v>
                </c:pt>
                <c:pt idx="133">
                  <c:v>-2.2195126139895938E-2</c:v>
                </c:pt>
                <c:pt idx="134">
                  <c:v>3.1341250436605073E-2</c:v>
                </c:pt>
                <c:pt idx="135">
                  <c:v>-2.8247304575358401E-2</c:v>
                </c:pt>
                <c:pt idx="136">
                  <c:v>-2.0428573883456647E-2</c:v>
                </c:pt>
                <c:pt idx="137">
                  <c:v>-7.358096299918937E-2</c:v>
                </c:pt>
                <c:pt idx="138">
                  <c:v>-3.9783793630109199E-2</c:v>
                </c:pt>
                <c:pt idx="139">
                  <c:v>4.2756205927279023E-3</c:v>
                </c:pt>
                <c:pt idx="140">
                  <c:v>7.6006584576894909E-2</c:v>
                </c:pt>
                <c:pt idx="141">
                  <c:v>0.21950596715656934</c:v>
                </c:pt>
                <c:pt idx="142">
                  <c:v>0.1047057648116696</c:v>
                </c:pt>
                <c:pt idx="143">
                  <c:v>0.15253368511815113</c:v>
                </c:pt>
                <c:pt idx="144">
                  <c:v>0.16407386290913739</c:v>
                </c:pt>
                <c:pt idx="145">
                  <c:v>3.8095003916637227E-2</c:v>
                </c:pt>
                <c:pt idx="146">
                  <c:v>2.6124975869788347E-2</c:v>
                </c:pt>
                <c:pt idx="147">
                  <c:v>5.7400864309058663E-2</c:v>
                </c:pt>
                <c:pt idx="148">
                  <c:v>4.3775721788920752E-2</c:v>
                </c:pt>
                <c:pt idx="149">
                  <c:v>8.8569276886047099E-2</c:v>
                </c:pt>
                <c:pt idx="150">
                  <c:v>4.2902327889067227E-3</c:v>
                </c:pt>
                <c:pt idx="151">
                  <c:v>-5.4419241026780751E-2</c:v>
                </c:pt>
                <c:pt idx="152">
                  <c:v>-3.8942004229415295E-2</c:v>
                </c:pt>
                <c:pt idx="153">
                  <c:v>-4.0291217146250502E-2</c:v>
                </c:pt>
                <c:pt idx="154">
                  <c:v>1.5413138909566415E-2</c:v>
                </c:pt>
                <c:pt idx="155">
                  <c:v>-9.811864564551076E-3</c:v>
                </c:pt>
                <c:pt idx="156">
                  <c:v>-6.8110031586102182E-2</c:v>
                </c:pt>
                <c:pt idx="157">
                  <c:v>-9.5754040226306847E-2</c:v>
                </c:pt>
                <c:pt idx="158">
                  <c:v>-0.11030506259344475</c:v>
                </c:pt>
                <c:pt idx="159">
                  <c:v>-8.1590579232088678E-2</c:v>
                </c:pt>
                <c:pt idx="160">
                  <c:v>-6.6605489784805294E-2</c:v>
                </c:pt>
                <c:pt idx="161">
                  <c:v>-9.7227309106199256E-3</c:v>
                </c:pt>
                <c:pt idx="162">
                  <c:v>8.5267375502657172E-2</c:v>
                </c:pt>
                <c:pt idx="163">
                  <c:v>0.14443787482050841</c:v>
                </c:pt>
                <c:pt idx="164">
                  <c:v>0.20105604144016431</c:v>
                </c:pt>
                <c:pt idx="165">
                  <c:v>0.1176611550443325</c:v>
                </c:pt>
                <c:pt idx="166">
                  <c:v>9.2051398875692358E-2</c:v>
                </c:pt>
                <c:pt idx="167">
                  <c:v>0.10369728178934645</c:v>
                </c:pt>
                <c:pt idx="168">
                  <c:v>0.1138438986020236</c:v>
                </c:pt>
                <c:pt idx="169">
                  <c:v>0.2575721288777455</c:v>
                </c:pt>
                <c:pt idx="170">
                  <c:v>0.2930673749656858</c:v>
                </c:pt>
                <c:pt idx="171">
                  <c:v>0.28887492143306104</c:v>
                </c:pt>
                <c:pt idx="172">
                  <c:v>0.33390232747413418</c:v>
                </c:pt>
                <c:pt idx="173">
                  <c:v>0.24454040800112309</c:v>
                </c:pt>
                <c:pt idx="174">
                  <c:v>0.16584549471147403</c:v>
                </c:pt>
                <c:pt idx="175">
                  <c:v>4.9032978528817939E-2</c:v>
                </c:pt>
                <c:pt idx="176">
                  <c:v>-9.4213129593643141E-2</c:v>
                </c:pt>
                <c:pt idx="177">
                  <c:v>-8.6528122679910835E-2</c:v>
                </c:pt>
                <c:pt idx="178">
                  <c:v>-3.0622615940574138E-2</c:v>
                </c:pt>
                <c:pt idx="179">
                  <c:v>-2.0154955614301917E-2</c:v>
                </c:pt>
                <c:pt idx="180">
                  <c:v>-5.2251621828967365E-2</c:v>
                </c:pt>
                <c:pt idx="181">
                  <c:v>-0.17520033565334858</c:v>
                </c:pt>
                <c:pt idx="182">
                  <c:v>-0.20938298806255318</c:v>
                </c:pt>
                <c:pt idx="183">
                  <c:v>-0.17087124325981251</c:v>
                </c:pt>
                <c:pt idx="184">
                  <c:v>-0.1964433237401525</c:v>
                </c:pt>
                <c:pt idx="185">
                  <c:v>-0.18881340168456617</c:v>
                </c:pt>
                <c:pt idx="186">
                  <c:v>-0.11797604419077368</c:v>
                </c:pt>
                <c:pt idx="187">
                  <c:v>-1.9387776951854674E-2</c:v>
                </c:pt>
                <c:pt idx="188">
                  <c:v>0.12509806061680995</c:v>
                </c:pt>
                <c:pt idx="189">
                  <c:v>0.15998654750936248</c:v>
                </c:pt>
                <c:pt idx="190">
                  <c:v>0.10109636207130879</c:v>
                </c:pt>
                <c:pt idx="191">
                  <c:v>7.993432172695214E-2</c:v>
                </c:pt>
                <c:pt idx="192">
                  <c:v>0.14512638313581916</c:v>
                </c:pt>
                <c:pt idx="193">
                  <c:v>0.25563616816327128</c:v>
                </c:pt>
                <c:pt idx="194">
                  <c:v>0.3237572709492238</c:v>
                </c:pt>
                <c:pt idx="195">
                  <c:v>0.24886652752430805</c:v>
                </c:pt>
                <c:pt idx="196">
                  <c:v>0.2530414361021236</c:v>
                </c:pt>
                <c:pt idx="197">
                  <c:v>0.26133738581202803</c:v>
                </c:pt>
                <c:pt idx="198">
                  <c:v>0.20533761262434247</c:v>
                </c:pt>
                <c:pt idx="199">
                  <c:v>0.18406957628466891</c:v>
                </c:pt>
                <c:pt idx="200">
                  <c:v>0.1665782461203591</c:v>
                </c:pt>
                <c:pt idx="201">
                  <c:v>0.16409909488186947</c:v>
                </c:pt>
                <c:pt idx="202">
                  <c:v>0.18988253204139149</c:v>
                </c:pt>
                <c:pt idx="203">
                  <c:v>0.18164879424505043</c:v>
                </c:pt>
                <c:pt idx="204">
                  <c:v>0.20585799551614592</c:v>
                </c:pt>
                <c:pt idx="205">
                  <c:v>0.22326392580184518</c:v>
                </c:pt>
                <c:pt idx="206">
                  <c:v>0.13704856018969025</c:v>
                </c:pt>
                <c:pt idx="207">
                  <c:v>8.64622803995867E-2</c:v>
                </c:pt>
                <c:pt idx="208">
                  <c:v>9.6995876167033979E-2</c:v>
                </c:pt>
                <c:pt idx="209">
                  <c:v>9.8477575092579928E-2</c:v>
                </c:pt>
                <c:pt idx="210">
                  <c:v>5.6997183357232917E-2</c:v>
                </c:pt>
                <c:pt idx="211">
                  <c:v>5.1562796383332943E-2</c:v>
                </c:pt>
                <c:pt idx="212">
                  <c:v>1.4893025407277882E-2</c:v>
                </c:pt>
                <c:pt idx="213">
                  <c:v>9.560179840343741E-3</c:v>
                </c:pt>
                <c:pt idx="214">
                  <c:v>-0.1005302897451793</c:v>
                </c:pt>
                <c:pt idx="215">
                  <c:v>-4.2682988364230678E-2</c:v>
                </c:pt>
                <c:pt idx="216">
                  <c:v>-0.10260164874921196</c:v>
                </c:pt>
                <c:pt idx="217">
                  <c:v>-6.8890841017883897E-2</c:v>
                </c:pt>
                <c:pt idx="218">
                  <c:v>-3.4814284440008558E-2</c:v>
                </c:pt>
                <c:pt idx="219">
                  <c:v>1.4136314996829435E-2</c:v>
                </c:pt>
                <c:pt idx="220">
                  <c:v>2.3735789934226093E-2</c:v>
                </c:pt>
                <c:pt idx="221">
                  <c:v>-4.3571080573570509E-2</c:v>
                </c:pt>
                <c:pt idx="222">
                  <c:v>3.7625988426310375E-2</c:v>
                </c:pt>
                <c:pt idx="223">
                  <c:v>2.7984607213364265E-2</c:v>
                </c:pt>
                <c:pt idx="224">
                  <c:v>1.0439338150570299E-2</c:v>
                </c:pt>
                <c:pt idx="225">
                  <c:v>4.3917581937513273E-2</c:v>
                </c:pt>
                <c:pt idx="226">
                  <c:v>0.13600478895903301</c:v>
                </c:pt>
                <c:pt idx="227">
                  <c:v>0.10165873404911352</c:v>
                </c:pt>
                <c:pt idx="228">
                  <c:v>0.20600373901255087</c:v>
                </c:pt>
                <c:pt idx="229">
                  <c:v>7.4888500968679494E-2</c:v>
                </c:pt>
                <c:pt idx="230">
                  <c:v>1.7124587870916086E-2</c:v>
                </c:pt>
                <c:pt idx="231">
                  <c:v>-0.15765511615240124</c:v>
                </c:pt>
                <c:pt idx="232">
                  <c:v>-9.9601279724954583E-2</c:v>
                </c:pt>
                <c:pt idx="233">
                  <c:v>-4.2151527407323974E-2</c:v>
                </c:pt>
                <c:pt idx="234">
                  <c:v>-2.0419469532073298E-2</c:v>
                </c:pt>
                <c:pt idx="235">
                  <c:v>3.2194541794414722E-3</c:v>
                </c:pt>
                <c:pt idx="236">
                  <c:v>5.4196579485529028E-2</c:v>
                </c:pt>
                <c:pt idx="237">
                  <c:v>2.7666729029018233E-2</c:v>
                </c:pt>
                <c:pt idx="238">
                  <c:v>3.6792361614696567E-2</c:v>
                </c:pt>
                <c:pt idx="239">
                  <c:v>9.159848811061666E-2</c:v>
                </c:pt>
                <c:pt idx="240">
                  <c:v>8.5354328567252002E-2</c:v>
                </c:pt>
                <c:pt idx="241">
                  <c:v>0.16662403221756228</c:v>
                </c:pt>
                <c:pt idx="242">
                  <c:v>0.23118443283171586</c:v>
                </c:pt>
                <c:pt idx="243">
                  <c:v>0.4786964438980259</c:v>
                </c:pt>
                <c:pt idx="244">
                  <c:v>0.35309700018296408</c:v>
                </c:pt>
                <c:pt idx="245">
                  <c:v>0.37379708440786219</c:v>
                </c:pt>
                <c:pt idx="246">
                  <c:v>0.33448957995571083</c:v>
                </c:pt>
                <c:pt idx="247">
                  <c:v>0.20305413238298597</c:v>
                </c:pt>
                <c:pt idx="248">
                  <c:v>0.22712172420590093</c:v>
                </c:pt>
                <c:pt idx="249">
                  <c:v>0.19601549344020008</c:v>
                </c:pt>
                <c:pt idx="250">
                  <c:v>0.17728439502845506</c:v>
                </c:pt>
                <c:pt idx="251">
                  <c:v>9.1372093532905208E-2</c:v>
                </c:pt>
                <c:pt idx="252">
                  <c:v>4.8583748342573285E-2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E34-4D54-951F-7BCDFF459B0B}"/>
            </c:ext>
          </c:extLst>
        </c:ser>
        <c:ser>
          <c:idx val="5"/>
          <c:order val="2"/>
          <c:tx>
            <c:strRef>
              <c:f>'World+EM-Daten EUR'!$G$5</c:f>
              <c:strCache>
                <c:ptCount val="1"/>
                <c:pt idx="0">
                  <c:v>World-EM</c:v>
                </c:pt>
              </c:strCache>
            </c:strRef>
          </c:tx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EUR'!$A$6:$A$258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EUR'!$G$6:$G$258</c:f>
              <c:numCache>
                <c:formatCode>0.00%</c:formatCode>
                <c:ptCount val="253"/>
                <c:pt idx="12">
                  <c:v>-0.14981999999999995</c:v>
                </c:pt>
                <c:pt idx="13">
                  <c:v>-0.10122766792085747</c:v>
                </c:pt>
                <c:pt idx="14">
                  <c:v>-0.12651099792426179</c:v>
                </c:pt>
                <c:pt idx="15">
                  <c:v>-0.19232124405723938</c:v>
                </c:pt>
                <c:pt idx="16">
                  <c:v>-0.23510853935907594</c:v>
                </c:pt>
                <c:pt idx="17">
                  <c:v>-0.17777038861803252</c:v>
                </c:pt>
                <c:pt idx="18">
                  <c:v>-0.13970999354514635</c:v>
                </c:pt>
                <c:pt idx="19">
                  <c:v>-0.18756829666701869</c:v>
                </c:pt>
                <c:pt idx="20">
                  <c:v>-0.18011487194152387</c:v>
                </c:pt>
                <c:pt idx="21">
                  <c:v>-0.24988431167582259</c:v>
                </c:pt>
                <c:pt idx="22">
                  <c:v>-0.20999404104962727</c:v>
                </c:pt>
                <c:pt idx="23">
                  <c:v>-0.18027174330534668</c:v>
                </c:pt>
                <c:pt idx="24">
                  <c:v>-0.11636563531310018</c:v>
                </c:pt>
                <c:pt idx="25">
                  <c:v>-8.2278950934852491E-2</c:v>
                </c:pt>
                <c:pt idx="26">
                  <c:v>-5.6350908970428715E-2</c:v>
                </c:pt>
                <c:pt idx="27">
                  <c:v>-2.7299068006560345E-2</c:v>
                </c:pt>
                <c:pt idx="28">
                  <c:v>-2.335860278100288E-3</c:v>
                </c:pt>
                <c:pt idx="29">
                  <c:v>-2.5521474641786113E-2</c:v>
                </c:pt>
                <c:pt idx="30">
                  <c:v>-7.7814163360826694E-2</c:v>
                </c:pt>
                <c:pt idx="31">
                  <c:v>-0.12117251842598964</c:v>
                </c:pt>
                <c:pt idx="32">
                  <c:v>-0.16081942729910648</c:v>
                </c:pt>
                <c:pt idx="33">
                  <c:v>-0.17123480727445117</c:v>
                </c:pt>
                <c:pt idx="34">
                  <c:v>-0.20968202028741301</c:v>
                </c:pt>
                <c:pt idx="35">
                  <c:v>-0.17667874073298873</c:v>
                </c:pt>
                <c:pt idx="36">
                  <c:v>-0.18894208007107793</c:v>
                </c:pt>
                <c:pt idx="37">
                  <c:v>-0.19421315574738562</c:v>
                </c:pt>
                <c:pt idx="38">
                  <c:v>-0.25972789365581939</c:v>
                </c:pt>
                <c:pt idx="39">
                  <c:v>-0.33555943848285419</c:v>
                </c:pt>
                <c:pt idx="40">
                  <c:v>-0.22077293581170898</c:v>
                </c:pt>
                <c:pt idx="41">
                  <c:v>-0.15890247039050065</c:v>
                </c:pt>
                <c:pt idx="42">
                  <c:v>-8.6279576118159618E-2</c:v>
                </c:pt>
                <c:pt idx="43">
                  <c:v>-5.1178569022093612E-2</c:v>
                </c:pt>
                <c:pt idx="44">
                  <c:v>-4.0698590757198172E-2</c:v>
                </c:pt>
                <c:pt idx="45">
                  <c:v>-8.4721589419978427E-2</c:v>
                </c:pt>
                <c:pt idx="46">
                  <c:v>-5.2714634969726282E-2</c:v>
                </c:pt>
                <c:pt idx="47">
                  <c:v>-9.9644285445702696E-2</c:v>
                </c:pt>
                <c:pt idx="48">
                  <c:v>-0.10052322131160296</c:v>
                </c:pt>
                <c:pt idx="49">
                  <c:v>-0.10730006689537319</c:v>
                </c:pt>
                <c:pt idx="50">
                  <c:v>-0.13527033813094791</c:v>
                </c:pt>
                <c:pt idx="51">
                  <c:v>-5.7471164292538734E-2</c:v>
                </c:pt>
                <c:pt idx="52">
                  <c:v>-0.12271128216621352</c:v>
                </c:pt>
                <c:pt idx="53">
                  <c:v>-0.18963893723890668</c:v>
                </c:pt>
                <c:pt idx="54">
                  <c:v>-0.24453939847954476</c:v>
                </c:pt>
                <c:pt idx="55">
                  <c:v>-0.2846690103243954</c:v>
                </c:pt>
                <c:pt idx="56">
                  <c:v>-0.23442813823159692</c:v>
                </c:pt>
                <c:pt idx="57">
                  <c:v>-0.28489830165212715</c:v>
                </c:pt>
                <c:pt idx="58">
                  <c:v>-0.21806755939853839</c:v>
                </c:pt>
                <c:pt idx="59">
                  <c:v>-0.24119155426835426</c:v>
                </c:pt>
                <c:pt idx="60">
                  <c:v>-0.28246760186024722</c:v>
                </c:pt>
                <c:pt idx="61">
                  <c:v>-0.33900283731096348</c:v>
                </c:pt>
                <c:pt idx="62">
                  <c:v>-0.25889791192350531</c:v>
                </c:pt>
                <c:pt idx="63">
                  <c:v>-0.31596446364434994</c:v>
                </c:pt>
                <c:pt idx="64">
                  <c:v>-0.38929115931233671</c:v>
                </c:pt>
                <c:pt idx="65">
                  <c:v>-0.21566827963234125</c:v>
                </c:pt>
                <c:pt idx="66">
                  <c:v>-0.17548068821717178</c:v>
                </c:pt>
                <c:pt idx="67">
                  <c:v>-0.14003898378572011</c:v>
                </c:pt>
                <c:pt idx="68">
                  <c:v>-0.14207555851400899</c:v>
                </c:pt>
                <c:pt idx="69">
                  <c:v>-5.9440743491635528E-2</c:v>
                </c:pt>
                <c:pt idx="70">
                  <c:v>-0.12812885067289326</c:v>
                </c:pt>
                <c:pt idx="71">
                  <c:v>-0.1213393456276679</c:v>
                </c:pt>
                <c:pt idx="72">
                  <c:v>-0.10804303673500115</c:v>
                </c:pt>
                <c:pt idx="73">
                  <c:v>-1.234228341174326E-2</c:v>
                </c:pt>
                <c:pt idx="74">
                  <c:v>-1.0781956154525485E-2</c:v>
                </c:pt>
                <c:pt idx="75">
                  <c:v>-4.7218376900015624E-2</c:v>
                </c:pt>
                <c:pt idx="76">
                  <c:v>-9.0114273148997892E-3</c:v>
                </c:pt>
                <c:pt idx="77">
                  <c:v>-0.13028445274693845</c:v>
                </c:pt>
                <c:pt idx="78">
                  <c:v>-0.2026652513254481</c:v>
                </c:pt>
                <c:pt idx="79">
                  <c:v>-0.28357346260738736</c:v>
                </c:pt>
                <c:pt idx="80">
                  <c:v>-0.25057482043855983</c:v>
                </c:pt>
                <c:pt idx="81">
                  <c:v>-0.3306022208903876</c:v>
                </c:pt>
                <c:pt idx="82">
                  <c:v>-0.41896798262733626</c:v>
                </c:pt>
                <c:pt idx="83">
                  <c:v>-0.29329741189528646</c:v>
                </c:pt>
                <c:pt idx="84">
                  <c:v>-0.27402427614167646</c:v>
                </c:pt>
                <c:pt idx="85">
                  <c:v>-0.20882802628971964</c:v>
                </c:pt>
                <c:pt idx="86">
                  <c:v>-0.29363294066155443</c:v>
                </c:pt>
                <c:pt idx="87">
                  <c:v>-0.20669462707134312</c:v>
                </c:pt>
                <c:pt idx="88">
                  <c:v>-0.2430629418882867</c:v>
                </c:pt>
                <c:pt idx="89">
                  <c:v>-0.2195548660503025</c:v>
                </c:pt>
                <c:pt idx="90">
                  <c:v>-0.13120571205802756</c:v>
                </c:pt>
                <c:pt idx="91">
                  <c:v>-5.7229407643138552E-2</c:v>
                </c:pt>
                <c:pt idx="92">
                  <c:v>-1.833229162765504E-2</c:v>
                </c:pt>
                <c:pt idx="93">
                  <c:v>7.2455233232387006E-2</c:v>
                </c:pt>
                <c:pt idx="94">
                  <c:v>0.16543808207225941</c:v>
                </c:pt>
                <c:pt idx="95">
                  <c:v>0.15338412305119797</c:v>
                </c:pt>
                <c:pt idx="96">
                  <c:v>0.13273460284564587</c:v>
                </c:pt>
                <c:pt idx="97">
                  <c:v>0.10041093767194464</c:v>
                </c:pt>
                <c:pt idx="98">
                  <c:v>0.10818835411546157</c:v>
                </c:pt>
                <c:pt idx="99">
                  <c:v>5.357137458298411E-2</c:v>
                </c:pt>
                <c:pt idx="100">
                  <c:v>4.1921170918250095E-2</c:v>
                </c:pt>
                <c:pt idx="101">
                  <c:v>-5.138601199266124E-3</c:v>
                </c:pt>
                <c:pt idx="102">
                  <c:v>-1.6063320823827554E-2</c:v>
                </c:pt>
                <c:pt idx="103">
                  <c:v>-5.2478461826641176E-2</c:v>
                </c:pt>
                <c:pt idx="104">
                  <c:v>-7.4556780020402891E-2</c:v>
                </c:pt>
                <c:pt idx="105">
                  <c:v>-0.20523728350627135</c:v>
                </c:pt>
                <c:pt idx="106">
                  <c:v>-0.39284637189486338</c:v>
                </c:pt>
                <c:pt idx="107">
                  <c:v>-0.45068534823430073</c:v>
                </c:pt>
                <c:pt idx="108">
                  <c:v>-0.47006673012741684</c:v>
                </c:pt>
                <c:pt idx="109">
                  <c:v>-0.40201985585039024</c:v>
                </c:pt>
                <c:pt idx="110">
                  <c:v>-0.34740705868063659</c:v>
                </c:pt>
                <c:pt idx="111">
                  <c:v>-0.28172910249999972</c:v>
                </c:pt>
                <c:pt idx="112">
                  <c:v>-0.20039742313451514</c:v>
                </c:pt>
                <c:pt idx="113">
                  <c:v>-0.10144249709564068</c:v>
                </c:pt>
                <c:pt idx="114">
                  <c:v>-0.14828684073500531</c:v>
                </c:pt>
                <c:pt idx="115">
                  <c:v>-0.10978538161567131</c:v>
                </c:pt>
                <c:pt idx="116">
                  <c:v>-0.18598688146402842</c:v>
                </c:pt>
                <c:pt idx="117">
                  <c:v>-0.14413290358801567</c:v>
                </c:pt>
                <c:pt idx="118">
                  <c:v>-0.11480057357283902</c:v>
                </c:pt>
                <c:pt idx="119">
                  <c:v>-0.10797518066786482</c:v>
                </c:pt>
                <c:pt idx="120">
                  <c:v>-7.6062377785022228E-2</c:v>
                </c:pt>
                <c:pt idx="121">
                  <c:v>-3.3115679175952373E-2</c:v>
                </c:pt>
                <c:pt idx="122">
                  <c:v>7.512111797642218E-3</c:v>
                </c:pt>
                <c:pt idx="123">
                  <c:v>-4.7780574365288597E-2</c:v>
                </c:pt>
                <c:pt idx="124">
                  <c:v>-2.170112967843929E-2</c:v>
                </c:pt>
                <c:pt idx="125">
                  <c:v>-6.6002707752752521E-3</c:v>
                </c:pt>
                <c:pt idx="126">
                  <c:v>2.2955172234966348E-2</c:v>
                </c:pt>
                <c:pt idx="127">
                  <c:v>9.8717747767689268E-3</c:v>
                </c:pt>
                <c:pt idx="128">
                  <c:v>4.7557552727503283E-2</c:v>
                </c:pt>
                <c:pt idx="129">
                  <c:v>0.120100790036063</c:v>
                </c:pt>
                <c:pt idx="130">
                  <c:v>9.4445798842922257E-2</c:v>
                </c:pt>
                <c:pt idx="131">
                  <c:v>0.1256898321534734</c:v>
                </c:pt>
                <c:pt idx="132">
                  <c:v>0.13314496168103007</c:v>
                </c:pt>
                <c:pt idx="133">
                  <c:v>3.8189760491413982E-2</c:v>
                </c:pt>
                <c:pt idx="134">
                  <c:v>-1.6326036052096038E-2</c:v>
                </c:pt>
                <c:pt idx="135">
                  <c:v>9.9848103711923653E-2</c:v>
                </c:pt>
                <c:pt idx="136">
                  <c:v>8.9424267409928593E-2</c:v>
                </c:pt>
                <c:pt idx="137">
                  <c:v>0.1081387644257098</c:v>
                </c:pt>
                <c:pt idx="138">
                  <c:v>0.12533161728039877</c:v>
                </c:pt>
                <c:pt idx="139">
                  <c:v>0.13939475078162844</c:v>
                </c:pt>
                <c:pt idx="140">
                  <c:v>0.15898039376268458</c:v>
                </c:pt>
                <c:pt idx="141">
                  <c:v>4.857307398369648E-2</c:v>
                </c:pt>
                <c:pt idx="142">
                  <c:v>7.3403517868148693E-2</c:v>
                </c:pt>
                <c:pt idx="143">
                  <c:v>2.350853506444861E-2</c:v>
                </c:pt>
                <c:pt idx="144">
                  <c:v>-2.3613819561587812E-2</c:v>
                </c:pt>
                <c:pt idx="145">
                  <c:v>7.9713307225305785E-2</c:v>
                </c:pt>
                <c:pt idx="146">
                  <c:v>0.10651139965892575</c:v>
                </c:pt>
                <c:pt idx="147">
                  <c:v>0.1025477052827124</c:v>
                </c:pt>
                <c:pt idx="148">
                  <c:v>0.12774886943450081</c:v>
                </c:pt>
                <c:pt idx="149">
                  <c:v>0.13041991903020755</c:v>
                </c:pt>
                <c:pt idx="150">
                  <c:v>0.15339731762787201</c:v>
                </c:pt>
                <c:pt idx="151">
                  <c:v>0.19741624217067422</c:v>
                </c:pt>
                <c:pt idx="152">
                  <c:v>0.16343280783390846</c:v>
                </c:pt>
                <c:pt idx="153">
                  <c:v>0.18278488182376218</c:v>
                </c:pt>
                <c:pt idx="154">
                  <c:v>0.18333098062704267</c:v>
                </c:pt>
                <c:pt idx="155">
                  <c:v>0.21708022286853224</c:v>
                </c:pt>
                <c:pt idx="156">
                  <c:v>0.28013185600983925</c:v>
                </c:pt>
                <c:pt idx="157">
                  <c:v>0.26408732351109299</c:v>
                </c:pt>
                <c:pt idx="158">
                  <c:v>0.2620967064013735</c:v>
                </c:pt>
                <c:pt idx="159">
                  <c:v>0.1909404656146193</c:v>
                </c:pt>
                <c:pt idx="160">
                  <c:v>0.17544865191863879</c:v>
                </c:pt>
                <c:pt idx="161">
                  <c:v>0.13866755531906561</c:v>
                </c:pt>
                <c:pt idx="162">
                  <c:v>9.2433393756698568E-2</c:v>
                </c:pt>
                <c:pt idx="163">
                  <c:v>6.4100870955881017E-3</c:v>
                </c:pt>
                <c:pt idx="164">
                  <c:v>1.120405333269181E-2</c:v>
                </c:pt>
                <c:pt idx="165">
                  <c:v>8.4621308800259643E-2</c:v>
                </c:pt>
                <c:pt idx="166">
                  <c:v>8.7123263572659093E-2</c:v>
                </c:pt>
                <c:pt idx="167">
                  <c:v>8.5814902959515882E-2</c:v>
                </c:pt>
                <c:pt idx="168">
                  <c:v>8.1135152678082356E-2</c:v>
                </c:pt>
                <c:pt idx="169">
                  <c:v>2.1111901279896594E-2</c:v>
                </c:pt>
                <c:pt idx="170">
                  <c:v>3.5168607318930123E-2</c:v>
                </c:pt>
                <c:pt idx="171">
                  <c:v>7.1728262686310051E-2</c:v>
                </c:pt>
                <c:pt idx="172">
                  <c:v>-4.8144336101207941E-3</c:v>
                </c:pt>
                <c:pt idx="173">
                  <c:v>7.1061208580846413E-2</c:v>
                </c:pt>
                <c:pt idx="174">
                  <c:v>8.0543435812417075E-2</c:v>
                </c:pt>
                <c:pt idx="175">
                  <c:v>0.22163387616078767</c:v>
                </c:pt>
                <c:pt idx="176">
                  <c:v>0.2212006104451566</c:v>
                </c:pt>
                <c:pt idx="177">
                  <c:v>0.16060605403247652</c:v>
                </c:pt>
                <c:pt idx="178">
                  <c:v>0.18491762964884451</c:v>
                </c:pt>
                <c:pt idx="179">
                  <c:v>0.19197375499933522</c:v>
                </c:pt>
                <c:pt idx="180">
                  <c:v>0.15646179170311358</c:v>
                </c:pt>
                <c:pt idx="181">
                  <c:v>0.16508294714562999</c:v>
                </c:pt>
                <c:pt idx="182">
                  <c:v>0.12810585688922838</c:v>
                </c:pt>
                <c:pt idx="183">
                  <c:v>8.0817817068126852E-2</c:v>
                </c:pt>
                <c:pt idx="184">
                  <c:v>0.13398075636143414</c:v>
                </c:pt>
                <c:pt idx="185">
                  <c:v>0.1345951050624884</c:v>
                </c:pt>
                <c:pt idx="186">
                  <c:v>9.3026045456628514E-2</c:v>
                </c:pt>
                <c:pt idx="187">
                  <c:v>2.8704180029480719E-3</c:v>
                </c:pt>
                <c:pt idx="188">
                  <c:v>-5.1797983613897314E-2</c:v>
                </c:pt>
                <c:pt idx="189">
                  <c:v>-5.389445974340501E-2</c:v>
                </c:pt>
                <c:pt idx="190">
                  <c:v>-8.1453527609660847E-2</c:v>
                </c:pt>
                <c:pt idx="191">
                  <c:v>-5.2931703846032185E-2</c:v>
                </c:pt>
                <c:pt idx="192">
                  <c:v>-3.7858488116525146E-2</c:v>
                </c:pt>
                <c:pt idx="193">
                  <c:v>-8.3060392127315641E-2</c:v>
                </c:pt>
                <c:pt idx="194">
                  <c:v>-8.3794523313447833E-2</c:v>
                </c:pt>
                <c:pt idx="195">
                  <c:v>-2.6084594886838897E-2</c:v>
                </c:pt>
                <c:pt idx="196">
                  <c:v>-4.7140294203217747E-2</c:v>
                </c:pt>
                <c:pt idx="197">
                  <c:v>-0.10875631324870727</c:v>
                </c:pt>
                <c:pt idx="198">
                  <c:v>-5.4059489368860625E-2</c:v>
                </c:pt>
                <c:pt idx="199">
                  <c:v>-8.2717970782957506E-2</c:v>
                </c:pt>
                <c:pt idx="200">
                  <c:v>-7.8164601022662428E-2</c:v>
                </c:pt>
                <c:pt idx="201">
                  <c:v>-4.0813224949119764E-2</c:v>
                </c:pt>
                <c:pt idx="202">
                  <c:v>-3.4596181569590545E-2</c:v>
                </c:pt>
                <c:pt idx="203">
                  <c:v>-8.1510943527870028E-2</c:v>
                </c:pt>
                <c:pt idx="204">
                  <c:v>-0.1307284618373894</c:v>
                </c:pt>
                <c:pt idx="205">
                  <c:v>-0.13170568665710469</c:v>
                </c:pt>
                <c:pt idx="206">
                  <c:v>-0.1145880056067321</c:v>
                </c:pt>
                <c:pt idx="207">
                  <c:v>-9.8617626826959737E-2</c:v>
                </c:pt>
                <c:pt idx="208">
                  <c:v>-7.6556405474277112E-2</c:v>
                </c:pt>
                <c:pt idx="209">
                  <c:v>-2.370120665713582E-2</c:v>
                </c:pt>
                <c:pt idx="210">
                  <c:v>2.8185976223053411E-2</c:v>
                </c:pt>
                <c:pt idx="211">
                  <c:v>7.5793036062975938E-2</c:v>
                </c:pt>
                <c:pt idx="212">
                  <c:v>0.14084110885537804</c:v>
                </c:pt>
                <c:pt idx="213">
                  <c:v>0.12263708758109892</c:v>
                </c:pt>
                <c:pt idx="214">
                  <c:v>0.14059239652355193</c:v>
                </c:pt>
                <c:pt idx="215">
                  <c:v>9.7211454319045987E-2</c:v>
                </c:pt>
                <c:pt idx="216">
                  <c:v>6.152509308334142E-2</c:v>
                </c:pt>
                <c:pt idx="217">
                  <c:v>8.3518409171457364E-2</c:v>
                </c:pt>
                <c:pt idx="218">
                  <c:v>0.11048134720332281</c:v>
                </c:pt>
                <c:pt idx="219">
                  <c:v>0.12511525652480437</c:v>
                </c:pt>
                <c:pt idx="220">
                  <c:v>0.12418062888019299</c:v>
                </c:pt>
                <c:pt idx="221">
                  <c:v>8.8041254664047663E-2</c:v>
                </c:pt>
                <c:pt idx="222">
                  <c:v>5.252972657937871E-2</c:v>
                </c:pt>
                <c:pt idx="223">
                  <c:v>6.0945235507092077E-2</c:v>
                </c:pt>
                <c:pt idx="224">
                  <c:v>4.8846298200442062E-2</c:v>
                </c:pt>
                <c:pt idx="225">
                  <c:v>4.0954356853069029E-2</c:v>
                </c:pt>
                <c:pt idx="226">
                  <c:v>8.5073871987126903E-3</c:v>
                </c:pt>
                <c:pt idx="227">
                  <c:v>7.4451526287792946E-2</c:v>
                </c:pt>
                <c:pt idx="228">
                  <c:v>9.4179268693920459E-2</c:v>
                </c:pt>
                <c:pt idx="229">
                  <c:v>0.14413985810377405</c:v>
                </c:pt>
                <c:pt idx="230">
                  <c:v>6.756576960012306E-2</c:v>
                </c:pt>
                <c:pt idx="231">
                  <c:v>7.4664299342130147E-2</c:v>
                </c:pt>
                <c:pt idx="232">
                  <c:v>8.182245508710273E-2</c:v>
                </c:pt>
                <c:pt idx="233">
                  <c:v>0.11202914092054195</c:v>
                </c:pt>
                <c:pt idx="234">
                  <c:v>6.3180134676793398E-2</c:v>
                </c:pt>
                <c:pt idx="235">
                  <c:v>6.4435463584222585E-3</c:v>
                </c:pt>
                <c:pt idx="236">
                  <c:v>2.1182187111845385E-2</c:v>
                </c:pt>
                <c:pt idx="237">
                  <c:v>-1.2217157770122444E-3</c:v>
                </c:pt>
                <c:pt idx="238">
                  <c:v>-3.7227150130844877E-2</c:v>
                </c:pt>
                <c:pt idx="239">
                  <c:v>-3.6013900596681303E-2</c:v>
                </c:pt>
                <c:pt idx="240">
                  <c:v>-2.2048859339727667E-2</c:v>
                </c:pt>
                <c:pt idx="241">
                  <c:v>-0.11349085508701884</c:v>
                </c:pt>
                <c:pt idx="242">
                  <c:v>-6.0654608513960095E-2</c:v>
                </c:pt>
                <c:pt idx="243">
                  <c:v>-4.0652826604600678E-2</c:v>
                </c:pt>
                <c:pt idx="244">
                  <c:v>-3.0825164556276485E-2</c:v>
                </c:pt>
                <c:pt idx="245">
                  <c:v>-9.4403153461820155E-2</c:v>
                </c:pt>
                <c:pt idx="246">
                  <c:v>-1.7616399614654776E-2</c:v>
                </c:pt>
                <c:pt idx="247">
                  <c:v>0.14391397812805407</c:v>
                </c:pt>
                <c:pt idx="248">
                  <c:v>8.7566026133690356E-2</c:v>
                </c:pt>
                <c:pt idx="249">
                  <c:v>0.10741863383517991</c:v>
                </c:pt>
                <c:pt idx="250">
                  <c:v>0.23618450633583432</c:v>
                </c:pt>
                <c:pt idx="251">
                  <c:v>0.20278292552681521</c:v>
                </c:pt>
                <c:pt idx="252">
                  <c:v>0.2620892604622036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E34-4D54-951F-7BCDFF459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024832"/>
        <c:axId val="721757168"/>
      </c:scatterChart>
      <c:valAx>
        <c:axId val="608024832"/>
        <c:scaling>
          <c:orientation val="minMax"/>
          <c:min val="37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21757168"/>
        <c:crosses val="autoZero"/>
        <c:crossBetween val="midCat"/>
      </c:valAx>
      <c:valAx>
        <c:axId val="72175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08024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Rollierend 5 Jahre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6"/>
          <c:order val="0"/>
          <c:tx>
            <c:strRef>
              <c:f>'World+EM-Daten EUR'!$H$5</c:f>
              <c:strCache>
                <c:ptCount val="1"/>
                <c:pt idx="0">
                  <c:v>World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EUR'!$A$6:$A$258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EUR'!$H$6:$H$258</c:f>
              <c:numCache>
                <c:formatCode>0.00%</c:formatCode>
                <c:ptCount val="253"/>
                <c:pt idx="60">
                  <c:v>-0.11328000000000005</c:v>
                </c:pt>
                <c:pt idx="61">
                  <c:v>-0.12556729283486057</c:v>
                </c:pt>
                <c:pt idx="62">
                  <c:v>-3.9316346991695839E-2</c:v>
                </c:pt>
                <c:pt idx="63">
                  <c:v>-4.6130245019661009E-3</c:v>
                </c:pt>
                <c:pt idx="64">
                  <c:v>-7.9695667090472488E-2</c:v>
                </c:pt>
                <c:pt idx="65">
                  <c:v>-0.15559356825179615</c:v>
                </c:pt>
                <c:pt idx="66">
                  <c:v>-0.1255342311103943</c:v>
                </c:pt>
                <c:pt idx="67">
                  <c:v>-7.6437358112032117E-2</c:v>
                </c:pt>
                <c:pt idx="68">
                  <c:v>3.0311755018368913E-2</c:v>
                </c:pt>
                <c:pt idx="69">
                  <c:v>0.15851527278253386</c:v>
                </c:pt>
                <c:pt idx="70">
                  <c:v>0.1568241873041234</c:v>
                </c:pt>
                <c:pt idx="71">
                  <c:v>7.1180535526816691E-2</c:v>
                </c:pt>
                <c:pt idx="72">
                  <c:v>8.5881735878315268E-2</c:v>
                </c:pt>
                <c:pt idx="73">
                  <c:v>0.11179079022171678</c:v>
                </c:pt>
                <c:pt idx="74">
                  <c:v>0.10288948053893932</c:v>
                </c:pt>
                <c:pt idx="75">
                  <c:v>7.6577930681274164E-2</c:v>
                </c:pt>
                <c:pt idx="76">
                  <c:v>0.17230747253008882</c:v>
                </c:pt>
                <c:pt idx="77">
                  <c:v>0.26510997473969566</c:v>
                </c:pt>
                <c:pt idx="78">
                  <c:v>0.40787794729542304</c:v>
                </c:pt>
                <c:pt idx="79">
                  <c:v>0.47265454654817218</c:v>
                </c:pt>
                <c:pt idx="80">
                  <c:v>0.47552332041925705</c:v>
                </c:pt>
                <c:pt idx="81">
                  <c:v>0.67782142189120731</c:v>
                </c:pt>
                <c:pt idx="82">
                  <c:v>0.5864914619437569</c:v>
                </c:pt>
                <c:pt idx="83">
                  <c:v>0.42963254315235333</c:v>
                </c:pt>
                <c:pt idx="84">
                  <c:v>0.57095410628019327</c:v>
                </c:pt>
                <c:pt idx="85">
                  <c:v>0.51170775738482499</c:v>
                </c:pt>
                <c:pt idx="86">
                  <c:v>0.49791105243167966</c:v>
                </c:pt>
                <c:pt idx="87">
                  <c:v>0.44378306878306861</c:v>
                </c:pt>
                <c:pt idx="88">
                  <c:v>0.45302818481506413</c:v>
                </c:pt>
                <c:pt idx="89">
                  <c:v>0.47365160224417435</c:v>
                </c:pt>
                <c:pt idx="90">
                  <c:v>0.2839349136862972</c:v>
                </c:pt>
                <c:pt idx="91">
                  <c:v>0.21519489588623641</c:v>
                </c:pt>
                <c:pt idx="92">
                  <c:v>0.21251250341002104</c:v>
                </c:pt>
                <c:pt idx="93">
                  <c:v>0.18056598648151989</c:v>
                </c:pt>
                <c:pt idx="94">
                  <c:v>-1.2348467735864288E-3</c:v>
                </c:pt>
                <c:pt idx="95">
                  <c:v>-5.1779786762119029E-2</c:v>
                </c:pt>
                <c:pt idx="96">
                  <c:v>-0.11539102379617994</c:v>
                </c:pt>
                <c:pt idx="97">
                  <c:v>-0.15136476426799006</c:v>
                </c:pt>
                <c:pt idx="98">
                  <c:v>-0.24389046160956729</c:v>
                </c:pt>
                <c:pt idx="99">
                  <c:v>-0.22556012539906234</c:v>
                </c:pt>
                <c:pt idx="100">
                  <c:v>-0.14054936556583497</c:v>
                </c:pt>
                <c:pt idx="101">
                  <c:v>-0.11418244903860064</c:v>
                </c:pt>
                <c:pt idx="102">
                  <c:v>-0.13124726538792675</c:v>
                </c:pt>
                <c:pt idx="103">
                  <c:v>-4.6303114306752602E-2</c:v>
                </c:pt>
                <c:pt idx="104">
                  <c:v>-1.4017064252132894E-2</c:v>
                </c:pt>
                <c:pt idx="105">
                  <c:v>9.6055887061565759E-3</c:v>
                </c:pt>
                <c:pt idx="106">
                  <c:v>-1.7852985682691003E-2</c:v>
                </c:pt>
                <c:pt idx="107">
                  <c:v>-2.7297937489167978E-3</c:v>
                </c:pt>
                <c:pt idx="108">
                  <c:v>4.6484163797273936E-2</c:v>
                </c:pt>
                <c:pt idx="109">
                  <c:v>1.6011726111537561E-2</c:v>
                </c:pt>
                <c:pt idx="110">
                  <c:v>3.5754143760592161E-2</c:v>
                </c:pt>
                <c:pt idx="111">
                  <c:v>0.10768087828635098</c:v>
                </c:pt>
                <c:pt idx="112">
                  <c:v>0.1447550396043753</c:v>
                </c:pt>
                <c:pt idx="113">
                  <c:v>5.4088826456262673E-2</c:v>
                </c:pt>
                <c:pt idx="114">
                  <c:v>-8.7290547352569803E-3</c:v>
                </c:pt>
                <c:pt idx="115">
                  <c:v>-2.3234235237352907E-2</c:v>
                </c:pt>
                <c:pt idx="116">
                  <c:v>-3.1380545056693854E-2</c:v>
                </c:pt>
                <c:pt idx="117">
                  <c:v>-5.8032479180773922E-2</c:v>
                </c:pt>
                <c:pt idx="118">
                  <c:v>-2.287214098237722E-2</c:v>
                </c:pt>
                <c:pt idx="119">
                  <c:v>-2.7640159458027114E-2</c:v>
                </c:pt>
                <c:pt idx="120">
                  <c:v>-8.5709130277876744E-3</c:v>
                </c:pt>
                <c:pt idx="121">
                  <c:v>-2.2371638141809314E-2</c:v>
                </c:pt>
                <c:pt idx="122">
                  <c:v>-1.2381431131704312E-2</c:v>
                </c:pt>
                <c:pt idx="123">
                  <c:v>-5.4733711755320935E-2</c:v>
                </c:pt>
                <c:pt idx="124">
                  <c:v>-4.7782991974036126E-2</c:v>
                </c:pt>
                <c:pt idx="125">
                  <c:v>1.5963049995948442E-2</c:v>
                </c:pt>
                <c:pt idx="126">
                  <c:v>-1.2748691702976322E-2</c:v>
                </c:pt>
                <c:pt idx="127">
                  <c:v>-2.9943063590423757E-2</c:v>
                </c:pt>
                <c:pt idx="128">
                  <c:v>-0.12013905189855012</c:v>
                </c:pt>
                <c:pt idx="129">
                  <c:v>-0.15638219958242694</c:v>
                </c:pt>
                <c:pt idx="130">
                  <c:v>-0.12971049136786195</c:v>
                </c:pt>
                <c:pt idx="131">
                  <c:v>-0.10820561975638388</c:v>
                </c:pt>
                <c:pt idx="132">
                  <c:v>-9.8872251506814779E-2</c:v>
                </c:pt>
                <c:pt idx="133">
                  <c:v>-8.5987196007445199E-2</c:v>
                </c:pt>
                <c:pt idx="134">
                  <c:v>-4.1362733827986164E-2</c:v>
                </c:pt>
                <c:pt idx="135">
                  <c:v>-3.4800144785149145E-2</c:v>
                </c:pt>
                <c:pt idx="136">
                  <c:v>-5.72429550647372E-2</c:v>
                </c:pt>
                <c:pt idx="137">
                  <c:v>-0.11562286938735755</c:v>
                </c:pt>
                <c:pt idx="138">
                  <c:v>-8.4062339914095507E-2</c:v>
                </c:pt>
                <c:pt idx="139">
                  <c:v>-9.1491121481012128E-3</c:v>
                </c:pt>
                <c:pt idx="140">
                  <c:v>-1.0675649545597854E-2</c:v>
                </c:pt>
                <c:pt idx="141">
                  <c:v>-8.1786948546178628E-3</c:v>
                </c:pt>
                <c:pt idx="142">
                  <c:v>-3.4631081946222775E-2</c:v>
                </c:pt>
                <c:pt idx="143">
                  <c:v>3.045405965948178E-2</c:v>
                </c:pt>
                <c:pt idx="144">
                  <c:v>4.5038119033890656E-2</c:v>
                </c:pt>
                <c:pt idx="145">
                  <c:v>0.16964630676829073</c:v>
                </c:pt>
                <c:pt idx="146">
                  <c:v>0.25450067011989708</c:v>
                </c:pt>
                <c:pt idx="147">
                  <c:v>0.37753855550465731</c:v>
                </c:pt>
                <c:pt idx="148">
                  <c:v>0.2919096772660863</c:v>
                </c:pt>
                <c:pt idx="149">
                  <c:v>0.29260288690615233</c:v>
                </c:pt>
                <c:pt idx="150">
                  <c:v>0.38486677045404827</c:v>
                </c:pt>
                <c:pt idx="151">
                  <c:v>0.44857445113430083</c:v>
                </c:pt>
                <c:pt idx="152">
                  <c:v>0.36635668216589146</c:v>
                </c:pt>
                <c:pt idx="153">
                  <c:v>0.51336608871022316</c:v>
                </c:pt>
                <c:pt idx="154">
                  <c:v>0.74428177253743066</c:v>
                </c:pt>
                <c:pt idx="155">
                  <c:v>0.89657675679163717</c:v>
                </c:pt>
                <c:pt idx="156">
                  <c:v>1.0311809729285457</c:v>
                </c:pt>
                <c:pt idx="157">
                  <c:v>1.0194470396899544</c:v>
                </c:pt>
                <c:pt idx="158">
                  <c:v>1.2859598853868195</c:v>
                </c:pt>
                <c:pt idx="159">
                  <c:v>1.2300707481477353</c:v>
                </c:pt>
                <c:pt idx="160">
                  <c:v>1.0095980803839231</c:v>
                </c:pt>
                <c:pt idx="161">
                  <c:v>1.039349131740436</c:v>
                </c:pt>
                <c:pt idx="162">
                  <c:v>1.0594456719521705</c:v>
                </c:pt>
                <c:pt idx="163">
                  <c:v>0.9324189299663912</c:v>
                </c:pt>
                <c:pt idx="164">
                  <c:v>0.950213392200147</c:v>
                </c:pt>
                <c:pt idx="165">
                  <c:v>0.93781173417903974</c:v>
                </c:pt>
                <c:pt idx="166">
                  <c:v>1.0209182086191313</c:v>
                </c:pt>
                <c:pt idx="167">
                  <c:v>1.0253595377062004</c:v>
                </c:pt>
                <c:pt idx="168">
                  <c:v>0.92731376361337325</c:v>
                </c:pt>
                <c:pt idx="169">
                  <c:v>1.0506169107746421</c:v>
                </c:pt>
                <c:pt idx="170">
                  <c:v>1.1144278606965172</c:v>
                </c:pt>
                <c:pt idx="171">
                  <c:v>1.0294979755073652</c:v>
                </c:pt>
                <c:pt idx="172">
                  <c:v>0.95604368783940474</c:v>
                </c:pt>
                <c:pt idx="173">
                  <c:v>1.0474399372283321</c:v>
                </c:pt>
                <c:pt idx="174">
                  <c:v>1.0340650144834247</c:v>
                </c:pt>
                <c:pt idx="175">
                  <c:v>1.0543501665590052</c:v>
                </c:pt>
                <c:pt idx="176">
                  <c:v>0.91694049391590071</c:v>
                </c:pt>
                <c:pt idx="177">
                  <c:v>0.82091509862281176</c:v>
                </c:pt>
                <c:pt idx="178">
                  <c:v>0.94912484836481559</c:v>
                </c:pt>
                <c:pt idx="179">
                  <c:v>0.94173825463593808</c:v>
                </c:pt>
                <c:pt idx="180">
                  <c:v>0.78046228046228028</c:v>
                </c:pt>
                <c:pt idx="181">
                  <c:v>0.67947071060738695</c:v>
                </c:pt>
                <c:pt idx="182">
                  <c:v>0.61583402489626571</c:v>
                </c:pt>
                <c:pt idx="183">
                  <c:v>0.70721289641077445</c:v>
                </c:pt>
                <c:pt idx="184">
                  <c:v>0.73037330446998139</c:v>
                </c:pt>
                <c:pt idx="185">
                  <c:v>0.77150605017888485</c:v>
                </c:pt>
                <c:pt idx="186">
                  <c:v>0.79868765178404644</c:v>
                </c:pt>
                <c:pt idx="187">
                  <c:v>0.88001932890968471</c:v>
                </c:pt>
                <c:pt idx="188">
                  <c:v>1.0363590167058376</c:v>
                </c:pt>
                <c:pt idx="189">
                  <c:v>1.0693488824101069</c:v>
                </c:pt>
                <c:pt idx="190">
                  <c:v>0.95999560525416294</c:v>
                </c:pt>
                <c:pt idx="191">
                  <c:v>1.0324863533162647</c:v>
                </c:pt>
                <c:pt idx="192">
                  <c:v>1.0195530075275583</c:v>
                </c:pt>
                <c:pt idx="193">
                  <c:v>0.9383042048022916</c:v>
                </c:pt>
                <c:pt idx="194">
                  <c:v>0.97393494091483901</c:v>
                </c:pt>
                <c:pt idx="195">
                  <c:v>0.94806600235722693</c:v>
                </c:pt>
                <c:pt idx="196">
                  <c:v>0.9519808699024106</c:v>
                </c:pt>
                <c:pt idx="197">
                  <c:v>0.97360103084835714</c:v>
                </c:pt>
                <c:pt idx="198">
                  <c:v>0.90759881688625987</c:v>
                </c:pt>
                <c:pt idx="199">
                  <c:v>0.81045374444799401</c:v>
                </c:pt>
                <c:pt idx="200">
                  <c:v>0.7946755544582973</c:v>
                </c:pt>
                <c:pt idx="201">
                  <c:v>0.83306425243194626</c:v>
                </c:pt>
                <c:pt idx="202">
                  <c:v>0.9220255735394689</c:v>
                </c:pt>
                <c:pt idx="203">
                  <c:v>0.90130518273585203</c:v>
                </c:pt>
                <c:pt idx="204">
                  <c:v>0.90386423083210743</c:v>
                </c:pt>
                <c:pt idx="205">
                  <c:v>0.89278600242234951</c:v>
                </c:pt>
                <c:pt idx="206">
                  <c:v>0.78192282890114417</c:v>
                </c:pt>
                <c:pt idx="207">
                  <c:v>0.65902750835965951</c:v>
                </c:pt>
                <c:pt idx="208">
                  <c:v>0.70024457071403612</c:v>
                </c:pt>
                <c:pt idx="209">
                  <c:v>0.74011365792398087</c:v>
                </c:pt>
                <c:pt idx="210">
                  <c:v>0.78812850719090277</c:v>
                </c:pt>
                <c:pt idx="211">
                  <c:v>0.7856788654170388</c:v>
                </c:pt>
                <c:pt idx="212">
                  <c:v>0.84453958321898392</c:v>
                </c:pt>
                <c:pt idx="213">
                  <c:v>0.81654428534375589</c:v>
                </c:pt>
                <c:pt idx="214">
                  <c:v>0.66760022820393128</c:v>
                </c:pt>
                <c:pt idx="215">
                  <c:v>0.66075787862033786</c:v>
                </c:pt>
                <c:pt idx="216">
                  <c:v>0.5062930460366033</c:v>
                </c:pt>
                <c:pt idx="217">
                  <c:v>0.64377141877998612</c:v>
                </c:pt>
                <c:pt idx="218">
                  <c:v>0.66415141639508657</c:v>
                </c:pt>
                <c:pt idx="219">
                  <c:v>0.70374533706368236</c:v>
                </c:pt>
                <c:pt idx="220">
                  <c:v>0.76015754560530691</c:v>
                </c:pt>
                <c:pt idx="221">
                  <c:v>0.60990756672402058</c:v>
                </c:pt>
                <c:pt idx="222">
                  <c:v>0.65520696102174902</c:v>
                </c:pt>
                <c:pt idx="223">
                  <c:v>0.68960546520008781</c:v>
                </c:pt>
                <c:pt idx="224">
                  <c:v>0.61177811148758265</c:v>
                </c:pt>
                <c:pt idx="225">
                  <c:v>0.63914718878788346</c:v>
                </c:pt>
                <c:pt idx="226">
                  <c:v>0.61858020437784988</c:v>
                </c:pt>
                <c:pt idx="227">
                  <c:v>0.6420465515392042</c:v>
                </c:pt>
                <c:pt idx="228">
                  <c:v>0.6389045657204131</c:v>
                </c:pt>
                <c:pt idx="229">
                  <c:v>0.56708297598627788</c:v>
                </c:pt>
                <c:pt idx="230">
                  <c:v>0.35901226800880792</c:v>
                </c:pt>
                <c:pt idx="231">
                  <c:v>0.14827757140321784</c:v>
                </c:pt>
                <c:pt idx="232">
                  <c:v>0.30078982830904377</c:v>
                </c:pt>
                <c:pt idx="233">
                  <c:v>0.30921400806613519</c:v>
                </c:pt>
                <c:pt idx="234">
                  <c:v>0.38478822248664524</c:v>
                </c:pt>
                <c:pt idx="235">
                  <c:v>0.34254869199040638</c:v>
                </c:pt>
                <c:pt idx="236">
                  <c:v>0.53796913187585793</c:v>
                </c:pt>
                <c:pt idx="237">
                  <c:v>0.56645473182624118</c:v>
                </c:pt>
                <c:pt idx="238">
                  <c:v>0.40161435774980636</c:v>
                </c:pt>
                <c:pt idx="239">
                  <c:v>0.47916984494089943</c:v>
                </c:pt>
                <c:pt idx="240">
                  <c:v>0.57819248166415371</c:v>
                </c:pt>
                <c:pt idx="241">
                  <c:v>0.66721493454629144</c:v>
                </c:pt>
                <c:pt idx="242">
                  <c:v>0.73149536742198573</c:v>
                </c:pt>
                <c:pt idx="243">
                  <c:v>0.81469251049176794</c:v>
                </c:pt>
                <c:pt idx="244">
                  <c:v>0.83459101919135437</c:v>
                </c:pt>
                <c:pt idx="245">
                  <c:v>0.77102226681588393</c:v>
                </c:pt>
                <c:pt idx="246">
                  <c:v>0.87025328780817124</c:v>
                </c:pt>
                <c:pt idx="247">
                  <c:v>0.83874142708476995</c:v>
                </c:pt>
                <c:pt idx="248">
                  <c:v>0.88386195193771377</c:v>
                </c:pt>
                <c:pt idx="249">
                  <c:v>0.84593179797372597</c:v>
                </c:pt>
                <c:pt idx="250">
                  <c:v>0.94297281305471636</c:v>
                </c:pt>
                <c:pt idx="251">
                  <c:v>0.86394371887960619</c:v>
                </c:pt>
                <c:pt idx="252">
                  <c:v>0.86810644264167935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B5-4AC1-8AB5-A091B466BA23}"/>
            </c:ext>
          </c:extLst>
        </c:ser>
        <c:ser>
          <c:idx val="7"/>
          <c:order val="1"/>
          <c:tx>
            <c:strRef>
              <c:f>'World+EM-Daten EUR'!$I$5</c:f>
              <c:strCache>
                <c:ptCount val="1"/>
                <c:pt idx="0">
                  <c:v>EM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EUR'!$A$6:$A$258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EUR'!$I$6:$I$258</c:f>
              <c:numCache>
                <c:formatCode>0.00%</c:formatCode>
                <c:ptCount val="253"/>
                <c:pt idx="60">
                  <c:v>0.90654999999999997</c:v>
                </c:pt>
                <c:pt idx="61">
                  <c:v>0.79268940416380063</c:v>
                </c:pt>
                <c:pt idx="62">
                  <c:v>0.95676221084494917</c:v>
                </c:pt>
                <c:pt idx="63">
                  <c:v>1.0741729772817856</c:v>
                </c:pt>
                <c:pt idx="64">
                  <c:v>1.0401603748428632</c:v>
                </c:pt>
                <c:pt idx="65">
                  <c:v>0.69280480999441951</c:v>
                </c:pt>
                <c:pt idx="66">
                  <c:v>0.7303701935436484</c:v>
                </c:pt>
                <c:pt idx="67">
                  <c:v>0.94071446668355718</c:v>
                </c:pt>
                <c:pt idx="68">
                  <c:v>1.0806852721746338</c:v>
                </c:pt>
                <c:pt idx="69">
                  <c:v>1.5151679443211621</c:v>
                </c:pt>
                <c:pt idx="70">
                  <c:v>1.4351083191451885</c:v>
                </c:pt>
                <c:pt idx="71">
                  <c:v>1.2674473909505037</c:v>
                </c:pt>
                <c:pt idx="72">
                  <c:v>1.1947236180904524</c:v>
                </c:pt>
                <c:pt idx="73">
                  <c:v>1.0610824695316343</c:v>
                </c:pt>
                <c:pt idx="74">
                  <c:v>0.99279519439466113</c:v>
                </c:pt>
                <c:pt idx="75">
                  <c:v>0.95650608914751922</c:v>
                </c:pt>
                <c:pt idx="76">
                  <c:v>1.0514728518528291</c:v>
                </c:pt>
                <c:pt idx="77">
                  <c:v>1.2990156093581993</c:v>
                </c:pt>
                <c:pt idx="78">
                  <c:v>1.741406349340906</c:v>
                </c:pt>
                <c:pt idx="79">
                  <c:v>2.0607082246546011</c:v>
                </c:pt>
                <c:pt idx="80">
                  <c:v>1.963585151270312</c:v>
                </c:pt>
                <c:pt idx="81">
                  <c:v>2.5634641956215853</c:v>
                </c:pt>
                <c:pt idx="82">
                  <c:v>2.6635456052672386</c:v>
                </c:pt>
                <c:pt idx="83">
                  <c:v>2.1529459241323647</c:v>
                </c:pt>
                <c:pt idx="84">
                  <c:v>2.4664521890176032</c:v>
                </c:pt>
                <c:pt idx="85">
                  <c:v>2.0782031623136672</c:v>
                </c:pt>
                <c:pt idx="86">
                  <c:v>2.3302907150369396</c:v>
                </c:pt>
                <c:pt idx="87">
                  <c:v>2.1492713027239883</c:v>
                </c:pt>
                <c:pt idx="88">
                  <c:v>2.2546293354345917</c:v>
                </c:pt>
                <c:pt idx="89">
                  <c:v>2.2665349950623148</c:v>
                </c:pt>
                <c:pt idx="90">
                  <c:v>1.6800803899373973</c:v>
                </c:pt>
                <c:pt idx="91">
                  <c:v>1.4031484481582539</c:v>
                </c:pt>
                <c:pt idx="92">
                  <c:v>1.1424228250701591</c:v>
                </c:pt>
                <c:pt idx="93">
                  <c:v>0.95081832640705954</c:v>
                </c:pt>
                <c:pt idx="94">
                  <c:v>0.44394098156381867</c:v>
                </c:pt>
                <c:pt idx="95">
                  <c:v>0.35936297891983382</c:v>
                </c:pt>
                <c:pt idx="96">
                  <c:v>0.31253597546591183</c:v>
                </c:pt>
                <c:pt idx="97">
                  <c:v>0.26741022118052737</c:v>
                </c:pt>
                <c:pt idx="98">
                  <c:v>0.15396968525913524</c:v>
                </c:pt>
                <c:pt idx="99">
                  <c:v>0.23326202759951342</c:v>
                </c:pt>
                <c:pt idx="100">
                  <c:v>0.53134219275025196</c:v>
                </c:pt>
                <c:pt idx="101">
                  <c:v>0.74473091781621448</c:v>
                </c:pt>
                <c:pt idx="102">
                  <c:v>0.72318523556552239</c:v>
                </c:pt>
                <c:pt idx="103">
                  <c:v>0.91173554944087765</c:v>
                </c:pt>
                <c:pt idx="104">
                  <c:v>0.82401853381703227</c:v>
                </c:pt>
                <c:pt idx="105">
                  <c:v>0.8873464288193238</c:v>
                </c:pt>
                <c:pt idx="106">
                  <c:v>0.87261223887591899</c:v>
                </c:pt>
                <c:pt idx="107">
                  <c:v>0.83545522449995846</c:v>
                </c:pt>
                <c:pt idx="108">
                  <c:v>0.94830365024985608</c:v>
                </c:pt>
                <c:pt idx="109">
                  <c:v>0.81650061205200086</c:v>
                </c:pt>
                <c:pt idx="110">
                  <c:v>0.73881685398965313</c:v>
                </c:pt>
                <c:pt idx="111">
                  <c:v>0.98707532673026299</c:v>
                </c:pt>
                <c:pt idx="112">
                  <c:v>1.088983445662639</c:v>
                </c:pt>
                <c:pt idx="113">
                  <c:v>0.90826491359017014</c:v>
                </c:pt>
                <c:pt idx="114">
                  <c:v>0.79938477453075474</c:v>
                </c:pt>
                <c:pt idx="115">
                  <c:v>0.71860540809618945</c:v>
                </c:pt>
                <c:pt idx="116">
                  <c:v>0.73422603792926688</c:v>
                </c:pt>
                <c:pt idx="117">
                  <c:v>0.60881881439004371</c:v>
                </c:pt>
                <c:pt idx="118">
                  <c:v>0.72842703148379995</c:v>
                </c:pt>
                <c:pt idx="119">
                  <c:v>0.63342901719533384</c:v>
                </c:pt>
                <c:pt idx="120">
                  <c:v>0.60412262988119902</c:v>
                </c:pt>
                <c:pt idx="121">
                  <c:v>0.41411467566845572</c:v>
                </c:pt>
                <c:pt idx="122">
                  <c:v>0.36695250281698222</c:v>
                </c:pt>
                <c:pt idx="123">
                  <c:v>0.41732960550335307</c:v>
                </c:pt>
                <c:pt idx="124">
                  <c:v>0.35822149609055898</c:v>
                </c:pt>
                <c:pt idx="125">
                  <c:v>0.55470187266714155</c:v>
                </c:pt>
                <c:pt idx="126">
                  <c:v>0.51470034223861205</c:v>
                </c:pt>
                <c:pt idx="127">
                  <c:v>0.49734725848563976</c:v>
                </c:pt>
                <c:pt idx="128">
                  <c:v>0.33113188272550809</c:v>
                </c:pt>
                <c:pt idx="129">
                  <c:v>0.1975506684780155</c:v>
                </c:pt>
                <c:pt idx="130">
                  <c:v>0.25482915915249826</c:v>
                </c:pt>
                <c:pt idx="131">
                  <c:v>0.17311797883745861</c:v>
                </c:pt>
                <c:pt idx="132">
                  <c:v>0.14406091505704133</c:v>
                </c:pt>
                <c:pt idx="133">
                  <c:v>0.25811170330301669</c:v>
                </c:pt>
                <c:pt idx="134">
                  <c:v>0.33442248072525471</c:v>
                </c:pt>
                <c:pt idx="135">
                  <c:v>0.25586641610926386</c:v>
                </c:pt>
                <c:pt idx="136">
                  <c:v>0.22203881080802979</c:v>
                </c:pt>
                <c:pt idx="137">
                  <c:v>9.2155289545089891E-2</c:v>
                </c:pt>
                <c:pt idx="138">
                  <c:v>5.9521784841831904E-2</c:v>
                </c:pt>
                <c:pt idx="139">
                  <c:v>7.16244729663853E-2</c:v>
                </c:pt>
                <c:pt idx="140">
                  <c:v>6.1819600062099633E-2</c:v>
                </c:pt>
                <c:pt idx="141">
                  <c:v>3.6348630967838469E-2</c:v>
                </c:pt>
                <c:pt idx="142">
                  <c:v>-6.4027765116491109E-2</c:v>
                </c:pt>
                <c:pt idx="143">
                  <c:v>3.1247777919991115E-2</c:v>
                </c:pt>
                <c:pt idx="144">
                  <c:v>5.9118706749617944E-2</c:v>
                </c:pt>
                <c:pt idx="145">
                  <c:v>0.20668985904911241</c:v>
                </c:pt>
                <c:pt idx="146">
                  <c:v>0.18128652690758695</c:v>
                </c:pt>
                <c:pt idx="147">
                  <c:v>0.30263655426076808</c:v>
                </c:pt>
                <c:pt idx="148">
                  <c:v>0.16172037300260844</c:v>
                </c:pt>
                <c:pt idx="149">
                  <c:v>0.12843984034472067</c:v>
                </c:pt>
                <c:pt idx="150">
                  <c:v>0.18639780034132625</c:v>
                </c:pt>
                <c:pt idx="151">
                  <c:v>0.20767009797181935</c:v>
                </c:pt>
                <c:pt idx="152">
                  <c:v>0.22574409635047132</c:v>
                </c:pt>
                <c:pt idx="153">
                  <c:v>0.47062598294734315</c:v>
                </c:pt>
                <c:pt idx="154">
                  <c:v>0.90841456318930969</c:v>
                </c:pt>
                <c:pt idx="155">
                  <c:v>1.0318849397249421</c:v>
                </c:pt>
                <c:pt idx="156">
                  <c:v>1.010769540461264</c:v>
                </c:pt>
                <c:pt idx="157">
                  <c:v>0.89343536330463769</c:v>
                </c:pt>
                <c:pt idx="158">
                  <c:v>1.006087487162695</c:v>
                </c:pt>
                <c:pt idx="159">
                  <c:v>0.89390589819809407</c:v>
                </c:pt>
                <c:pt idx="160">
                  <c:v>0.61620259353246554</c:v>
                </c:pt>
                <c:pt idx="161">
                  <c:v>0.55053417441909858</c:v>
                </c:pt>
                <c:pt idx="162">
                  <c:v>0.59350564842174891</c:v>
                </c:pt>
                <c:pt idx="163">
                  <c:v>0.51020853222969076</c:v>
                </c:pt>
                <c:pt idx="164">
                  <c:v>0.59346723772953269</c:v>
                </c:pt>
                <c:pt idx="165">
                  <c:v>0.43654150270310033</c:v>
                </c:pt>
                <c:pt idx="166">
                  <c:v>0.4774387304883021</c:v>
                </c:pt>
                <c:pt idx="167">
                  <c:v>0.43336317679083369</c:v>
                </c:pt>
                <c:pt idx="168">
                  <c:v>0.29502949380401478</c:v>
                </c:pt>
                <c:pt idx="169">
                  <c:v>0.43332210199477106</c:v>
                </c:pt>
                <c:pt idx="170">
                  <c:v>0.45453217716427008</c:v>
                </c:pt>
                <c:pt idx="171">
                  <c:v>0.37382326030113822</c:v>
                </c:pt>
                <c:pt idx="172">
                  <c:v>0.37677485540968481</c:v>
                </c:pt>
                <c:pt idx="173">
                  <c:v>0.36679453909511439</c:v>
                </c:pt>
                <c:pt idx="174">
                  <c:v>0.31736246113813249</c:v>
                </c:pt>
                <c:pt idx="175">
                  <c:v>0.21395892903561209</c:v>
                </c:pt>
                <c:pt idx="176">
                  <c:v>8.3154153643812956E-2</c:v>
                </c:pt>
                <c:pt idx="177">
                  <c:v>1.9482560340578603E-2</c:v>
                </c:pt>
                <c:pt idx="178">
                  <c:v>9.1935096323726873E-2</c:v>
                </c:pt>
                <c:pt idx="179">
                  <c:v>5.5790096263664601E-2</c:v>
                </c:pt>
                <c:pt idx="180">
                  <c:v>-3.459719978812037E-2</c:v>
                </c:pt>
                <c:pt idx="181">
                  <c:v>-4.7955486097992384E-2</c:v>
                </c:pt>
                <c:pt idx="182">
                  <c:v>-3.7432762836185796E-2</c:v>
                </c:pt>
                <c:pt idx="183">
                  <c:v>8.4735134915281396E-3</c:v>
                </c:pt>
                <c:pt idx="184">
                  <c:v>2.2937466705617693E-2</c:v>
                </c:pt>
                <c:pt idx="185">
                  <c:v>8.2079624075321878E-3</c:v>
                </c:pt>
                <c:pt idx="186">
                  <c:v>7.6183670323819008E-2</c:v>
                </c:pt>
                <c:pt idx="187">
                  <c:v>0.11797016132969707</c:v>
                </c:pt>
                <c:pt idx="188">
                  <c:v>0.26573909573345511</c:v>
                </c:pt>
                <c:pt idx="189">
                  <c:v>0.38605891389797042</c:v>
                </c:pt>
                <c:pt idx="190">
                  <c:v>0.30752707178923577</c:v>
                </c:pt>
                <c:pt idx="191">
                  <c:v>0.33283400021456755</c:v>
                </c:pt>
                <c:pt idx="192">
                  <c:v>0.31134201350507484</c:v>
                </c:pt>
                <c:pt idx="193">
                  <c:v>0.22255631702630652</c:v>
                </c:pt>
                <c:pt idx="194">
                  <c:v>0.23548377264429865</c:v>
                </c:pt>
                <c:pt idx="195">
                  <c:v>0.29605898787246754</c:v>
                </c:pt>
                <c:pt idx="196">
                  <c:v>0.30851410948666946</c:v>
                </c:pt>
                <c:pt idx="197">
                  <c:v>0.37269458513607301</c:v>
                </c:pt>
                <c:pt idx="198">
                  <c:v>0.35090893834979253</c:v>
                </c:pt>
                <c:pt idx="199">
                  <c:v>0.3181186798533171</c:v>
                </c:pt>
                <c:pt idx="200">
                  <c:v>0.37228128109208791</c:v>
                </c:pt>
                <c:pt idx="201">
                  <c:v>0.32308489714377897</c:v>
                </c:pt>
                <c:pt idx="202">
                  <c:v>0.40834208750460887</c:v>
                </c:pt>
                <c:pt idx="203">
                  <c:v>0.36650382511023682</c:v>
                </c:pt>
                <c:pt idx="204">
                  <c:v>0.35841229858862089</c:v>
                </c:pt>
                <c:pt idx="205">
                  <c:v>0.44062829917977298</c:v>
                </c:pt>
                <c:pt idx="206">
                  <c:v>0.36903893566390633</c:v>
                </c:pt>
                <c:pt idx="207">
                  <c:v>0.33167964111360315</c:v>
                </c:pt>
                <c:pt idx="208">
                  <c:v>0.37523277467411553</c:v>
                </c:pt>
                <c:pt idx="209">
                  <c:v>0.38518902860863569</c:v>
                </c:pt>
                <c:pt idx="210">
                  <c:v>0.42180705954149667</c:v>
                </c:pt>
                <c:pt idx="211">
                  <c:v>0.46585529770801726</c:v>
                </c:pt>
                <c:pt idx="212">
                  <c:v>0.44915156754991692</c:v>
                </c:pt>
                <c:pt idx="213">
                  <c:v>0.39181161053109714</c:v>
                </c:pt>
                <c:pt idx="214">
                  <c:v>0.2475326552774284</c:v>
                </c:pt>
                <c:pt idx="215">
                  <c:v>0.32114020702549695</c:v>
                </c:pt>
                <c:pt idx="216">
                  <c:v>0.30813400550609615</c:v>
                </c:pt>
                <c:pt idx="217">
                  <c:v>0.48342626202147954</c:v>
                </c:pt>
                <c:pt idx="218">
                  <c:v>0.48520213973572357</c:v>
                </c:pt>
                <c:pt idx="219">
                  <c:v>0.47048217652868796</c:v>
                </c:pt>
                <c:pt idx="220">
                  <c:v>0.50833864514572369</c:v>
                </c:pt>
                <c:pt idx="221">
                  <c:v>0.33784232677759918</c:v>
                </c:pt>
                <c:pt idx="222">
                  <c:v>0.35939215423751514</c:v>
                </c:pt>
                <c:pt idx="223">
                  <c:v>0.31669592172693628</c:v>
                </c:pt>
                <c:pt idx="224">
                  <c:v>0.21916022256480927</c:v>
                </c:pt>
                <c:pt idx="225">
                  <c:v>0.29997951921353794</c:v>
                </c:pt>
                <c:pt idx="226">
                  <c:v>0.29774392692230478</c:v>
                </c:pt>
                <c:pt idx="227">
                  <c:v>0.31870003848653261</c:v>
                </c:pt>
                <c:pt idx="228">
                  <c:v>0.41636947847886718</c:v>
                </c:pt>
                <c:pt idx="229">
                  <c:v>0.26793350016812445</c:v>
                </c:pt>
                <c:pt idx="230">
                  <c:v>0.16825746556616084</c:v>
                </c:pt>
                <c:pt idx="231">
                  <c:v>-3.8965598918783373E-2</c:v>
                </c:pt>
                <c:pt idx="232">
                  <c:v>1.814515040415543E-2</c:v>
                </c:pt>
                <c:pt idx="233">
                  <c:v>2.965739082101293E-2</c:v>
                </c:pt>
                <c:pt idx="234">
                  <c:v>0.14220460052597139</c:v>
                </c:pt>
                <c:pt idx="235">
                  <c:v>0.25919298149014858</c:v>
                </c:pt>
                <c:pt idx="236">
                  <c:v>0.41891495501149434</c:v>
                </c:pt>
                <c:pt idx="237">
                  <c:v>0.46249242421588432</c:v>
                </c:pt>
                <c:pt idx="238">
                  <c:v>0.38799502948010178</c:v>
                </c:pt>
                <c:pt idx="239">
                  <c:v>0.46910062619726012</c:v>
                </c:pt>
                <c:pt idx="240">
                  <c:v>0.62201569501410647</c:v>
                </c:pt>
                <c:pt idx="241">
                  <c:v>0.79340724358997483</c:v>
                </c:pt>
                <c:pt idx="242">
                  <c:v>0.81926316209635552</c:v>
                </c:pt>
                <c:pt idx="243">
                  <c:v>0.71394145938152254</c:v>
                </c:pt>
                <c:pt idx="244">
                  <c:v>0.71443930398906041</c:v>
                </c:pt>
                <c:pt idx="245">
                  <c:v>0.74379153253572783</c:v>
                </c:pt>
                <c:pt idx="246">
                  <c:v>0.72813915941878027</c:v>
                </c:pt>
                <c:pt idx="247">
                  <c:v>0.54482810253018843</c:v>
                </c:pt>
                <c:pt idx="248">
                  <c:v>0.54758187489957955</c:v>
                </c:pt>
                <c:pt idx="249">
                  <c:v>0.50791714107098085</c:v>
                </c:pt>
                <c:pt idx="250">
                  <c:v>0.4840344086779933</c:v>
                </c:pt>
                <c:pt idx="251">
                  <c:v>0.48466012586716278</c:v>
                </c:pt>
                <c:pt idx="252">
                  <c:v>0.48526775943354394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CB5-4AC1-8AB5-A091B466BA23}"/>
            </c:ext>
          </c:extLst>
        </c:ser>
        <c:ser>
          <c:idx val="8"/>
          <c:order val="2"/>
          <c:tx>
            <c:strRef>
              <c:f>'World+EM-Daten EUR'!$J$5</c:f>
              <c:strCache>
                <c:ptCount val="1"/>
                <c:pt idx="0">
                  <c:v>World-EM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EUR'!$A$6:$A$258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EUR'!$J$6:$J$258</c:f>
              <c:numCache>
                <c:formatCode>0.00%</c:formatCode>
                <c:ptCount val="253"/>
                <c:pt idx="60">
                  <c:v>-1.01983</c:v>
                </c:pt>
                <c:pt idx="61">
                  <c:v>-0.91825669699866119</c:v>
                </c:pt>
                <c:pt idx="62">
                  <c:v>-0.99607855783664501</c:v>
                </c:pt>
                <c:pt idx="63">
                  <c:v>-1.0787860017837518</c:v>
                </c:pt>
                <c:pt idx="64">
                  <c:v>-1.1198560419333357</c:v>
                </c:pt>
                <c:pt idx="65">
                  <c:v>-0.84839837824621567</c:v>
                </c:pt>
                <c:pt idx="66">
                  <c:v>-0.85590442465404271</c:v>
                </c:pt>
                <c:pt idx="67">
                  <c:v>-1.0171518247955893</c:v>
                </c:pt>
                <c:pt idx="68">
                  <c:v>-1.0503735171562649</c:v>
                </c:pt>
                <c:pt idx="69">
                  <c:v>-1.3566526715386282</c:v>
                </c:pt>
                <c:pt idx="70">
                  <c:v>-1.2782841318410652</c:v>
                </c:pt>
                <c:pt idx="71">
                  <c:v>-1.196266855423687</c:v>
                </c:pt>
                <c:pt idx="72">
                  <c:v>-1.1088418822121371</c:v>
                </c:pt>
                <c:pt idx="73">
                  <c:v>-0.94929167930991754</c:v>
                </c:pt>
                <c:pt idx="74">
                  <c:v>-0.88990571385572181</c:v>
                </c:pt>
                <c:pt idx="75">
                  <c:v>-0.87992815846624506</c:v>
                </c:pt>
                <c:pt idx="76">
                  <c:v>-0.8791653793227403</c:v>
                </c:pt>
                <c:pt idx="77">
                  <c:v>-1.0339056346185036</c:v>
                </c:pt>
                <c:pt idx="78">
                  <c:v>-1.333528402045483</c:v>
                </c:pt>
                <c:pt idx="79">
                  <c:v>-1.5880536781064289</c:v>
                </c:pt>
                <c:pt idx="80">
                  <c:v>-1.4880618308510549</c:v>
                </c:pt>
                <c:pt idx="81">
                  <c:v>-1.885642773730378</c:v>
                </c:pt>
                <c:pt idx="82">
                  <c:v>-2.0770541433234815</c:v>
                </c:pt>
                <c:pt idx="83">
                  <c:v>-1.7233133809800114</c:v>
                </c:pt>
                <c:pt idx="84">
                  <c:v>-1.8954980827374099</c:v>
                </c:pt>
                <c:pt idx="85">
                  <c:v>-1.5664954049288422</c:v>
                </c:pt>
                <c:pt idx="86">
                  <c:v>-1.83237966260526</c:v>
                </c:pt>
                <c:pt idx="87">
                  <c:v>-1.7054882339409196</c:v>
                </c:pt>
                <c:pt idx="88">
                  <c:v>-1.8016011506195275</c:v>
                </c:pt>
                <c:pt idx="89">
                  <c:v>-1.7928833928181405</c:v>
                </c:pt>
                <c:pt idx="90">
                  <c:v>-1.3961454762511001</c:v>
                </c:pt>
                <c:pt idx="91">
                  <c:v>-1.1879535522720175</c:v>
                </c:pt>
                <c:pt idx="92">
                  <c:v>-0.9299103216601381</c:v>
                </c:pt>
                <c:pt idx="93">
                  <c:v>-0.77025233992553965</c:v>
                </c:pt>
                <c:pt idx="94">
                  <c:v>-0.4451758283374051</c:v>
                </c:pt>
                <c:pt idx="95">
                  <c:v>-0.41114276568195285</c:v>
                </c:pt>
                <c:pt idx="96">
                  <c:v>-0.42792699926209177</c:v>
                </c:pt>
                <c:pt idx="97">
                  <c:v>-0.41877498544851743</c:v>
                </c:pt>
                <c:pt idx="98">
                  <c:v>-0.39786014686870252</c:v>
                </c:pt>
                <c:pt idx="99">
                  <c:v>-0.45882215299857576</c:v>
                </c:pt>
                <c:pt idx="100">
                  <c:v>-0.67189155831608693</c:v>
                </c:pt>
                <c:pt idx="101">
                  <c:v>-0.85891336685481512</c:v>
                </c:pt>
                <c:pt idx="102">
                  <c:v>-0.85443250095344914</c:v>
                </c:pt>
                <c:pt idx="103">
                  <c:v>-0.95803866374763025</c:v>
                </c:pt>
                <c:pt idx="104">
                  <c:v>-0.83803559806916517</c:v>
                </c:pt>
                <c:pt idx="105">
                  <c:v>-0.87774084011316722</c:v>
                </c:pt>
                <c:pt idx="106">
                  <c:v>-0.89046522455860999</c:v>
                </c:pt>
                <c:pt idx="107">
                  <c:v>-0.83818501824887526</c:v>
                </c:pt>
                <c:pt idx="108">
                  <c:v>-0.90181948645258214</c:v>
                </c:pt>
                <c:pt idx="109">
                  <c:v>-0.8004888859404633</c:v>
                </c:pt>
                <c:pt idx="110">
                  <c:v>-0.70306271022906097</c:v>
                </c:pt>
                <c:pt idx="111">
                  <c:v>-0.87939444844391201</c:v>
                </c:pt>
                <c:pt idx="112">
                  <c:v>-0.94422840605826375</c:v>
                </c:pt>
                <c:pt idx="113">
                  <c:v>-0.85417608713390747</c:v>
                </c:pt>
                <c:pt idx="114">
                  <c:v>-0.80811382926601172</c:v>
                </c:pt>
                <c:pt idx="115">
                  <c:v>-0.74183964333354235</c:v>
                </c:pt>
                <c:pt idx="116">
                  <c:v>-0.76560658298596074</c:v>
                </c:pt>
                <c:pt idx="117">
                  <c:v>-0.66685129357081763</c:v>
                </c:pt>
                <c:pt idx="118">
                  <c:v>-0.75129917246617717</c:v>
                </c:pt>
                <c:pt idx="119">
                  <c:v>-0.66106917665336096</c:v>
                </c:pt>
                <c:pt idx="120">
                  <c:v>-0.6126935429089867</c:v>
                </c:pt>
                <c:pt idx="121">
                  <c:v>-0.43648631381026504</c:v>
                </c:pt>
                <c:pt idx="122">
                  <c:v>-0.37933393394868653</c:v>
                </c:pt>
                <c:pt idx="123">
                  <c:v>-0.47206331725867401</c:v>
                </c:pt>
                <c:pt idx="124">
                  <c:v>-0.4060044880645951</c:v>
                </c:pt>
                <c:pt idx="125">
                  <c:v>-0.53873882267119311</c:v>
                </c:pt>
                <c:pt idx="126">
                  <c:v>-0.52744903394158837</c:v>
                </c:pt>
                <c:pt idx="127">
                  <c:v>-0.52729032207606352</c:v>
                </c:pt>
                <c:pt idx="128">
                  <c:v>-0.45127093462405821</c:v>
                </c:pt>
                <c:pt idx="129">
                  <c:v>-0.35393286806044244</c:v>
                </c:pt>
                <c:pt idx="130">
                  <c:v>-0.38453965052036021</c:v>
                </c:pt>
                <c:pt idx="131">
                  <c:v>-0.28132359859384248</c:v>
                </c:pt>
                <c:pt idx="132">
                  <c:v>-0.24293316656385611</c:v>
                </c:pt>
                <c:pt idx="133">
                  <c:v>-0.34409889931046189</c:v>
                </c:pt>
                <c:pt idx="134">
                  <c:v>-0.37578521455324088</c:v>
                </c:pt>
                <c:pt idx="135">
                  <c:v>-0.29066656089441301</c:v>
                </c:pt>
                <c:pt idx="136">
                  <c:v>-0.27928176587276698</c:v>
                </c:pt>
                <c:pt idx="137">
                  <c:v>-0.20777815893244744</c:v>
                </c:pt>
                <c:pt idx="138">
                  <c:v>-0.14358412475592741</c:v>
                </c:pt>
                <c:pt idx="139">
                  <c:v>-8.0773585114486512E-2</c:v>
                </c:pt>
                <c:pt idx="140">
                  <c:v>-7.2495249607697487E-2</c:v>
                </c:pt>
                <c:pt idx="141">
                  <c:v>-4.4527325822456332E-2</c:v>
                </c:pt>
                <c:pt idx="142">
                  <c:v>2.9396683170268334E-2</c:v>
                </c:pt>
                <c:pt idx="143">
                  <c:v>-7.9371826050933514E-4</c:v>
                </c:pt>
                <c:pt idx="144">
                  <c:v>-1.4080587715727289E-2</c:v>
                </c:pt>
                <c:pt idx="145">
                  <c:v>-3.7043552280821679E-2</c:v>
                </c:pt>
                <c:pt idx="146">
                  <c:v>7.3214143212310123E-2</c:v>
                </c:pt>
                <c:pt idx="147">
                  <c:v>7.4902001243889238E-2</c:v>
                </c:pt>
                <c:pt idx="148">
                  <c:v>0.13018930426347786</c:v>
                </c:pt>
                <c:pt idx="149">
                  <c:v>0.16416304656143166</c:v>
                </c:pt>
                <c:pt idx="150">
                  <c:v>0.19846897011272202</c:v>
                </c:pt>
                <c:pt idx="151">
                  <c:v>0.24090435316248149</c:v>
                </c:pt>
                <c:pt idx="152">
                  <c:v>0.14061258581542013</c:v>
                </c:pt>
                <c:pt idx="153">
                  <c:v>4.274010576288001E-2</c:v>
                </c:pt>
                <c:pt idx="154">
                  <c:v>-0.16413279065187902</c:v>
                </c:pt>
                <c:pt idx="155">
                  <c:v>-0.13530818293330493</c:v>
                </c:pt>
                <c:pt idx="156">
                  <c:v>2.041143246728172E-2</c:v>
                </c:pt>
                <c:pt idx="157">
                  <c:v>0.12601167638531674</c:v>
                </c:pt>
                <c:pt idx="158">
                  <c:v>0.27987239822412446</c:v>
                </c:pt>
                <c:pt idx="159">
                  <c:v>0.33616484994964124</c:v>
                </c:pt>
                <c:pt idx="160">
                  <c:v>0.39339548685145753</c:v>
                </c:pt>
                <c:pt idx="161">
                  <c:v>0.4888149573213374</c:v>
                </c:pt>
                <c:pt idx="162">
                  <c:v>0.46594002353042163</c:v>
                </c:pt>
                <c:pt idx="163">
                  <c:v>0.42221039773670044</c:v>
                </c:pt>
                <c:pt idx="164">
                  <c:v>0.35674615447061431</c:v>
                </c:pt>
                <c:pt idx="165">
                  <c:v>0.50127023147593941</c:v>
                </c:pt>
                <c:pt idx="166">
                  <c:v>0.5434794781308292</c:v>
                </c:pt>
                <c:pt idx="167">
                  <c:v>0.59199636091536667</c:v>
                </c:pt>
                <c:pt idx="168">
                  <c:v>0.63228426980935848</c:v>
                </c:pt>
                <c:pt idx="169">
                  <c:v>0.61729480877987108</c:v>
                </c:pt>
                <c:pt idx="170">
                  <c:v>0.65989568353224715</c:v>
                </c:pt>
                <c:pt idx="171">
                  <c:v>0.655674715206227</c:v>
                </c:pt>
                <c:pt idx="172">
                  <c:v>0.57926883242971994</c:v>
                </c:pt>
                <c:pt idx="173">
                  <c:v>0.68064539813321767</c:v>
                </c:pt>
                <c:pt idx="174">
                  <c:v>0.7167025533452922</c:v>
                </c:pt>
                <c:pt idx="175">
                  <c:v>0.84039123752339306</c:v>
                </c:pt>
                <c:pt idx="176">
                  <c:v>0.83378634027208776</c:v>
                </c:pt>
                <c:pt idx="177">
                  <c:v>0.80143253828223315</c:v>
                </c:pt>
                <c:pt idx="178">
                  <c:v>0.85718975204108872</c:v>
                </c:pt>
                <c:pt idx="179">
                  <c:v>0.88594815837227348</c:v>
                </c:pt>
                <c:pt idx="180">
                  <c:v>0.81505948025040065</c:v>
                </c:pt>
                <c:pt idx="181">
                  <c:v>0.72742619670537934</c:v>
                </c:pt>
                <c:pt idx="182">
                  <c:v>0.6532667877324515</c:v>
                </c:pt>
                <c:pt idx="183">
                  <c:v>0.69873938291924631</c:v>
                </c:pt>
                <c:pt idx="184">
                  <c:v>0.7074358377643637</c:v>
                </c:pt>
                <c:pt idx="185">
                  <c:v>0.76329808777135266</c:v>
                </c:pt>
                <c:pt idx="186">
                  <c:v>0.72250398146022743</c:v>
                </c:pt>
                <c:pt idx="187">
                  <c:v>0.76204916757998764</c:v>
                </c:pt>
                <c:pt idx="188">
                  <c:v>0.77061992097238252</c:v>
                </c:pt>
                <c:pt idx="189">
                  <c:v>0.68328996851213653</c:v>
                </c:pt>
                <c:pt idx="190">
                  <c:v>0.65246853346492717</c:v>
                </c:pt>
                <c:pt idx="191">
                  <c:v>0.69965235310169716</c:v>
                </c:pt>
                <c:pt idx="192">
                  <c:v>0.70821099402248344</c:v>
                </c:pt>
                <c:pt idx="193">
                  <c:v>0.71574788777598508</c:v>
                </c:pt>
                <c:pt idx="194">
                  <c:v>0.73845116827054036</c:v>
                </c:pt>
                <c:pt idx="195">
                  <c:v>0.6520070144847594</c:v>
                </c:pt>
                <c:pt idx="196">
                  <c:v>0.64346676041574113</c:v>
                </c:pt>
                <c:pt idx="197">
                  <c:v>0.60090644571228413</c:v>
                </c:pt>
                <c:pt idx="198">
                  <c:v>0.55668987853646734</c:v>
                </c:pt>
                <c:pt idx="199">
                  <c:v>0.49233506459467691</c:v>
                </c:pt>
                <c:pt idx="200">
                  <c:v>0.42239427336620938</c:v>
                </c:pt>
                <c:pt idx="201">
                  <c:v>0.50997935528816729</c:v>
                </c:pt>
                <c:pt idx="202">
                  <c:v>0.51368348603486003</c:v>
                </c:pt>
                <c:pt idx="203">
                  <c:v>0.5348013576256152</c:v>
                </c:pt>
                <c:pt idx="204">
                  <c:v>0.54545193224348654</c:v>
                </c:pt>
                <c:pt idx="205">
                  <c:v>0.45215770324257654</c:v>
                </c:pt>
                <c:pt idx="206">
                  <c:v>0.41288389323723784</c:v>
                </c:pt>
                <c:pt idx="207">
                  <c:v>0.32734786724605636</c:v>
                </c:pt>
                <c:pt idx="208">
                  <c:v>0.32501179603992059</c:v>
                </c:pt>
                <c:pt idx="209">
                  <c:v>0.35492462931534519</c:v>
                </c:pt>
                <c:pt idx="210">
                  <c:v>0.36632144764940611</c:v>
                </c:pt>
                <c:pt idx="211">
                  <c:v>0.31982356770902154</c:v>
                </c:pt>
                <c:pt idx="212">
                  <c:v>0.39538801566906701</c:v>
                </c:pt>
                <c:pt idx="213">
                  <c:v>0.42473267481265875</c:v>
                </c:pt>
                <c:pt idx="214">
                  <c:v>0.42006757292650287</c:v>
                </c:pt>
                <c:pt idx="215">
                  <c:v>0.33961767159484091</c:v>
                </c:pt>
                <c:pt idx="216">
                  <c:v>0.19815904053050715</c:v>
                </c:pt>
                <c:pt idx="217">
                  <c:v>0.16034515675850658</c:v>
                </c:pt>
                <c:pt idx="218">
                  <c:v>0.178949276659363</c:v>
                </c:pt>
                <c:pt idx="219">
                  <c:v>0.23326316053499441</c:v>
                </c:pt>
                <c:pt idx="220">
                  <c:v>0.25181890045958322</c:v>
                </c:pt>
                <c:pt idx="221">
                  <c:v>0.2720652399464214</c:v>
                </c:pt>
                <c:pt idx="222">
                  <c:v>0.29581480678423389</c:v>
                </c:pt>
                <c:pt idx="223">
                  <c:v>0.37290954347315153</c:v>
                </c:pt>
                <c:pt idx="224">
                  <c:v>0.39261788892277338</c:v>
                </c:pt>
                <c:pt idx="225">
                  <c:v>0.33916766957434552</c:v>
                </c:pt>
                <c:pt idx="226">
                  <c:v>0.3208362774555451</c:v>
                </c:pt>
                <c:pt idx="227">
                  <c:v>0.32334651305267159</c:v>
                </c:pt>
                <c:pt idx="228">
                  <c:v>0.22253508724154591</c:v>
                </c:pt>
                <c:pt idx="229">
                  <c:v>0.29914947581815343</c:v>
                </c:pt>
                <c:pt idx="230">
                  <c:v>0.19075480244264709</c:v>
                </c:pt>
                <c:pt idx="231">
                  <c:v>0.18724317032200122</c:v>
                </c:pt>
                <c:pt idx="232">
                  <c:v>0.28264467790488834</c:v>
                </c:pt>
                <c:pt idx="233">
                  <c:v>0.27955661724512226</c:v>
                </c:pt>
                <c:pt idx="234">
                  <c:v>0.24258362196067385</c:v>
                </c:pt>
                <c:pt idx="235">
                  <c:v>8.3355710500257807E-2</c:v>
                </c:pt>
                <c:pt idx="236">
                  <c:v>0.11905417686436359</c:v>
                </c:pt>
                <c:pt idx="237">
                  <c:v>0.10396230761035685</c:v>
                </c:pt>
                <c:pt idx="238">
                  <c:v>1.3619328269704578E-2</c:v>
                </c:pt>
                <c:pt idx="239">
                  <c:v>1.0069218743639308E-2</c:v>
                </c:pt>
                <c:pt idx="240">
                  <c:v>-4.3823213349952761E-2</c:v>
                </c:pt>
                <c:pt idx="241">
                  <c:v>-0.12619230904368339</c:v>
                </c:pt>
                <c:pt idx="242">
                  <c:v>-8.7767794674369792E-2</c:v>
                </c:pt>
                <c:pt idx="243">
                  <c:v>0.1007510511102454</c:v>
                </c:pt>
                <c:pt idx="244">
                  <c:v>0.12015171520229395</c:v>
                </c:pt>
                <c:pt idx="245">
                  <c:v>2.7230734280156099E-2</c:v>
                </c:pt>
                <c:pt idx="246">
                  <c:v>0.14211412838939097</c:v>
                </c:pt>
                <c:pt idx="247">
                  <c:v>0.29391332455458152</c:v>
                </c:pt>
                <c:pt idx="248">
                  <c:v>0.33628007703813423</c:v>
                </c:pt>
                <c:pt idx="249">
                  <c:v>0.33801465690274513</c:v>
                </c:pt>
                <c:pt idx="250">
                  <c:v>0.45893840437672306</c:v>
                </c:pt>
                <c:pt idx="251">
                  <c:v>0.37928359301244341</c:v>
                </c:pt>
                <c:pt idx="252">
                  <c:v>0.38283868320813541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CB5-4AC1-8AB5-A091B466B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012000"/>
        <c:axId val="800417120"/>
      </c:scatterChart>
      <c:valAx>
        <c:axId val="717012000"/>
        <c:scaling>
          <c:orientation val="minMax"/>
          <c:min val="38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00417120"/>
        <c:crosses val="autoZero"/>
        <c:crossBetween val="midCat"/>
      </c:valAx>
      <c:valAx>
        <c:axId val="80041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17012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Rollierend 10 Jahre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9"/>
          <c:order val="0"/>
          <c:tx>
            <c:strRef>
              <c:f>'World+EM-Daten EUR'!$N$5</c:f>
              <c:strCache>
                <c:ptCount val="1"/>
                <c:pt idx="0">
                  <c:v>World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EUR'!$A$6:$A$258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EUR'!$N$6:$N$258</c:f>
              <c:numCache>
                <c:formatCode>0.00%</c:formatCode>
                <c:ptCount val="253"/>
                <c:pt idx="120">
                  <c:v>-0.12087999999999999</c:v>
                </c:pt>
                <c:pt idx="121">
                  <c:v>-0.14512978493892181</c:v>
                </c:pt>
                <c:pt idx="122">
                  <c:v>-5.1210985480772298E-2</c:v>
                </c:pt>
                <c:pt idx="123">
                  <c:v>-5.9094248303876218E-2</c:v>
                </c:pt>
                <c:pt idx="124">
                  <c:v>-0.12367056164355916</c:v>
                </c:pt>
                <c:pt idx="125">
                  <c:v>-0.14211426616489908</c:v>
                </c:pt>
                <c:pt idx="126">
                  <c:v>-0.13668252560277394</c:v>
                </c:pt>
                <c:pt idx="127">
                  <c:v>-0.10409165302782331</c:v>
                </c:pt>
                <c:pt idx="128">
                  <c:v>-9.3468922389469244E-2</c:v>
                </c:pt>
                <c:pt idx="129">
                  <c:v>-2.265589382503419E-2</c:v>
                </c:pt>
                <c:pt idx="130">
                  <c:v>6.7719535426780109E-3</c:v>
                </c:pt>
                <c:pt idx="131">
                  <c:v>-4.4727218190837581E-2</c:v>
                </c:pt>
                <c:pt idx="132">
                  <c:v>-2.1481836218102179E-2</c:v>
                </c:pt>
                <c:pt idx="133">
                  <c:v>1.6191017623649717E-2</c:v>
                </c:pt>
                <c:pt idx="134">
                  <c:v>5.7270956513721272E-2</c:v>
                </c:pt>
                <c:pt idx="135">
                  <c:v>3.9112862821069516E-2</c:v>
                </c:pt>
                <c:pt idx="136">
                  <c:v>0.10520112855799324</c:v>
                </c:pt>
                <c:pt idx="137">
                  <c:v>0.11883432936972471</c:v>
                </c:pt>
                <c:pt idx="138">
                  <c:v>0.28952843273231621</c:v>
                </c:pt>
                <c:pt idx="139">
                  <c:v>0.45918106494639188</c:v>
                </c:pt>
                <c:pt idx="140">
                  <c:v>0.45977115055410422</c:v>
                </c:pt>
                <c:pt idx="141">
                  <c:v>0.66409903246101809</c:v>
                </c:pt>
                <c:pt idx="142">
                  <c:v>0.5315495461181996</c:v>
                </c:pt>
                <c:pt idx="143">
                  <c:v>0.47317065791265156</c:v>
                </c:pt>
                <c:pt idx="144">
                  <c:v>0.64170692431561993</c:v>
                </c:pt>
                <c:pt idx="145">
                  <c:v>0.76816339533813571</c:v>
                </c:pt>
                <c:pt idx="146">
                  <c:v>0.87913041905554268</c:v>
                </c:pt>
                <c:pt idx="147">
                  <c:v>0.98886684303350947</c:v>
                </c:pt>
                <c:pt idx="148">
                  <c:v>0.87718117330295664</c:v>
                </c:pt>
                <c:pt idx="149">
                  <c:v>0.90484631535469662</c:v>
                </c:pt>
                <c:pt idx="150">
                  <c:v>0.77807879738993968</c:v>
                </c:pt>
                <c:pt idx="151">
                  <c:v>0.76030027932960875</c:v>
                </c:pt>
                <c:pt idx="152">
                  <c:v>0.6567245612439756</c:v>
                </c:pt>
                <c:pt idx="153">
                  <c:v>0.78662852942586392</c:v>
                </c:pt>
                <c:pt idx="154">
                  <c:v>0.74212785181838714</c:v>
                </c:pt>
                <c:pt idx="155">
                  <c:v>0.79837241674697479</c:v>
                </c:pt>
                <c:pt idx="156">
                  <c:v>0.79680092094699995</c:v>
                </c:pt>
                <c:pt idx="157">
                  <c:v>0.71377391457559436</c:v>
                </c:pt>
                <c:pt idx="158">
                  <c:v>0.72843607371887442</c:v>
                </c:pt>
                <c:pt idx="159">
                  <c:v>0.72705571054675144</c:v>
                </c:pt>
                <c:pt idx="160">
                  <c:v>0.72715034514364274</c:v>
                </c:pt>
                <c:pt idx="161">
                  <c:v>0.80649125343356931</c:v>
                </c:pt>
                <c:pt idx="162">
                  <c:v>0.78914905929344692</c:v>
                </c:pt>
                <c:pt idx="163">
                  <c:v>0.84294191536362484</c:v>
                </c:pt>
                <c:pt idx="164">
                  <c:v>0.92287712577630732</c:v>
                </c:pt>
                <c:pt idx="165">
                  <c:v>0.95642555668752727</c:v>
                </c:pt>
                <c:pt idx="166">
                  <c:v>0.98483878477476416</c:v>
                </c:pt>
                <c:pt idx="167">
                  <c:v>1.0198307239008608</c:v>
                </c:pt>
                <c:pt idx="168">
                  <c:v>1.0169033322899179</c:v>
                </c:pt>
                <c:pt idx="169">
                  <c:v>1.0834508271096528</c:v>
                </c:pt>
                <c:pt idx="170">
                  <c:v>1.1900274183992616</c:v>
                </c:pt>
                <c:pt idx="171">
                  <c:v>1.2480360999903697</c:v>
                </c:pt>
                <c:pt idx="172">
                  <c:v>1.2391908693404861</c:v>
                </c:pt>
                <c:pt idx="173">
                  <c:v>1.1581835606726965</c:v>
                </c:pt>
                <c:pt idx="174">
                  <c:v>1.0163095496369277</c:v>
                </c:pt>
                <c:pt idx="175">
                  <c:v>1.0066189115292783</c:v>
                </c:pt>
                <c:pt idx="176">
                  <c:v>0.85678585637557192</c:v>
                </c:pt>
                <c:pt idx="177">
                  <c:v>0.7152428810720266</c:v>
                </c:pt>
                <c:pt idx="178">
                  <c:v>0.9045441900407607</c:v>
                </c:pt>
                <c:pt idx="179">
                  <c:v>0.8880682996520497</c:v>
                </c:pt>
                <c:pt idx="180">
                  <c:v>0.76520209310718168</c:v>
                </c:pt>
                <c:pt idx="181">
                  <c:v>0.64189819959991112</c:v>
                </c:pt>
                <c:pt idx="182">
                  <c:v>0.59582768719674806</c:v>
                </c:pt>
                <c:pt idx="183">
                  <c:v>0.61377079783366062</c:v>
                </c:pt>
                <c:pt idx="184">
                  <c:v>0.64769089075040598</c:v>
                </c:pt>
                <c:pt idx="185">
                  <c:v>0.79978468982601547</c:v>
                </c:pt>
                <c:pt idx="186">
                  <c:v>0.77575673744150109</c:v>
                </c:pt>
                <c:pt idx="187">
                  <c:v>0.82372579059291628</c:v>
                </c:pt>
                <c:pt idx="188">
                  <c:v>0.79171277511373428</c:v>
                </c:pt>
                <c:pt idx="189">
                  <c:v>0.74573955247537738</c:v>
                </c:pt>
                <c:pt idx="190">
                  <c:v>0.70576361221779549</c:v>
                </c:pt>
                <c:pt idx="191">
                  <c:v>0.81255990780928578</c:v>
                </c:pt>
                <c:pt idx="192">
                  <c:v>0.81987525463594935</c:v>
                </c:pt>
                <c:pt idx="193">
                  <c:v>0.77163486122190195</c:v>
                </c:pt>
                <c:pt idx="194">
                  <c:v>0.89228759536001689</c:v>
                </c:pt>
                <c:pt idx="195">
                  <c:v>0.88027302342416869</c:v>
                </c:pt>
                <c:pt idx="196">
                  <c:v>0.84024371667936015</c:v>
                </c:pt>
                <c:pt idx="197">
                  <c:v>0.74540761663582344</c:v>
                </c:pt>
                <c:pt idx="198">
                  <c:v>0.74724159672144075</c:v>
                </c:pt>
                <c:pt idx="199">
                  <c:v>0.79388970010108961</c:v>
                </c:pt>
                <c:pt idx="200">
                  <c:v>0.77551622719084889</c:v>
                </c:pt>
                <c:pt idx="201">
                  <c:v>0.81807217926239706</c:v>
                </c:pt>
                <c:pt idx="202">
                  <c:v>0.8554637483994878</c:v>
                </c:pt>
                <c:pt idx="203">
                  <c:v>0.9592076442017714</c:v>
                </c:pt>
                <c:pt idx="204">
                  <c:v>0.98961069468469054</c:v>
                </c:pt>
                <c:pt idx="205">
                  <c:v>1.2138901572360181</c:v>
                </c:pt>
                <c:pt idx="206">
                  <c:v>1.2354233829584285</c:v>
                </c:pt>
                <c:pt idx="207">
                  <c:v>1.2853743574082559</c:v>
                </c:pt>
                <c:pt idx="208">
                  <c:v>1.1965624146245859</c:v>
                </c:pt>
                <c:pt idx="209">
                  <c:v>1.2492759377773623</c:v>
                </c:pt>
                <c:pt idx="210">
                  <c:v>1.4763197509102843</c:v>
                </c:pt>
                <c:pt idx="211">
                  <c:v>1.5866887823736078</c:v>
                </c:pt>
                <c:pt idx="212">
                  <c:v>1.5202989850507471</c:v>
                </c:pt>
                <c:pt idx="213">
                  <c:v>1.7490965200795872</c:v>
                </c:pt>
                <c:pt idx="214">
                  <c:v>1.9087646819353772</c:v>
                </c:pt>
                <c:pt idx="215">
                  <c:v>2.1497547912499195</c:v>
                </c:pt>
                <c:pt idx="216">
                  <c:v>2.0595537747641308</c:v>
                </c:pt>
                <c:pt idx="217">
                  <c:v>2.3195093255821999</c:v>
                </c:pt>
                <c:pt idx="218">
                  <c:v>2.804183381088825</c:v>
                </c:pt>
                <c:pt idx="219">
                  <c:v>2.799472638478822</c:v>
                </c:pt>
                <c:pt idx="220">
                  <c:v>2.5372092248217024</c:v>
                </c:pt>
                <c:pt idx="221">
                  <c:v>2.2831635983809897</c:v>
                </c:pt>
                <c:pt idx="222">
                  <c:v>2.4088088120613462</c:v>
                </c:pt>
                <c:pt idx="223">
                  <c:v>2.26502558512732</c:v>
                </c:pt>
                <c:pt idx="224">
                  <c:v>2.1433112582781453</c:v>
                </c:pt>
                <c:pt idx="225">
                  <c:v>2.1763586564797461</c:v>
                </c:pt>
                <c:pt idx="226">
                  <c:v>2.2710182071376717</c:v>
                </c:pt>
                <c:pt idx="227">
                  <c:v>2.3257346445175027</c:v>
                </c:pt>
                <c:pt idx="228">
                  <c:v>2.1586833267617505</c:v>
                </c:pt>
                <c:pt idx="229">
                  <c:v>2.2134868511445136</c:v>
                </c:pt>
                <c:pt idx="230">
                  <c:v>1.8735334025061854</c:v>
                </c:pt>
                <c:pt idx="231">
                  <c:v>1.3304270064833448</c:v>
                </c:pt>
                <c:pt idx="232">
                  <c:v>1.5444017328696078</c:v>
                </c:pt>
                <c:pt idx="233">
                  <c:v>1.6805370464933804</c:v>
                </c:pt>
                <c:pt idx="234">
                  <c:v>1.8167492758287738</c:v>
                </c:pt>
                <c:pt idx="235">
                  <c:v>1.7580651290040663</c:v>
                </c:pt>
                <c:pt idx="236">
                  <c:v>1.9481953072855163</c:v>
                </c:pt>
                <c:pt idx="237">
                  <c:v>1.8523810724915499</c:v>
                </c:pt>
                <c:pt idx="238">
                  <c:v>1.7319213725150395</c:v>
                </c:pt>
                <c:pt idx="239">
                  <c:v>1.872160673025653</c:v>
                </c:pt>
                <c:pt idx="240">
                  <c:v>1.8099121849121849</c:v>
                </c:pt>
                <c:pt idx="241">
                  <c:v>1.800038650857708</c:v>
                </c:pt>
                <c:pt idx="242">
                  <c:v>1.7978091286307056</c:v>
                </c:pt>
                <c:pt idx="243">
                  <c:v>2.098066456931591</c:v>
                </c:pt>
                <c:pt idx="244">
                  <c:v>2.174527324229095</c:v>
                </c:pt>
                <c:pt idx="245">
                  <c:v>2.1373766606658613</c:v>
                </c:pt>
                <c:pt idx="246">
                  <c:v>2.3640014944890719</c:v>
                </c:pt>
                <c:pt idx="247">
                  <c:v>2.4568694237863453</c:v>
                </c:pt>
                <c:pt idx="248">
                  <c:v>2.8362192720574222</c:v>
                </c:pt>
                <c:pt idx="249">
                  <c:v>2.8198769031422093</c:v>
                </c:pt>
                <c:pt idx="250">
                  <c:v>2.8082181747155626</c:v>
                </c:pt>
                <c:pt idx="251">
                  <c:v>2.7884401719723679</c:v>
                </c:pt>
                <c:pt idx="252">
                  <c:v>2.7727399846186116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BF-4BC3-949A-1DC16F4CA8F8}"/>
            </c:ext>
          </c:extLst>
        </c:ser>
        <c:ser>
          <c:idx val="10"/>
          <c:order val="1"/>
          <c:tx>
            <c:strRef>
              <c:f>'World+EM-Daten EUR'!$O$5</c:f>
              <c:strCache>
                <c:ptCount val="1"/>
                <c:pt idx="0">
                  <c:v>EM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EUR'!$A$6:$A$258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EUR'!$O$6:$O$258</c:f>
              <c:numCache>
                <c:formatCode>0.00%</c:formatCode>
                <c:ptCount val="253"/>
                <c:pt idx="120">
                  <c:v>2.0583399999999998</c:v>
                </c:pt>
                <c:pt idx="121">
                  <c:v>1.5350683953433699</c:v>
                </c:pt>
                <c:pt idx="122">
                  <c:v>1.6748010015321948</c:v>
                </c:pt>
                <c:pt idx="123">
                  <c:v>1.9397867676365084</c:v>
                </c:pt>
                <c:pt idx="124">
                  <c:v>1.7709896765837487</c:v>
                </c:pt>
                <c:pt idx="125">
                  <c:v>1.6318068081582688</c:v>
                </c:pt>
                <c:pt idx="126">
                  <c:v>1.6209923243600577</c:v>
                </c:pt>
                <c:pt idx="127">
                  <c:v>1.9059234861920449</c:v>
                </c:pt>
                <c:pt idx="128">
                  <c:v>1.7696665037090566</c:v>
                </c:pt>
                <c:pt idx="129">
                  <c:v>2.0120410530562842</c:v>
                </c:pt>
                <c:pt idx="130">
                  <c:v>2.05564492455821</c:v>
                </c:pt>
                <c:pt idx="131">
                  <c:v>1.6599833003921241</c:v>
                </c:pt>
                <c:pt idx="132">
                  <c:v>1.5108975108098632</c:v>
                </c:pt>
                <c:pt idx="133">
                  <c:v>1.5930719763904322</c:v>
                </c:pt>
                <c:pt idx="134">
                  <c:v>1.6592307068814902</c:v>
                </c:pt>
                <c:pt idx="135">
                  <c:v>1.457110290273647</c:v>
                </c:pt>
                <c:pt idx="136">
                  <c:v>1.5069794442831888</c:v>
                </c:pt>
                <c:pt idx="137">
                  <c:v>1.5108820585072857</c:v>
                </c:pt>
                <c:pt idx="138">
                  <c:v>1.9045797482304074</c:v>
                </c:pt>
                <c:pt idx="139">
                  <c:v>2.2799298381493678</c:v>
                </c:pt>
                <c:pt idx="140">
                  <c:v>2.1467928000718195</c:v>
                </c:pt>
                <c:pt idx="141">
                  <c:v>2.6929912406353393</c:v>
                </c:pt>
                <c:pt idx="142">
                  <c:v>2.4289769677596351</c:v>
                </c:pt>
                <c:pt idx="143">
                  <c:v>2.2514684781633938</c:v>
                </c:pt>
                <c:pt idx="144">
                  <c:v>2.6713843594417059</c:v>
                </c:pt>
                <c:pt idx="145">
                  <c:v>2.7144365400568113</c:v>
                </c:pt>
                <c:pt idx="146">
                  <c:v>2.9340275523585708</c:v>
                </c:pt>
                <c:pt idx="147">
                  <c:v>3.1023559182126963</c:v>
                </c:pt>
                <c:pt idx="148">
                  <c:v>2.7809692055463056</c:v>
                </c:pt>
                <c:pt idx="149">
                  <c:v>2.6860882283085612</c:v>
                </c:pt>
                <c:pt idx="150">
                  <c:v>2.1796414793596521</c:v>
                </c:pt>
                <c:pt idx="151">
                  <c:v>1.902210521828104</c:v>
                </c:pt>
                <c:pt idx="152">
                  <c:v>1.6260621297162459</c:v>
                </c:pt>
                <c:pt idx="153">
                  <c:v>1.8689241188240726</c:v>
                </c:pt>
                <c:pt idx="154">
                  <c:v>1.7556379976022578</c:v>
                </c:pt>
                <c:pt idx="155">
                  <c:v>1.7620691644868445</c:v>
                </c:pt>
                <c:pt idx="156">
                  <c:v>1.6392073602264685</c:v>
                </c:pt>
                <c:pt idx="157">
                  <c:v>1.3997593325969633</c:v>
                </c:pt>
                <c:pt idx="158">
                  <c:v>1.3149641461634247</c:v>
                </c:pt>
                <c:pt idx="159">
                  <c:v>1.3356822280944591</c:v>
                </c:pt>
                <c:pt idx="160">
                  <c:v>1.4749592235086499</c:v>
                </c:pt>
                <c:pt idx="161">
                  <c:v>1.7052649132396405</c:v>
                </c:pt>
                <c:pt idx="162">
                  <c:v>1.7459054061506221</c:v>
                </c:pt>
                <c:pt idx="163">
                  <c:v>1.8871193381324294</c:v>
                </c:pt>
                <c:pt idx="164">
                  <c:v>1.9065137746488987</c:v>
                </c:pt>
                <c:pt idx="165">
                  <c:v>1.7112514749774417</c:v>
                </c:pt>
                <c:pt idx="166">
                  <c:v>1.766669848901695</c:v>
                </c:pt>
                <c:pt idx="167">
                  <c:v>1.6308739314465934</c:v>
                </c:pt>
                <c:pt idx="168">
                  <c:v>1.5231106899595854</c:v>
                </c:pt>
                <c:pt idx="169">
                  <c:v>1.6036304755411619</c:v>
                </c:pt>
                <c:pt idx="170">
                  <c:v>1.5291650643234971</c:v>
                </c:pt>
                <c:pt idx="171">
                  <c:v>1.7298903038325193</c:v>
                </c:pt>
                <c:pt idx="172">
                  <c:v>1.8760598813554052</c:v>
                </c:pt>
                <c:pt idx="173">
                  <c:v>1.6082060630418553</c:v>
                </c:pt>
                <c:pt idx="174">
                  <c:v>1.3704419551103189</c:v>
                </c:pt>
                <c:pt idx="175">
                  <c:v>1.0863163806472609</c:v>
                </c:pt>
                <c:pt idx="176">
                  <c:v>0.87843413634033807</c:v>
                </c:pt>
                <c:pt idx="177">
                  <c:v>0.64016272401845575</c:v>
                </c:pt>
                <c:pt idx="178">
                  <c:v>0.88733013711179631</c:v>
                </c:pt>
                <c:pt idx="179">
                  <c:v>0.7245581793045246</c:v>
                </c:pt>
                <c:pt idx="180">
                  <c:v>0.54862447877055409</c:v>
                </c:pt>
                <c:pt idx="181">
                  <c:v>0.34630011899847002</c:v>
                </c:pt>
                <c:pt idx="182">
                  <c:v>0.31578369397070349</c:v>
                </c:pt>
                <c:pt idx="183">
                  <c:v>0.42933936703752806</c:v>
                </c:pt>
                <c:pt idx="184">
                  <c:v>0.38937565643599026</c:v>
                </c:pt>
                <c:pt idx="185">
                  <c:v>0.56746280719291331</c:v>
                </c:pt>
                <c:pt idx="186">
                  <c:v>0.63009577375109438</c:v>
                </c:pt>
                <c:pt idx="187">
                  <c:v>0.67398955613577027</c:v>
                </c:pt>
                <c:pt idx="188">
                  <c:v>0.68486566554295636</c:v>
                </c:pt>
                <c:pt idx="189">
                  <c:v>0.65987577888842663</c:v>
                </c:pt>
                <c:pt idx="190">
                  <c:v>0.64072309606241484</c:v>
                </c:pt>
                <c:pt idx="191">
                  <c:v>0.56357152845755842</c:v>
                </c:pt>
                <c:pt idx="192">
                  <c:v>0.50025514392335912</c:v>
                </c:pt>
                <c:pt idx="193">
                  <c:v>0.5381124103978292</c:v>
                </c:pt>
                <c:pt idx="194">
                  <c:v>0.64865732078780147</c:v>
                </c:pt>
                <c:pt idx="195">
                  <c:v>0.62767695616559571</c:v>
                </c:pt>
                <c:pt idx="196">
                  <c:v>0.59905502628261753</c:v>
                </c:pt>
                <c:pt idx="197">
                  <c:v>0.49919565208626482</c:v>
                </c:pt>
                <c:pt idx="198">
                  <c:v>0.43131744951915651</c:v>
                </c:pt>
                <c:pt idx="199">
                  <c:v>0.41252823560495844</c:v>
                </c:pt>
                <c:pt idx="200">
                  <c:v>0.45711516106190664</c:v>
                </c:pt>
                <c:pt idx="201">
                  <c:v>0.37117722180917845</c:v>
                </c:pt>
                <c:pt idx="202">
                  <c:v>0.31816909112219505</c:v>
                </c:pt>
                <c:pt idx="203">
                  <c:v>0.40920403316409981</c:v>
                </c:pt>
                <c:pt idx="204">
                  <c:v>0.43871987691395598</c:v>
                </c:pt>
                <c:pt idx="205">
                  <c:v>0.73839155927940281</c:v>
                </c:pt>
                <c:pt idx="206">
                  <c:v>0.61722724951167507</c:v>
                </c:pt>
                <c:pt idx="207">
                  <c:v>0.73469457907944036</c:v>
                </c:pt>
                <c:pt idx="208">
                  <c:v>0.59763593195982567</c:v>
                </c:pt>
                <c:pt idx="209">
                  <c:v>0.56310248629038751</c:v>
                </c:pt>
                <c:pt idx="210">
                  <c:v>0.68682876794980086</c:v>
                </c:pt>
                <c:pt idx="211">
                  <c:v>0.77026961099555158</c:v>
                </c:pt>
                <c:pt idx="212">
                  <c:v>0.77628897864134183</c:v>
                </c:pt>
                <c:pt idx="213">
                  <c:v>1.0468343178148194</c:v>
                </c:pt>
                <c:pt idx="214">
                  <c:v>1.3808094873856733</c:v>
                </c:pt>
                <c:pt idx="215">
                  <c:v>1.6844048899201995</c:v>
                </c:pt>
                <c:pt idx="216">
                  <c:v>1.6303560131132455</c:v>
                </c:pt>
                <c:pt idx="217">
                  <c:v>1.8087717433662807</c:v>
                </c:pt>
                <c:pt idx="218">
                  <c:v>1.9794454284310956</c:v>
                </c:pt>
                <c:pt idx="219">
                  <c:v>1.7849548673228535</c:v>
                </c:pt>
                <c:pt idx="220">
                  <c:v>1.4377808302097637</c:v>
                </c:pt>
                <c:pt idx="221">
                  <c:v>1.0743702476530306</c:v>
                </c:pt>
                <c:pt idx="222">
                  <c:v>1.1661990761976897</c:v>
                </c:pt>
                <c:pt idx="223">
                  <c:v>0.98848541534405632</c:v>
                </c:pt>
                <c:pt idx="224">
                  <c:v>0.942691872200069</c:v>
                </c:pt>
                <c:pt idx="225">
                  <c:v>0.86747453201426961</c:v>
                </c:pt>
                <c:pt idx="226">
                  <c:v>0.91733713989099397</c:v>
                </c:pt>
                <c:pt idx="227">
                  <c:v>0.89017607639925123</c:v>
                </c:pt>
                <c:pt idx="228">
                  <c:v>0.83424024875394398</c:v>
                </c:pt>
                <c:pt idx="229">
                  <c:v>0.81735710965056318</c:v>
                </c:pt>
                <c:pt idx="230">
                  <c:v>0.69926807487836018</c:v>
                </c:pt>
                <c:pt idx="231">
                  <c:v>0.32029141415494866</c:v>
                </c:pt>
                <c:pt idx="232">
                  <c:v>0.40175664223375307</c:v>
                </c:pt>
                <c:pt idx="233">
                  <c:v>0.40733009891308436</c:v>
                </c:pt>
                <c:pt idx="234">
                  <c:v>0.50469746367219104</c:v>
                </c:pt>
                <c:pt idx="235">
                  <c:v>0.52860856325894012</c:v>
                </c:pt>
                <c:pt idx="236">
                  <c:v>0.53690362718802409</c:v>
                </c:pt>
                <c:pt idx="237">
                  <c:v>0.4909855211183094</c:v>
                </c:pt>
                <c:pt idx="238">
                  <c:v>0.51560048621220878</c:v>
                </c:pt>
                <c:pt idx="239">
                  <c:v>0.55106189155381524</c:v>
                </c:pt>
                <c:pt idx="240">
                  <c:v>0.56589849395423641</c:v>
                </c:pt>
                <c:pt idx="241">
                  <c:v>0.707403527451957</c:v>
                </c:pt>
                <c:pt idx="242">
                  <c:v>0.7511631156129932</c:v>
                </c:pt>
                <c:pt idx="243">
                  <c:v>0.72846456546128135</c:v>
                </c:pt>
                <c:pt idx="244">
                  <c:v>0.75376419844311182</c:v>
                </c:pt>
                <c:pt idx="245">
                  <c:v>0.75810450788135375</c:v>
                </c:pt>
                <c:pt idx="246">
                  <c:v>0.85979514341362262</c:v>
                </c:pt>
                <c:pt idx="247">
                  <c:v>0.72707172301232448</c:v>
                </c:pt>
                <c:pt idx="248">
                  <c:v>0.95883488290887908</c:v>
                </c:pt>
                <c:pt idx="249">
                  <c:v>1.0900619948009762</c:v>
                </c:pt>
                <c:pt idx="250">
                  <c:v>0.94041516481320664</c:v>
                </c:pt>
                <c:pt idx="251">
                  <c:v>0.97880549451859378</c:v>
                </c:pt>
                <c:pt idx="252">
                  <c:v>0.94769401424975475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BBF-4BC3-949A-1DC16F4CA8F8}"/>
            </c:ext>
          </c:extLst>
        </c:ser>
        <c:ser>
          <c:idx val="11"/>
          <c:order val="2"/>
          <c:tx>
            <c:strRef>
              <c:f>'World+EM-Daten EUR'!$P$5</c:f>
              <c:strCache>
                <c:ptCount val="1"/>
                <c:pt idx="0">
                  <c:v>World-EM</c:v>
                </c:pt>
              </c:strCache>
            </c:strRef>
          </c:tx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EUR'!$A$6:$A$258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EUR'!$P$6:$P$258</c:f>
              <c:numCache>
                <c:formatCode>0.00%</c:formatCode>
                <c:ptCount val="253"/>
                <c:pt idx="120">
                  <c:v>-2.1792199999999999</c:v>
                </c:pt>
                <c:pt idx="121">
                  <c:v>-1.6801981802822916</c:v>
                </c:pt>
                <c:pt idx="122">
                  <c:v>-1.7260119870129671</c:v>
                </c:pt>
                <c:pt idx="123">
                  <c:v>-1.9988810159403845</c:v>
                </c:pt>
                <c:pt idx="124">
                  <c:v>-1.8946602382273079</c:v>
                </c:pt>
                <c:pt idx="125">
                  <c:v>-1.7739210743231679</c:v>
                </c:pt>
                <c:pt idx="126">
                  <c:v>-1.7576748499628316</c:v>
                </c:pt>
                <c:pt idx="127">
                  <c:v>-2.0100151392198682</c:v>
                </c:pt>
                <c:pt idx="128">
                  <c:v>-1.863135426098526</c:v>
                </c:pt>
                <c:pt idx="129">
                  <c:v>-2.0346969468813185</c:v>
                </c:pt>
                <c:pt idx="130">
                  <c:v>-2.0488729710155322</c:v>
                </c:pt>
                <c:pt idx="131">
                  <c:v>-1.7047105185829616</c:v>
                </c:pt>
                <c:pt idx="132">
                  <c:v>-1.5323793470279654</c:v>
                </c:pt>
                <c:pt idx="133">
                  <c:v>-1.5768809587667825</c:v>
                </c:pt>
                <c:pt idx="134">
                  <c:v>-1.6019597503677689</c:v>
                </c:pt>
                <c:pt idx="135">
                  <c:v>-1.4179974274525775</c:v>
                </c:pt>
                <c:pt idx="136">
                  <c:v>-1.4017783157251955</c:v>
                </c:pt>
                <c:pt idx="137">
                  <c:v>-1.392047729137561</c:v>
                </c:pt>
                <c:pt idx="138">
                  <c:v>-1.6150513154980912</c:v>
                </c:pt>
                <c:pt idx="139">
                  <c:v>-1.8207487732029759</c:v>
                </c:pt>
                <c:pt idx="140">
                  <c:v>-1.6870216495177153</c:v>
                </c:pt>
                <c:pt idx="141">
                  <c:v>-2.0288922081743213</c:v>
                </c:pt>
                <c:pt idx="142">
                  <c:v>-1.8974274216414355</c:v>
                </c:pt>
                <c:pt idx="143">
                  <c:v>-1.7782978202507422</c:v>
                </c:pt>
                <c:pt idx="144">
                  <c:v>-2.0296774351260858</c:v>
                </c:pt>
                <c:pt idx="145">
                  <c:v>-1.9462731447186756</c:v>
                </c:pt>
                <c:pt idx="146">
                  <c:v>-2.0548971333030281</c:v>
                </c:pt>
                <c:pt idx="147">
                  <c:v>-2.1134890751791868</c:v>
                </c:pt>
                <c:pt idx="148">
                  <c:v>-1.9037880322433489</c:v>
                </c:pt>
                <c:pt idx="149">
                  <c:v>-1.7812419129538646</c:v>
                </c:pt>
                <c:pt idx="150">
                  <c:v>-1.4015626819697125</c:v>
                </c:pt>
                <c:pt idx="151">
                  <c:v>-1.1419102424984953</c:v>
                </c:pt>
                <c:pt idx="152">
                  <c:v>-0.96933756847227026</c:v>
                </c:pt>
                <c:pt idx="153">
                  <c:v>-1.0822955893982087</c:v>
                </c:pt>
                <c:pt idx="154">
                  <c:v>-1.0135101457838707</c:v>
                </c:pt>
                <c:pt idx="155">
                  <c:v>-0.96369674773986969</c:v>
                </c:pt>
                <c:pt idx="156">
                  <c:v>-0.84240643927946857</c:v>
                </c:pt>
                <c:pt idx="157">
                  <c:v>-0.68598541802136892</c:v>
                </c:pt>
                <c:pt idx="158">
                  <c:v>-0.5865280724445503</c:v>
                </c:pt>
                <c:pt idx="159">
                  <c:v>-0.60862651754770769</c:v>
                </c:pt>
                <c:pt idx="160">
                  <c:v>-0.7478088783650072</c:v>
                </c:pt>
                <c:pt idx="161">
                  <c:v>-0.89877365980607116</c:v>
                </c:pt>
                <c:pt idx="162">
                  <c:v>-0.95675634685717514</c:v>
                </c:pt>
                <c:pt idx="163">
                  <c:v>-1.0441774227688045</c:v>
                </c:pt>
                <c:pt idx="164">
                  <c:v>-0.98363664887259139</c:v>
                </c:pt>
                <c:pt idx="165">
                  <c:v>-0.75482591828991441</c:v>
                </c:pt>
                <c:pt idx="166">
                  <c:v>-0.78183106412693082</c:v>
                </c:pt>
                <c:pt idx="167">
                  <c:v>-0.6110432075457326</c:v>
                </c:pt>
                <c:pt idx="168">
                  <c:v>-0.50620735766966751</c:v>
                </c:pt>
                <c:pt idx="169">
                  <c:v>-0.5201796484315091</c:v>
                </c:pt>
                <c:pt idx="170">
                  <c:v>-0.33913764592423545</c:v>
                </c:pt>
                <c:pt idx="171">
                  <c:v>-0.48185420384214961</c:v>
                </c:pt>
                <c:pt idx="172">
                  <c:v>-0.63686901201491919</c:v>
                </c:pt>
                <c:pt idx="173">
                  <c:v>-0.45002250236915886</c:v>
                </c:pt>
                <c:pt idx="174">
                  <c:v>-0.3541324054733912</c:v>
                </c:pt>
                <c:pt idx="175">
                  <c:v>-7.9697469117982589E-2</c:v>
                </c:pt>
                <c:pt idx="176">
                  <c:v>-2.1648279964766148E-2</c:v>
                </c:pt>
                <c:pt idx="177">
                  <c:v>7.5080157053570851E-2</c:v>
                </c:pt>
                <c:pt idx="178">
                  <c:v>1.7214052928964385E-2</c:v>
                </c:pt>
                <c:pt idx="179">
                  <c:v>0.1635101203475251</c:v>
                </c:pt>
                <c:pt idx="180">
                  <c:v>0.21657761433662759</c:v>
                </c:pt>
                <c:pt idx="181">
                  <c:v>0.2955980806014411</c:v>
                </c:pt>
                <c:pt idx="182">
                  <c:v>0.28004399322604456</c:v>
                </c:pt>
                <c:pt idx="183">
                  <c:v>0.18443143079613256</c:v>
                </c:pt>
                <c:pt idx="184">
                  <c:v>0.25831523431441572</c:v>
                </c:pt>
                <c:pt idx="185">
                  <c:v>0.23232188263310216</c:v>
                </c:pt>
                <c:pt idx="186">
                  <c:v>0.14566096369040671</c:v>
                </c:pt>
                <c:pt idx="187">
                  <c:v>0.14973623445714601</c:v>
                </c:pt>
                <c:pt idx="188">
                  <c:v>0.10684710957077792</c:v>
                </c:pt>
                <c:pt idx="189">
                  <c:v>8.5863773586950742E-2</c:v>
                </c:pt>
                <c:pt idx="190">
                  <c:v>6.5040516155380645E-2</c:v>
                </c:pt>
                <c:pt idx="191">
                  <c:v>0.24898837935172735</c:v>
                </c:pt>
                <c:pt idx="192">
                  <c:v>0.31962011071259022</c:v>
                </c:pt>
                <c:pt idx="193">
                  <c:v>0.23352245082407275</c:v>
                </c:pt>
                <c:pt idx="194">
                  <c:v>0.24363027457221542</c:v>
                </c:pt>
                <c:pt idx="195">
                  <c:v>0.25259606725857298</c:v>
                </c:pt>
                <c:pt idx="196">
                  <c:v>0.24118869039674262</c:v>
                </c:pt>
                <c:pt idx="197">
                  <c:v>0.24621196454955863</c:v>
                </c:pt>
                <c:pt idx="198">
                  <c:v>0.31592414720228423</c:v>
                </c:pt>
                <c:pt idx="199">
                  <c:v>0.38136146449613118</c:v>
                </c:pt>
                <c:pt idx="200">
                  <c:v>0.31840106612894226</c:v>
                </c:pt>
                <c:pt idx="201">
                  <c:v>0.44689495745321861</c:v>
                </c:pt>
                <c:pt idx="202">
                  <c:v>0.53729465727729275</c:v>
                </c:pt>
                <c:pt idx="203">
                  <c:v>0.55000361103767159</c:v>
                </c:pt>
                <c:pt idx="204">
                  <c:v>0.55089081777073456</c:v>
                </c:pt>
                <c:pt idx="205">
                  <c:v>0.47549859795661531</c:v>
                </c:pt>
                <c:pt idx="206">
                  <c:v>0.61819613344675339</c:v>
                </c:pt>
                <c:pt idx="207">
                  <c:v>0.55067977832881554</c:v>
                </c:pt>
                <c:pt idx="208">
                  <c:v>0.59892648266476023</c:v>
                </c:pt>
                <c:pt idx="209">
                  <c:v>0.68617345148697484</c:v>
                </c:pt>
                <c:pt idx="210">
                  <c:v>0.78949098296048348</c:v>
                </c:pt>
                <c:pt idx="211">
                  <c:v>0.8164191713780562</c:v>
                </c:pt>
                <c:pt idx="212">
                  <c:v>0.74401000640940529</c:v>
                </c:pt>
                <c:pt idx="213">
                  <c:v>0.70226220226476777</c:v>
                </c:pt>
                <c:pt idx="214">
                  <c:v>0.52795519454970385</c:v>
                </c:pt>
                <c:pt idx="215">
                  <c:v>0.46534990132971998</c:v>
                </c:pt>
                <c:pt idx="216">
                  <c:v>0.4291977616508853</c:v>
                </c:pt>
                <c:pt idx="217">
                  <c:v>0.51073758221591925</c:v>
                </c:pt>
                <c:pt idx="218">
                  <c:v>0.82473795265772942</c:v>
                </c:pt>
                <c:pt idx="219">
                  <c:v>1.0145177711559685</c:v>
                </c:pt>
                <c:pt idx="220">
                  <c:v>1.0994283946119388</c:v>
                </c:pt>
                <c:pt idx="221">
                  <c:v>1.2087933507279591</c:v>
                </c:pt>
                <c:pt idx="222">
                  <c:v>1.2426097358636565</c:v>
                </c:pt>
                <c:pt idx="223">
                  <c:v>1.2765401697832637</c:v>
                </c:pt>
                <c:pt idx="224">
                  <c:v>1.2006193860780763</c:v>
                </c:pt>
                <c:pt idx="225">
                  <c:v>1.3088841244654765</c:v>
                </c:pt>
                <c:pt idx="226">
                  <c:v>1.3536810672466777</c:v>
                </c:pt>
                <c:pt idx="227">
                  <c:v>1.4355585681182514</c:v>
                </c:pt>
                <c:pt idx="228">
                  <c:v>1.3244430780078065</c:v>
                </c:pt>
                <c:pt idx="229">
                  <c:v>1.3961297414939504</c:v>
                </c:pt>
                <c:pt idx="230">
                  <c:v>1.1742653276278252</c:v>
                </c:pt>
                <c:pt idx="231">
                  <c:v>1.0101355923283961</c:v>
                </c:pt>
                <c:pt idx="232">
                  <c:v>1.1426450906358547</c:v>
                </c:pt>
                <c:pt idx="233">
                  <c:v>1.2732069475802961</c:v>
                </c:pt>
                <c:pt idx="234">
                  <c:v>1.3120518121565827</c:v>
                </c:pt>
                <c:pt idx="235">
                  <c:v>1.2294565657451262</c:v>
                </c:pt>
                <c:pt idx="236">
                  <c:v>1.4112916800974922</c:v>
                </c:pt>
                <c:pt idx="237">
                  <c:v>1.3613955513732405</c:v>
                </c:pt>
                <c:pt idx="238">
                  <c:v>1.2163208863028308</c:v>
                </c:pt>
                <c:pt idx="239">
                  <c:v>1.3210987814718378</c:v>
                </c:pt>
                <c:pt idx="240">
                  <c:v>1.2440136909579484</c:v>
                </c:pt>
                <c:pt idx="241">
                  <c:v>1.092635123405751</c:v>
                </c:pt>
                <c:pt idx="242">
                  <c:v>1.0466460130177124</c:v>
                </c:pt>
                <c:pt idx="243">
                  <c:v>1.3696018914703096</c:v>
                </c:pt>
                <c:pt idx="244">
                  <c:v>1.4207631257859832</c:v>
                </c:pt>
                <c:pt idx="245">
                  <c:v>1.3792721527845075</c:v>
                </c:pt>
                <c:pt idx="246">
                  <c:v>1.5042063510754493</c:v>
                </c:pt>
                <c:pt idx="247">
                  <c:v>1.7297977007740208</c:v>
                </c:pt>
                <c:pt idx="248">
                  <c:v>1.8773843891485431</c:v>
                </c:pt>
                <c:pt idx="249">
                  <c:v>1.7298149083412331</c:v>
                </c:pt>
                <c:pt idx="250">
                  <c:v>1.8678030099023559</c:v>
                </c:pt>
                <c:pt idx="251">
                  <c:v>1.8096346774537742</c:v>
                </c:pt>
                <c:pt idx="252">
                  <c:v>1.8250459703688569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BBF-4BC3-949A-1DC16F4CA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012000"/>
        <c:axId val="800417120"/>
      </c:scatterChart>
      <c:valAx>
        <c:axId val="717012000"/>
        <c:scaling>
          <c:orientation val="minMax"/>
          <c:min val="4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00417120"/>
        <c:crosses val="autoZero"/>
        <c:crossBetween val="midCat"/>
      </c:valAx>
      <c:valAx>
        <c:axId val="80041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17012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World vs EM seit Dezember</a:t>
            </a:r>
            <a:r>
              <a:rPr lang="de-DE" baseline="0"/>
              <a:t> </a:t>
            </a:r>
            <a:r>
              <a:rPr lang="de-DE"/>
              <a:t>2000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'EM USD vs Local'!$B$3</c:f>
              <c:strCache>
                <c:ptCount val="1"/>
                <c:pt idx="0">
                  <c:v>EM USD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'EM USD vs Local'!$A$4:$A$256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'EM USD vs Local'!$B$4:$B$256</c:f>
              <c:numCache>
                <c:formatCode>General</c:formatCode>
                <c:ptCount val="253"/>
                <c:pt idx="0">
                  <c:v>100</c:v>
                </c:pt>
                <c:pt idx="1">
                  <c:v>113.758</c:v>
                </c:pt>
                <c:pt idx="2">
                  <c:v>104.84099999999999</c:v>
                </c:pt>
                <c:pt idx="3">
                  <c:v>94.497</c:v>
                </c:pt>
                <c:pt idx="4">
                  <c:v>99.155000000000001</c:v>
                </c:pt>
                <c:pt idx="5">
                  <c:v>100.303</c:v>
                </c:pt>
                <c:pt idx="6">
                  <c:v>98.209000000000003</c:v>
                </c:pt>
                <c:pt idx="7">
                  <c:v>91.959000000000003</c:v>
                </c:pt>
                <c:pt idx="8">
                  <c:v>91.037000000000006</c:v>
                </c:pt>
                <c:pt idx="9">
                  <c:v>76.933999999999997</c:v>
                </c:pt>
                <c:pt idx="10">
                  <c:v>81.704999999999998</c:v>
                </c:pt>
                <c:pt idx="11">
                  <c:v>90.228999999999999</c:v>
                </c:pt>
                <c:pt idx="12">
                  <c:v>97.385000000000005</c:v>
                </c:pt>
                <c:pt idx="13">
                  <c:v>100.67100000000001</c:v>
                </c:pt>
                <c:pt idx="14">
                  <c:v>102.303</c:v>
                </c:pt>
                <c:pt idx="15">
                  <c:v>108.425</c:v>
                </c:pt>
                <c:pt idx="16">
                  <c:v>109.12</c:v>
                </c:pt>
                <c:pt idx="17">
                  <c:v>107.355</c:v>
                </c:pt>
                <c:pt idx="18">
                  <c:v>99.272000000000006</c:v>
                </c:pt>
                <c:pt idx="19">
                  <c:v>91.683000000000007</c:v>
                </c:pt>
                <c:pt idx="20">
                  <c:v>93.084000000000003</c:v>
                </c:pt>
                <c:pt idx="21">
                  <c:v>83.037999999999997</c:v>
                </c:pt>
                <c:pt idx="22">
                  <c:v>88.433000000000007</c:v>
                </c:pt>
                <c:pt idx="23">
                  <c:v>94.519000000000005</c:v>
                </c:pt>
                <c:pt idx="24">
                  <c:v>91.375</c:v>
                </c:pt>
                <c:pt idx="25">
                  <c:v>90.971999999999994</c:v>
                </c:pt>
                <c:pt idx="26">
                  <c:v>88.415999999999997</c:v>
                </c:pt>
                <c:pt idx="27">
                  <c:v>85.891000000000005</c:v>
                </c:pt>
                <c:pt idx="28">
                  <c:v>93.528999999999996</c:v>
                </c:pt>
                <c:pt idx="29">
                  <c:v>100.21599999999999</c:v>
                </c:pt>
                <c:pt idx="30">
                  <c:v>105.89700000000001</c:v>
                </c:pt>
                <c:pt idx="31">
                  <c:v>112.482</c:v>
                </c:pt>
                <c:pt idx="32">
                  <c:v>120.009</c:v>
                </c:pt>
                <c:pt idx="33">
                  <c:v>120.883</c:v>
                </c:pt>
                <c:pt idx="34">
                  <c:v>131.16800000000001</c:v>
                </c:pt>
                <c:pt idx="35">
                  <c:v>132.76400000000001</c:v>
                </c:pt>
                <c:pt idx="36">
                  <c:v>142.37700000000001</c:v>
                </c:pt>
                <c:pt idx="37">
                  <c:v>147.34899999999999</c:v>
                </c:pt>
                <c:pt idx="38">
                  <c:v>154.10599999999999</c:v>
                </c:pt>
                <c:pt idx="39">
                  <c:v>156.03200000000001</c:v>
                </c:pt>
                <c:pt idx="40">
                  <c:v>143.256</c:v>
                </c:pt>
                <c:pt idx="41">
                  <c:v>140.398</c:v>
                </c:pt>
                <c:pt idx="42">
                  <c:v>140.99600000000001</c:v>
                </c:pt>
                <c:pt idx="43">
                  <c:v>138.41499999999999</c:v>
                </c:pt>
                <c:pt idx="44">
                  <c:v>144.155</c:v>
                </c:pt>
                <c:pt idx="45">
                  <c:v>152.47200000000001</c:v>
                </c:pt>
                <c:pt idx="46">
                  <c:v>156.11500000000001</c:v>
                </c:pt>
                <c:pt idx="47">
                  <c:v>170.56700000000001</c:v>
                </c:pt>
                <c:pt idx="48">
                  <c:v>178.75899999999999</c:v>
                </c:pt>
                <c:pt idx="49">
                  <c:v>179.21299999999999</c:v>
                </c:pt>
                <c:pt idx="50">
                  <c:v>194.84899999999999</c:v>
                </c:pt>
                <c:pt idx="51">
                  <c:v>181.97200000000001</c:v>
                </c:pt>
                <c:pt idx="52">
                  <c:v>177.08699999999999</c:v>
                </c:pt>
                <c:pt idx="53">
                  <c:v>183.251</c:v>
                </c:pt>
                <c:pt idx="54">
                  <c:v>189.477</c:v>
                </c:pt>
                <c:pt idx="55">
                  <c:v>202.721</c:v>
                </c:pt>
                <c:pt idx="56">
                  <c:v>204.45699999999999</c:v>
                </c:pt>
                <c:pt idx="57">
                  <c:v>223.495</c:v>
                </c:pt>
                <c:pt idx="58">
                  <c:v>208.887</c:v>
                </c:pt>
                <c:pt idx="59">
                  <c:v>226.167</c:v>
                </c:pt>
                <c:pt idx="60">
                  <c:v>239.535</c:v>
                </c:pt>
                <c:pt idx="61">
                  <c:v>266.29000000000002</c:v>
                </c:pt>
                <c:pt idx="62">
                  <c:v>265.97399999999999</c:v>
                </c:pt>
                <c:pt idx="63">
                  <c:v>268.31700000000001</c:v>
                </c:pt>
                <c:pt idx="64">
                  <c:v>287.42500000000001</c:v>
                </c:pt>
                <c:pt idx="65">
                  <c:v>257.30599999999998</c:v>
                </c:pt>
                <c:pt idx="66">
                  <c:v>256.67700000000002</c:v>
                </c:pt>
                <c:pt idx="67">
                  <c:v>260.3</c:v>
                </c:pt>
                <c:pt idx="68">
                  <c:v>266.93099999999998</c:v>
                </c:pt>
                <c:pt idx="69">
                  <c:v>269.154</c:v>
                </c:pt>
                <c:pt idx="70">
                  <c:v>281.93799999999999</c:v>
                </c:pt>
                <c:pt idx="71">
                  <c:v>302.892</c:v>
                </c:pt>
                <c:pt idx="72">
                  <c:v>316.53100000000001</c:v>
                </c:pt>
                <c:pt idx="73">
                  <c:v>313.18900000000002</c:v>
                </c:pt>
                <c:pt idx="74">
                  <c:v>311.33</c:v>
                </c:pt>
                <c:pt idx="75">
                  <c:v>323.68200000000002</c:v>
                </c:pt>
                <c:pt idx="76">
                  <c:v>339.03899999999999</c:v>
                </c:pt>
                <c:pt idx="77">
                  <c:v>355.49599999999998</c:v>
                </c:pt>
                <c:pt idx="78">
                  <c:v>372.161</c:v>
                </c:pt>
                <c:pt idx="79">
                  <c:v>391.79700000000003</c:v>
                </c:pt>
                <c:pt idx="80">
                  <c:v>383.471</c:v>
                </c:pt>
                <c:pt idx="81">
                  <c:v>425.822</c:v>
                </c:pt>
                <c:pt idx="82">
                  <c:v>473.31</c:v>
                </c:pt>
                <c:pt idx="83">
                  <c:v>439.74900000000002</c:v>
                </c:pt>
                <c:pt idx="84">
                  <c:v>441.3</c:v>
                </c:pt>
                <c:pt idx="85">
                  <c:v>386.22800000000001</c:v>
                </c:pt>
                <c:pt idx="86">
                  <c:v>414.73599999999999</c:v>
                </c:pt>
                <c:pt idx="87">
                  <c:v>392.78899999999999</c:v>
                </c:pt>
                <c:pt idx="88">
                  <c:v>424.66500000000002</c:v>
                </c:pt>
                <c:pt idx="89">
                  <c:v>432.54399999999998</c:v>
                </c:pt>
                <c:pt idx="90">
                  <c:v>389.39600000000002</c:v>
                </c:pt>
                <c:pt idx="91">
                  <c:v>374.70800000000003</c:v>
                </c:pt>
                <c:pt idx="92">
                  <c:v>344.77800000000002</c:v>
                </c:pt>
                <c:pt idx="93">
                  <c:v>284.44099999999997</c:v>
                </c:pt>
                <c:pt idx="94">
                  <c:v>206.596</c:v>
                </c:pt>
                <c:pt idx="95">
                  <c:v>191.04400000000001</c:v>
                </c:pt>
                <c:pt idx="96">
                  <c:v>205.94399999999999</c:v>
                </c:pt>
                <c:pt idx="97">
                  <c:v>192.64400000000001</c:v>
                </c:pt>
                <c:pt idx="98">
                  <c:v>181.77699999999999</c:v>
                </c:pt>
                <c:pt idx="99">
                  <c:v>207.9</c:v>
                </c:pt>
                <c:pt idx="100">
                  <c:v>242.49600000000001</c:v>
                </c:pt>
                <c:pt idx="101">
                  <c:v>283.93099999999998</c:v>
                </c:pt>
                <c:pt idx="102">
                  <c:v>280.10599999999999</c:v>
                </c:pt>
                <c:pt idx="103">
                  <c:v>311.60300000000001</c:v>
                </c:pt>
                <c:pt idx="104">
                  <c:v>310.488</c:v>
                </c:pt>
                <c:pt idx="105">
                  <c:v>338.67099999999999</c:v>
                </c:pt>
                <c:pt idx="106">
                  <c:v>339.09</c:v>
                </c:pt>
                <c:pt idx="107">
                  <c:v>353.65499999999997</c:v>
                </c:pt>
                <c:pt idx="108">
                  <c:v>367.62200000000001</c:v>
                </c:pt>
                <c:pt idx="109">
                  <c:v>347.11900000000003</c:v>
                </c:pt>
                <c:pt idx="110">
                  <c:v>348.34</c:v>
                </c:pt>
                <c:pt idx="111">
                  <c:v>376.46300000000002</c:v>
                </c:pt>
                <c:pt idx="112">
                  <c:v>381.024</c:v>
                </c:pt>
                <c:pt idx="113">
                  <c:v>347.51</c:v>
                </c:pt>
                <c:pt idx="114">
                  <c:v>344.95600000000002</c:v>
                </c:pt>
                <c:pt idx="115">
                  <c:v>373.68200000000002</c:v>
                </c:pt>
                <c:pt idx="116">
                  <c:v>366.42500000000001</c:v>
                </c:pt>
                <c:pt idx="117">
                  <c:v>407.14499999999998</c:v>
                </c:pt>
                <c:pt idx="118">
                  <c:v>418.96699999999998</c:v>
                </c:pt>
                <c:pt idx="119">
                  <c:v>407.90699999999998</c:v>
                </c:pt>
                <c:pt idx="120">
                  <c:v>437.01499999999999</c:v>
                </c:pt>
                <c:pt idx="121">
                  <c:v>425.15899999999999</c:v>
                </c:pt>
                <c:pt idx="122">
                  <c:v>421.19400000000002</c:v>
                </c:pt>
                <c:pt idx="123">
                  <c:v>445.95800000000003</c:v>
                </c:pt>
                <c:pt idx="124">
                  <c:v>459.791</c:v>
                </c:pt>
                <c:pt idx="125">
                  <c:v>447.73099999999999</c:v>
                </c:pt>
                <c:pt idx="126">
                  <c:v>440.84399999999999</c:v>
                </c:pt>
                <c:pt idx="127">
                  <c:v>438.88600000000002</c:v>
                </c:pt>
                <c:pt idx="128">
                  <c:v>399.66500000000002</c:v>
                </c:pt>
                <c:pt idx="129">
                  <c:v>341.39600000000002</c:v>
                </c:pt>
                <c:pt idx="130">
                  <c:v>386.61599999999999</c:v>
                </c:pt>
                <c:pt idx="131">
                  <c:v>360.85</c:v>
                </c:pt>
                <c:pt idx="132">
                  <c:v>356.50099999999998</c:v>
                </c:pt>
                <c:pt idx="133">
                  <c:v>396.93700000000001</c:v>
                </c:pt>
                <c:pt idx="134">
                  <c:v>420.714</c:v>
                </c:pt>
                <c:pt idx="135">
                  <c:v>406.67099999999999</c:v>
                </c:pt>
                <c:pt idx="136">
                  <c:v>401.81</c:v>
                </c:pt>
                <c:pt idx="137">
                  <c:v>356.74900000000002</c:v>
                </c:pt>
                <c:pt idx="138">
                  <c:v>370.51799999999997</c:v>
                </c:pt>
                <c:pt idx="139">
                  <c:v>377.74599999999998</c:v>
                </c:pt>
                <c:pt idx="140">
                  <c:v>376.488</c:v>
                </c:pt>
                <c:pt idx="141">
                  <c:v>399.20600000000002</c:v>
                </c:pt>
                <c:pt idx="142">
                  <c:v>396.78199999999998</c:v>
                </c:pt>
                <c:pt idx="143">
                  <c:v>401.82</c:v>
                </c:pt>
                <c:pt idx="144">
                  <c:v>421.46699999999998</c:v>
                </c:pt>
                <c:pt idx="145">
                  <c:v>427.27800000000002</c:v>
                </c:pt>
                <c:pt idx="146">
                  <c:v>421.91</c:v>
                </c:pt>
                <c:pt idx="147">
                  <c:v>414.64299999999997</c:v>
                </c:pt>
                <c:pt idx="148">
                  <c:v>417.76799999999997</c:v>
                </c:pt>
                <c:pt idx="149">
                  <c:v>407.05</c:v>
                </c:pt>
                <c:pt idx="150">
                  <c:v>381.13799999999998</c:v>
                </c:pt>
                <c:pt idx="151">
                  <c:v>385.12</c:v>
                </c:pt>
                <c:pt idx="152">
                  <c:v>378.505</c:v>
                </c:pt>
                <c:pt idx="153">
                  <c:v>403.11900000000003</c:v>
                </c:pt>
                <c:pt idx="154">
                  <c:v>422.70400000000001</c:v>
                </c:pt>
                <c:pt idx="155">
                  <c:v>416.52300000000002</c:v>
                </c:pt>
                <c:pt idx="156">
                  <c:v>410.50099999999998</c:v>
                </c:pt>
                <c:pt idx="157">
                  <c:v>383.84500000000003</c:v>
                </c:pt>
                <c:pt idx="158">
                  <c:v>396.56</c:v>
                </c:pt>
                <c:pt idx="159">
                  <c:v>408.733</c:v>
                </c:pt>
                <c:pt idx="160">
                  <c:v>410.09800000000001</c:v>
                </c:pt>
                <c:pt idx="161">
                  <c:v>424.41300000000001</c:v>
                </c:pt>
                <c:pt idx="162">
                  <c:v>435.68900000000002</c:v>
                </c:pt>
                <c:pt idx="163">
                  <c:v>444.11399999999998</c:v>
                </c:pt>
                <c:pt idx="164">
                  <c:v>454.12200000000001</c:v>
                </c:pt>
                <c:pt idx="165">
                  <c:v>420.46199999999999</c:v>
                </c:pt>
                <c:pt idx="166">
                  <c:v>425.41899999999998</c:v>
                </c:pt>
                <c:pt idx="167">
                  <c:v>420.92</c:v>
                </c:pt>
                <c:pt idx="168">
                  <c:v>401.52100000000002</c:v>
                </c:pt>
                <c:pt idx="169">
                  <c:v>403.928</c:v>
                </c:pt>
                <c:pt idx="170">
                  <c:v>416.435</c:v>
                </c:pt>
                <c:pt idx="171">
                  <c:v>410.51299999999998</c:v>
                </c:pt>
                <c:pt idx="172">
                  <c:v>442.08699999999999</c:v>
                </c:pt>
                <c:pt idx="173">
                  <c:v>424.38299999999998</c:v>
                </c:pt>
                <c:pt idx="174">
                  <c:v>413.36200000000002</c:v>
                </c:pt>
                <c:pt idx="175">
                  <c:v>384.70800000000003</c:v>
                </c:pt>
                <c:pt idx="176">
                  <c:v>349.91199999999998</c:v>
                </c:pt>
                <c:pt idx="177">
                  <c:v>339.38600000000002</c:v>
                </c:pt>
                <c:pt idx="178">
                  <c:v>363.59500000000003</c:v>
                </c:pt>
                <c:pt idx="179">
                  <c:v>349.41199999999998</c:v>
                </c:pt>
                <c:pt idx="180">
                  <c:v>341.62299999999999</c:v>
                </c:pt>
                <c:pt idx="181">
                  <c:v>319.46100000000001</c:v>
                </c:pt>
                <c:pt idx="182">
                  <c:v>318.93799999999999</c:v>
                </c:pt>
                <c:pt idx="183">
                  <c:v>361.142</c:v>
                </c:pt>
                <c:pt idx="184">
                  <c:v>363.10500000000002</c:v>
                </c:pt>
                <c:pt idx="185">
                  <c:v>349.56</c:v>
                </c:pt>
                <c:pt idx="186">
                  <c:v>363.53100000000001</c:v>
                </c:pt>
                <c:pt idx="187">
                  <c:v>381.82499999999999</c:v>
                </c:pt>
                <c:pt idx="188">
                  <c:v>391.31400000000002</c:v>
                </c:pt>
                <c:pt idx="189">
                  <c:v>396.346</c:v>
                </c:pt>
                <c:pt idx="190">
                  <c:v>397.291</c:v>
                </c:pt>
                <c:pt idx="191">
                  <c:v>379.00299999999999</c:v>
                </c:pt>
                <c:pt idx="192">
                  <c:v>379.84</c:v>
                </c:pt>
                <c:pt idx="193">
                  <c:v>400.62599999999998</c:v>
                </c:pt>
                <c:pt idx="194">
                  <c:v>412.89</c:v>
                </c:pt>
                <c:pt idx="195">
                  <c:v>423.31299999999999</c:v>
                </c:pt>
                <c:pt idx="196">
                  <c:v>432.58</c:v>
                </c:pt>
                <c:pt idx="197">
                  <c:v>445.36900000000003</c:v>
                </c:pt>
                <c:pt idx="198">
                  <c:v>449.85300000000001</c:v>
                </c:pt>
                <c:pt idx="199">
                  <c:v>476.66800000000001</c:v>
                </c:pt>
                <c:pt idx="200">
                  <c:v>487.30099999999999</c:v>
                </c:pt>
                <c:pt idx="201">
                  <c:v>485.363</c:v>
                </c:pt>
                <c:pt idx="202">
                  <c:v>502.37799999999999</c:v>
                </c:pt>
                <c:pt idx="203">
                  <c:v>503.38600000000002</c:v>
                </c:pt>
                <c:pt idx="204">
                  <c:v>521.45600000000002</c:v>
                </c:pt>
                <c:pt idx="205">
                  <c:v>564.91800000000001</c:v>
                </c:pt>
                <c:pt idx="206">
                  <c:v>538.86400000000003</c:v>
                </c:pt>
                <c:pt idx="207">
                  <c:v>528.84500000000003</c:v>
                </c:pt>
                <c:pt idx="208">
                  <c:v>526.505</c:v>
                </c:pt>
                <c:pt idx="209">
                  <c:v>507.84899999999999</c:v>
                </c:pt>
                <c:pt idx="210">
                  <c:v>486.74900000000002</c:v>
                </c:pt>
                <c:pt idx="211">
                  <c:v>497.44200000000001</c:v>
                </c:pt>
                <c:pt idx="212">
                  <c:v>483.99099999999999</c:v>
                </c:pt>
                <c:pt idx="213">
                  <c:v>481.423</c:v>
                </c:pt>
                <c:pt idx="214">
                  <c:v>439.49900000000002</c:v>
                </c:pt>
                <c:pt idx="215">
                  <c:v>457.61099999999999</c:v>
                </c:pt>
                <c:pt idx="216">
                  <c:v>445.488</c:v>
                </c:pt>
                <c:pt idx="217">
                  <c:v>484.49400000000003</c:v>
                </c:pt>
                <c:pt idx="218">
                  <c:v>485.58300000000003</c:v>
                </c:pt>
                <c:pt idx="219">
                  <c:v>489.65800000000002</c:v>
                </c:pt>
                <c:pt idx="220">
                  <c:v>499.96699999999998</c:v>
                </c:pt>
                <c:pt idx="221">
                  <c:v>463.68799999999999</c:v>
                </c:pt>
                <c:pt idx="222">
                  <c:v>492.62799999999999</c:v>
                </c:pt>
                <c:pt idx="223">
                  <c:v>486.60399999999998</c:v>
                </c:pt>
                <c:pt idx="224">
                  <c:v>462.87900000000002</c:v>
                </c:pt>
                <c:pt idx="225">
                  <c:v>471.71499999999997</c:v>
                </c:pt>
                <c:pt idx="226">
                  <c:v>491.60599999999999</c:v>
                </c:pt>
                <c:pt idx="227">
                  <c:v>490.92899999999997</c:v>
                </c:pt>
                <c:pt idx="228">
                  <c:v>527.55499999999995</c:v>
                </c:pt>
                <c:pt idx="229">
                  <c:v>502.96300000000002</c:v>
                </c:pt>
                <c:pt idx="230">
                  <c:v>476.44</c:v>
                </c:pt>
                <c:pt idx="231">
                  <c:v>403.05799999999999</c:v>
                </c:pt>
                <c:pt idx="232">
                  <c:v>439.96699999999998</c:v>
                </c:pt>
                <c:pt idx="233">
                  <c:v>443.34699999999998</c:v>
                </c:pt>
                <c:pt idx="234">
                  <c:v>475.93700000000001</c:v>
                </c:pt>
                <c:pt idx="235">
                  <c:v>518.46699999999998</c:v>
                </c:pt>
                <c:pt idx="236">
                  <c:v>529.928</c:v>
                </c:pt>
                <c:pt idx="237">
                  <c:v>521.428</c:v>
                </c:pt>
                <c:pt idx="238">
                  <c:v>532.17100000000005</c:v>
                </c:pt>
                <c:pt idx="239">
                  <c:v>581.39</c:v>
                </c:pt>
                <c:pt idx="240">
                  <c:v>624.13</c:v>
                </c:pt>
                <c:pt idx="241">
                  <c:v>643.26499999999999</c:v>
                </c:pt>
                <c:pt idx="242">
                  <c:v>648.18499999999995</c:v>
                </c:pt>
                <c:pt idx="243">
                  <c:v>638.39499999999998</c:v>
                </c:pt>
                <c:pt idx="244">
                  <c:v>654.29</c:v>
                </c:pt>
                <c:pt idx="245">
                  <c:v>669.46299999999997</c:v>
                </c:pt>
                <c:pt idx="246">
                  <c:v>670.61699999999996</c:v>
                </c:pt>
                <c:pt idx="247">
                  <c:v>625.48500000000001</c:v>
                </c:pt>
                <c:pt idx="248">
                  <c:v>641.85799999999995</c:v>
                </c:pt>
                <c:pt idx="249">
                  <c:v>616.35</c:v>
                </c:pt>
                <c:pt idx="250">
                  <c:v>622.42899999999997</c:v>
                </c:pt>
                <c:pt idx="251">
                  <c:v>597.06399999999996</c:v>
                </c:pt>
                <c:pt idx="252">
                  <c:v>608.26599999999996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3C-438A-B86C-D1E62B780168}"/>
            </c:ext>
          </c:extLst>
        </c:ser>
        <c:ser>
          <c:idx val="1"/>
          <c:order val="1"/>
          <c:tx>
            <c:strRef>
              <c:f>'EM USD vs Local'!$D$3</c:f>
              <c:strCache>
                <c:ptCount val="1"/>
                <c:pt idx="0">
                  <c:v>EM Eur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'EM USD vs Local'!$A$4:$A$256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'EM USD vs Local'!$D$4:$D$256</c:f>
              <c:numCache>
                <c:formatCode>General</c:formatCode>
                <c:ptCount val="253"/>
                <c:pt idx="0">
                  <c:v>100</c:v>
                </c:pt>
                <c:pt idx="1">
                  <c:v>114.84699999999999</c:v>
                </c:pt>
                <c:pt idx="2">
                  <c:v>107.036</c:v>
                </c:pt>
                <c:pt idx="3">
                  <c:v>100.36</c:v>
                </c:pt>
                <c:pt idx="4">
                  <c:v>105.004</c:v>
                </c:pt>
                <c:pt idx="5">
                  <c:v>111.102</c:v>
                </c:pt>
                <c:pt idx="6">
                  <c:v>108.916</c:v>
                </c:pt>
                <c:pt idx="7">
                  <c:v>98.674999999999997</c:v>
                </c:pt>
                <c:pt idx="8">
                  <c:v>94.093999999999994</c:v>
                </c:pt>
                <c:pt idx="9">
                  <c:v>79.311999999999998</c:v>
                </c:pt>
                <c:pt idx="10">
                  <c:v>85.165000000000006</c:v>
                </c:pt>
                <c:pt idx="11">
                  <c:v>94.613</c:v>
                </c:pt>
                <c:pt idx="12">
                  <c:v>102.684</c:v>
                </c:pt>
                <c:pt idx="13">
                  <c:v>109.786</c:v>
                </c:pt>
                <c:pt idx="14">
                  <c:v>111.03700000000001</c:v>
                </c:pt>
                <c:pt idx="15">
                  <c:v>116.68300000000001</c:v>
                </c:pt>
                <c:pt idx="16">
                  <c:v>113.691</c:v>
                </c:pt>
                <c:pt idx="17">
                  <c:v>107.884</c:v>
                </c:pt>
                <c:pt idx="18">
                  <c:v>94.372</c:v>
                </c:pt>
                <c:pt idx="19">
                  <c:v>87.796999999999997</c:v>
                </c:pt>
                <c:pt idx="20">
                  <c:v>89.111999999999995</c:v>
                </c:pt>
                <c:pt idx="21">
                  <c:v>78.887</c:v>
                </c:pt>
                <c:pt idx="22">
                  <c:v>83.838999999999999</c:v>
                </c:pt>
                <c:pt idx="23">
                  <c:v>89.207999999999998</c:v>
                </c:pt>
                <c:pt idx="24">
                  <c:v>81.748999999999995</c:v>
                </c:pt>
                <c:pt idx="25">
                  <c:v>79.561999999999998</c:v>
                </c:pt>
                <c:pt idx="26">
                  <c:v>77.016999999999996</c:v>
                </c:pt>
                <c:pt idx="27">
                  <c:v>73.899000000000001</c:v>
                </c:pt>
                <c:pt idx="28">
                  <c:v>78.683000000000007</c:v>
                </c:pt>
                <c:pt idx="29">
                  <c:v>79.997</c:v>
                </c:pt>
                <c:pt idx="30">
                  <c:v>86.578000000000003</c:v>
                </c:pt>
                <c:pt idx="31">
                  <c:v>93.823999999999998</c:v>
                </c:pt>
                <c:pt idx="32">
                  <c:v>102.624</c:v>
                </c:pt>
                <c:pt idx="33">
                  <c:v>97.454999999999998</c:v>
                </c:pt>
                <c:pt idx="34">
                  <c:v>105.93300000000001</c:v>
                </c:pt>
                <c:pt idx="35">
                  <c:v>103.98399999999999</c:v>
                </c:pt>
                <c:pt idx="36">
                  <c:v>105.97499999999999</c:v>
                </c:pt>
                <c:pt idx="37">
                  <c:v>111.357</c:v>
                </c:pt>
                <c:pt idx="38">
                  <c:v>116.44499999999999</c:v>
                </c:pt>
                <c:pt idx="39">
                  <c:v>119.205</c:v>
                </c:pt>
                <c:pt idx="40">
                  <c:v>112.197</c:v>
                </c:pt>
                <c:pt idx="41">
                  <c:v>107.941</c:v>
                </c:pt>
                <c:pt idx="42">
                  <c:v>108.80200000000001</c:v>
                </c:pt>
                <c:pt idx="43">
                  <c:v>107.937</c:v>
                </c:pt>
                <c:pt idx="44">
                  <c:v>111.364</c:v>
                </c:pt>
                <c:pt idx="45">
                  <c:v>115.256</c:v>
                </c:pt>
                <c:pt idx="46">
                  <c:v>115.223</c:v>
                </c:pt>
                <c:pt idx="47">
                  <c:v>120.49</c:v>
                </c:pt>
                <c:pt idx="48">
                  <c:v>123.471</c:v>
                </c:pt>
                <c:pt idx="49">
                  <c:v>129.07400000000001</c:v>
                </c:pt>
                <c:pt idx="50">
                  <c:v>137.81899999999999</c:v>
                </c:pt>
                <c:pt idx="51">
                  <c:v>131.45400000000001</c:v>
                </c:pt>
                <c:pt idx="52">
                  <c:v>128.78800000000001</c:v>
                </c:pt>
                <c:pt idx="53">
                  <c:v>139.33600000000001</c:v>
                </c:pt>
                <c:pt idx="54">
                  <c:v>146.93799999999999</c:v>
                </c:pt>
                <c:pt idx="55">
                  <c:v>156.691</c:v>
                </c:pt>
                <c:pt idx="56">
                  <c:v>156.08000000000001</c:v>
                </c:pt>
                <c:pt idx="57">
                  <c:v>174.03700000000001</c:v>
                </c:pt>
                <c:pt idx="58">
                  <c:v>163.73500000000001</c:v>
                </c:pt>
                <c:pt idx="59">
                  <c:v>180.107</c:v>
                </c:pt>
                <c:pt idx="60">
                  <c:v>190.655</c:v>
                </c:pt>
                <c:pt idx="61">
                  <c:v>205.88499999999999</c:v>
                </c:pt>
                <c:pt idx="62">
                  <c:v>209.44399999999999</c:v>
                </c:pt>
                <c:pt idx="63">
                  <c:v>208.16399999999999</c:v>
                </c:pt>
                <c:pt idx="64">
                  <c:v>214.22499999999999</c:v>
                </c:pt>
                <c:pt idx="65">
                  <c:v>188.07400000000001</c:v>
                </c:pt>
                <c:pt idx="66">
                  <c:v>188.465</c:v>
                </c:pt>
                <c:pt idx="67">
                  <c:v>191.5</c:v>
                </c:pt>
                <c:pt idx="68">
                  <c:v>195.78</c:v>
                </c:pt>
                <c:pt idx="69">
                  <c:v>199.483</c:v>
                </c:pt>
                <c:pt idx="70">
                  <c:v>207.386</c:v>
                </c:pt>
                <c:pt idx="71">
                  <c:v>214.53</c:v>
                </c:pt>
                <c:pt idx="72">
                  <c:v>225.363</c:v>
                </c:pt>
                <c:pt idx="73">
                  <c:v>226.27799999999999</c:v>
                </c:pt>
                <c:pt idx="74">
                  <c:v>221.274</c:v>
                </c:pt>
                <c:pt idx="75">
                  <c:v>228.291</c:v>
                </c:pt>
                <c:pt idx="76">
                  <c:v>233.23400000000001</c:v>
                </c:pt>
                <c:pt idx="77">
                  <c:v>248.02699999999999</c:v>
                </c:pt>
                <c:pt idx="78">
                  <c:v>258.71199999999999</c:v>
                </c:pt>
                <c:pt idx="79">
                  <c:v>268.721</c:v>
                </c:pt>
                <c:pt idx="80">
                  <c:v>264.09100000000001</c:v>
                </c:pt>
                <c:pt idx="81">
                  <c:v>281.11099999999999</c:v>
                </c:pt>
                <c:pt idx="82">
                  <c:v>307.14800000000002</c:v>
                </c:pt>
                <c:pt idx="83">
                  <c:v>281.26799999999997</c:v>
                </c:pt>
                <c:pt idx="84">
                  <c:v>283.37900000000002</c:v>
                </c:pt>
                <c:pt idx="85">
                  <c:v>244.90799999999999</c:v>
                </c:pt>
                <c:pt idx="86">
                  <c:v>256.48899999999998</c:v>
                </c:pt>
                <c:pt idx="87">
                  <c:v>232.72800000000001</c:v>
                </c:pt>
                <c:pt idx="88">
                  <c:v>256.084</c:v>
                </c:pt>
                <c:pt idx="89">
                  <c:v>261.31299999999999</c:v>
                </c:pt>
                <c:pt idx="90">
                  <c:v>232.036</c:v>
                </c:pt>
                <c:pt idx="91">
                  <c:v>225.47300000000001</c:v>
                </c:pt>
                <c:pt idx="92">
                  <c:v>219.864</c:v>
                </c:pt>
                <c:pt idx="93">
                  <c:v>190.11699999999999</c:v>
                </c:pt>
                <c:pt idx="94">
                  <c:v>152.96100000000001</c:v>
                </c:pt>
                <c:pt idx="95">
                  <c:v>141.352</c:v>
                </c:pt>
                <c:pt idx="96">
                  <c:v>139.096</c:v>
                </c:pt>
                <c:pt idx="97">
                  <c:v>141.13499999999999</c:v>
                </c:pt>
                <c:pt idx="98">
                  <c:v>134.374</c:v>
                </c:pt>
                <c:pt idx="99">
                  <c:v>147.011</c:v>
                </c:pt>
                <c:pt idx="100">
                  <c:v>171.81200000000001</c:v>
                </c:pt>
                <c:pt idx="101">
                  <c:v>188.328</c:v>
                </c:pt>
                <c:pt idx="102">
                  <c:v>187.48599999999999</c:v>
                </c:pt>
                <c:pt idx="103">
                  <c:v>206.34700000000001</c:v>
                </c:pt>
                <c:pt idx="104">
                  <c:v>203.13</c:v>
                </c:pt>
                <c:pt idx="105">
                  <c:v>217.52799999999999</c:v>
                </c:pt>
                <c:pt idx="106">
                  <c:v>215.768</c:v>
                </c:pt>
                <c:pt idx="107">
                  <c:v>221.154</c:v>
                </c:pt>
                <c:pt idx="108">
                  <c:v>240.559</c:v>
                </c:pt>
                <c:pt idx="109">
                  <c:v>234.46299999999999</c:v>
                </c:pt>
                <c:pt idx="110">
                  <c:v>239.642</c:v>
                </c:pt>
                <c:pt idx="111">
                  <c:v>261.209</c:v>
                </c:pt>
                <c:pt idx="112">
                  <c:v>269.036</c:v>
                </c:pt>
                <c:pt idx="113">
                  <c:v>265.89</c:v>
                </c:pt>
                <c:pt idx="114">
                  <c:v>264.39800000000002</c:v>
                </c:pt>
                <c:pt idx="115">
                  <c:v>269.29000000000002</c:v>
                </c:pt>
                <c:pt idx="116">
                  <c:v>270.678</c:v>
                </c:pt>
                <c:pt idx="117">
                  <c:v>279.99400000000003</c:v>
                </c:pt>
                <c:pt idx="118">
                  <c:v>283.00400000000002</c:v>
                </c:pt>
                <c:pt idx="119">
                  <c:v>294.19200000000001</c:v>
                </c:pt>
                <c:pt idx="120">
                  <c:v>305.834</c:v>
                </c:pt>
                <c:pt idx="121">
                  <c:v>291.14499999999998</c:v>
                </c:pt>
                <c:pt idx="122">
                  <c:v>286.3</c:v>
                </c:pt>
                <c:pt idx="123">
                  <c:v>295.03699999999998</c:v>
                </c:pt>
                <c:pt idx="124">
                  <c:v>290.96499999999997</c:v>
                </c:pt>
                <c:pt idx="125">
                  <c:v>292.399</c:v>
                </c:pt>
                <c:pt idx="126">
                  <c:v>285.46800000000002</c:v>
                </c:pt>
                <c:pt idx="127">
                  <c:v>286.74200000000002</c:v>
                </c:pt>
                <c:pt idx="128">
                  <c:v>260.60899999999998</c:v>
                </c:pt>
                <c:pt idx="129">
                  <c:v>238.89099999999999</c:v>
                </c:pt>
                <c:pt idx="130">
                  <c:v>260.23399999999998</c:v>
                </c:pt>
                <c:pt idx="131">
                  <c:v>251.66900000000001</c:v>
                </c:pt>
                <c:pt idx="132">
                  <c:v>257.82900000000001</c:v>
                </c:pt>
                <c:pt idx="133">
                  <c:v>284.68299999999999</c:v>
                </c:pt>
                <c:pt idx="134">
                  <c:v>295.27300000000002</c:v>
                </c:pt>
                <c:pt idx="135">
                  <c:v>286.70299999999997</c:v>
                </c:pt>
                <c:pt idx="136">
                  <c:v>285.02100000000002</c:v>
                </c:pt>
                <c:pt idx="137">
                  <c:v>270.88400000000001</c:v>
                </c:pt>
                <c:pt idx="138">
                  <c:v>274.11099999999999</c:v>
                </c:pt>
                <c:pt idx="139">
                  <c:v>287.96800000000002</c:v>
                </c:pt>
                <c:pt idx="140">
                  <c:v>280.41699999999997</c:v>
                </c:pt>
                <c:pt idx="141">
                  <c:v>291.32900000000001</c:v>
                </c:pt>
                <c:pt idx="142">
                  <c:v>287.48200000000003</c:v>
                </c:pt>
                <c:pt idx="143">
                  <c:v>290.05700000000002</c:v>
                </c:pt>
                <c:pt idx="144">
                  <c:v>300.13200000000001</c:v>
                </c:pt>
                <c:pt idx="145">
                  <c:v>295.52800000000002</c:v>
                </c:pt>
                <c:pt idx="146">
                  <c:v>302.98700000000002</c:v>
                </c:pt>
                <c:pt idx="147">
                  <c:v>303.16000000000003</c:v>
                </c:pt>
                <c:pt idx="148">
                  <c:v>297.49799999999999</c:v>
                </c:pt>
                <c:pt idx="149">
                  <c:v>294.87599999999998</c:v>
                </c:pt>
                <c:pt idx="150">
                  <c:v>275.28699999999998</c:v>
                </c:pt>
                <c:pt idx="151">
                  <c:v>272.29700000000003</c:v>
                </c:pt>
                <c:pt idx="152">
                  <c:v>269.49700000000001</c:v>
                </c:pt>
                <c:pt idx="153">
                  <c:v>279.59100000000001</c:v>
                </c:pt>
                <c:pt idx="154">
                  <c:v>291.91300000000001</c:v>
                </c:pt>
                <c:pt idx="155">
                  <c:v>287.21100000000001</c:v>
                </c:pt>
                <c:pt idx="156">
                  <c:v>279.69</c:v>
                </c:pt>
                <c:pt idx="157">
                  <c:v>267.23</c:v>
                </c:pt>
                <c:pt idx="158">
                  <c:v>269.56599999999997</c:v>
                </c:pt>
                <c:pt idx="159">
                  <c:v>278.42500000000001</c:v>
                </c:pt>
                <c:pt idx="160">
                  <c:v>277.68299999999999</c:v>
                </c:pt>
                <c:pt idx="161">
                  <c:v>292.00900000000001</c:v>
                </c:pt>
                <c:pt idx="162">
                  <c:v>298.76</c:v>
                </c:pt>
                <c:pt idx="163">
                  <c:v>311.62700000000001</c:v>
                </c:pt>
                <c:pt idx="164">
                  <c:v>323.68099999999998</c:v>
                </c:pt>
                <c:pt idx="165">
                  <c:v>312.488</c:v>
                </c:pt>
                <c:pt idx="166">
                  <c:v>318.78399999999999</c:v>
                </c:pt>
                <c:pt idx="167">
                  <c:v>316.99400000000003</c:v>
                </c:pt>
                <c:pt idx="168">
                  <c:v>311.53100000000001</c:v>
                </c:pt>
                <c:pt idx="169">
                  <c:v>336.06099999999998</c:v>
                </c:pt>
                <c:pt idx="170">
                  <c:v>348.56700000000001</c:v>
                </c:pt>
                <c:pt idx="171">
                  <c:v>358.85500000000002</c:v>
                </c:pt>
                <c:pt idx="172">
                  <c:v>370.40199999999999</c:v>
                </c:pt>
                <c:pt idx="173">
                  <c:v>363.41699999999997</c:v>
                </c:pt>
                <c:pt idx="174">
                  <c:v>348.30799999999999</c:v>
                </c:pt>
                <c:pt idx="175">
                  <c:v>326.90699999999998</c:v>
                </c:pt>
                <c:pt idx="176">
                  <c:v>293.18599999999998</c:v>
                </c:pt>
                <c:pt idx="177">
                  <c:v>285.44900000000001</c:v>
                </c:pt>
                <c:pt idx="178">
                  <c:v>309.02199999999999</c:v>
                </c:pt>
                <c:pt idx="179">
                  <c:v>310.60500000000002</c:v>
                </c:pt>
                <c:pt idx="180">
                  <c:v>295.25299999999999</c:v>
                </c:pt>
                <c:pt idx="181">
                  <c:v>277.18299999999999</c:v>
                </c:pt>
                <c:pt idx="182">
                  <c:v>275.58300000000003</c:v>
                </c:pt>
                <c:pt idx="183">
                  <c:v>297.53699999999998</c:v>
                </c:pt>
                <c:pt idx="184">
                  <c:v>297.63900000000001</c:v>
                </c:pt>
                <c:pt idx="185">
                  <c:v>294.79899999999998</c:v>
                </c:pt>
                <c:pt idx="186">
                  <c:v>307.21600000000001</c:v>
                </c:pt>
                <c:pt idx="187">
                  <c:v>320.56900000000002</c:v>
                </c:pt>
                <c:pt idx="188">
                  <c:v>329.863</c:v>
                </c:pt>
                <c:pt idx="189">
                  <c:v>331.11700000000002</c:v>
                </c:pt>
                <c:pt idx="190">
                  <c:v>340.26299999999998</c:v>
                </c:pt>
                <c:pt idx="191">
                  <c:v>335.43299999999999</c:v>
                </c:pt>
                <c:pt idx="192">
                  <c:v>338.10199999999998</c:v>
                </c:pt>
                <c:pt idx="193">
                  <c:v>348.041</c:v>
                </c:pt>
                <c:pt idx="194">
                  <c:v>364.80500000000001</c:v>
                </c:pt>
                <c:pt idx="195">
                  <c:v>371.584</c:v>
                </c:pt>
                <c:pt idx="196">
                  <c:v>372.95400000000001</c:v>
                </c:pt>
                <c:pt idx="197">
                  <c:v>371.84100000000001</c:v>
                </c:pt>
                <c:pt idx="198">
                  <c:v>370.29899999999998</c:v>
                </c:pt>
                <c:pt idx="199">
                  <c:v>379.57600000000002</c:v>
                </c:pt>
                <c:pt idx="200">
                  <c:v>384.81099999999998</c:v>
                </c:pt>
                <c:pt idx="201">
                  <c:v>385.45299999999997</c:v>
                </c:pt>
                <c:pt idx="202">
                  <c:v>404.87299999999999</c:v>
                </c:pt>
                <c:pt idx="203">
                  <c:v>396.36399999999998</c:v>
                </c:pt>
                <c:pt idx="204">
                  <c:v>407.70299999999997</c:v>
                </c:pt>
                <c:pt idx="205">
                  <c:v>425.74599999999998</c:v>
                </c:pt>
                <c:pt idx="206">
                  <c:v>414.80099999999999</c:v>
                </c:pt>
                <c:pt idx="207">
                  <c:v>403.71199999999999</c:v>
                </c:pt>
                <c:pt idx="208">
                  <c:v>409.12900000000002</c:v>
                </c:pt>
                <c:pt idx="209">
                  <c:v>408.459</c:v>
                </c:pt>
                <c:pt idx="210">
                  <c:v>391.40499999999997</c:v>
                </c:pt>
                <c:pt idx="211">
                  <c:v>399.14800000000002</c:v>
                </c:pt>
                <c:pt idx="212">
                  <c:v>390.54199999999997</c:v>
                </c:pt>
                <c:pt idx="213">
                  <c:v>389.13799999999998</c:v>
                </c:pt>
                <c:pt idx="214">
                  <c:v>364.17099999999999</c:v>
                </c:pt>
                <c:pt idx="215">
                  <c:v>379.44600000000003</c:v>
                </c:pt>
                <c:pt idx="216">
                  <c:v>365.87200000000001</c:v>
                </c:pt>
                <c:pt idx="217">
                  <c:v>396.416</c:v>
                </c:pt>
                <c:pt idx="218">
                  <c:v>400.36</c:v>
                </c:pt>
                <c:pt idx="219">
                  <c:v>409.41899999999998</c:v>
                </c:pt>
                <c:pt idx="220">
                  <c:v>418.84</c:v>
                </c:pt>
                <c:pt idx="221">
                  <c:v>390.66199999999998</c:v>
                </c:pt>
                <c:pt idx="222">
                  <c:v>406.13200000000001</c:v>
                </c:pt>
                <c:pt idx="223">
                  <c:v>410.31799999999998</c:v>
                </c:pt>
                <c:pt idx="224">
                  <c:v>394.61900000000003</c:v>
                </c:pt>
                <c:pt idx="225">
                  <c:v>406.22800000000001</c:v>
                </c:pt>
                <c:pt idx="226">
                  <c:v>413.7</c:v>
                </c:pt>
                <c:pt idx="227">
                  <c:v>418.02</c:v>
                </c:pt>
                <c:pt idx="228">
                  <c:v>441.24299999999999</c:v>
                </c:pt>
                <c:pt idx="229">
                  <c:v>426.10300000000001</c:v>
                </c:pt>
                <c:pt idx="230">
                  <c:v>407.21600000000001</c:v>
                </c:pt>
                <c:pt idx="231">
                  <c:v>344.87200000000001</c:v>
                </c:pt>
                <c:pt idx="232">
                  <c:v>377.12299999999999</c:v>
                </c:pt>
                <c:pt idx="233">
                  <c:v>374.19499999999999</c:v>
                </c:pt>
                <c:pt idx="234">
                  <c:v>397.839</c:v>
                </c:pt>
                <c:pt idx="235">
                  <c:v>411.63900000000001</c:v>
                </c:pt>
                <c:pt idx="236">
                  <c:v>416.00599999999997</c:v>
                </c:pt>
                <c:pt idx="237">
                  <c:v>417.46699999999998</c:v>
                </c:pt>
                <c:pt idx="238">
                  <c:v>428.92099999999999</c:v>
                </c:pt>
                <c:pt idx="239">
                  <c:v>456.31</c:v>
                </c:pt>
                <c:pt idx="240">
                  <c:v>478.90499999999997</c:v>
                </c:pt>
                <c:pt idx="241">
                  <c:v>497.10199999999998</c:v>
                </c:pt>
                <c:pt idx="242">
                  <c:v>501.358</c:v>
                </c:pt>
                <c:pt idx="243">
                  <c:v>509.96100000000001</c:v>
                </c:pt>
                <c:pt idx="244">
                  <c:v>510.28399999999999</c:v>
                </c:pt>
                <c:pt idx="245">
                  <c:v>514.06799999999998</c:v>
                </c:pt>
                <c:pt idx="246">
                  <c:v>530.91200000000003</c:v>
                </c:pt>
                <c:pt idx="247">
                  <c:v>495.22399999999999</c:v>
                </c:pt>
                <c:pt idx="248">
                  <c:v>510.49</c:v>
                </c:pt>
                <c:pt idx="249">
                  <c:v>499.29700000000003</c:v>
                </c:pt>
                <c:pt idx="250">
                  <c:v>504.96199999999999</c:v>
                </c:pt>
                <c:pt idx="251">
                  <c:v>498.00400000000002</c:v>
                </c:pt>
                <c:pt idx="252">
                  <c:v>502.17200000000003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3C-438A-B86C-D1E62B780168}"/>
            </c:ext>
          </c:extLst>
        </c:ser>
        <c:ser>
          <c:idx val="2"/>
          <c:order val="2"/>
          <c:tx>
            <c:strRef>
              <c:f>'EM USD vs Local'!$F$3</c:f>
              <c:strCache>
                <c:ptCount val="1"/>
                <c:pt idx="0">
                  <c:v>EM Local</c:v>
                </c:pt>
              </c:strCache>
            </c:strRef>
          </c:tx>
          <c:marker>
            <c:symbol val="none"/>
          </c:marker>
          <c:xVal>
            <c:numRef>
              <c:f>'EM USD vs Local'!$A$4:$A$256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'EM USD vs Local'!$F$4:$F$256</c:f>
              <c:numCache>
                <c:formatCode>General</c:formatCode>
                <c:ptCount val="253"/>
                <c:pt idx="0">
                  <c:v>100</c:v>
                </c:pt>
                <c:pt idx="1">
                  <c:v>113.824</c:v>
                </c:pt>
                <c:pt idx="2">
                  <c:v>106.1</c:v>
                </c:pt>
                <c:pt idx="3">
                  <c:v>97.805999999999997</c:v>
                </c:pt>
                <c:pt idx="4">
                  <c:v>102.431</c:v>
                </c:pt>
                <c:pt idx="5">
                  <c:v>104.748</c:v>
                </c:pt>
                <c:pt idx="6">
                  <c:v>102.93</c:v>
                </c:pt>
                <c:pt idx="7">
                  <c:v>97.471999999999994</c:v>
                </c:pt>
                <c:pt idx="8">
                  <c:v>96.811999999999998</c:v>
                </c:pt>
                <c:pt idx="9">
                  <c:v>83.866</c:v>
                </c:pt>
                <c:pt idx="10">
                  <c:v>89.281999999999996</c:v>
                </c:pt>
                <c:pt idx="11">
                  <c:v>98.313000000000002</c:v>
                </c:pt>
                <c:pt idx="12">
                  <c:v>107.636</c:v>
                </c:pt>
                <c:pt idx="13">
                  <c:v>111.977</c:v>
                </c:pt>
                <c:pt idx="14">
                  <c:v>114.047</c:v>
                </c:pt>
                <c:pt idx="15">
                  <c:v>120.444</c:v>
                </c:pt>
                <c:pt idx="16">
                  <c:v>120.137</c:v>
                </c:pt>
                <c:pt idx="17">
                  <c:v>116.636</c:v>
                </c:pt>
                <c:pt idx="18">
                  <c:v>109.105</c:v>
                </c:pt>
                <c:pt idx="19">
                  <c:v>101.989</c:v>
                </c:pt>
                <c:pt idx="20">
                  <c:v>103.277</c:v>
                </c:pt>
                <c:pt idx="21">
                  <c:v>94.844999999999999</c:v>
                </c:pt>
                <c:pt idx="22">
                  <c:v>99.433999999999997</c:v>
                </c:pt>
                <c:pt idx="23">
                  <c:v>104.70099999999999</c:v>
                </c:pt>
                <c:pt idx="24">
                  <c:v>99.79</c:v>
                </c:pt>
                <c:pt idx="25">
                  <c:v>99.206999999999994</c:v>
                </c:pt>
                <c:pt idx="26">
                  <c:v>96.337000000000003</c:v>
                </c:pt>
                <c:pt idx="27">
                  <c:v>93.53</c:v>
                </c:pt>
                <c:pt idx="28">
                  <c:v>98.149000000000001</c:v>
                </c:pt>
                <c:pt idx="29">
                  <c:v>106.175</c:v>
                </c:pt>
                <c:pt idx="30">
                  <c:v>110.729</c:v>
                </c:pt>
                <c:pt idx="31">
                  <c:v>117.63200000000001</c:v>
                </c:pt>
                <c:pt idx="32">
                  <c:v>125.506</c:v>
                </c:pt>
                <c:pt idx="33">
                  <c:v>124.16200000000001</c:v>
                </c:pt>
                <c:pt idx="34">
                  <c:v>135.26400000000001</c:v>
                </c:pt>
                <c:pt idx="35">
                  <c:v>136.55500000000001</c:v>
                </c:pt>
                <c:pt idx="36">
                  <c:v>146.00399999999999</c:v>
                </c:pt>
                <c:pt idx="37">
                  <c:v>151.42400000000001</c:v>
                </c:pt>
                <c:pt idx="38">
                  <c:v>157.21100000000001</c:v>
                </c:pt>
                <c:pt idx="39">
                  <c:v>156.91</c:v>
                </c:pt>
                <c:pt idx="40">
                  <c:v>147.81800000000001</c:v>
                </c:pt>
                <c:pt idx="41">
                  <c:v>144.321</c:v>
                </c:pt>
                <c:pt idx="42">
                  <c:v>143.97</c:v>
                </c:pt>
                <c:pt idx="43">
                  <c:v>141.626</c:v>
                </c:pt>
                <c:pt idx="44">
                  <c:v>148.114</c:v>
                </c:pt>
                <c:pt idx="45">
                  <c:v>155.166</c:v>
                </c:pt>
                <c:pt idx="46">
                  <c:v>156.26</c:v>
                </c:pt>
                <c:pt idx="47">
                  <c:v>164.339</c:v>
                </c:pt>
                <c:pt idx="48">
                  <c:v>169.47800000000001</c:v>
                </c:pt>
                <c:pt idx="49">
                  <c:v>171.178</c:v>
                </c:pt>
                <c:pt idx="50">
                  <c:v>183.24299999999999</c:v>
                </c:pt>
                <c:pt idx="51">
                  <c:v>174.61</c:v>
                </c:pt>
                <c:pt idx="52">
                  <c:v>168.268</c:v>
                </c:pt>
                <c:pt idx="53">
                  <c:v>175.708</c:v>
                </c:pt>
                <c:pt idx="54">
                  <c:v>182.328</c:v>
                </c:pt>
                <c:pt idx="55">
                  <c:v>194.56399999999999</c:v>
                </c:pt>
                <c:pt idx="56">
                  <c:v>197.17099999999999</c:v>
                </c:pt>
                <c:pt idx="57">
                  <c:v>214.29499999999999</c:v>
                </c:pt>
                <c:pt idx="58">
                  <c:v>202.53399999999999</c:v>
                </c:pt>
                <c:pt idx="59">
                  <c:v>217.40600000000001</c:v>
                </c:pt>
                <c:pt idx="60">
                  <c:v>229.24</c:v>
                </c:pt>
                <c:pt idx="61">
                  <c:v>247.804</c:v>
                </c:pt>
                <c:pt idx="62">
                  <c:v>247.672</c:v>
                </c:pt>
                <c:pt idx="63">
                  <c:v>251.178</c:v>
                </c:pt>
                <c:pt idx="64">
                  <c:v>264.40600000000001</c:v>
                </c:pt>
                <c:pt idx="65">
                  <c:v>243.624</c:v>
                </c:pt>
                <c:pt idx="66">
                  <c:v>243.755</c:v>
                </c:pt>
                <c:pt idx="67">
                  <c:v>246.27799999999999</c:v>
                </c:pt>
                <c:pt idx="68">
                  <c:v>253.26499999999999</c:v>
                </c:pt>
                <c:pt idx="69">
                  <c:v>256.89100000000002</c:v>
                </c:pt>
                <c:pt idx="70">
                  <c:v>265.899</c:v>
                </c:pt>
                <c:pt idx="71">
                  <c:v>283.26499999999999</c:v>
                </c:pt>
                <c:pt idx="72">
                  <c:v>294.45299999999997</c:v>
                </c:pt>
                <c:pt idx="73">
                  <c:v>293.61099999999999</c:v>
                </c:pt>
                <c:pt idx="74">
                  <c:v>291.61200000000002</c:v>
                </c:pt>
                <c:pt idx="75">
                  <c:v>301.06799999999998</c:v>
                </c:pt>
                <c:pt idx="76">
                  <c:v>311.71499999999997</c:v>
                </c:pt>
                <c:pt idx="77">
                  <c:v>323.91399999999999</c:v>
                </c:pt>
                <c:pt idx="78">
                  <c:v>338.87599999999998</c:v>
                </c:pt>
                <c:pt idx="79">
                  <c:v>355.15300000000002</c:v>
                </c:pt>
                <c:pt idx="80">
                  <c:v>351.75400000000002</c:v>
                </c:pt>
                <c:pt idx="81">
                  <c:v>381.27300000000002</c:v>
                </c:pt>
                <c:pt idx="82">
                  <c:v>415.40899999999999</c:v>
                </c:pt>
                <c:pt idx="83">
                  <c:v>389.81400000000002</c:v>
                </c:pt>
                <c:pt idx="84">
                  <c:v>392.22800000000001</c:v>
                </c:pt>
                <c:pt idx="85">
                  <c:v>343.44799999999998</c:v>
                </c:pt>
                <c:pt idx="86">
                  <c:v>364.44299999999998</c:v>
                </c:pt>
                <c:pt idx="87">
                  <c:v>349.06299999999999</c:v>
                </c:pt>
                <c:pt idx="88">
                  <c:v>374.34300000000002</c:v>
                </c:pt>
                <c:pt idx="89">
                  <c:v>381.274</c:v>
                </c:pt>
                <c:pt idx="90">
                  <c:v>343.61</c:v>
                </c:pt>
                <c:pt idx="91">
                  <c:v>326.09399999999999</c:v>
                </c:pt>
                <c:pt idx="92">
                  <c:v>310.32100000000003</c:v>
                </c:pt>
                <c:pt idx="93">
                  <c:v>271.89999999999998</c:v>
                </c:pt>
                <c:pt idx="94">
                  <c:v>211.227</c:v>
                </c:pt>
                <c:pt idx="95">
                  <c:v>202.78800000000001</c:v>
                </c:pt>
                <c:pt idx="96">
                  <c:v>212.11</c:v>
                </c:pt>
                <c:pt idx="97">
                  <c:v>205.83500000000001</c:v>
                </c:pt>
                <c:pt idx="98">
                  <c:v>199.97300000000001</c:v>
                </c:pt>
                <c:pt idx="99">
                  <c:v>220.892</c:v>
                </c:pt>
                <c:pt idx="100">
                  <c:v>247.822</c:v>
                </c:pt>
                <c:pt idx="101">
                  <c:v>278.733</c:v>
                </c:pt>
                <c:pt idx="102">
                  <c:v>274.94600000000003</c:v>
                </c:pt>
                <c:pt idx="103">
                  <c:v>302.01400000000001</c:v>
                </c:pt>
                <c:pt idx="104">
                  <c:v>302.16000000000003</c:v>
                </c:pt>
                <c:pt idx="105">
                  <c:v>321.19400000000002</c:v>
                </c:pt>
                <c:pt idx="106">
                  <c:v>319.93299999999999</c:v>
                </c:pt>
                <c:pt idx="107">
                  <c:v>330.43200000000002</c:v>
                </c:pt>
                <c:pt idx="108">
                  <c:v>344.23599999999999</c:v>
                </c:pt>
                <c:pt idx="109">
                  <c:v>329.11</c:v>
                </c:pt>
                <c:pt idx="110">
                  <c:v>328.55500000000001</c:v>
                </c:pt>
                <c:pt idx="111">
                  <c:v>349.01400000000001</c:v>
                </c:pt>
                <c:pt idx="112">
                  <c:v>349.36500000000001</c:v>
                </c:pt>
                <c:pt idx="113">
                  <c:v>331.14499999999998</c:v>
                </c:pt>
                <c:pt idx="114">
                  <c:v>329.43400000000003</c:v>
                </c:pt>
                <c:pt idx="115">
                  <c:v>349.74799999999999</c:v>
                </c:pt>
                <c:pt idx="116">
                  <c:v>344.80399999999997</c:v>
                </c:pt>
                <c:pt idx="117">
                  <c:v>371.44200000000001</c:v>
                </c:pt>
                <c:pt idx="118">
                  <c:v>380.03199999999998</c:v>
                </c:pt>
                <c:pt idx="119">
                  <c:v>375.971</c:v>
                </c:pt>
                <c:pt idx="120">
                  <c:v>392.76499999999999</c:v>
                </c:pt>
                <c:pt idx="121">
                  <c:v>384.44</c:v>
                </c:pt>
                <c:pt idx="122">
                  <c:v>379.06400000000002</c:v>
                </c:pt>
                <c:pt idx="123">
                  <c:v>395.33300000000003</c:v>
                </c:pt>
                <c:pt idx="124">
                  <c:v>398.51499999999999</c:v>
                </c:pt>
                <c:pt idx="125">
                  <c:v>392.16800000000001</c:v>
                </c:pt>
                <c:pt idx="126">
                  <c:v>384.74299999999999</c:v>
                </c:pt>
                <c:pt idx="127">
                  <c:v>381.05599999999998</c:v>
                </c:pt>
                <c:pt idx="128">
                  <c:v>353.12799999999999</c:v>
                </c:pt>
                <c:pt idx="129">
                  <c:v>326.92500000000001</c:v>
                </c:pt>
                <c:pt idx="130">
                  <c:v>356.541</c:v>
                </c:pt>
                <c:pt idx="131">
                  <c:v>342.80700000000002</c:v>
                </c:pt>
                <c:pt idx="132">
                  <c:v>342.74599999999998</c:v>
                </c:pt>
                <c:pt idx="133">
                  <c:v>368.16500000000002</c:v>
                </c:pt>
                <c:pt idx="134">
                  <c:v>384.84899999999999</c:v>
                </c:pt>
                <c:pt idx="135">
                  <c:v>379.39400000000001</c:v>
                </c:pt>
                <c:pt idx="136">
                  <c:v>377.22899999999998</c:v>
                </c:pt>
                <c:pt idx="137">
                  <c:v>351.90600000000001</c:v>
                </c:pt>
                <c:pt idx="138">
                  <c:v>359.44499999999999</c:v>
                </c:pt>
                <c:pt idx="139">
                  <c:v>365.74799999999999</c:v>
                </c:pt>
                <c:pt idx="140">
                  <c:v>365.06700000000001</c:v>
                </c:pt>
                <c:pt idx="141">
                  <c:v>380.67099999999999</c:v>
                </c:pt>
                <c:pt idx="142">
                  <c:v>379.67200000000003</c:v>
                </c:pt>
                <c:pt idx="143">
                  <c:v>385.76799999999997</c:v>
                </c:pt>
                <c:pt idx="144">
                  <c:v>400.96899999999999</c:v>
                </c:pt>
                <c:pt idx="145">
                  <c:v>406.50599999999997</c:v>
                </c:pt>
                <c:pt idx="146">
                  <c:v>402.54199999999997</c:v>
                </c:pt>
                <c:pt idx="147">
                  <c:v>398.98899999999998</c:v>
                </c:pt>
                <c:pt idx="148">
                  <c:v>398.64</c:v>
                </c:pt>
                <c:pt idx="149">
                  <c:v>401.81400000000002</c:v>
                </c:pt>
                <c:pt idx="150">
                  <c:v>381.351</c:v>
                </c:pt>
                <c:pt idx="151">
                  <c:v>386.90699999999998</c:v>
                </c:pt>
                <c:pt idx="152">
                  <c:v>386.52600000000001</c:v>
                </c:pt>
                <c:pt idx="153">
                  <c:v>402.83699999999999</c:v>
                </c:pt>
                <c:pt idx="154">
                  <c:v>419.01499999999999</c:v>
                </c:pt>
                <c:pt idx="155">
                  <c:v>418.858</c:v>
                </c:pt>
                <c:pt idx="156">
                  <c:v>414.74599999999998</c:v>
                </c:pt>
                <c:pt idx="157">
                  <c:v>396.29300000000001</c:v>
                </c:pt>
                <c:pt idx="158">
                  <c:v>404.85899999999998</c:v>
                </c:pt>
                <c:pt idx="159">
                  <c:v>412.53899999999999</c:v>
                </c:pt>
                <c:pt idx="160">
                  <c:v>411.82</c:v>
                </c:pt>
                <c:pt idx="161">
                  <c:v>423.58300000000003</c:v>
                </c:pt>
                <c:pt idx="162">
                  <c:v>433.72699999999998</c:v>
                </c:pt>
                <c:pt idx="163">
                  <c:v>446.62599999999998</c:v>
                </c:pt>
                <c:pt idx="164">
                  <c:v>455.49599999999998</c:v>
                </c:pt>
                <c:pt idx="165">
                  <c:v>436.13799999999998</c:v>
                </c:pt>
                <c:pt idx="166">
                  <c:v>442.33300000000003</c:v>
                </c:pt>
                <c:pt idx="167">
                  <c:v>447.31599999999997</c:v>
                </c:pt>
                <c:pt idx="168">
                  <c:v>436.19299999999998</c:v>
                </c:pt>
                <c:pt idx="169">
                  <c:v>442.38900000000001</c:v>
                </c:pt>
                <c:pt idx="170">
                  <c:v>456.92500000000001</c:v>
                </c:pt>
                <c:pt idx="171">
                  <c:v>457.57499999999999</c:v>
                </c:pt>
                <c:pt idx="172">
                  <c:v>483.55599999999998</c:v>
                </c:pt>
                <c:pt idx="173">
                  <c:v>471.40100000000001</c:v>
                </c:pt>
                <c:pt idx="174">
                  <c:v>460.762</c:v>
                </c:pt>
                <c:pt idx="175">
                  <c:v>440.685</c:v>
                </c:pt>
                <c:pt idx="176">
                  <c:v>412.084</c:v>
                </c:pt>
                <c:pt idx="177">
                  <c:v>405.03300000000002</c:v>
                </c:pt>
                <c:pt idx="178">
                  <c:v>427.00400000000002</c:v>
                </c:pt>
                <c:pt idx="179">
                  <c:v>415.52800000000002</c:v>
                </c:pt>
                <c:pt idx="180">
                  <c:v>411.07799999999997</c:v>
                </c:pt>
                <c:pt idx="181">
                  <c:v>389.60500000000002</c:v>
                </c:pt>
                <c:pt idx="182">
                  <c:v>389.85700000000003</c:v>
                </c:pt>
                <c:pt idx="183">
                  <c:v>422.32100000000003</c:v>
                </c:pt>
                <c:pt idx="184">
                  <c:v>421.99400000000003</c:v>
                </c:pt>
                <c:pt idx="185">
                  <c:v>418.59399999999999</c:v>
                </c:pt>
                <c:pt idx="186">
                  <c:v>425.26100000000002</c:v>
                </c:pt>
                <c:pt idx="187">
                  <c:v>443.27800000000002</c:v>
                </c:pt>
                <c:pt idx="188">
                  <c:v>455.51</c:v>
                </c:pt>
                <c:pt idx="189">
                  <c:v>457.52600000000001</c:v>
                </c:pt>
                <c:pt idx="190">
                  <c:v>460.33300000000003</c:v>
                </c:pt>
                <c:pt idx="191">
                  <c:v>450.30099999999999</c:v>
                </c:pt>
                <c:pt idx="192">
                  <c:v>450.93</c:v>
                </c:pt>
                <c:pt idx="193">
                  <c:v>468.84100000000001</c:v>
                </c:pt>
                <c:pt idx="194">
                  <c:v>476.72800000000001</c:v>
                </c:pt>
                <c:pt idx="195">
                  <c:v>485.94099999999997</c:v>
                </c:pt>
                <c:pt idx="196">
                  <c:v>497.24099999999999</c:v>
                </c:pt>
                <c:pt idx="197">
                  <c:v>509.48200000000003</c:v>
                </c:pt>
                <c:pt idx="198">
                  <c:v>517.83199999999999</c:v>
                </c:pt>
                <c:pt idx="199">
                  <c:v>543.15</c:v>
                </c:pt>
                <c:pt idx="200">
                  <c:v>554.60299999999995</c:v>
                </c:pt>
                <c:pt idx="201">
                  <c:v>557.06500000000005</c:v>
                </c:pt>
                <c:pt idx="202">
                  <c:v>578.74300000000005</c:v>
                </c:pt>
                <c:pt idx="203">
                  <c:v>573.98199999999997</c:v>
                </c:pt>
                <c:pt idx="204">
                  <c:v>588.69299999999998</c:v>
                </c:pt>
                <c:pt idx="205">
                  <c:v>628.53800000000001</c:v>
                </c:pt>
                <c:pt idx="206">
                  <c:v>604.21600000000001</c:v>
                </c:pt>
                <c:pt idx="207">
                  <c:v>592.90899999999999</c:v>
                </c:pt>
                <c:pt idx="208">
                  <c:v>599.81500000000005</c:v>
                </c:pt>
                <c:pt idx="209">
                  <c:v>586.529</c:v>
                </c:pt>
                <c:pt idx="210">
                  <c:v>572.072</c:v>
                </c:pt>
                <c:pt idx="211">
                  <c:v>581.76700000000005</c:v>
                </c:pt>
                <c:pt idx="212">
                  <c:v>578.56799999999998</c:v>
                </c:pt>
                <c:pt idx="213">
                  <c:v>571.85500000000002</c:v>
                </c:pt>
                <c:pt idx="214">
                  <c:v>527.37800000000004</c:v>
                </c:pt>
                <c:pt idx="215">
                  <c:v>543.02599999999995</c:v>
                </c:pt>
                <c:pt idx="216">
                  <c:v>529.41200000000003</c:v>
                </c:pt>
                <c:pt idx="217">
                  <c:v>567.34</c:v>
                </c:pt>
                <c:pt idx="218">
                  <c:v>573.56299999999999</c:v>
                </c:pt>
                <c:pt idx="219">
                  <c:v>581.42999999999995</c:v>
                </c:pt>
                <c:pt idx="220">
                  <c:v>596.32399999999996</c:v>
                </c:pt>
                <c:pt idx="221">
                  <c:v>556.947</c:v>
                </c:pt>
                <c:pt idx="222">
                  <c:v>582.59799999999996</c:v>
                </c:pt>
                <c:pt idx="223">
                  <c:v>576.84900000000005</c:v>
                </c:pt>
                <c:pt idx="224">
                  <c:v>562.25800000000004</c:v>
                </c:pt>
                <c:pt idx="225">
                  <c:v>570.52599999999995</c:v>
                </c:pt>
                <c:pt idx="226">
                  <c:v>587.61800000000005</c:v>
                </c:pt>
                <c:pt idx="227">
                  <c:v>591.05100000000004</c:v>
                </c:pt>
                <c:pt idx="228">
                  <c:v>624.952</c:v>
                </c:pt>
                <c:pt idx="229">
                  <c:v>604.38400000000001</c:v>
                </c:pt>
                <c:pt idx="230">
                  <c:v>581.20600000000002</c:v>
                </c:pt>
                <c:pt idx="231">
                  <c:v>505.875</c:v>
                </c:pt>
                <c:pt idx="232">
                  <c:v>550.37400000000002</c:v>
                </c:pt>
                <c:pt idx="233">
                  <c:v>553.86699999999996</c:v>
                </c:pt>
                <c:pt idx="234">
                  <c:v>590.577</c:v>
                </c:pt>
                <c:pt idx="235">
                  <c:v>638.51199999999994</c:v>
                </c:pt>
                <c:pt idx="236">
                  <c:v>652.39300000000003</c:v>
                </c:pt>
                <c:pt idx="237">
                  <c:v>641.63400000000001</c:v>
                </c:pt>
                <c:pt idx="238">
                  <c:v>651.21199999999999</c:v>
                </c:pt>
                <c:pt idx="239">
                  <c:v>701.84</c:v>
                </c:pt>
                <c:pt idx="240">
                  <c:v>744.41399999999999</c:v>
                </c:pt>
                <c:pt idx="241">
                  <c:v>772.74199999999996</c:v>
                </c:pt>
                <c:pt idx="242">
                  <c:v>780.72500000000002</c:v>
                </c:pt>
                <c:pt idx="243">
                  <c:v>773.92399999999998</c:v>
                </c:pt>
                <c:pt idx="244">
                  <c:v>786.33299999999997</c:v>
                </c:pt>
                <c:pt idx="245">
                  <c:v>796.93399999999997</c:v>
                </c:pt>
                <c:pt idx="246">
                  <c:v>803.57899999999995</c:v>
                </c:pt>
                <c:pt idx="247">
                  <c:v>754.51900000000001</c:v>
                </c:pt>
                <c:pt idx="248">
                  <c:v>771.57500000000005</c:v>
                </c:pt>
                <c:pt idx="249">
                  <c:v>749.81399999999996</c:v>
                </c:pt>
                <c:pt idx="250">
                  <c:v>756.50099999999998</c:v>
                </c:pt>
                <c:pt idx="251">
                  <c:v>732.13</c:v>
                </c:pt>
                <c:pt idx="252">
                  <c:v>742.99900000000002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13C-438A-B86C-D1E62B780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875120"/>
        <c:axId val="1"/>
      </c:scatterChart>
      <c:valAx>
        <c:axId val="292875120"/>
        <c:scaling>
          <c:orientation val="minMax"/>
          <c:min val="36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287512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Rollierend 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'EM USD vs Local'!$B$3</c:f>
              <c:strCache>
                <c:ptCount val="1"/>
                <c:pt idx="0">
                  <c:v>EM USD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'EM USD vs Local'!$A$4:$A$256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'EM USD vs Local'!$K$64:$K$256</c:f>
              <c:numCache>
                <c:formatCode>0.00%</c:formatCode>
                <c:ptCount val="193"/>
                <c:pt idx="0">
                  <c:v>1.3953500000000001</c:v>
                </c:pt>
                <c:pt idx="1">
                  <c:v>1.3408463580583345</c:v>
                </c:pt>
                <c:pt idx="2">
                  <c:v>1.5369273471256473</c:v>
                </c:pt>
                <c:pt idx="3">
                  <c:v>1.8394234737610717</c:v>
                </c:pt>
                <c:pt idx="4">
                  <c:v>1.8987443900963141</c:v>
                </c:pt>
                <c:pt idx="5">
                  <c:v>1.5652871798450692</c:v>
                </c:pt>
                <c:pt idx="6">
                  <c:v>1.6135792035353176</c:v>
                </c:pt>
                <c:pt idx="7">
                  <c:v>1.8306092932720017</c:v>
                </c:pt>
                <c:pt idx="8">
                  <c:v>1.9321155134725436</c:v>
                </c:pt>
                <c:pt idx="9">
                  <c:v>2.4985052122598592</c:v>
                </c:pt>
                <c:pt idx="10">
                  <c:v>2.4506823327825713</c:v>
                </c:pt>
                <c:pt idx="11">
                  <c:v>2.356925157100267</c:v>
                </c:pt>
                <c:pt idx="12">
                  <c:v>2.2503054885249267</c:v>
                </c:pt>
                <c:pt idx="13">
                  <c:v>2.1110150887544576</c:v>
                </c:pt>
                <c:pt idx="14">
                  <c:v>2.0432147639854157</c:v>
                </c:pt>
                <c:pt idx="15">
                  <c:v>1.9853078164629929</c:v>
                </c:pt>
                <c:pt idx="16">
                  <c:v>2.1070289589442814</c:v>
                </c:pt>
                <c:pt idx="17">
                  <c:v>2.3114060826230727</c:v>
                </c:pt>
                <c:pt idx="18">
                  <c:v>2.7489020066081067</c:v>
                </c:pt>
                <c:pt idx="19">
                  <c:v>3.2733876509276527</c:v>
                </c:pt>
                <c:pt idx="20">
                  <c:v>3.119623136092132</c:v>
                </c:pt>
                <c:pt idx="21">
                  <c:v>4.1280377658421452</c:v>
                </c:pt>
                <c:pt idx="22">
                  <c:v>4.3521875318037377</c:v>
                </c:pt>
                <c:pt idx="23">
                  <c:v>3.6524931495254922</c:v>
                </c:pt>
                <c:pt idx="24">
                  <c:v>3.8295485636114917</c:v>
                </c:pt>
                <c:pt idx="25">
                  <c:v>3.2455700655146646</c:v>
                </c:pt>
                <c:pt idx="26">
                  <c:v>3.6907347086500177</c:v>
                </c:pt>
                <c:pt idx="27">
                  <c:v>3.5731101046675438</c:v>
                </c:pt>
                <c:pt idx="28">
                  <c:v>3.540463385687862</c:v>
                </c:pt>
                <c:pt idx="29">
                  <c:v>3.3161171868763475</c:v>
                </c:pt>
                <c:pt idx="30">
                  <c:v>2.6771202205917071</c:v>
                </c:pt>
                <c:pt idx="31">
                  <c:v>2.3312707811027544</c:v>
                </c:pt>
                <c:pt idx="32">
                  <c:v>1.8729345299102569</c:v>
                </c:pt>
                <c:pt idx="33">
                  <c:v>1.3530273073964079</c:v>
                </c:pt>
                <c:pt idx="34">
                  <c:v>0.57504879238838735</c:v>
                </c:pt>
                <c:pt idx="35">
                  <c:v>0.43897442077671656</c:v>
                </c:pt>
                <c:pt idx="36">
                  <c:v>0.44646958427274042</c:v>
                </c:pt>
                <c:pt idx="37">
                  <c:v>0.30739943942612458</c:v>
                </c:pt>
                <c:pt idx="38">
                  <c:v>0.17955822615602246</c:v>
                </c:pt>
                <c:pt idx="39">
                  <c:v>0.33241899097620986</c:v>
                </c:pt>
                <c:pt idx="40">
                  <c:v>0.69274585357681362</c:v>
                </c:pt>
                <c:pt idx="41">
                  <c:v>1.0223293779113662</c:v>
                </c:pt>
                <c:pt idx="42">
                  <c:v>0.98662373400663839</c:v>
                </c:pt>
                <c:pt idx="43">
                  <c:v>1.2512227720983997</c:v>
                </c:pt>
                <c:pt idx="44">
                  <c:v>1.1538482883007872</c:v>
                </c:pt>
                <c:pt idx="45">
                  <c:v>1.2212012697413295</c:v>
                </c:pt>
                <c:pt idx="46">
                  <c:v>1.1720526534926172</c:v>
                </c:pt>
                <c:pt idx="47">
                  <c:v>1.0734081035604777</c:v>
                </c:pt>
                <c:pt idx="48">
                  <c:v>1.0565230282111671</c:v>
                </c:pt>
                <c:pt idx="49">
                  <c:v>0.93690747881013126</c:v>
                </c:pt>
                <c:pt idx="50">
                  <c:v>0.78774332944998426</c:v>
                </c:pt>
                <c:pt idx="51">
                  <c:v>1.0687962983316113</c:v>
                </c:pt>
                <c:pt idx="52">
                  <c:v>1.1516203899778077</c:v>
                </c:pt>
                <c:pt idx="53">
                  <c:v>0.89636072927296429</c:v>
                </c:pt>
                <c:pt idx="54">
                  <c:v>0.82056925114921597</c:v>
                </c:pt>
                <c:pt idx="55">
                  <c:v>0.84333147527883146</c:v>
                </c:pt>
                <c:pt idx="56">
                  <c:v>0.79218613204732558</c:v>
                </c:pt>
                <c:pt idx="57">
                  <c:v>0.82171860668023888</c:v>
                </c:pt>
                <c:pt idx="58">
                  <c:v>1.0057112218567932</c:v>
                </c:pt>
                <c:pt idx="59">
                  <c:v>0.80356550690419026</c:v>
                </c:pt>
                <c:pt idx="60">
                  <c:v>0.82443066775210294</c:v>
                </c:pt>
                <c:pt idx="61">
                  <c:v>0.59660144954748562</c:v>
                </c:pt>
                <c:pt idx="62">
                  <c:v>0.58359087730379677</c:v>
                </c:pt>
                <c:pt idx="63">
                  <c:v>0.66205644815647169</c:v>
                </c:pt>
                <c:pt idx="64">
                  <c:v>0.59969035400539261</c:v>
                </c:pt>
                <c:pt idx="65">
                  <c:v>0.74007213201402222</c:v>
                </c:pt>
                <c:pt idx="66">
                  <c:v>0.71750487967367538</c:v>
                </c:pt>
                <c:pt idx="67">
                  <c:v>0.68607760276603913</c:v>
                </c:pt>
                <c:pt idx="68">
                  <c:v>0.4972595914299951</c:v>
                </c:pt>
                <c:pt idx="69">
                  <c:v>0.26840396204403438</c:v>
                </c:pt>
                <c:pt idx="70">
                  <c:v>0.37128021054274352</c:v>
                </c:pt>
                <c:pt idx="71">
                  <c:v>0.19134873156108467</c:v>
                </c:pt>
                <c:pt idx="72">
                  <c:v>0.12627515156493341</c:v>
                </c:pt>
                <c:pt idx="73">
                  <c:v>0.26740402759994764</c:v>
                </c:pt>
                <c:pt idx="74">
                  <c:v>0.35134423280763194</c:v>
                </c:pt>
                <c:pt idx="75">
                  <c:v>0.25639053144753166</c:v>
                </c:pt>
                <c:pt idx="76">
                  <c:v>0.18514389200062542</c:v>
                </c:pt>
                <c:pt idx="77">
                  <c:v>3.5246528793573262E-3</c:v>
                </c:pt>
                <c:pt idx="78">
                  <c:v>-4.4147559792671043E-3</c:v>
                </c:pt>
                <c:pt idx="79">
                  <c:v>-3.5862959644918257E-2</c:v>
                </c:pt>
                <c:pt idx="80">
                  <c:v>-1.8209981980384482E-2</c:v>
                </c:pt>
                <c:pt idx="81">
                  <c:v>-6.2504990348079659E-2</c:v>
                </c:pt>
                <c:pt idx="82">
                  <c:v>-0.16168684371764808</c:v>
                </c:pt>
                <c:pt idx="83">
                  <c:v>-8.6251475273394607E-2</c:v>
                </c:pt>
                <c:pt idx="84">
                  <c:v>-4.4942216179469807E-2</c:v>
                </c:pt>
                <c:pt idx="85">
                  <c:v>0.10628437088973364</c:v>
                </c:pt>
                <c:pt idx="86">
                  <c:v>1.729775085837737E-2</c:v>
                </c:pt>
                <c:pt idx="87">
                  <c:v>5.5638014302844541E-2</c:v>
                </c:pt>
                <c:pt idx="88">
                  <c:v>-1.6241037052735829E-2</c:v>
                </c:pt>
                <c:pt idx="89">
                  <c:v>-5.8939668565510028E-2</c:v>
                </c:pt>
                <c:pt idx="90">
                  <c:v>-2.1207202950210169E-2</c:v>
                </c:pt>
                <c:pt idx="91">
                  <c:v>2.7786970120734056E-2</c:v>
                </c:pt>
                <c:pt idx="92">
                  <c:v>9.7822366856353815E-2</c:v>
                </c:pt>
                <c:pt idx="93">
                  <c:v>0.41723239617354757</c:v>
                </c:pt>
                <c:pt idx="94">
                  <c:v>1.0460415496911848</c:v>
                </c:pt>
                <c:pt idx="95">
                  <c:v>1.1802464353761439</c:v>
                </c:pt>
                <c:pt idx="96">
                  <c:v>0.99326515946082439</c:v>
                </c:pt>
                <c:pt idx="97">
                  <c:v>0.99250949938747124</c:v>
                </c:pt>
                <c:pt idx="98">
                  <c:v>1.1815741265396613</c:v>
                </c:pt>
                <c:pt idx="99">
                  <c:v>0.96600769600769598</c:v>
                </c:pt>
                <c:pt idx="100">
                  <c:v>0.69115366851411975</c:v>
                </c:pt>
                <c:pt idx="101">
                  <c:v>0.49477513903025749</c:v>
                </c:pt>
                <c:pt idx="102">
                  <c:v>0.55544329646633783</c:v>
                </c:pt>
                <c:pt idx="103">
                  <c:v>0.42525585440448244</c:v>
                </c:pt>
                <c:pt idx="104">
                  <c:v>0.46260725052175933</c:v>
                </c:pt>
                <c:pt idx="105">
                  <c:v>0.24150576813485647</c:v>
                </c:pt>
                <c:pt idx="106">
                  <c:v>0.25459022678344989</c:v>
                </c:pt>
                <c:pt idx="107">
                  <c:v>0.19019948820177879</c:v>
                </c:pt>
                <c:pt idx="108">
                  <c:v>9.221156514027995E-2</c:v>
                </c:pt>
                <c:pt idx="109">
                  <c:v>0.16365857242040893</c:v>
                </c:pt>
                <c:pt idx="110">
                  <c:v>0.19548429695125469</c:v>
                </c:pt>
                <c:pt idx="111">
                  <c:v>9.0447135575076221E-2</c:v>
                </c:pt>
                <c:pt idx="112">
                  <c:v>0.16026024607373812</c:v>
                </c:pt>
                <c:pt idx="113">
                  <c:v>0.22121090040574365</c:v>
                </c:pt>
                <c:pt idx="114">
                  <c:v>0.1983035517573255</c:v>
                </c:pt>
                <c:pt idx="115">
                  <c:v>2.950637172783277E-2</c:v>
                </c:pt>
                <c:pt idx="116">
                  <c:v>-4.5065156580473609E-2</c:v>
                </c:pt>
                <c:pt idx="117">
                  <c:v>-0.16642473811541336</c:v>
                </c:pt>
                <c:pt idx="118">
                  <c:v>-0.13216315366126674</c:v>
                </c:pt>
                <c:pt idx="119">
                  <c:v>-0.14340278543883778</c:v>
                </c:pt>
                <c:pt idx="120">
                  <c:v>-0.2182808370422068</c:v>
                </c:pt>
                <c:pt idx="121">
                  <c:v>-0.24860816776782324</c:v>
                </c:pt>
                <c:pt idx="122">
                  <c:v>-0.24277648779422312</c:v>
                </c:pt>
                <c:pt idx="123">
                  <c:v>-0.1901883136977025</c:v>
                </c:pt>
                <c:pt idx="124">
                  <c:v>-0.21028249791753206</c:v>
                </c:pt>
                <c:pt idx="125">
                  <c:v>-0.21926335232539185</c:v>
                </c:pt>
                <c:pt idx="126">
                  <c:v>-0.17537496257179408</c:v>
                </c:pt>
                <c:pt idx="127">
                  <c:v>-0.13001326084678033</c:v>
                </c:pt>
                <c:pt idx="128">
                  <c:v>-2.0894999562133254E-2</c:v>
                </c:pt>
                <c:pt idx="129">
                  <c:v>0.16095677746663695</c:v>
                </c:pt>
                <c:pt idx="130">
                  <c:v>2.7611376663148945E-2</c:v>
                </c:pt>
                <c:pt idx="131">
                  <c:v>5.0306221421643205E-2</c:v>
                </c:pt>
                <c:pt idx="132">
                  <c:v>6.5466857035464177E-2</c:v>
                </c:pt>
                <c:pt idx="133">
                  <c:v>9.2936662493039446E-3</c:v>
                </c:pt>
                <c:pt idx="134">
                  <c:v>-1.8596956602347503E-2</c:v>
                </c:pt>
                <c:pt idx="135">
                  <c:v>4.092251476008868E-2</c:v>
                </c:pt>
                <c:pt idx="136">
                  <c:v>7.6578482367287926E-2</c:v>
                </c:pt>
                <c:pt idx="137">
                  <c:v>0.24840994648898795</c:v>
                </c:pt>
                <c:pt idx="138">
                  <c:v>0.21411915210597066</c:v>
                </c:pt>
                <c:pt idx="139">
                  <c:v>0.26187438119794781</c:v>
                </c:pt>
                <c:pt idx="140">
                  <c:v>0.29433341832940219</c:v>
                </c:pt>
                <c:pt idx="141">
                  <c:v>0.21582090449542335</c:v>
                </c:pt>
                <c:pt idx="142">
                  <c:v>0.26613102408879441</c:v>
                </c:pt>
                <c:pt idx="143">
                  <c:v>0.25276491961574843</c:v>
                </c:pt>
                <c:pt idx="144">
                  <c:v>0.23724040079057196</c:v>
                </c:pt>
                <c:pt idx="145">
                  <c:v>0.32213219496440249</c:v>
                </c:pt>
                <c:pt idx="146">
                  <c:v>0.27720129885520617</c:v>
                </c:pt>
                <c:pt idx="147">
                  <c:v>0.27542247186133628</c:v>
                </c:pt>
                <c:pt idx="148">
                  <c:v>0.26028082572145306</c:v>
                </c:pt>
                <c:pt idx="149">
                  <c:v>0.24763296892273678</c:v>
                </c:pt>
                <c:pt idx="150">
                  <c:v>0.27709386101621991</c:v>
                </c:pt>
                <c:pt idx="151">
                  <c:v>0.29165454923140843</c:v>
                </c:pt>
                <c:pt idx="152">
                  <c:v>0.27869116656318926</c:v>
                </c:pt>
                <c:pt idx="153">
                  <c:v>0.19424537171405953</c:v>
                </c:pt>
                <c:pt idx="154">
                  <c:v>3.9732294939248236E-2</c:v>
                </c:pt>
                <c:pt idx="155">
                  <c:v>9.8645212869397314E-2</c:v>
                </c:pt>
                <c:pt idx="156">
                  <c:v>8.5229999439708992E-2</c:v>
                </c:pt>
                <c:pt idx="157">
                  <c:v>0.26221261186155864</c:v>
                </c:pt>
                <c:pt idx="158">
                  <c:v>0.22448809763970146</c:v>
                </c:pt>
                <c:pt idx="159">
                  <c:v>0.19798988581788124</c:v>
                </c:pt>
                <c:pt idx="160">
                  <c:v>0.21914030304951493</c:v>
                </c:pt>
                <c:pt idx="161">
                  <c:v>9.2539578193881811E-2</c:v>
                </c:pt>
                <c:pt idx="162">
                  <c:v>0.13068725627683953</c:v>
                </c:pt>
                <c:pt idx="163">
                  <c:v>9.5673633346393006E-2</c:v>
                </c:pt>
                <c:pt idx="164">
                  <c:v>1.9283364382258528E-2</c:v>
                </c:pt>
                <c:pt idx="165">
                  <c:v>0.12189686582854087</c:v>
                </c:pt>
                <c:pt idx="166">
                  <c:v>0.15558073334759381</c:v>
                </c:pt>
                <c:pt idx="167">
                  <c:v>0.16632376698660067</c:v>
                </c:pt>
                <c:pt idx="168">
                  <c:v>0.31389142784561685</c:v>
                </c:pt>
                <c:pt idx="169">
                  <c:v>0.24517983402982724</c:v>
                </c:pt>
                <c:pt idx="170">
                  <c:v>0.14409211521606013</c:v>
                </c:pt>
                <c:pt idx="171">
                  <c:v>-1.8160204427143611E-2</c:v>
                </c:pt>
                <c:pt idx="172">
                  <c:v>-4.7954361924236188E-3</c:v>
                </c:pt>
                <c:pt idx="173">
                  <c:v>4.4686050100970043E-2</c:v>
                </c:pt>
                <c:pt idx="174">
                  <c:v>0.15138063005307689</c:v>
                </c:pt>
                <c:pt idx="175">
                  <c:v>0.3476896763259405</c:v>
                </c:pt>
                <c:pt idx="176">
                  <c:v>0.51446077871007567</c:v>
                </c:pt>
                <c:pt idx="177">
                  <c:v>0.53638629760803314</c:v>
                </c:pt>
                <c:pt idx="178">
                  <c:v>0.46363673867902477</c:v>
                </c:pt>
                <c:pt idx="179">
                  <c:v>0.66390965393289303</c:v>
                </c:pt>
                <c:pt idx="180">
                  <c:v>0.82695544503736573</c:v>
                </c:pt>
                <c:pt idx="181">
                  <c:v>1.0135947736969455</c:v>
                </c:pt>
                <c:pt idx="182">
                  <c:v>1.0323228966131346</c:v>
                </c:pt>
                <c:pt idx="183">
                  <c:v>0.76771186956931059</c:v>
                </c:pt>
                <c:pt idx="184">
                  <c:v>0.80193057104694221</c:v>
                </c:pt>
                <c:pt idx="185">
                  <c:v>0.91515905710035472</c:v>
                </c:pt>
                <c:pt idx="186">
                  <c:v>0.84473126088284056</c:v>
                </c:pt>
                <c:pt idx="187">
                  <c:v>0.63814574739736796</c:v>
                </c:pt>
                <c:pt idx="188">
                  <c:v>0.64026331794926805</c:v>
                </c:pt>
                <c:pt idx="189">
                  <c:v>0.55508066184596294</c:v>
                </c:pt>
                <c:pt idx="190">
                  <c:v>0.56668285966709542</c:v>
                </c:pt>
                <c:pt idx="191">
                  <c:v>0.5753542847945794</c:v>
                </c:pt>
                <c:pt idx="192">
                  <c:v>0.60137426284751472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93-450C-AE46-93867B5CA015}"/>
            </c:ext>
          </c:extLst>
        </c:ser>
        <c:ser>
          <c:idx val="1"/>
          <c:order val="1"/>
          <c:tx>
            <c:strRef>
              <c:f>'EM USD vs Local'!$D$3</c:f>
              <c:strCache>
                <c:ptCount val="1"/>
                <c:pt idx="0">
                  <c:v>EM Eur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'EM USD vs Local'!$A$4:$A$256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'EM USD vs Local'!$L$64:$L$256</c:f>
              <c:numCache>
                <c:formatCode>0.00%</c:formatCode>
                <c:ptCount val="193"/>
                <c:pt idx="0">
                  <c:v>0.90654999999999997</c:v>
                </c:pt>
                <c:pt idx="1">
                  <c:v>0.79268940416380063</c:v>
                </c:pt>
                <c:pt idx="2">
                  <c:v>0.95676221084494917</c:v>
                </c:pt>
                <c:pt idx="3">
                  <c:v>1.0741729772817856</c:v>
                </c:pt>
                <c:pt idx="4">
                  <c:v>1.0401603748428632</c:v>
                </c:pt>
                <c:pt idx="5">
                  <c:v>0.69280480999441951</c:v>
                </c:pt>
                <c:pt idx="6">
                  <c:v>0.7303701935436484</c:v>
                </c:pt>
                <c:pt idx="7">
                  <c:v>0.94071446668355718</c:v>
                </c:pt>
                <c:pt idx="8">
                  <c:v>1.0806852721746338</c:v>
                </c:pt>
                <c:pt idx="9">
                  <c:v>1.5151679443211621</c:v>
                </c:pt>
                <c:pt idx="10">
                  <c:v>1.4351083191451885</c:v>
                </c:pt>
                <c:pt idx="11">
                  <c:v>1.2674473909505037</c:v>
                </c:pt>
                <c:pt idx="12">
                  <c:v>1.1947236180904524</c:v>
                </c:pt>
                <c:pt idx="13">
                  <c:v>1.0610824695316343</c:v>
                </c:pt>
                <c:pt idx="14">
                  <c:v>0.99279519439466113</c:v>
                </c:pt>
                <c:pt idx="15">
                  <c:v>0.95650608914751922</c:v>
                </c:pt>
                <c:pt idx="16">
                  <c:v>1.0514728518528291</c:v>
                </c:pt>
                <c:pt idx="17">
                  <c:v>1.2990156093581993</c:v>
                </c:pt>
                <c:pt idx="18">
                  <c:v>1.741406349340906</c:v>
                </c:pt>
                <c:pt idx="19">
                  <c:v>2.0607082246546011</c:v>
                </c:pt>
                <c:pt idx="20">
                  <c:v>1.963585151270312</c:v>
                </c:pt>
                <c:pt idx="21">
                  <c:v>2.5634641956215853</c:v>
                </c:pt>
                <c:pt idx="22">
                  <c:v>2.6635456052672386</c:v>
                </c:pt>
                <c:pt idx="23">
                  <c:v>2.1529459241323647</c:v>
                </c:pt>
                <c:pt idx="24">
                  <c:v>2.4664521890176032</c:v>
                </c:pt>
                <c:pt idx="25">
                  <c:v>2.0782031623136672</c:v>
                </c:pt>
                <c:pt idx="26">
                  <c:v>2.3302907150369396</c:v>
                </c:pt>
                <c:pt idx="27">
                  <c:v>2.1492713027239883</c:v>
                </c:pt>
                <c:pt idx="28">
                  <c:v>2.2546293354345917</c:v>
                </c:pt>
                <c:pt idx="29">
                  <c:v>2.2665349950623148</c:v>
                </c:pt>
                <c:pt idx="30">
                  <c:v>1.6800803899373973</c:v>
                </c:pt>
                <c:pt idx="31">
                  <c:v>1.4031484481582539</c:v>
                </c:pt>
                <c:pt idx="32">
                  <c:v>1.1424228250701591</c:v>
                </c:pt>
                <c:pt idx="33">
                  <c:v>0.95081832640705954</c:v>
                </c:pt>
                <c:pt idx="34">
                  <c:v>0.44394098156381867</c:v>
                </c:pt>
                <c:pt idx="35">
                  <c:v>0.35936297891983382</c:v>
                </c:pt>
                <c:pt idx="36">
                  <c:v>0.31253597546591183</c:v>
                </c:pt>
                <c:pt idx="37">
                  <c:v>0.26741022118052737</c:v>
                </c:pt>
                <c:pt idx="38">
                  <c:v>0.15396968525913524</c:v>
                </c:pt>
                <c:pt idx="39">
                  <c:v>0.23326202759951342</c:v>
                </c:pt>
                <c:pt idx="40">
                  <c:v>0.53134219275025196</c:v>
                </c:pt>
                <c:pt idx="41">
                  <c:v>0.74473091781621448</c:v>
                </c:pt>
                <c:pt idx="42">
                  <c:v>0.72318523556552239</c:v>
                </c:pt>
                <c:pt idx="43">
                  <c:v>0.91173554944087765</c:v>
                </c:pt>
                <c:pt idx="44">
                  <c:v>0.82401853381703227</c:v>
                </c:pt>
                <c:pt idx="45">
                  <c:v>0.8873464288193238</c:v>
                </c:pt>
                <c:pt idx="46">
                  <c:v>0.87261223887591899</c:v>
                </c:pt>
                <c:pt idx="47">
                  <c:v>0.83545522449995846</c:v>
                </c:pt>
                <c:pt idx="48">
                  <c:v>0.94830365024985608</c:v>
                </c:pt>
                <c:pt idx="49">
                  <c:v>0.81650061205200086</c:v>
                </c:pt>
                <c:pt idx="50">
                  <c:v>0.73881685398965313</c:v>
                </c:pt>
                <c:pt idx="51">
                  <c:v>0.98707532673026299</c:v>
                </c:pt>
                <c:pt idx="52">
                  <c:v>1.088983445662639</c:v>
                </c:pt>
                <c:pt idx="53">
                  <c:v>0.90826491359017014</c:v>
                </c:pt>
                <c:pt idx="54">
                  <c:v>0.79938477453075474</c:v>
                </c:pt>
                <c:pt idx="55">
                  <c:v>0.71860540809618945</c:v>
                </c:pt>
                <c:pt idx="56">
                  <c:v>0.73422603792926688</c:v>
                </c:pt>
                <c:pt idx="57">
                  <c:v>0.60881881439004371</c:v>
                </c:pt>
                <c:pt idx="58">
                  <c:v>0.72842703148379995</c:v>
                </c:pt>
                <c:pt idx="59">
                  <c:v>0.63342901719533384</c:v>
                </c:pt>
                <c:pt idx="60">
                  <c:v>0.60412262988119902</c:v>
                </c:pt>
                <c:pt idx="61">
                  <c:v>0.41411467566845572</c:v>
                </c:pt>
                <c:pt idx="62">
                  <c:v>0.36695250281698222</c:v>
                </c:pt>
                <c:pt idx="63">
                  <c:v>0.41732960550335307</c:v>
                </c:pt>
                <c:pt idx="64">
                  <c:v>0.35822149609055898</c:v>
                </c:pt>
                <c:pt idx="65">
                  <c:v>0.55470187266714155</c:v>
                </c:pt>
                <c:pt idx="66">
                  <c:v>0.51470034223861205</c:v>
                </c:pt>
                <c:pt idx="67">
                  <c:v>0.49734725848563976</c:v>
                </c:pt>
                <c:pt idx="68">
                  <c:v>0.33113188272550809</c:v>
                </c:pt>
                <c:pt idx="69">
                  <c:v>0.1975506684780155</c:v>
                </c:pt>
                <c:pt idx="70">
                  <c:v>0.25482915915249826</c:v>
                </c:pt>
                <c:pt idx="71">
                  <c:v>0.17311797883745861</c:v>
                </c:pt>
                <c:pt idx="72">
                  <c:v>0.14406091505704133</c:v>
                </c:pt>
                <c:pt idx="73">
                  <c:v>0.25811170330301669</c:v>
                </c:pt>
                <c:pt idx="74">
                  <c:v>0.33442248072525471</c:v>
                </c:pt>
                <c:pt idx="75">
                  <c:v>0.25586641610926386</c:v>
                </c:pt>
                <c:pt idx="76">
                  <c:v>0.22203881080802979</c:v>
                </c:pt>
                <c:pt idx="77">
                  <c:v>9.2155289545089891E-2</c:v>
                </c:pt>
                <c:pt idx="78">
                  <c:v>5.9521784841831904E-2</c:v>
                </c:pt>
                <c:pt idx="79">
                  <c:v>7.16244729663853E-2</c:v>
                </c:pt>
                <c:pt idx="80">
                  <c:v>6.1819600062099633E-2</c:v>
                </c:pt>
                <c:pt idx="81">
                  <c:v>3.6348630967838469E-2</c:v>
                </c:pt>
                <c:pt idx="82">
                  <c:v>-6.4027765116491109E-2</c:v>
                </c:pt>
                <c:pt idx="83">
                  <c:v>3.1247777919991115E-2</c:v>
                </c:pt>
                <c:pt idx="84">
                  <c:v>5.9118706749617944E-2</c:v>
                </c:pt>
                <c:pt idx="85">
                  <c:v>0.20668985904911241</c:v>
                </c:pt>
                <c:pt idx="86">
                  <c:v>0.18128652690758695</c:v>
                </c:pt>
                <c:pt idx="87">
                  <c:v>0.30263655426076808</c:v>
                </c:pt>
                <c:pt idx="88">
                  <c:v>0.16172037300260844</c:v>
                </c:pt>
                <c:pt idx="89">
                  <c:v>0.12843984034472067</c:v>
                </c:pt>
                <c:pt idx="90">
                  <c:v>0.18639780034132625</c:v>
                </c:pt>
                <c:pt idx="91">
                  <c:v>0.20767009797181935</c:v>
                </c:pt>
                <c:pt idx="92">
                  <c:v>0.22574409635047132</c:v>
                </c:pt>
                <c:pt idx="93">
                  <c:v>0.47062598294734315</c:v>
                </c:pt>
                <c:pt idx="94">
                  <c:v>0.90841456318930969</c:v>
                </c:pt>
                <c:pt idx="95">
                  <c:v>1.0318849397249421</c:v>
                </c:pt>
                <c:pt idx="96">
                  <c:v>1.010769540461264</c:v>
                </c:pt>
                <c:pt idx="97">
                  <c:v>0.89343536330463769</c:v>
                </c:pt>
                <c:pt idx="98">
                  <c:v>1.006087487162695</c:v>
                </c:pt>
                <c:pt idx="99">
                  <c:v>0.89390589819809407</c:v>
                </c:pt>
                <c:pt idx="100">
                  <c:v>0.61620259353246554</c:v>
                </c:pt>
                <c:pt idx="101">
                  <c:v>0.55053417441909858</c:v>
                </c:pt>
                <c:pt idx="102">
                  <c:v>0.59350564842174891</c:v>
                </c:pt>
                <c:pt idx="103">
                  <c:v>0.51020853222969076</c:v>
                </c:pt>
                <c:pt idx="104">
                  <c:v>0.59346723772953269</c:v>
                </c:pt>
                <c:pt idx="105">
                  <c:v>0.43654150270310033</c:v>
                </c:pt>
                <c:pt idx="106">
                  <c:v>0.4774387304883021</c:v>
                </c:pt>
                <c:pt idx="107">
                  <c:v>0.43336317679083369</c:v>
                </c:pt>
                <c:pt idx="108">
                  <c:v>0.29502949380401478</c:v>
                </c:pt>
                <c:pt idx="109">
                  <c:v>0.43332210199477106</c:v>
                </c:pt>
                <c:pt idx="110">
                  <c:v>0.45453217716427008</c:v>
                </c:pt>
                <c:pt idx="111">
                  <c:v>0.37382326030113822</c:v>
                </c:pt>
                <c:pt idx="112">
                  <c:v>0.37677485540968481</c:v>
                </c:pt>
                <c:pt idx="113">
                  <c:v>0.36679453909511439</c:v>
                </c:pt>
                <c:pt idx="114">
                  <c:v>0.31736246113813249</c:v>
                </c:pt>
                <c:pt idx="115">
                  <c:v>0.21395892903561209</c:v>
                </c:pt>
                <c:pt idx="116">
                  <c:v>8.3154153643812956E-2</c:v>
                </c:pt>
                <c:pt idx="117">
                  <c:v>1.9482560340578603E-2</c:v>
                </c:pt>
                <c:pt idx="118">
                  <c:v>9.1935096323726873E-2</c:v>
                </c:pt>
                <c:pt idx="119">
                  <c:v>5.5790096263664601E-2</c:v>
                </c:pt>
                <c:pt idx="120">
                  <c:v>-3.459719978812037E-2</c:v>
                </c:pt>
                <c:pt idx="121">
                  <c:v>-4.7955486097992384E-2</c:v>
                </c:pt>
                <c:pt idx="122">
                  <c:v>-3.7432762836185796E-2</c:v>
                </c:pt>
                <c:pt idx="123">
                  <c:v>8.4735134915281396E-3</c:v>
                </c:pt>
                <c:pt idx="124">
                  <c:v>2.2937466705617693E-2</c:v>
                </c:pt>
                <c:pt idx="125">
                  <c:v>8.2079624075321878E-3</c:v>
                </c:pt>
                <c:pt idx="126">
                  <c:v>7.6183670323819008E-2</c:v>
                </c:pt>
                <c:pt idx="127">
                  <c:v>0.11797016132969707</c:v>
                </c:pt>
                <c:pt idx="128">
                  <c:v>0.26573909573345511</c:v>
                </c:pt>
                <c:pt idx="129">
                  <c:v>0.38605891389797042</c:v>
                </c:pt>
                <c:pt idx="130">
                  <c:v>0.30752707178923577</c:v>
                </c:pt>
                <c:pt idx="131">
                  <c:v>0.33283400021456755</c:v>
                </c:pt>
                <c:pt idx="132">
                  <c:v>0.31134201350507484</c:v>
                </c:pt>
                <c:pt idx="133">
                  <c:v>0.22255631702630652</c:v>
                </c:pt>
                <c:pt idx="134">
                  <c:v>0.23548377264429865</c:v>
                </c:pt>
                <c:pt idx="135">
                  <c:v>0.29605898787246754</c:v>
                </c:pt>
                <c:pt idx="136">
                  <c:v>0.30851410948666946</c:v>
                </c:pt>
                <c:pt idx="137">
                  <c:v>0.37269458513607301</c:v>
                </c:pt>
                <c:pt idx="138">
                  <c:v>0.35090893834979253</c:v>
                </c:pt>
                <c:pt idx="139">
                  <c:v>0.3181186798533171</c:v>
                </c:pt>
                <c:pt idx="140">
                  <c:v>0.37228128109208791</c:v>
                </c:pt>
                <c:pt idx="141">
                  <c:v>0.32308489714377897</c:v>
                </c:pt>
                <c:pt idx="142">
                  <c:v>0.40834208750460887</c:v>
                </c:pt>
                <c:pt idx="143">
                  <c:v>0.36650382511023682</c:v>
                </c:pt>
                <c:pt idx="144">
                  <c:v>0.35841229858862089</c:v>
                </c:pt>
                <c:pt idx="145">
                  <c:v>0.44062829917977298</c:v>
                </c:pt>
                <c:pt idx="146">
                  <c:v>0.36903893566390633</c:v>
                </c:pt>
                <c:pt idx="147">
                  <c:v>0.33167964111360315</c:v>
                </c:pt>
                <c:pt idx="148">
                  <c:v>0.37523277467411553</c:v>
                </c:pt>
                <c:pt idx="149">
                  <c:v>0.38518902860863569</c:v>
                </c:pt>
                <c:pt idx="150">
                  <c:v>0.42180705954149667</c:v>
                </c:pt>
                <c:pt idx="151">
                  <c:v>0.46585529770801726</c:v>
                </c:pt>
                <c:pt idx="152">
                  <c:v>0.44915156754991692</c:v>
                </c:pt>
                <c:pt idx="153">
                  <c:v>0.39181161053109714</c:v>
                </c:pt>
                <c:pt idx="154">
                  <c:v>0.2475326552774284</c:v>
                </c:pt>
                <c:pt idx="155">
                  <c:v>0.32114020702549695</c:v>
                </c:pt>
                <c:pt idx="156">
                  <c:v>0.30813400550609615</c:v>
                </c:pt>
                <c:pt idx="157">
                  <c:v>0.48342626202147954</c:v>
                </c:pt>
                <c:pt idx="158">
                  <c:v>0.48520213973572357</c:v>
                </c:pt>
                <c:pt idx="159">
                  <c:v>0.47048217652868796</c:v>
                </c:pt>
                <c:pt idx="160">
                  <c:v>0.50833864514572369</c:v>
                </c:pt>
                <c:pt idx="161">
                  <c:v>0.33784232677759918</c:v>
                </c:pt>
                <c:pt idx="162">
                  <c:v>0.35939215423751514</c:v>
                </c:pt>
                <c:pt idx="163">
                  <c:v>0.31669592172693628</c:v>
                </c:pt>
                <c:pt idx="164">
                  <c:v>0.21916022256480927</c:v>
                </c:pt>
                <c:pt idx="165">
                  <c:v>0.29997951921353794</c:v>
                </c:pt>
                <c:pt idx="166">
                  <c:v>0.29774392692230478</c:v>
                </c:pt>
                <c:pt idx="167">
                  <c:v>0.31870003848653261</c:v>
                </c:pt>
                <c:pt idx="168">
                  <c:v>0.41636947847886718</c:v>
                </c:pt>
                <c:pt idx="169">
                  <c:v>0.26793350016812445</c:v>
                </c:pt>
                <c:pt idx="170">
                  <c:v>0.16825746556616084</c:v>
                </c:pt>
                <c:pt idx="171">
                  <c:v>-3.8965598918783373E-2</c:v>
                </c:pt>
                <c:pt idx="172">
                  <c:v>1.814515040415543E-2</c:v>
                </c:pt>
                <c:pt idx="173">
                  <c:v>2.965739082101293E-2</c:v>
                </c:pt>
                <c:pt idx="174">
                  <c:v>0.14220460052597139</c:v>
                </c:pt>
                <c:pt idx="175">
                  <c:v>0.25919298149014858</c:v>
                </c:pt>
                <c:pt idx="176">
                  <c:v>0.41891495501149434</c:v>
                </c:pt>
                <c:pt idx="177">
                  <c:v>0.46249242421588432</c:v>
                </c:pt>
                <c:pt idx="178">
                  <c:v>0.38799502948010178</c:v>
                </c:pt>
                <c:pt idx="179">
                  <c:v>0.46910062619726012</c:v>
                </c:pt>
                <c:pt idx="180">
                  <c:v>0.62201569501410647</c:v>
                </c:pt>
                <c:pt idx="181">
                  <c:v>0.79340724358997483</c:v>
                </c:pt>
                <c:pt idx="182">
                  <c:v>0.81926316209635552</c:v>
                </c:pt>
                <c:pt idx="183">
                  <c:v>0.71394145938152254</c:v>
                </c:pt>
                <c:pt idx="184">
                  <c:v>0.71443930398906041</c:v>
                </c:pt>
                <c:pt idx="185">
                  <c:v>0.74379153253572783</c:v>
                </c:pt>
                <c:pt idx="186">
                  <c:v>0.72813915941878027</c:v>
                </c:pt>
                <c:pt idx="187">
                  <c:v>0.54482810253018843</c:v>
                </c:pt>
                <c:pt idx="188">
                  <c:v>0.54758187489957955</c:v>
                </c:pt>
                <c:pt idx="189">
                  <c:v>0.50791714107098085</c:v>
                </c:pt>
                <c:pt idx="190">
                  <c:v>0.4840344086779933</c:v>
                </c:pt>
                <c:pt idx="191">
                  <c:v>0.48466012586716278</c:v>
                </c:pt>
                <c:pt idx="192">
                  <c:v>0.48526775943354394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93-450C-AE46-93867B5CA015}"/>
            </c:ext>
          </c:extLst>
        </c:ser>
        <c:ser>
          <c:idx val="2"/>
          <c:order val="2"/>
          <c:tx>
            <c:strRef>
              <c:f>'EM USD vs Local'!$F$3</c:f>
              <c:strCache>
                <c:ptCount val="1"/>
                <c:pt idx="0">
                  <c:v>EM Local</c:v>
                </c:pt>
              </c:strCache>
            </c:strRef>
          </c:tx>
          <c:marker>
            <c:symbol val="none"/>
          </c:marker>
          <c:xVal>
            <c:numRef>
              <c:f>'EM USD vs Local'!$A$4:$A$256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'EM USD vs Local'!$M$64:$M$256</c:f>
              <c:numCache>
                <c:formatCode>0.00%</c:formatCode>
                <c:ptCount val="193"/>
                <c:pt idx="0">
                  <c:v>1.2924000000000002</c:v>
                </c:pt>
                <c:pt idx="1">
                  <c:v>1.1770804048355354</c:v>
                </c:pt>
                <c:pt idx="2">
                  <c:v>1.3343261074458059</c:v>
                </c:pt>
                <c:pt idx="3">
                  <c:v>1.5681246549291457</c:v>
                </c:pt>
                <c:pt idx="4">
                  <c:v>1.5813083929669731</c:v>
                </c:pt>
                <c:pt idx="5">
                  <c:v>1.3258105166685761</c:v>
                </c:pt>
                <c:pt idx="6">
                  <c:v>1.3681628291071601</c:v>
                </c:pt>
                <c:pt idx="7">
                  <c:v>1.5266538082731453</c:v>
                </c:pt>
                <c:pt idx="8">
                  <c:v>1.6160496632648846</c:v>
                </c:pt>
                <c:pt idx="9">
                  <c:v>2.0631125843607663</c:v>
                </c:pt>
                <c:pt idx="10">
                  <c:v>1.9781926928160214</c:v>
                </c:pt>
                <c:pt idx="11">
                  <c:v>1.881256802254025</c:v>
                </c:pt>
                <c:pt idx="12">
                  <c:v>1.735636775799918</c:v>
                </c:pt>
                <c:pt idx="13">
                  <c:v>1.6220652455414948</c:v>
                </c:pt>
                <c:pt idx="14">
                  <c:v>1.5569458205827424</c:v>
                </c:pt>
                <c:pt idx="15">
                  <c:v>1.4996512902261632</c:v>
                </c:pt>
                <c:pt idx="16">
                  <c:v>1.5946627600156487</c:v>
                </c:pt>
                <c:pt idx="17">
                  <c:v>1.7771357042422578</c:v>
                </c:pt>
                <c:pt idx="18">
                  <c:v>2.1059621465560694</c:v>
                </c:pt>
                <c:pt idx="19">
                  <c:v>2.4822676955357932</c:v>
                </c:pt>
                <c:pt idx="20">
                  <c:v>2.4059277477076213</c:v>
                </c:pt>
                <c:pt idx="21">
                  <c:v>3.0199588802783488</c:v>
                </c:pt>
                <c:pt idx="22">
                  <c:v>3.1777359856789431</c:v>
                </c:pt>
                <c:pt idx="23">
                  <c:v>2.7231163026141112</c:v>
                </c:pt>
                <c:pt idx="24">
                  <c:v>2.9305341216554766</c:v>
                </c:pt>
                <c:pt idx="25">
                  <c:v>2.4619331297186688</c:v>
                </c:pt>
                <c:pt idx="26">
                  <c:v>2.7830013390493784</c:v>
                </c:pt>
                <c:pt idx="27">
                  <c:v>2.7320966534801667</c:v>
                </c:pt>
                <c:pt idx="28">
                  <c:v>2.8140276518354748</c:v>
                </c:pt>
                <c:pt idx="29">
                  <c:v>2.5909959971744763</c:v>
                </c:pt>
                <c:pt idx="30">
                  <c:v>2.1031617733385111</c:v>
                </c:pt>
                <c:pt idx="31">
                  <c:v>1.7721538356909683</c:v>
                </c:pt>
                <c:pt idx="32">
                  <c:v>1.4725590808407567</c:v>
                </c:pt>
                <c:pt idx="33">
                  <c:v>1.18988096196904</c:v>
                </c:pt>
                <c:pt idx="34">
                  <c:v>0.56159066713981542</c:v>
                </c:pt>
                <c:pt idx="35">
                  <c:v>0.48502801069166268</c:v>
                </c:pt>
                <c:pt idx="36">
                  <c:v>0.45276841730363571</c:v>
                </c:pt>
                <c:pt idx="37">
                  <c:v>0.359328772189349</c:v>
                </c:pt>
                <c:pt idx="38">
                  <c:v>0.27200386741385785</c:v>
                </c:pt>
                <c:pt idx="39">
                  <c:v>0.40776241157351345</c:v>
                </c:pt>
                <c:pt idx="40">
                  <c:v>0.67653465748420349</c:v>
                </c:pt>
                <c:pt idx="41">
                  <c:v>0.93134055334982446</c:v>
                </c:pt>
                <c:pt idx="42">
                  <c:v>0.90974508578176039</c:v>
                </c:pt>
                <c:pt idx="43">
                  <c:v>1.1324756753703418</c:v>
                </c:pt>
                <c:pt idx="44">
                  <c:v>1.0400502315783791</c:v>
                </c:pt>
                <c:pt idx="45">
                  <c:v>1.0700024489901141</c:v>
                </c:pt>
                <c:pt idx="46">
                  <c:v>1.0474401638295148</c:v>
                </c:pt>
                <c:pt idx="47">
                  <c:v>1.0106730599553364</c:v>
                </c:pt>
                <c:pt idx="48">
                  <c:v>1.0311544861279929</c:v>
                </c:pt>
                <c:pt idx="49">
                  <c:v>0.92261856079636417</c:v>
                </c:pt>
                <c:pt idx="50">
                  <c:v>0.79300164262754924</c:v>
                </c:pt>
                <c:pt idx="51">
                  <c:v>0.99882022793654412</c:v>
                </c:pt>
                <c:pt idx="52">
                  <c:v>1.0762414719376232</c:v>
                </c:pt>
                <c:pt idx="53">
                  <c:v>0.88463245839688565</c:v>
                </c:pt>
                <c:pt idx="54">
                  <c:v>0.80682067482778308</c:v>
                </c:pt>
                <c:pt idx="55">
                  <c:v>0.79759873357866828</c:v>
                </c:pt>
                <c:pt idx="56">
                  <c:v>0.74875615582413224</c:v>
                </c:pt>
                <c:pt idx="57">
                  <c:v>0.7333208894281249</c:v>
                </c:pt>
                <c:pt idx="58">
                  <c:v>0.87638618701057602</c:v>
                </c:pt>
                <c:pt idx="59">
                  <c:v>0.72934969596055299</c:v>
                </c:pt>
                <c:pt idx="60">
                  <c:v>0.71333536904554173</c:v>
                </c:pt>
                <c:pt idx="61">
                  <c:v>0.55138738680570132</c:v>
                </c:pt>
                <c:pt idx="62">
                  <c:v>0.5305080913466198</c:v>
                </c:pt>
                <c:pt idx="63">
                  <c:v>0.57391570917835177</c:v>
                </c:pt>
                <c:pt idx="64">
                  <c:v>0.50720861099975023</c:v>
                </c:pt>
                <c:pt idx="65">
                  <c:v>0.60972646373099537</c:v>
                </c:pt>
                <c:pt idx="66">
                  <c:v>0.57840044306783445</c:v>
                </c:pt>
                <c:pt idx="67">
                  <c:v>0.54725960093877646</c:v>
                </c:pt>
                <c:pt idx="68">
                  <c:v>0.3943024105186268</c:v>
                </c:pt>
                <c:pt idx="69">
                  <c:v>0.27262146202085713</c:v>
                </c:pt>
                <c:pt idx="70">
                  <c:v>0.34088883373010059</c:v>
                </c:pt>
                <c:pt idx="71">
                  <c:v>0.21019893033025627</c:v>
                </c:pt>
                <c:pt idx="72">
                  <c:v>0.16400919671390679</c:v>
                </c:pt>
                <c:pt idx="73">
                  <c:v>0.25392100432204523</c:v>
                </c:pt>
                <c:pt idx="74">
                  <c:v>0.31972964075552435</c:v>
                </c:pt>
                <c:pt idx="75">
                  <c:v>0.2601604953033867</c:v>
                </c:pt>
                <c:pt idx="76">
                  <c:v>0.21017275395794233</c:v>
                </c:pt>
                <c:pt idx="77">
                  <c:v>8.6417999839463633E-2</c:v>
                </c:pt>
                <c:pt idx="78">
                  <c:v>6.0697718339451701E-2</c:v>
                </c:pt>
                <c:pt idx="79">
                  <c:v>2.9832213158835774E-2</c:v>
                </c:pt>
                <c:pt idx="80">
                  <c:v>3.7847472949845695E-2</c:v>
                </c:pt>
                <c:pt idx="81">
                  <c:v>-1.578921140495182E-3</c:v>
                </c:pt>
                <c:pt idx="82">
                  <c:v>-8.602846832880362E-2</c:v>
                </c:pt>
                <c:pt idx="83">
                  <c:v>-1.0379309106394508E-2</c:v>
                </c:pt>
                <c:pt idx="84">
                  <c:v>2.2285507408956073E-2</c:v>
                </c:pt>
                <c:pt idx="85">
                  <c:v>0.18360275791386171</c:v>
                </c:pt>
                <c:pt idx="86">
                  <c:v>0.10454035336115663</c:v>
                </c:pt>
                <c:pt idx="87">
                  <c:v>0.14302862234037983</c:v>
                </c:pt>
                <c:pt idx="88">
                  <c:v>6.4905714812351079E-2</c:v>
                </c:pt>
                <c:pt idx="89">
                  <c:v>5.3872018548340561E-2</c:v>
                </c:pt>
                <c:pt idx="90">
                  <c:v>0.10983673350600975</c:v>
                </c:pt>
                <c:pt idx="91">
                  <c:v>0.18648917183388836</c:v>
                </c:pt>
                <c:pt idx="92">
                  <c:v>0.24556829863270613</c:v>
                </c:pt>
                <c:pt idx="93">
                  <c:v>0.48156307465980142</c:v>
                </c:pt>
                <c:pt idx="94">
                  <c:v>0.98371893744644368</c:v>
                </c:pt>
                <c:pt idx="95">
                  <c:v>1.0654969722074283</c:v>
                </c:pt>
                <c:pt idx="96">
                  <c:v>0.95533449625194455</c:v>
                </c:pt>
                <c:pt idx="97">
                  <c:v>0.92529453202808076</c:v>
                </c:pt>
                <c:pt idx="98">
                  <c:v>1.0245683167227573</c:v>
                </c:pt>
                <c:pt idx="99">
                  <c:v>0.86760498343081682</c:v>
                </c:pt>
                <c:pt idx="100">
                  <c:v>0.6617572289788638</c:v>
                </c:pt>
                <c:pt idx="101">
                  <c:v>0.51967294866413383</c:v>
                </c:pt>
                <c:pt idx="102">
                  <c:v>0.57749885432048442</c:v>
                </c:pt>
                <c:pt idx="103">
                  <c:v>0.4788254849112954</c:v>
                </c:pt>
                <c:pt idx="104">
                  <c:v>0.50746624305003962</c:v>
                </c:pt>
                <c:pt idx="105">
                  <c:v>0.35786471727367242</c:v>
                </c:pt>
                <c:pt idx="106">
                  <c:v>0.38258010270900478</c:v>
                </c:pt>
                <c:pt idx="107">
                  <c:v>0.35373087352314525</c:v>
                </c:pt>
                <c:pt idx="108">
                  <c:v>0.26713359439454321</c:v>
                </c:pt>
                <c:pt idx="109">
                  <c:v>0.34419798851447836</c:v>
                </c:pt>
                <c:pt idx="110">
                  <c:v>0.39071083988982069</c:v>
                </c:pt>
                <c:pt idx="111">
                  <c:v>0.31105055957640659</c:v>
                </c:pt>
                <c:pt idx="112">
                  <c:v>0.38409972378458046</c:v>
                </c:pt>
                <c:pt idx="113">
                  <c:v>0.42354859653626065</c:v>
                </c:pt>
                <c:pt idx="114">
                  <c:v>0.39864737701633701</c:v>
                </c:pt>
                <c:pt idx="115">
                  <c:v>0.26000720518773512</c:v>
                </c:pt>
                <c:pt idx="116">
                  <c:v>0.19512534657370573</c:v>
                </c:pt>
                <c:pt idx="117">
                  <c:v>9.0434038154005192E-2</c:v>
                </c:pt>
                <c:pt idx="118">
                  <c:v>0.12360011788480985</c:v>
                </c:pt>
                <c:pt idx="119">
                  <c:v>0.10521290205893541</c:v>
                </c:pt>
                <c:pt idx="120">
                  <c:v>4.6625844970911379E-2</c:v>
                </c:pt>
                <c:pt idx="121">
                  <c:v>1.3435126417646437E-2</c:v>
                </c:pt>
                <c:pt idx="122">
                  <c:v>2.8472764493594704E-2</c:v>
                </c:pt>
                <c:pt idx="123">
                  <c:v>6.8266499381534063E-2</c:v>
                </c:pt>
                <c:pt idx="124">
                  <c:v>5.8916226490847379E-2</c:v>
                </c:pt>
                <c:pt idx="125">
                  <c:v>6.7384386283429576E-2</c:v>
                </c:pt>
                <c:pt idx="126">
                  <c:v>0.10531185752567307</c:v>
                </c:pt>
                <c:pt idx="127">
                  <c:v>0.16328833557272437</c:v>
                </c:pt>
                <c:pt idx="128">
                  <c:v>0.28992886432115261</c:v>
                </c:pt>
                <c:pt idx="129">
                  <c:v>0.3994830618643419</c:v>
                </c:pt>
                <c:pt idx="130">
                  <c:v>0.29110817549734813</c:v>
                </c:pt>
                <c:pt idx="131">
                  <c:v>0.31357002628301056</c:v>
                </c:pt>
                <c:pt idx="132">
                  <c:v>0.31563898630472731</c:v>
                </c:pt>
                <c:pt idx="133">
                  <c:v>0.27345347873915227</c:v>
                </c:pt>
                <c:pt idx="134">
                  <c:v>0.23874038908766826</c:v>
                </c:pt>
                <c:pt idx="135">
                  <c:v>0.28083469954717244</c:v>
                </c:pt>
                <c:pt idx="136">
                  <c:v>0.31814097007388087</c:v>
                </c:pt>
                <c:pt idx="137">
                  <c:v>0.44777866816706746</c:v>
                </c:pt>
                <c:pt idx="138">
                  <c:v>0.44064321384356431</c:v>
                </c:pt>
                <c:pt idx="139">
                  <c:v>0.48503887922832112</c:v>
                </c:pt>
                <c:pt idx="140">
                  <c:v>0.51918141053560007</c:v>
                </c:pt>
                <c:pt idx="141">
                  <c:v>0.46337651147578907</c:v>
                </c:pt>
                <c:pt idx="142">
                  <c:v>0.52432362670937027</c:v>
                </c:pt>
                <c:pt idx="143">
                  <c:v>0.48789427842641175</c:v>
                </c:pt>
                <c:pt idx="144">
                  <c:v>0.46817584401786672</c:v>
                </c:pt>
                <c:pt idx="145">
                  <c:v>0.54619612010646845</c:v>
                </c:pt>
                <c:pt idx="146">
                  <c:v>0.50100113776947519</c:v>
                </c:pt>
                <c:pt idx="147">
                  <c:v>0.48602843687419961</c:v>
                </c:pt>
                <c:pt idx="148">
                  <c:v>0.50465332129239426</c:v>
                </c:pt>
                <c:pt idx="149">
                  <c:v>0.45970274803764921</c:v>
                </c:pt>
                <c:pt idx="150">
                  <c:v>0.50011931265422138</c:v>
                </c:pt>
                <c:pt idx="151">
                  <c:v>0.50363524050999353</c:v>
                </c:pt>
                <c:pt idx="152">
                  <c:v>0.49684109219043471</c:v>
                </c:pt>
                <c:pt idx="153">
                  <c:v>0.41956920541062526</c:v>
                </c:pt>
                <c:pt idx="154">
                  <c:v>0.25861365344916076</c:v>
                </c:pt>
                <c:pt idx="155">
                  <c:v>0.29644414097379057</c:v>
                </c:pt>
                <c:pt idx="156">
                  <c:v>0.27647282915326499</c:v>
                </c:pt>
                <c:pt idx="157">
                  <c:v>0.43161751532325843</c:v>
                </c:pt>
                <c:pt idx="158">
                  <c:v>0.41669815911218477</c:v>
                </c:pt>
                <c:pt idx="159">
                  <c:v>0.40939402092893018</c:v>
                </c:pt>
                <c:pt idx="160">
                  <c:v>0.44802098003982316</c:v>
                </c:pt>
                <c:pt idx="161">
                  <c:v>0.31484738528222334</c:v>
                </c:pt>
                <c:pt idx="162">
                  <c:v>0.34323664424857103</c:v>
                </c:pt>
                <c:pt idx="163">
                  <c:v>0.29157057582854584</c:v>
                </c:pt>
                <c:pt idx="164">
                  <c:v>0.23438625147092407</c:v>
                </c:pt>
                <c:pt idx="165">
                  <c:v>0.30813182983367637</c:v>
                </c:pt>
                <c:pt idx="166">
                  <c:v>0.32845164163650464</c:v>
                </c:pt>
                <c:pt idx="167">
                  <c:v>0.32132765204016867</c:v>
                </c:pt>
                <c:pt idx="168">
                  <c:v>0.43274192845827431</c:v>
                </c:pt>
                <c:pt idx="169">
                  <c:v>0.36618225136700966</c:v>
                </c:pt>
                <c:pt idx="170">
                  <c:v>0.27199430978825845</c:v>
                </c:pt>
                <c:pt idx="171">
                  <c:v>0.10555646615308967</c:v>
                </c:pt>
                <c:pt idx="172">
                  <c:v>0.13818047961352975</c:v>
                </c:pt>
                <c:pt idx="173">
                  <c:v>0.17493811001673731</c:v>
                </c:pt>
                <c:pt idx="174">
                  <c:v>0.28173981361310174</c:v>
                </c:pt>
                <c:pt idx="175">
                  <c:v>0.44890795012310369</c:v>
                </c:pt>
                <c:pt idx="176">
                  <c:v>0.58315537608837031</c:v>
                </c:pt>
                <c:pt idx="177">
                  <c:v>0.58415240239684163</c:v>
                </c:pt>
                <c:pt idx="178">
                  <c:v>0.52507236466168927</c:v>
                </c:pt>
                <c:pt idx="179">
                  <c:v>0.68903178606495841</c:v>
                </c:pt>
                <c:pt idx="180">
                  <c:v>0.81088260622071728</c:v>
                </c:pt>
                <c:pt idx="181">
                  <c:v>0.98339857034688971</c:v>
                </c:pt>
                <c:pt idx="182">
                  <c:v>1.0025932585537771</c:v>
                </c:pt>
                <c:pt idx="183">
                  <c:v>0.8325491746799234</c:v>
                </c:pt>
                <c:pt idx="184">
                  <c:v>0.86337483471328946</c:v>
                </c:pt>
                <c:pt idx="185">
                  <c:v>0.90383521980725945</c:v>
                </c:pt>
                <c:pt idx="186">
                  <c:v>0.88961367254462531</c:v>
                </c:pt>
                <c:pt idx="187">
                  <c:v>0.70213500331620327</c:v>
                </c:pt>
                <c:pt idx="188">
                  <c:v>0.6938706065728526</c:v>
                </c:pt>
                <c:pt idx="189">
                  <c:v>0.63884456839611281</c:v>
                </c:pt>
                <c:pt idx="190">
                  <c:v>0.64337772873115751</c:v>
                </c:pt>
                <c:pt idx="191">
                  <c:v>0.62586803049515782</c:v>
                </c:pt>
                <c:pt idx="192">
                  <c:v>0.6477036347104872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793-450C-AE46-93867B5CA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875120"/>
        <c:axId val="1"/>
      </c:scatterChart>
      <c:valAx>
        <c:axId val="292875120"/>
        <c:scaling>
          <c:orientation val="minMax"/>
          <c:min val="36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 anchor="b" anchorCtr="1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287512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9"/>
          <c:order val="0"/>
          <c:tx>
            <c:strRef>
              <c:f>'World-Daten USD'!$E$3</c:f>
              <c:strCache>
                <c:ptCount val="1"/>
                <c:pt idx="0">
                  <c:v>Rollierend 5</c:v>
                </c:pt>
              </c:strCache>
            </c:strRef>
          </c:tx>
          <c:marker>
            <c:symbol val="none"/>
          </c:marker>
          <c:xVal>
            <c:numRef>
              <c:f>'World-Daten USD'!$A$4:$A$628</c:f>
              <c:numCache>
                <c:formatCode>[$-407]d/\ mmm/\ yyyy;@</c:formatCode>
                <c:ptCount val="625"/>
                <c:pt idx="0">
                  <c:v>25568</c:v>
                </c:pt>
                <c:pt idx="1">
                  <c:v>25598</c:v>
                </c:pt>
                <c:pt idx="2">
                  <c:v>25626</c:v>
                </c:pt>
                <c:pt idx="3">
                  <c:v>25658</c:v>
                </c:pt>
                <c:pt idx="4">
                  <c:v>25688</c:v>
                </c:pt>
                <c:pt idx="5">
                  <c:v>25717</c:v>
                </c:pt>
                <c:pt idx="6">
                  <c:v>25749</c:v>
                </c:pt>
                <c:pt idx="7">
                  <c:v>25780</c:v>
                </c:pt>
                <c:pt idx="8">
                  <c:v>25811</c:v>
                </c:pt>
                <c:pt idx="9">
                  <c:v>25841</c:v>
                </c:pt>
                <c:pt idx="10">
                  <c:v>25871</c:v>
                </c:pt>
                <c:pt idx="11">
                  <c:v>25902</c:v>
                </c:pt>
                <c:pt idx="12">
                  <c:v>25933</c:v>
                </c:pt>
                <c:pt idx="13">
                  <c:v>25962</c:v>
                </c:pt>
                <c:pt idx="14">
                  <c:v>25990</c:v>
                </c:pt>
                <c:pt idx="15">
                  <c:v>26023</c:v>
                </c:pt>
                <c:pt idx="16">
                  <c:v>26053</c:v>
                </c:pt>
                <c:pt idx="17">
                  <c:v>26084</c:v>
                </c:pt>
                <c:pt idx="18">
                  <c:v>26114</c:v>
                </c:pt>
                <c:pt idx="19">
                  <c:v>26144</c:v>
                </c:pt>
                <c:pt idx="20">
                  <c:v>26176</c:v>
                </c:pt>
                <c:pt idx="21">
                  <c:v>26206</c:v>
                </c:pt>
                <c:pt idx="22">
                  <c:v>26235</c:v>
                </c:pt>
                <c:pt idx="23">
                  <c:v>26267</c:v>
                </c:pt>
                <c:pt idx="24">
                  <c:v>26298</c:v>
                </c:pt>
                <c:pt idx="25">
                  <c:v>26329</c:v>
                </c:pt>
                <c:pt idx="26">
                  <c:v>26358</c:v>
                </c:pt>
                <c:pt idx="27">
                  <c:v>26389</c:v>
                </c:pt>
                <c:pt idx="28">
                  <c:v>26417</c:v>
                </c:pt>
                <c:pt idx="29">
                  <c:v>26450</c:v>
                </c:pt>
                <c:pt idx="30">
                  <c:v>26480</c:v>
                </c:pt>
                <c:pt idx="31">
                  <c:v>26511</c:v>
                </c:pt>
                <c:pt idx="32">
                  <c:v>26542</c:v>
                </c:pt>
                <c:pt idx="33">
                  <c:v>26571</c:v>
                </c:pt>
                <c:pt idx="34">
                  <c:v>26603</c:v>
                </c:pt>
                <c:pt idx="35">
                  <c:v>26633</c:v>
                </c:pt>
                <c:pt idx="36">
                  <c:v>26662</c:v>
                </c:pt>
                <c:pt idx="37">
                  <c:v>26695</c:v>
                </c:pt>
                <c:pt idx="38">
                  <c:v>26723</c:v>
                </c:pt>
                <c:pt idx="39">
                  <c:v>26753</c:v>
                </c:pt>
                <c:pt idx="40">
                  <c:v>26784</c:v>
                </c:pt>
                <c:pt idx="41">
                  <c:v>26815</c:v>
                </c:pt>
                <c:pt idx="42">
                  <c:v>26844</c:v>
                </c:pt>
                <c:pt idx="43">
                  <c:v>26876</c:v>
                </c:pt>
                <c:pt idx="44">
                  <c:v>26907</c:v>
                </c:pt>
                <c:pt idx="45">
                  <c:v>26935</c:v>
                </c:pt>
                <c:pt idx="46">
                  <c:v>26968</c:v>
                </c:pt>
                <c:pt idx="47">
                  <c:v>26998</c:v>
                </c:pt>
                <c:pt idx="48">
                  <c:v>27029</c:v>
                </c:pt>
                <c:pt idx="49">
                  <c:v>27060</c:v>
                </c:pt>
                <c:pt idx="50">
                  <c:v>27088</c:v>
                </c:pt>
                <c:pt idx="51">
                  <c:v>27117</c:v>
                </c:pt>
                <c:pt idx="52">
                  <c:v>27149</c:v>
                </c:pt>
                <c:pt idx="53">
                  <c:v>27180</c:v>
                </c:pt>
                <c:pt idx="54">
                  <c:v>27208</c:v>
                </c:pt>
                <c:pt idx="55">
                  <c:v>27241</c:v>
                </c:pt>
                <c:pt idx="56">
                  <c:v>27271</c:v>
                </c:pt>
                <c:pt idx="57">
                  <c:v>27302</c:v>
                </c:pt>
                <c:pt idx="58">
                  <c:v>27333</c:v>
                </c:pt>
                <c:pt idx="59">
                  <c:v>27362</c:v>
                </c:pt>
                <c:pt idx="60">
                  <c:v>27394</c:v>
                </c:pt>
                <c:pt idx="61">
                  <c:v>27425</c:v>
                </c:pt>
                <c:pt idx="62">
                  <c:v>27453</c:v>
                </c:pt>
                <c:pt idx="63">
                  <c:v>27484</c:v>
                </c:pt>
                <c:pt idx="64">
                  <c:v>27514</c:v>
                </c:pt>
                <c:pt idx="65">
                  <c:v>27544</c:v>
                </c:pt>
                <c:pt idx="66">
                  <c:v>27575</c:v>
                </c:pt>
                <c:pt idx="67">
                  <c:v>27606</c:v>
                </c:pt>
                <c:pt idx="68">
                  <c:v>27635</c:v>
                </c:pt>
                <c:pt idx="69">
                  <c:v>27667</c:v>
                </c:pt>
                <c:pt idx="70">
                  <c:v>27698</c:v>
                </c:pt>
                <c:pt idx="71">
                  <c:v>27726</c:v>
                </c:pt>
                <c:pt idx="72">
                  <c:v>27759</c:v>
                </c:pt>
                <c:pt idx="73">
                  <c:v>27789</c:v>
                </c:pt>
                <c:pt idx="74">
                  <c:v>27817</c:v>
                </c:pt>
                <c:pt idx="75">
                  <c:v>27850</c:v>
                </c:pt>
                <c:pt idx="76">
                  <c:v>27880</c:v>
                </c:pt>
                <c:pt idx="77">
                  <c:v>27911</c:v>
                </c:pt>
                <c:pt idx="78">
                  <c:v>27941</c:v>
                </c:pt>
                <c:pt idx="79">
                  <c:v>27971</c:v>
                </c:pt>
                <c:pt idx="80">
                  <c:v>28003</c:v>
                </c:pt>
                <c:pt idx="81">
                  <c:v>28033</c:v>
                </c:pt>
                <c:pt idx="82">
                  <c:v>28062</c:v>
                </c:pt>
                <c:pt idx="83">
                  <c:v>28094</c:v>
                </c:pt>
                <c:pt idx="84">
                  <c:v>28125</c:v>
                </c:pt>
                <c:pt idx="85">
                  <c:v>28156</c:v>
                </c:pt>
                <c:pt idx="86">
                  <c:v>28184</c:v>
                </c:pt>
                <c:pt idx="87">
                  <c:v>28215</c:v>
                </c:pt>
                <c:pt idx="88">
                  <c:v>28244</c:v>
                </c:pt>
                <c:pt idx="89">
                  <c:v>28276</c:v>
                </c:pt>
                <c:pt idx="90">
                  <c:v>28306</c:v>
                </c:pt>
                <c:pt idx="91">
                  <c:v>28335</c:v>
                </c:pt>
                <c:pt idx="92">
                  <c:v>28368</c:v>
                </c:pt>
                <c:pt idx="93">
                  <c:v>28398</c:v>
                </c:pt>
                <c:pt idx="94">
                  <c:v>28429</c:v>
                </c:pt>
                <c:pt idx="95">
                  <c:v>28459</c:v>
                </c:pt>
                <c:pt idx="96">
                  <c:v>28489</c:v>
                </c:pt>
                <c:pt idx="97">
                  <c:v>28521</c:v>
                </c:pt>
                <c:pt idx="98">
                  <c:v>28549</c:v>
                </c:pt>
                <c:pt idx="99">
                  <c:v>28580</c:v>
                </c:pt>
                <c:pt idx="100">
                  <c:v>28608</c:v>
                </c:pt>
                <c:pt idx="101">
                  <c:v>28641</c:v>
                </c:pt>
                <c:pt idx="102">
                  <c:v>28671</c:v>
                </c:pt>
                <c:pt idx="103">
                  <c:v>28702</c:v>
                </c:pt>
                <c:pt idx="104">
                  <c:v>28733</c:v>
                </c:pt>
                <c:pt idx="105">
                  <c:v>28762</c:v>
                </c:pt>
                <c:pt idx="106">
                  <c:v>28794</c:v>
                </c:pt>
                <c:pt idx="107">
                  <c:v>28824</c:v>
                </c:pt>
                <c:pt idx="108">
                  <c:v>28853</c:v>
                </c:pt>
                <c:pt idx="109">
                  <c:v>28886</c:v>
                </c:pt>
                <c:pt idx="110">
                  <c:v>28914</c:v>
                </c:pt>
                <c:pt idx="111">
                  <c:v>28944</c:v>
                </c:pt>
                <c:pt idx="112">
                  <c:v>28975</c:v>
                </c:pt>
                <c:pt idx="113">
                  <c:v>29006</c:v>
                </c:pt>
                <c:pt idx="114">
                  <c:v>29035</c:v>
                </c:pt>
                <c:pt idx="115">
                  <c:v>29067</c:v>
                </c:pt>
                <c:pt idx="116">
                  <c:v>29098</c:v>
                </c:pt>
                <c:pt idx="117">
                  <c:v>29126</c:v>
                </c:pt>
                <c:pt idx="118">
                  <c:v>29159</c:v>
                </c:pt>
                <c:pt idx="119">
                  <c:v>29189</c:v>
                </c:pt>
                <c:pt idx="120">
                  <c:v>29220</c:v>
                </c:pt>
                <c:pt idx="121">
                  <c:v>29251</c:v>
                </c:pt>
                <c:pt idx="122">
                  <c:v>29280</c:v>
                </c:pt>
                <c:pt idx="123">
                  <c:v>29311</c:v>
                </c:pt>
                <c:pt idx="124">
                  <c:v>29341</c:v>
                </c:pt>
                <c:pt idx="125">
                  <c:v>29371</c:v>
                </c:pt>
                <c:pt idx="126">
                  <c:v>29402</c:v>
                </c:pt>
                <c:pt idx="127">
                  <c:v>29433</c:v>
                </c:pt>
                <c:pt idx="128">
                  <c:v>29462</c:v>
                </c:pt>
                <c:pt idx="129">
                  <c:v>29494</c:v>
                </c:pt>
                <c:pt idx="130">
                  <c:v>29525</c:v>
                </c:pt>
                <c:pt idx="131">
                  <c:v>29553</c:v>
                </c:pt>
                <c:pt idx="132">
                  <c:v>29586</c:v>
                </c:pt>
                <c:pt idx="133">
                  <c:v>29616</c:v>
                </c:pt>
                <c:pt idx="134">
                  <c:v>29644</c:v>
                </c:pt>
                <c:pt idx="135">
                  <c:v>29676</c:v>
                </c:pt>
                <c:pt idx="136">
                  <c:v>29706</c:v>
                </c:pt>
                <c:pt idx="137">
                  <c:v>29735</c:v>
                </c:pt>
                <c:pt idx="138">
                  <c:v>29767</c:v>
                </c:pt>
                <c:pt idx="139">
                  <c:v>29798</c:v>
                </c:pt>
                <c:pt idx="140">
                  <c:v>29829</c:v>
                </c:pt>
                <c:pt idx="141">
                  <c:v>29859</c:v>
                </c:pt>
                <c:pt idx="142">
                  <c:v>29889</c:v>
                </c:pt>
                <c:pt idx="143">
                  <c:v>29920</c:v>
                </c:pt>
                <c:pt idx="144">
                  <c:v>29951</c:v>
                </c:pt>
                <c:pt idx="145">
                  <c:v>29980</c:v>
                </c:pt>
                <c:pt idx="146">
                  <c:v>30008</c:v>
                </c:pt>
                <c:pt idx="147">
                  <c:v>30041</c:v>
                </c:pt>
                <c:pt idx="148">
                  <c:v>30071</c:v>
                </c:pt>
                <c:pt idx="149">
                  <c:v>30102</c:v>
                </c:pt>
                <c:pt idx="150">
                  <c:v>30132</c:v>
                </c:pt>
                <c:pt idx="151">
                  <c:v>30162</c:v>
                </c:pt>
                <c:pt idx="152">
                  <c:v>30194</c:v>
                </c:pt>
                <c:pt idx="153">
                  <c:v>30224</c:v>
                </c:pt>
                <c:pt idx="154">
                  <c:v>30253</c:v>
                </c:pt>
                <c:pt idx="155">
                  <c:v>30285</c:v>
                </c:pt>
                <c:pt idx="156">
                  <c:v>30316</c:v>
                </c:pt>
                <c:pt idx="157">
                  <c:v>30347</c:v>
                </c:pt>
                <c:pt idx="158">
                  <c:v>30375</c:v>
                </c:pt>
                <c:pt idx="159">
                  <c:v>30406</c:v>
                </c:pt>
                <c:pt idx="160">
                  <c:v>30435</c:v>
                </c:pt>
                <c:pt idx="161">
                  <c:v>30467</c:v>
                </c:pt>
                <c:pt idx="162">
                  <c:v>30497</c:v>
                </c:pt>
                <c:pt idx="163">
                  <c:v>30526</c:v>
                </c:pt>
                <c:pt idx="164">
                  <c:v>30559</c:v>
                </c:pt>
                <c:pt idx="165">
                  <c:v>30589</c:v>
                </c:pt>
                <c:pt idx="166">
                  <c:v>30620</c:v>
                </c:pt>
                <c:pt idx="167">
                  <c:v>30650</c:v>
                </c:pt>
                <c:pt idx="168">
                  <c:v>30680</c:v>
                </c:pt>
                <c:pt idx="169">
                  <c:v>30712</c:v>
                </c:pt>
                <c:pt idx="170">
                  <c:v>30741</c:v>
                </c:pt>
                <c:pt idx="171">
                  <c:v>30771</c:v>
                </c:pt>
                <c:pt idx="172">
                  <c:v>30802</c:v>
                </c:pt>
                <c:pt idx="173">
                  <c:v>30833</c:v>
                </c:pt>
                <c:pt idx="174">
                  <c:v>30862</c:v>
                </c:pt>
                <c:pt idx="175">
                  <c:v>30894</c:v>
                </c:pt>
                <c:pt idx="176">
                  <c:v>30925</c:v>
                </c:pt>
                <c:pt idx="177">
                  <c:v>30953</c:v>
                </c:pt>
                <c:pt idx="178">
                  <c:v>30986</c:v>
                </c:pt>
                <c:pt idx="179">
                  <c:v>31016</c:v>
                </c:pt>
                <c:pt idx="180">
                  <c:v>31047</c:v>
                </c:pt>
                <c:pt idx="181">
                  <c:v>31078</c:v>
                </c:pt>
                <c:pt idx="182">
                  <c:v>31106</c:v>
                </c:pt>
                <c:pt idx="183">
                  <c:v>31135</c:v>
                </c:pt>
                <c:pt idx="184">
                  <c:v>31167</c:v>
                </c:pt>
                <c:pt idx="185">
                  <c:v>31198</c:v>
                </c:pt>
                <c:pt idx="186">
                  <c:v>31226</c:v>
                </c:pt>
                <c:pt idx="187">
                  <c:v>31259</c:v>
                </c:pt>
                <c:pt idx="188">
                  <c:v>31289</c:v>
                </c:pt>
                <c:pt idx="189">
                  <c:v>31320</c:v>
                </c:pt>
                <c:pt idx="190">
                  <c:v>31351</c:v>
                </c:pt>
                <c:pt idx="191">
                  <c:v>31380</c:v>
                </c:pt>
                <c:pt idx="192">
                  <c:v>31412</c:v>
                </c:pt>
                <c:pt idx="193">
                  <c:v>31443</c:v>
                </c:pt>
                <c:pt idx="194">
                  <c:v>31471</c:v>
                </c:pt>
                <c:pt idx="195">
                  <c:v>31502</c:v>
                </c:pt>
                <c:pt idx="196">
                  <c:v>31532</c:v>
                </c:pt>
                <c:pt idx="197">
                  <c:v>31562</c:v>
                </c:pt>
                <c:pt idx="198">
                  <c:v>31593</c:v>
                </c:pt>
                <c:pt idx="199">
                  <c:v>31624</c:v>
                </c:pt>
                <c:pt idx="200">
                  <c:v>31653</c:v>
                </c:pt>
                <c:pt idx="201">
                  <c:v>31685</c:v>
                </c:pt>
                <c:pt idx="202">
                  <c:v>31716</c:v>
                </c:pt>
                <c:pt idx="203">
                  <c:v>31744</c:v>
                </c:pt>
                <c:pt idx="204">
                  <c:v>31777</c:v>
                </c:pt>
                <c:pt idx="205">
                  <c:v>31807</c:v>
                </c:pt>
                <c:pt idx="206">
                  <c:v>31835</c:v>
                </c:pt>
                <c:pt idx="207">
                  <c:v>31867</c:v>
                </c:pt>
                <c:pt idx="208">
                  <c:v>31897</c:v>
                </c:pt>
                <c:pt idx="209">
                  <c:v>31926</c:v>
                </c:pt>
                <c:pt idx="210">
                  <c:v>31958</c:v>
                </c:pt>
                <c:pt idx="211">
                  <c:v>31989</c:v>
                </c:pt>
                <c:pt idx="212">
                  <c:v>32020</c:v>
                </c:pt>
                <c:pt idx="213">
                  <c:v>32050</c:v>
                </c:pt>
                <c:pt idx="214">
                  <c:v>32080</c:v>
                </c:pt>
                <c:pt idx="215">
                  <c:v>32111</c:v>
                </c:pt>
                <c:pt idx="216">
                  <c:v>32142</c:v>
                </c:pt>
                <c:pt idx="217">
                  <c:v>32171</c:v>
                </c:pt>
                <c:pt idx="218">
                  <c:v>32202</c:v>
                </c:pt>
                <c:pt idx="219">
                  <c:v>32233</c:v>
                </c:pt>
                <c:pt idx="220">
                  <c:v>32262</c:v>
                </c:pt>
                <c:pt idx="221">
                  <c:v>32294</c:v>
                </c:pt>
                <c:pt idx="222">
                  <c:v>32324</c:v>
                </c:pt>
                <c:pt idx="223">
                  <c:v>32353</c:v>
                </c:pt>
                <c:pt idx="224">
                  <c:v>32386</c:v>
                </c:pt>
                <c:pt idx="225">
                  <c:v>32416</c:v>
                </c:pt>
                <c:pt idx="226">
                  <c:v>32447</c:v>
                </c:pt>
                <c:pt idx="227">
                  <c:v>32477</c:v>
                </c:pt>
                <c:pt idx="228">
                  <c:v>32507</c:v>
                </c:pt>
                <c:pt idx="229">
                  <c:v>32539</c:v>
                </c:pt>
                <c:pt idx="230">
                  <c:v>32567</c:v>
                </c:pt>
                <c:pt idx="231">
                  <c:v>32598</c:v>
                </c:pt>
                <c:pt idx="232">
                  <c:v>32626</c:v>
                </c:pt>
                <c:pt idx="233">
                  <c:v>32659</c:v>
                </c:pt>
                <c:pt idx="234">
                  <c:v>32689</c:v>
                </c:pt>
                <c:pt idx="235">
                  <c:v>32720</c:v>
                </c:pt>
                <c:pt idx="236">
                  <c:v>32751</c:v>
                </c:pt>
                <c:pt idx="237">
                  <c:v>32780</c:v>
                </c:pt>
                <c:pt idx="238">
                  <c:v>32812</c:v>
                </c:pt>
                <c:pt idx="239">
                  <c:v>32842</c:v>
                </c:pt>
                <c:pt idx="240">
                  <c:v>32871</c:v>
                </c:pt>
                <c:pt idx="241">
                  <c:v>32904</c:v>
                </c:pt>
                <c:pt idx="242">
                  <c:v>32932</c:v>
                </c:pt>
                <c:pt idx="243">
                  <c:v>32962</c:v>
                </c:pt>
                <c:pt idx="244">
                  <c:v>32993</c:v>
                </c:pt>
                <c:pt idx="245">
                  <c:v>33024</c:v>
                </c:pt>
                <c:pt idx="246">
                  <c:v>33053</c:v>
                </c:pt>
                <c:pt idx="247">
                  <c:v>33085</c:v>
                </c:pt>
                <c:pt idx="248">
                  <c:v>33116</c:v>
                </c:pt>
                <c:pt idx="249">
                  <c:v>33144</c:v>
                </c:pt>
                <c:pt idx="250">
                  <c:v>33177</c:v>
                </c:pt>
                <c:pt idx="251">
                  <c:v>33207</c:v>
                </c:pt>
                <c:pt idx="252">
                  <c:v>33238</c:v>
                </c:pt>
                <c:pt idx="253">
                  <c:v>33269</c:v>
                </c:pt>
                <c:pt idx="254">
                  <c:v>33297</c:v>
                </c:pt>
                <c:pt idx="255">
                  <c:v>33326</c:v>
                </c:pt>
                <c:pt idx="256">
                  <c:v>33358</c:v>
                </c:pt>
                <c:pt idx="257">
                  <c:v>33389</c:v>
                </c:pt>
                <c:pt idx="258">
                  <c:v>33417</c:v>
                </c:pt>
                <c:pt idx="259">
                  <c:v>33450</c:v>
                </c:pt>
                <c:pt idx="260">
                  <c:v>33480</c:v>
                </c:pt>
                <c:pt idx="261">
                  <c:v>33511</c:v>
                </c:pt>
                <c:pt idx="262">
                  <c:v>33542</c:v>
                </c:pt>
                <c:pt idx="263">
                  <c:v>33571</c:v>
                </c:pt>
                <c:pt idx="264">
                  <c:v>33603</c:v>
                </c:pt>
                <c:pt idx="265">
                  <c:v>33634</c:v>
                </c:pt>
                <c:pt idx="266">
                  <c:v>33662</c:v>
                </c:pt>
                <c:pt idx="267">
                  <c:v>33694</c:v>
                </c:pt>
                <c:pt idx="268">
                  <c:v>33724</c:v>
                </c:pt>
                <c:pt idx="269">
                  <c:v>33753</c:v>
                </c:pt>
                <c:pt idx="270">
                  <c:v>33785</c:v>
                </c:pt>
                <c:pt idx="271">
                  <c:v>33816</c:v>
                </c:pt>
                <c:pt idx="272">
                  <c:v>33847</c:v>
                </c:pt>
                <c:pt idx="273">
                  <c:v>33877</c:v>
                </c:pt>
                <c:pt idx="274">
                  <c:v>33907</c:v>
                </c:pt>
                <c:pt idx="275">
                  <c:v>33938</c:v>
                </c:pt>
                <c:pt idx="276">
                  <c:v>33969</c:v>
                </c:pt>
                <c:pt idx="277">
                  <c:v>33998</c:v>
                </c:pt>
                <c:pt idx="278">
                  <c:v>34026</c:v>
                </c:pt>
                <c:pt idx="279">
                  <c:v>34059</c:v>
                </c:pt>
                <c:pt idx="280">
                  <c:v>34089</c:v>
                </c:pt>
                <c:pt idx="281">
                  <c:v>34120</c:v>
                </c:pt>
                <c:pt idx="282">
                  <c:v>34150</c:v>
                </c:pt>
                <c:pt idx="283">
                  <c:v>34180</c:v>
                </c:pt>
                <c:pt idx="284">
                  <c:v>34212</c:v>
                </c:pt>
                <c:pt idx="285">
                  <c:v>34242</c:v>
                </c:pt>
                <c:pt idx="286">
                  <c:v>34271</c:v>
                </c:pt>
                <c:pt idx="287">
                  <c:v>34303</c:v>
                </c:pt>
                <c:pt idx="288">
                  <c:v>34334</c:v>
                </c:pt>
                <c:pt idx="289">
                  <c:v>34365</c:v>
                </c:pt>
                <c:pt idx="290">
                  <c:v>34393</c:v>
                </c:pt>
                <c:pt idx="291">
                  <c:v>34424</c:v>
                </c:pt>
                <c:pt idx="292">
                  <c:v>34453</c:v>
                </c:pt>
                <c:pt idx="293">
                  <c:v>34485</c:v>
                </c:pt>
                <c:pt idx="294">
                  <c:v>34515</c:v>
                </c:pt>
                <c:pt idx="295">
                  <c:v>34544</c:v>
                </c:pt>
                <c:pt idx="296">
                  <c:v>34577</c:v>
                </c:pt>
                <c:pt idx="297">
                  <c:v>34607</c:v>
                </c:pt>
                <c:pt idx="298">
                  <c:v>34638</c:v>
                </c:pt>
                <c:pt idx="299">
                  <c:v>34668</c:v>
                </c:pt>
                <c:pt idx="300">
                  <c:v>34698</c:v>
                </c:pt>
                <c:pt idx="301">
                  <c:v>34730</c:v>
                </c:pt>
                <c:pt idx="302">
                  <c:v>34758</c:v>
                </c:pt>
                <c:pt idx="303">
                  <c:v>34789</c:v>
                </c:pt>
                <c:pt idx="304">
                  <c:v>34817</c:v>
                </c:pt>
                <c:pt idx="305">
                  <c:v>34850</c:v>
                </c:pt>
                <c:pt idx="306">
                  <c:v>34880</c:v>
                </c:pt>
                <c:pt idx="307">
                  <c:v>34911</c:v>
                </c:pt>
                <c:pt idx="308">
                  <c:v>34942</c:v>
                </c:pt>
                <c:pt idx="309">
                  <c:v>34971</c:v>
                </c:pt>
                <c:pt idx="310">
                  <c:v>35003</c:v>
                </c:pt>
                <c:pt idx="311">
                  <c:v>35033</c:v>
                </c:pt>
                <c:pt idx="312">
                  <c:v>35062</c:v>
                </c:pt>
                <c:pt idx="313">
                  <c:v>35095</c:v>
                </c:pt>
                <c:pt idx="314">
                  <c:v>35124</c:v>
                </c:pt>
                <c:pt idx="315">
                  <c:v>35153</c:v>
                </c:pt>
                <c:pt idx="316">
                  <c:v>35185</c:v>
                </c:pt>
                <c:pt idx="317">
                  <c:v>35216</c:v>
                </c:pt>
                <c:pt idx="318">
                  <c:v>35244</c:v>
                </c:pt>
                <c:pt idx="319">
                  <c:v>35277</c:v>
                </c:pt>
                <c:pt idx="320">
                  <c:v>35307</c:v>
                </c:pt>
                <c:pt idx="321">
                  <c:v>35338</c:v>
                </c:pt>
                <c:pt idx="322">
                  <c:v>35369</c:v>
                </c:pt>
                <c:pt idx="323">
                  <c:v>35398</c:v>
                </c:pt>
                <c:pt idx="324">
                  <c:v>35430</c:v>
                </c:pt>
                <c:pt idx="325">
                  <c:v>35461</c:v>
                </c:pt>
                <c:pt idx="326">
                  <c:v>35489</c:v>
                </c:pt>
                <c:pt idx="327">
                  <c:v>35520</c:v>
                </c:pt>
                <c:pt idx="328">
                  <c:v>35550</c:v>
                </c:pt>
                <c:pt idx="329">
                  <c:v>35580</c:v>
                </c:pt>
                <c:pt idx="330">
                  <c:v>35611</c:v>
                </c:pt>
                <c:pt idx="331">
                  <c:v>35642</c:v>
                </c:pt>
                <c:pt idx="332">
                  <c:v>35671</c:v>
                </c:pt>
                <c:pt idx="333">
                  <c:v>35703</c:v>
                </c:pt>
                <c:pt idx="334">
                  <c:v>35734</c:v>
                </c:pt>
                <c:pt idx="335">
                  <c:v>35762</c:v>
                </c:pt>
                <c:pt idx="336">
                  <c:v>35795</c:v>
                </c:pt>
                <c:pt idx="337">
                  <c:v>35825</c:v>
                </c:pt>
                <c:pt idx="338">
                  <c:v>35853</c:v>
                </c:pt>
                <c:pt idx="339">
                  <c:v>35885</c:v>
                </c:pt>
                <c:pt idx="340">
                  <c:v>35915</c:v>
                </c:pt>
                <c:pt idx="341">
                  <c:v>35944</c:v>
                </c:pt>
                <c:pt idx="342">
                  <c:v>35976</c:v>
                </c:pt>
                <c:pt idx="343">
                  <c:v>36007</c:v>
                </c:pt>
                <c:pt idx="344">
                  <c:v>36038</c:v>
                </c:pt>
                <c:pt idx="345">
                  <c:v>36068</c:v>
                </c:pt>
                <c:pt idx="346">
                  <c:v>36098</c:v>
                </c:pt>
                <c:pt idx="347">
                  <c:v>36129</c:v>
                </c:pt>
                <c:pt idx="348">
                  <c:v>36160</c:v>
                </c:pt>
                <c:pt idx="349">
                  <c:v>36189</c:v>
                </c:pt>
                <c:pt idx="350">
                  <c:v>36217</c:v>
                </c:pt>
                <c:pt idx="351">
                  <c:v>36250</c:v>
                </c:pt>
                <c:pt idx="352">
                  <c:v>36280</c:v>
                </c:pt>
                <c:pt idx="353">
                  <c:v>36311</c:v>
                </c:pt>
                <c:pt idx="354">
                  <c:v>36341</c:v>
                </c:pt>
                <c:pt idx="355">
                  <c:v>36371</c:v>
                </c:pt>
                <c:pt idx="356">
                  <c:v>36403</c:v>
                </c:pt>
                <c:pt idx="357">
                  <c:v>36433</c:v>
                </c:pt>
                <c:pt idx="358">
                  <c:v>36462</c:v>
                </c:pt>
                <c:pt idx="359">
                  <c:v>36494</c:v>
                </c:pt>
                <c:pt idx="360">
                  <c:v>36525</c:v>
                </c:pt>
                <c:pt idx="361">
                  <c:v>36556</c:v>
                </c:pt>
                <c:pt idx="362">
                  <c:v>36585</c:v>
                </c:pt>
                <c:pt idx="363">
                  <c:v>36616</c:v>
                </c:pt>
                <c:pt idx="364">
                  <c:v>36644</c:v>
                </c:pt>
                <c:pt idx="365">
                  <c:v>36677</c:v>
                </c:pt>
                <c:pt idx="366">
                  <c:v>36707</c:v>
                </c:pt>
                <c:pt idx="367">
                  <c:v>36738</c:v>
                </c:pt>
                <c:pt idx="368">
                  <c:v>36769</c:v>
                </c:pt>
                <c:pt idx="369">
                  <c:v>36798</c:v>
                </c:pt>
                <c:pt idx="370">
                  <c:v>36830</c:v>
                </c:pt>
                <c:pt idx="371">
                  <c:v>36860</c:v>
                </c:pt>
                <c:pt idx="372">
                  <c:v>36889</c:v>
                </c:pt>
                <c:pt idx="373">
                  <c:v>36922</c:v>
                </c:pt>
                <c:pt idx="374">
                  <c:v>36950</c:v>
                </c:pt>
                <c:pt idx="375">
                  <c:v>36980</c:v>
                </c:pt>
                <c:pt idx="376">
                  <c:v>37011</c:v>
                </c:pt>
                <c:pt idx="377">
                  <c:v>37042</c:v>
                </c:pt>
                <c:pt idx="378">
                  <c:v>37071</c:v>
                </c:pt>
                <c:pt idx="379">
                  <c:v>37103</c:v>
                </c:pt>
                <c:pt idx="380">
                  <c:v>37134</c:v>
                </c:pt>
                <c:pt idx="381">
                  <c:v>37162</c:v>
                </c:pt>
                <c:pt idx="382">
                  <c:v>37195</c:v>
                </c:pt>
                <c:pt idx="383">
                  <c:v>37225</c:v>
                </c:pt>
                <c:pt idx="384">
                  <c:v>37256</c:v>
                </c:pt>
                <c:pt idx="385">
                  <c:v>37287</c:v>
                </c:pt>
                <c:pt idx="386">
                  <c:v>37315</c:v>
                </c:pt>
                <c:pt idx="387">
                  <c:v>37344</c:v>
                </c:pt>
                <c:pt idx="388">
                  <c:v>37376</c:v>
                </c:pt>
                <c:pt idx="389">
                  <c:v>37407</c:v>
                </c:pt>
                <c:pt idx="390">
                  <c:v>37435</c:v>
                </c:pt>
                <c:pt idx="391">
                  <c:v>37468</c:v>
                </c:pt>
                <c:pt idx="392">
                  <c:v>37498</c:v>
                </c:pt>
                <c:pt idx="393">
                  <c:v>37529</c:v>
                </c:pt>
                <c:pt idx="394">
                  <c:v>37560</c:v>
                </c:pt>
                <c:pt idx="395">
                  <c:v>37589</c:v>
                </c:pt>
                <c:pt idx="396">
                  <c:v>37621</c:v>
                </c:pt>
                <c:pt idx="397">
                  <c:v>37652</c:v>
                </c:pt>
                <c:pt idx="398">
                  <c:v>37680</c:v>
                </c:pt>
                <c:pt idx="399">
                  <c:v>37711</c:v>
                </c:pt>
                <c:pt idx="400">
                  <c:v>37741</c:v>
                </c:pt>
                <c:pt idx="401">
                  <c:v>37771</c:v>
                </c:pt>
                <c:pt idx="402">
                  <c:v>37802</c:v>
                </c:pt>
                <c:pt idx="403">
                  <c:v>37833</c:v>
                </c:pt>
                <c:pt idx="404">
                  <c:v>37862</c:v>
                </c:pt>
                <c:pt idx="405">
                  <c:v>37894</c:v>
                </c:pt>
                <c:pt idx="406">
                  <c:v>37925</c:v>
                </c:pt>
                <c:pt idx="407">
                  <c:v>37953</c:v>
                </c:pt>
                <c:pt idx="408">
                  <c:v>37986</c:v>
                </c:pt>
                <c:pt idx="409">
                  <c:v>38016</c:v>
                </c:pt>
                <c:pt idx="410">
                  <c:v>38044</c:v>
                </c:pt>
                <c:pt idx="411">
                  <c:v>38077</c:v>
                </c:pt>
                <c:pt idx="412">
                  <c:v>38107</c:v>
                </c:pt>
                <c:pt idx="413">
                  <c:v>38138</c:v>
                </c:pt>
                <c:pt idx="414">
                  <c:v>38168</c:v>
                </c:pt>
                <c:pt idx="415">
                  <c:v>38198</c:v>
                </c:pt>
                <c:pt idx="416">
                  <c:v>38230</c:v>
                </c:pt>
                <c:pt idx="417">
                  <c:v>38260</c:v>
                </c:pt>
                <c:pt idx="418">
                  <c:v>38289</c:v>
                </c:pt>
                <c:pt idx="419">
                  <c:v>38321</c:v>
                </c:pt>
                <c:pt idx="420">
                  <c:v>38352</c:v>
                </c:pt>
                <c:pt idx="421">
                  <c:v>38383</c:v>
                </c:pt>
                <c:pt idx="422">
                  <c:v>38411</c:v>
                </c:pt>
                <c:pt idx="423">
                  <c:v>38442</c:v>
                </c:pt>
                <c:pt idx="424">
                  <c:v>38471</c:v>
                </c:pt>
                <c:pt idx="425">
                  <c:v>38503</c:v>
                </c:pt>
                <c:pt idx="426">
                  <c:v>38533</c:v>
                </c:pt>
                <c:pt idx="427">
                  <c:v>38562</c:v>
                </c:pt>
                <c:pt idx="428">
                  <c:v>38595</c:v>
                </c:pt>
                <c:pt idx="429">
                  <c:v>38625</c:v>
                </c:pt>
                <c:pt idx="430">
                  <c:v>38656</c:v>
                </c:pt>
                <c:pt idx="431">
                  <c:v>38686</c:v>
                </c:pt>
                <c:pt idx="432">
                  <c:v>38716</c:v>
                </c:pt>
                <c:pt idx="433">
                  <c:v>38748</c:v>
                </c:pt>
                <c:pt idx="434">
                  <c:v>38776</c:v>
                </c:pt>
                <c:pt idx="435">
                  <c:v>38807</c:v>
                </c:pt>
                <c:pt idx="436">
                  <c:v>38835</c:v>
                </c:pt>
                <c:pt idx="437">
                  <c:v>38868</c:v>
                </c:pt>
                <c:pt idx="438">
                  <c:v>38898</c:v>
                </c:pt>
                <c:pt idx="439">
                  <c:v>38929</c:v>
                </c:pt>
                <c:pt idx="440">
                  <c:v>38960</c:v>
                </c:pt>
                <c:pt idx="441">
                  <c:v>38989</c:v>
                </c:pt>
                <c:pt idx="442">
                  <c:v>39021</c:v>
                </c:pt>
                <c:pt idx="443">
                  <c:v>39051</c:v>
                </c:pt>
                <c:pt idx="444">
                  <c:v>39080</c:v>
                </c:pt>
                <c:pt idx="445">
                  <c:v>39113</c:v>
                </c:pt>
                <c:pt idx="446">
                  <c:v>39141</c:v>
                </c:pt>
                <c:pt idx="447">
                  <c:v>39171</c:v>
                </c:pt>
                <c:pt idx="448">
                  <c:v>39202</c:v>
                </c:pt>
                <c:pt idx="449">
                  <c:v>39233</c:v>
                </c:pt>
                <c:pt idx="450">
                  <c:v>39262</c:v>
                </c:pt>
                <c:pt idx="451">
                  <c:v>39294</c:v>
                </c:pt>
                <c:pt idx="452">
                  <c:v>39325</c:v>
                </c:pt>
                <c:pt idx="453">
                  <c:v>39353</c:v>
                </c:pt>
                <c:pt idx="454">
                  <c:v>39386</c:v>
                </c:pt>
                <c:pt idx="455">
                  <c:v>39416</c:v>
                </c:pt>
                <c:pt idx="456">
                  <c:v>39447</c:v>
                </c:pt>
                <c:pt idx="457">
                  <c:v>39478</c:v>
                </c:pt>
                <c:pt idx="458">
                  <c:v>39507</c:v>
                </c:pt>
                <c:pt idx="459">
                  <c:v>39538</c:v>
                </c:pt>
                <c:pt idx="460">
                  <c:v>39568</c:v>
                </c:pt>
                <c:pt idx="461">
                  <c:v>39598</c:v>
                </c:pt>
                <c:pt idx="462">
                  <c:v>39629</c:v>
                </c:pt>
                <c:pt idx="463">
                  <c:v>39660</c:v>
                </c:pt>
                <c:pt idx="464">
                  <c:v>39689</c:v>
                </c:pt>
                <c:pt idx="465">
                  <c:v>39721</c:v>
                </c:pt>
                <c:pt idx="466">
                  <c:v>39752</c:v>
                </c:pt>
                <c:pt idx="467">
                  <c:v>39780</c:v>
                </c:pt>
                <c:pt idx="468">
                  <c:v>39813</c:v>
                </c:pt>
                <c:pt idx="469">
                  <c:v>39843</c:v>
                </c:pt>
                <c:pt idx="470">
                  <c:v>39871</c:v>
                </c:pt>
                <c:pt idx="471">
                  <c:v>39903</c:v>
                </c:pt>
                <c:pt idx="472">
                  <c:v>39933</c:v>
                </c:pt>
                <c:pt idx="473">
                  <c:v>39962</c:v>
                </c:pt>
                <c:pt idx="474">
                  <c:v>39994</c:v>
                </c:pt>
                <c:pt idx="475">
                  <c:v>40025</c:v>
                </c:pt>
                <c:pt idx="476">
                  <c:v>40056</c:v>
                </c:pt>
                <c:pt idx="477">
                  <c:v>40086</c:v>
                </c:pt>
                <c:pt idx="478">
                  <c:v>40116</c:v>
                </c:pt>
                <c:pt idx="479">
                  <c:v>40147</c:v>
                </c:pt>
                <c:pt idx="480">
                  <c:v>40178</c:v>
                </c:pt>
                <c:pt idx="481">
                  <c:v>40207</c:v>
                </c:pt>
                <c:pt idx="482">
                  <c:v>40235</c:v>
                </c:pt>
                <c:pt idx="483">
                  <c:v>40268</c:v>
                </c:pt>
                <c:pt idx="484">
                  <c:v>40298</c:v>
                </c:pt>
                <c:pt idx="485">
                  <c:v>40329</c:v>
                </c:pt>
                <c:pt idx="486">
                  <c:v>40359</c:v>
                </c:pt>
                <c:pt idx="487">
                  <c:v>40389</c:v>
                </c:pt>
                <c:pt idx="488">
                  <c:v>40421</c:v>
                </c:pt>
                <c:pt idx="489">
                  <c:v>40451</c:v>
                </c:pt>
                <c:pt idx="490">
                  <c:v>40480</c:v>
                </c:pt>
                <c:pt idx="491">
                  <c:v>40512</c:v>
                </c:pt>
                <c:pt idx="492">
                  <c:v>40543</c:v>
                </c:pt>
                <c:pt idx="493">
                  <c:v>40574</c:v>
                </c:pt>
                <c:pt idx="494">
                  <c:v>40602</c:v>
                </c:pt>
                <c:pt idx="495">
                  <c:v>40633</c:v>
                </c:pt>
                <c:pt idx="496">
                  <c:v>40662</c:v>
                </c:pt>
                <c:pt idx="497">
                  <c:v>40694</c:v>
                </c:pt>
                <c:pt idx="498">
                  <c:v>40724</c:v>
                </c:pt>
                <c:pt idx="499">
                  <c:v>40753</c:v>
                </c:pt>
                <c:pt idx="500">
                  <c:v>40786</c:v>
                </c:pt>
                <c:pt idx="501">
                  <c:v>40816</c:v>
                </c:pt>
                <c:pt idx="502">
                  <c:v>40847</c:v>
                </c:pt>
                <c:pt idx="503">
                  <c:v>40877</c:v>
                </c:pt>
                <c:pt idx="504">
                  <c:v>40907</c:v>
                </c:pt>
                <c:pt idx="505">
                  <c:v>40939</c:v>
                </c:pt>
                <c:pt idx="506">
                  <c:v>40968</c:v>
                </c:pt>
                <c:pt idx="507">
                  <c:v>40998</c:v>
                </c:pt>
                <c:pt idx="508">
                  <c:v>41029</c:v>
                </c:pt>
                <c:pt idx="509">
                  <c:v>41060</c:v>
                </c:pt>
                <c:pt idx="510">
                  <c:v>41089</c:v>
                </c:pt>
                <c:pt idx="511">
                  <c:v>41121</c:v>
                </c:pt>
                <c:pt idx="512">
                  <c:v>41152</c:v>
                </c:pt>
                <c:pt idx="513">
                  <c:v>41180</c:v>
                </c:pt>
                <c:pt idx="514">
                  <c:v>41213</c:v>
                </c:pt>
                <c:pt idx="515">
                  <c:v>41243</c:v>
                </c:pt>
                <c:pt idx="516">
                  <c:v>41274</c:v>
                </c:pt>
                <c:pt idx="517">
                  <c:v>41305</c:v>
                </c:pt>
                <c:pt idx="518">
                  <c:v>41333</c:v>
                </c:pt>
                <c:pt idx="519">
                  <c:v>41362</c:v>
                </c:pt>
                <c:pt idx="520">
                  <c:v>41394</c:v>
                </c:pt>
                <c:pt idx="521">
                  <c:v>41425</c:v>
                </c:pt>
                <c:pt idx="522">
                  <c:v>41453</c:v>
                </c:pt>
                <c:pt idx="523">
                  <c:v>41486</c:v>
                </c:pt>
                <c:pt idx="524">
                  <c:v>41516</c:v>
                </c:pt>
                <c:pt idx="525">
                  <c:v>41547</c:v>
                </c:pt>
                <c:pt idx="526">
                  <c:v>41578</c:v>
                </c:pt>
                <c:pt idx="527">
                  <c:v>41607</c:v>
                </c:pt>
                <c:pt idx="528">
                  <c:v>41639</c:v>
                </c:pt>
                <c:pt idx="529">
                  <c:v>41670</c:v>
                </c:pt>
                <c:pt idx="530">
                  <c:v>41698</c:v>
                </c:pt>
                <c:pt idx="531">
                  <c:v>41729</c:v>
                </c:pt>
                <c:pt idx="532">
                  <c:v>41759</c:v>
                </c:pt>
                <c:pt idx="533">
                  <c:v>41789</c:v>
                </c:pt>
                <c:pt idx="534">
                  <c:v>41820</c:v>
                </c:pt>
                <c:pt idx="535">
                  <c:v>41851</c:v>
                </c:pt>
                <c:pt idx="536">
                  <c:v>41880</c:v>
                </c:pt>
                <c:pt idx="537">
                  <c:v>41912</c:v>
                </c:pt>
                <c:pt idx="538">
                  <c:v>41943</c:v>
                </c:pt>
                <c:pt idx="539">
                  <c:v>41971</c:v>
                </c:pt>
                <c:pt idx="540">
                  <c:v>42004</c:v>
                </c:pt>
                <c:pt idx="541">
                  <c:v>42034</c:v>
                </c:pt>
                <c:pt idx="542">
                  <c:v>42062</c:v>
                </c:pt>
                <c:pt idx="543">
                  <c:v>42094</c:v>
                </c:pt>
                <c:pt idx="544">
                  <c:v>42124</c:v>
                </c:pt>
                <c:pt idx="545">
                  <c:v>42153</c:v>
                </c:pt>
                <c:pt idx="546">
                  <c:v>42185</c:v>
                </c:pt>
                <c:pt idx="547">
                  <c:v>42216</c:v>
                </c:pt>
                <c:pt idx="548">
                  <c:v>42247</c:v>
                </c:pt>
                <c:pt idx="549">
                  <c:v>42277</c:v>
                </c:pt>
                <c:pt idx="550">
                  <c:v>42307</c:v>
                </c:pt>
                <c:pt idx="551">
                  <c:v>42338</c:v>
                </c:pt>
                <c:pt idx="552">
                  <c:v>42369</c:v>
                </c:pt>
                <c:pt idx="553">
                  <c:v>42398</c:v>
                </c:pt>
                <c:pt idx="554">
                  <c:v>42429</c:v>
                </c:pt>
                <c:pt idx="555">
                  <c:v>42460</c:v>
                </c:pt>
                <c:pt idx="556">
                  <c:v>42489</c:v>
                </c:pt>
                <c:pt idx="557">
                  <c:v>42521</c:v>
                </c:pt>
                <c:pt idx="558">
                  <c:v>42551</c:v>
                </c:pt>
                <c:pt idx="559">
                  <c:v>42580</c:v>
                </c:pt>
                <c:pt idx="560">
                  <c:v>42613</c:v>
                </c:pt>
                <c:pt idx="561">
                  <c:v>42643</c:v>
                </c:pt>
                <c:pt idx="562">
                  <c:v>42674</c:v>
                </c:pt>
                <c:pt idx="563">
                  <c:v>42704</c:v>
                </c:pt>
                <c:pt idx="564">
                  <c:v>42734</c:v>
                </c:pt>
                <c:pt idx="565">
                  <c:v>42766</c:v>
                </c:pt>
                <c:pt idx="566">
                  <c:v>42794</c:v>
                </c:pt>
                <c:pt idx="567">
                  <c:v>42825</c:v>
                </c:pt>
                <c:pt idx="568">
                  <c:v>42853</c:v>
                </c:pt>
                <c:pt idx="569">
                  <c:v>42886</c:v>
                </c:pt>
                <c:pt idx="570">
                  <c:v>42916</c:v>
                </c:pt>
                <c:pt idx="571">
                  <c:v>42947</c:v>
                </c:pt>
                <c:pt idx="572">
                  <c:v>42978</c:v>
                </c:pt>
                <c:pt idx="573">
                  <c:v>43007</c:v>
                </c:pt>
                <c:pt idx="574">
                  <c:v>43039</c:v>
                </c:pt>
                <c:pt idx="575">
                  <c:v>43069</c:v>
                </c:pt>
                <c:pt idx="576">
                  <c:v>43098</c:v>
                </c:pt>
                <c:pt idx="577">
                  <c:v>43131</c:v>
                </c:pt>
                <c:pt idx="578">
                  <c:v>43159</c:v>
                </c:pt>
                <c:pt idx="579">
                  <c:v>43189</c:v>
                </c:pt>
                <c:pt idx="580">
                  <c:v>43220</c:v>
                </c:pt>
                <c:pt idx="581">
                  <c:v>43251</c:v>
                </c:pt>
                <c:pt idx="582">
                  <c:v>43280</c:v>
                </c:pt>
                <c:pt idx="583">
                  <c:v>43312</c:v>
                </c:pt>
                <c:pt idx="584">
                  <c:v>43343</c:v>
                </c:pt>
                <c:pt idx="585">
                  <c:v>43371</c:v>
                </c:pt>
                <c:pt idx="586">
                  <c:v>43404</c:v>
                </c:pt>
                <c:pt idx="587">
                  <c:v>43434</c:v>
                </c:pt>
                <c:pt idx="588">
                  <c:v>43465</c:v>
                </c:pt>
                <c:pt idx="589">
                  <c:v>43496</c:v>
                </c:pt>
                <c:pt idx="590">
                  <c:v>43524</c:v>
                </c:pt>
                <c:pt idx="591">
                  <c:v>43553</c:v>
                </c:pt>
                <c:pt idx="592">
                  <c:v>43585</c:v>
                </c:pt>
                <c:pt idx="593">
                  <c:v>43616</c:v>
                </c:pt>
                <c:pt idx="594">
                  <c:v>43644</c:v>
                </c:pt>
                <c:pt idx="595">
                  <c:v>43677</c:v>
                </c:pt>
                <c:pt idx="596">
                  <c:v>43707</c:v>
                </c:pt>
                <c:pt idx="597">
                  <c:v>43738</c:v>
                </c:pt>
                <c:pt idx="598">
                  <c:v>43769</c:v>
                </c:pt>
                <c:pt idx="599">
                  <c:v>43798</c:v>
                </c:pt>
                <c:pt idx="600">
                  <c:v>43830</c:v>
                </c:pt>
                <c:pt idx="601">
                  <c:v>43861</c:v>
                </c:pt>
                <c:pt idx="602">
                  <c:v>43889</c:v>
                </c:pt>
                <c:pt idx="603">
                  <c:v>43921</c:v>
                </c:pt>
                <c:pt idx="604">
                  <c:v>43951</c:v>
                </c:pt>
                <c:pt idx="605">
                  <c:v>43980</c:v>
                </c:pt>
                <c:pt idx="606">
                  <c:v>44012</c:v>
                </c:pt>
                <c:pt idx="607">
                  <c:v>44043</c:v>
                </c:pt>
                <c:pt idx="608">
                  <c:v>44074</c:v>
                </c:pt>
                <c:pt idx="609">
                  <c:v>44104</c:v>
                </c:pt>
                <c:pt idx="610">
                  <c:v>44134</c:v>
                </c:pt>
                <c:pt idx="611">
                  <c:v>44165</c:v>
                </c:pt>
                <c:pt idx="612">
                  <c:v>44196</c:v>
                </c:pt>
                <c:pt idx="613">
                  <c:v>44225</c:v>
                </c:pt>
                <c:pt idx="614">
                  <c:v>44253</c:v>
                </c:pt>
                <c:pt idx="615">
                  <c:v>44286</c:v>
                </c:pt>
                <c:pt idx="616">
                  <c:v>44316</c:v>
                </c:pt>
                <c:pt idx="617">
                  <c:v>44347</c:v>
                </c:pt>
                <c:pt idx="618">
                  <c:v>44377</c:v>
                </c:pt>
                <c:pt idx="619">
                  <c:v>44407</c:v>
                </c:pt>
                <c:pt idx="620">
                  <c:v>44439</c:v>
                </c:pt>
                <c:pt idx="621">
                  <c:v>44469</c:v>
                </c:pt>
                <c:pt idx="622">
                  <c:v>44498</c:v>
                </c:pt>
                <c:pt idx="623">
                  <c:v>44530</c:v>
                </c:pt>
                <c:pt idx="624">
                  <c:v>44561</c:v>
                </c:pt>
              </c:numCache>
            </c:numRef>
          </c:xVal>
          <c:yVal>
            <c:numRef>
              <c:f>'World-Daten USD'!$E$4:$E$628</c:f>
              <c:numCache>
                <c:formatCode>General</c:formatCode>
                <c:ptCount val="625"/>
                <c:pt idx="60" formatCode="0.00%">
                  <c:v>-0.11242000000000008</c:v>
                </c:pt>
                <c:pt idx="61" formatCode="0.00%">
                  <c:v>7.6713779048223962E-2</c:v>
                </c:pt>
                <c:pt idx="62" formatCode="0.00%">
                  <c:v>0.13631743750320835</c:v>
                </c:pt>
                <c:pt idx="63" formatCode="0.00%">
                  <c:v>0.14109387153559583</c:v>
                </c:pt>
                <c:pt idx="64" formatCode="0.00%">
                  <c:v>0.31084467926573178</c:v>
                </c:pt>
                <c:pt idx="65" formatCode="0.00%">
                  <c:v>0.43219665019881925</c:v>
                </c:pt>
                <c:pt idx="66" formatCode="0.00%">
                  <c:v>0.48686778840214462</c:v>
                </c:pt>
                <c:pt idx="67" formatCode="0.00%">
                  <c:v>0.32270109928459245</c:v>
                </c:pt>
                <c:pt idx="68" formatCode="0.00%">
                  <c:v>0.26065608846946464</c:v>
                </c:pt>
                <c:pt idx="69" formatCode="0.00%">
                  <c:v>0.17000665452125641</c:v>
                </c:pt>
                <c:pt idx="70" formatCode="0.00%">
                  <c:v>0.26933808711827623</c:v>
                </c:pt>
                <c:pt idx="71" formatCode="0.00%">
                  <c:v>0.27548003508885932</c:v>
                </c:pt>
                <c:pt idx="72" formatCode="0.00%">
                  <c:v>0.21627199091987825</c:v>
                </c:pt>
                <c:pt idx="73" formatCode="0.00%">
                  <c:v>0.26673835196164486</c:v>
                </c:pt>
                <c:pt idx="74" formatCode="0.00%">
                  <c:v>0.24424529959585306</c:v>
                </c:pt>
                <c:pt idx="75" formatCode="0.00%">
                  <c:v>0.20599814837328045</c:v>
                </c:pt>
                <c:pt idx="76" formatCode="0.00%">
                  <c:v>0.15930597940758306</c:v>
                </c:pt>
                <c:pt idx="77" formatCode="0.00%">
                  <c:v>0.16764056616023915</c:v>
                </c:pt>
                <c:pt idx="78" formatCode="0.00%">
                  <c:v>0.19147177919180236</c:v>
                </c:pt>
                <c:pt idx="79" formatCode="0.00%">
                  <c:v>0.19949985070170184</c:v>
                </c:pt>
                <c:pt idx="80" formatCode="0.00%">
                  <c:v>0.17121279918178733</c:v>
                </c:pt>
                <c:pt idx="81" formatCode="0.00%">
                  <c:v>0.19238286652038439</c:v>
                </c:pt>
                <c:pt idx="82" formatCode="0.00%">
                  <c:v>0.19604028710793386</c:v>
                </c:pt>
                <c:pt idx="83" formatCode="0.00%">
                  <c:v>0.18135945948514243</c:v>
                </c:pt>
                <c:pt idx="84" formatCode="0.00%">
                  <c:v>0.16523990515377629</c:v>
                </c:pt>
                <c:pt idx="85" formatCode="0.00%">
                  <c:v>8.6358705250145107E-2</c:v>
                </c:pt>
                <c:pt idx="86" formatCode="0.00%">
                  <c:v>4.1628534173463017E-2</c:v>
                </c:pt>
                <c:pt idx="87" formatCode="0.00%">
                  <c:v>2.0944666778499377E-2</c:v>
                </c:pt>
                <c:pt idx="88" formatCode="0.00%">
                  <c:v>1.8589177598385298E-2</c:v>
                </c:pt>
                <c:pt idx="89" formatCode="0.00%">
                  <c:v>-1.5305334075035537E-2</c:v>
                </c:pt>
                <c:pt idx="90" formatCode="0.00%">
                  <c:v>4.6042016009111952E-2</c:v>
                </c:pt>
                <c:pt idx="91" formatCode="0.00%">
                  <c:v>1.6318614125143016E-2</c:v>
                </c:pt>
                <c:pt idx="92" formatCode="0.00%">
                  <c:v>-8.1043415033174027E-3</c:v>
                </c:pt>
                <c:pt idx="93" formatCode="0.00%">
                  <c:v>1.9766341842346158E-2</c:v>
                </c:pt>
                <c:pt idx="94" formatCode="0.00%">
                  <c:v>-5.873647916761926E-3</c:v>
                </c:pt>
                <c:pt idx="95" formatCode="0.00%">
                  <c:v>-4.3616597209639396E-2</c:v>
                </c:pt>
                <c:pt idx="96" formatCode="0.00%">
                  <c:v>-4.2191269937296716E-2</c:v>
                </c:pt>
                <c:pt idx="97" formatCode="0.00%">
                  <c:v>-7.2500816610568952E-2</c:v>
                </c:pt>
                <c:pt idx="98" formatCode="0.00%">
                  <c:v>-8.5945599052179578E-2</c:v>
                </c:pt>
                <c:pt idx="99" formatCode="0.00%">
                  <c:v>-4.5930547828475388E-2</c:v>
                </c:pt>
                <c:pt idx="100" formatCode="0.00%">
                  <c:v>4.9791607955978145E-2</c:v>
                </c:pt>
                <c:pt idx="101" formatCode="0.00%">
                  <c:v>6.6133591193097141E-2</c:v>
                </c:pt>
                <c:pt idx="102" formatCode="0.00%">
                  <c:v>6.9963410577669416E-2</c:v>
                </c:pt>
                <c:pt idx="103" formatCode="0.00%">
                  <c:v>0.12035954082737721</c:v>
                </c:pt>
                <c:pt idx="104" formatCode="0.00%">
                  <c:v>0.19582200191347199</c:v>
                </c:pt>
                <c:pt idx="105" formatCode="0.00%">
                  <c:v>0.17554764833362624</c:v>
                </c:pt>
                <c:pt idx="106" formatCode="0.00%">
                  <c:v>0.1411258172540264</c:v>
                </c:pt>
                <c:pt idx="107" formatCode="0.00%">
                  <c:v>0.26472229393785462</c:v>
                </c:pt>
                <c:pt idx="108" formatCode="0.00%">
                  <c:v>0.3167374838352115</c:v>
                </c:pt>
                <c:pt idx="109" formatCode="0.00%">
                  <c:v>0.34010283419028497</c:v>
                </c:pt>
                <c:pt idx="110" formatCode="0.00%">
                  <c:v>0.29420839282490596</c:v>
                </c:pt>
                <c:pt idx="111" formatCode="0.00%">
                  <c:v>0.38338104057922218</c:v>
                </c:pt>
                <c:pt idx="112" formatCode="0.00%">
                  <c:v>0.40467119288362263</c:v>
                </c:pt>
                <c:pt idx="113" formatCode="0.00%">
                  <c:v>0.43816125176185139</c:v>
                </c:pt>
                <c:pt idx="114" formatCode="0.00%">
                  <c:v>0.52763092453073468</c:v>
                </c:pt>
                <c:pt idx="115" formatCode="0.00%">
                  <c:v>0.63586701127819545</c:v>
                </c:pt>
                <c:pt idx="116" formatCode="0.00%">
                  <c:v>0.88311463152990122</c:v>
                </c:pt>
                <c:pt idx="117" formatCode="0.00%">
                  <c:v>1.1232672084130018</c:v>
                </c:pt>
                <c:pt idx="118" formatCode="0.00%">
                  <c:v>0.79345395849011346</c:v>
                </c:pt>
                <c:pt idx="119" formatCode="0.00%">
                  <c:v>0.87768261741471543</c:v>
                </c:pt>
                <c:pt idx="120" formatCode="0.00%">
                  <c:v>0.96016133756957123</c:v>
                </c:pt>
                <c:pt idx="121" formatCode="0.00%">
                  <c:v>0.81350232544419443</c:v>
                </c:pt>
                <c:pt idx="122" formatCode="0.00%">
                  <c:v>0.66694975741532092</c:v>
                </c:pt>
                <c:pt idx="123" formatCode="0.00%">
                  <c:v>0.4765727303711409</c:v>
                </c:pt>
                <c:pt idx="124" formatCode="0.00%">
                  <c:v>0.51046403472509327</c:v>
                </c:pt>
                <c:pt idx="125" formatCode="0.00%">
                  <c:v>0.54799845193424068</c:v>
                </c:pt>
                <c:pt idx="126" formatCode="0.00%">
                  <c:v>0.60175645584765203</c:v>
                </c:pt>
                <c:pt idx="127" formatCode="0.00%">
                  <c:v>0.74724288955727913</c:v>
                </c:pt>
                <c:pt idx="128" formatCode="0.00%">
                  <c:v>0.80911161731207293</c:v>
                </c:pt>
                <c:pt idx="129" formatCode="0.00%">
                  <c:v>0.94469981631872879</c:v>
                </c:pt>
                <c:pt idx="130" formatCode="0.00%">
                  <c:v>0.87208541595792011</c:v>
                </c:pt>
                <c:pt idx="131" formatCode="0.00%">
                  <c:v>0.89817786608249706</c:v>
                </c:pt>
                <c:pt idx="132" formatCode="0.00%">
                  <c:v>0.85488016967126201</c:v>
                </c:pt>
                <c:pt idx="133" formatCode="0.00%">
                  <c:v>0.65293439661080321</c:v>
                </c:pt>
                <c:pt idx="134" formatCode="0.00%">
                  <c:v>0.66986772113166682</c:v>
                </c:pt>
                <c:pt idx="135" formatCode="0.00%">
                  <c:v>0.70884996239173059</c:v>
                </c:pt>
                <c:pt idx="136" formatCode="0.00%">
                  <c:v>0.72199873458260777</c:v>
                </c:pt>
                <c:pt idx="137" formatCode="0.00%">
                  <c:v>0.71675616420945598</c:v>
                </c:pt>
                <c:pt idx="138" formatCode="0.00%">
                  <c:v>0.66240501841833521</c:v>
                </c:pt>
                <c:pt idx="139" formatCode="0.00%">
                  <c:v>0.6495239132464139</c:v>
                </c:pt>
                <c:pt idx="140" formatCode="0.00%">
                  <c:v>0.62049338822355282</c:v>
                </c:pt>
                <c:pt idx="141" formatCode="0.00%">
                  <c:v>0.48597805664447602</c:v>
                </c:pt>
                <c:pt idx="142" formatCode="0.00%">
                  <c:v>0.58678930837766807</c:v>
                </c:pt>
                <c:pt idx="143" formatCode="0.00%">
                  <c:v>0.71118422111037827</c:v>
                </c:pt>
                <c:pt idx="144" formatCode="0.00%">
                  <c:v>0.55745995645896151</c:v>
                </c:pt>
                <c:pt idx="145" formatCode="0.00%">
                  <c:v>0.58760644062548373</c:v>
                </c:pt>
                <c:pt idx="146" formatCode="0.00%">
                  <c:v>0.49778016219200216</c:v>
                </c:pt>
                <c:pt idx="147" formatCode="0.00%">
                  <c:v>0.46578879421636987</c:v>
                </c:pt>
                <c:pt idx="148" formatCode="0.00%">
                  <c:v>0.52084268532421119</c:v>
                </c:pt>
                <c:pt idx="149" formatCode="0.00%">
                  <c:v>0.50264023036304151</c:v>
                </c:pt>
                <c:pt idx="150" formatCode="0.00%">
                  <c:v>0.38243767438695198</c:v>
                </c:pt>
                <c:pt idx="151" formatCode="0.00%">
                  <c:v>0.38292866120972424</c:v>
                </c:pt>
                <c:pt idx="152" formatCode="0.00%">
                  <c:v>0.47750423799996966</c:v>
                </c:pt>
                <c:pt idx="153" formatCode="0.00%">
                  <c:v>0.46581541455173503</c:v>
                </c:pt>
                <c:pt idx="154" formatCode="0.00%">
                  <c:v>0.59344403179767324</c:v>
                </c:pt>
                <c:pt idx="155" formatCode="0.00%">
                  <c:v>0.65675939889509483</c:v>
                </c:pt>
                <c:pt idx="156" formatCode="0.00%">
                  <c:v>0.6971354263421885</c:v>
                </c:pt>
                <c:pt idx="157" formatCode="0.00%">
                  <c:v>0.78556225883505837</c:v>
                </c:pt>
                <c:pt idx="158" formatCode="0.00%">
                  <c:v>0.83682066475326367</c:v>
                </c:pt>
                <c:pt idx="159" formatCode="0.00%">
                  <c:v>0.81883742387894465</c:v>
                </c:pt>
                <c:pt idx="160" formatCode="0.00%">
                  <c:v>0.86465427110118931</c:v>
                </c:pt>
                <c:pt idx="161" formatCode="0.00%">
                  <c:v>0.8232134011483907</c:v>
                </c:pt>
                <c:pt idx="162" formatCode="0.00%">
                  <c:v>0.86172020725388587</c:v>
                </c:pt>
                <c:pt idx="163" formatCode="0.00%">
                  <c:v>0.70532474980828841</c:v>
                </c:pt>
                <c:pt idx="164" formatCode="0.00%">
                  <c:v>0.6758033728746291</c:v>
                </c:pt>
                <c:pt idx="165" formatCode="0.00%">
                  <c:v>0.6900368084404056</c:v>
                </c:pt>
                <c:pt idx="166" formatCode="0.00%">
                  <c:v>0.70307815437776333</c:v>
                </c:pt>
                <c:pt idx="167" formatCode="0.00%">
                  <c:v>0.81089695046062449</c:v>
                </c:pt>
                <c:pt idx="168" formatCode="0.00%">
                  <c:v>0.77592551257931808</c:v>
                </c:pt>
                <c:pt idx="169" formatCode="0.00%">
                  <c:v>0.74576987892619262</c:v>
                </c:pt>
                <c:pt idx="170" formatCode="0.00%">
                  <c:v>0.75032969819934059</c:v>
                </c:pt>
                <c:pt idx="171" formatCode="0.00%">
                  <c:v>0.75882130989909768</c:v>
                </c:pt>
                <c:pt idx="172" formatCode="0.00%">
                  <c:v>0.75482577239786175</c:v>
                </c:pt>
                <c:pt idx="173" formatCode="0.00%">
                  <c:v>0.65173215891821479</c:v>
                </c:pt>
                <c:pt idx="174" formatCode="0.00%">
                  <c:v>0.61906656778869085</c:v>
                </c:pt>
                <c:pt idx="175" formatCode="0.00%">
                  <c:v>0.55032496678516307</c:v>
                </c:pt>
                <c:pt idx="176" formatCode="0.00%">
                  <c:v>0.63992703712015264</c:v>
                </c:pt>
                <c:pt idx="177" formatCode="0.00%">
                  <c:v>0.59768115942028976</c:v>
                </c:pt>
                <c:pt idx="178" formatCode="0.00%">
                  <c:v>0.74438701045974209</c:v>
                </c:pt>
                <c:pt idx="179" formatCode="0.00%">
                  <c:v>0.68590462253797035</c:v>
                </c:pt>
                <c:pt idx="180" formatCode="0.00%">
                  <c:v>0.67612944016553644</c:v>
                </c:pt>
                <c:pt idx="181" formatCode="0.00%">
                  <c:v>0.6679914332962833</c:v>
                </c:pt>
                <c:pt idx="182" formatCode="0.00%">
                  <c:v>0.67022216440925098</c:v>
                </c:pt>
                <c:pt idx="183" formatCode="0.00%">
                  <c:v>0.93634778805678232</c:v>
                </c:pt>
                <c:pt idx="184" formatCode="0.00%">
                  <c:v>0.8121710770143058</c:v>
                </c:pt>
                <c:pt idx="185" formatCode="0.00%">
                  <c:v>0.81570937866863802</c:v>
                </c:pt>
                <c:pt idx="186" formatCode="0.00%">
                  <c:v>0.76341548181615382</c:v>
                </c:pt>
                <c:pt idx="187" formatCode="0.00%">
                  <c:v>0.746003462994282</c:v>
                </c:pt>
                <c:pt idx="188" formatCode="0.00%">
                  <c:v>0.7264333081507599</c:v>
                </c:pt>
                <c:pt idx="189" formatCode="0.00%">
                  <c:v>0.68845141462619441</c:v>
                </c:pt>
                <c:pt idx="190" formatCode="0.00%">
                  <c:v>0.72879681661028628</c:v>
                </c:pt>
                <c:pt idx="191" formatCode="0.00%">
                  <c:v>0.75199055270267845</c:v>
                </c:pt>
                <c:pt idx="192" formatCode="0.00%">
                  <c:v>0.87475988364647539</c:v>
                </c:pt>
                <c:pt idx="193" formatCode="0.00%">
                  <c:v>0.95933097762073016</c:v>
                </c:pt>
                <c:pt idx="194" formatCode="0.00%">
                  <c:v>1.1294787584923744</c:v>
                </c:pt>
                <c:pt idx="195" formatCode="0.00%">
                  <c:v>1.2571344299489504</c:v>
                </c:pt>
                <c:pt idx="196" formatCode="0.00%">
                  <c:v>1.3178288244152925</c:v>
                </c:pt>
                <c:pt idx="197" formatCode="0.00%">
                  <c:v>1.3568867151893169</c:v>
                </c:pt>
                <c:pt idx="198" formatCode="0.00%">
                  <c:v>1.4554114881998172</c:v>
                </c:pt>
                <c:pt idx="199" formatCode="0.00%">
                  <c:v>1.517390340638455</c:v>
                </c:pt>
                <c:pt idx="200" formatCode="0.00%">
                  <c:v>1.7920736342728469</c:v>
                </c:pt>
                <c:pt idx="201" formatCode="0.00%">
                  <c:v>1.8987231119852646</c:v>
                </c:pt>
                <c:pt idx="202" formatCode="0.00%">
                  <c:v>1.7639312476015427</c:v>
                </c:pt>
                <c:pt idx="203" formatCode="0.00%">
                  <c:v>1.6812829347861857</c:v>
                </c:pt>
                <c:pt idx="204" formatCode="0.00%">
                  <c:v>1.7937852157497565</c:v>
                </c:pt>
                <c:pt idx="205" formatCode="0.00%">
                  <c:v>2.1683139350617058</c:v>
                </c:pt>
                <c:pt idx="206" formatCode="0.00%">
                  <c:v>2.4835283490972522</c:v>
                </c:pt>
                <c:pt idx="207" formatCode="0.00%">
                  <c:v>2.8028941876044215</c:v>
                </c:pt>
                <c:pt idx="208" formatCode="0.00%">
                  <c:v>2.8373604339904936</c:v>
                </c:pt>
                <c:pt idx="209" formatCode="0.00%">
                  <c:v>2.9419203918271863</c:v>
                </c:pt>
                <c:pt idx="210" formatCode="0.00%">
                  <c:v>3.1258901906730996</c:v>
                </c:pt>
                <c:pt idx="211" formatCode="0.00%">
                  <c:v>3.2630362615620792</c:v>
                </c:pt>
                <c:pt idx="212" formatCode="0.00%">
                  <c:v>3.2095497981818273</c:v>
                </c:pt>
                <c:pt idx="213" formatCode="0.00%">
                  <c:v>3.1170305272419485</c:v>
                </c:pt>
                <c:pt idx="214" formatCode="0.00%">
                  <c:v>2.1979832806841824</c:v>
                </c:pt>
                <c:pt idx="215" formatCode="0.00%">
                  <c:v>1.9629312829051186</c:v>
                </c:pt>
                <c:pt idx="216" formatCode="0.00%">
                  <c:v>1.9581771690777261</c:v>
                </c:pt>
                <c:pt idx="217" formatCode="0.00%">
                  <c:v>1.9667442747927946</c:v>
                </c:pt>
                <c:pt idx="218" formatCode="0.00%">
                  <c:v>2.0741282122365314</c:v>
                </c:pt>
                <c:pt idx="219" formatCode="0.00%">
                  <c:v>2.0590445888306741</c:v>
                </c:pt>
                <c:pt idx="220" formatCode="0.00%">
                  <c:v>1.8909540713687667</c:v>
                </c:pt>
                <c:pt idx="221" formatCode="0.00%">
                  <c:v>1.8609192455313925</c:v>
                </c:pt>
                <c:pt idx="222" formatCode="0.00%">
                  <c:v>1.7696894806370693</c:v>
                </c:pt>
                <c:pt idx="223" formatCode="0.00%">
                  <c:v>1.8727261047333297</c:v>
                </c:pt>
                <c:pt idx="224" formatCode="0.00%">
                  <c:v>1.7000774401154835</c:v>
                </c:pt>
                <c:pt idx="225" formatCode="0.00%">
                  <c:v>1.7584631146030647</c:v>
                </c:pt>
                <c:pt idx="226" formatCode="0.00%">
                  <c:v>1.9767826972351825</c:v>
                </c:pt>
                <c:pt idx="227" formatCode="0.00%">
                  <c:v>2.00255635434053</c:v>
                </c:pt>
                <c:pt idx="228" formatCode="0.00%">
                  <c:v>1.9911445951866242</c:v>
                </c:pt>
                <c:pt idx="229" formatCode="0.00%">
                  <c:v>2.0736021714118809</c:v>
                </c:pt>
                <c:pt idx="230" formatCode="0.00%">
                  <c:v>2.1052299845686835</c:v>
                </c:pt>
                <c:pt idx="231" formatCode="0.00%">
                  <c:v>1.9463644353404432</c:v>
                </c:pt>
                <c:pt idx="232" formatCode="0.00%">
                  <c:v>2.0250600015977271</c:v>
                </c:pt>
                <c:pt idx="233" formatCode="0.00%">
                  <c:v>2.189695963707921</c:v>
                </c:pt>
                <c:pt idx="234" formatCode="0.00%">
                  <c:v>2.1263685112087582</c:v>
                </c:pt>
                <c:pt idx="235" formatCode="0.00%">
                  <c:v>2.6062304574406481</c:v>
                </c:pt>
                <c:pt idx="236" formatCode="0.00%">
                  <c:v>2.1977663001143868</c:v>
                </c:pt>
                <c:pt idx="237" formatCode="0.00%">
                  <c:v>2.3003226851917087</c:v>
                </c:pt>
                <c:pt idx="238" formatCode="0.00%">
                  <c:v>2.1563063235801665</c:v>
                </c:pt>
                <c:pt idx="239" formatCode="0.00%">
                  <c:v>2.2944557026708248</c:v>
                </c:pt>
                <c:pt idx="240" formatCode="0.00%">
                  <c:v>2.3307740052741135</c:v>
                </c:pt>
                <c:pt idx="241" formatCode="0.00%">
                  <c:v>2.0090594078716406</c:v>
                </c:pt>
                <c:pt idx="242" formatCode="0.00%">
                  <c:v>1.8743124535551221</c:v>
                </c:pt>
                <c:pt idx="243" formatCode="0.00%">
                  <c:v>1.6099774451893003</c:v>
                </c:pt>
                <c:pt idx="244" formatCode="0.00%">
                  <c:v>1.5792702879581153</c:v>
                </c:pt>
                <c:pt idx="245" formatCode="0.00%">
                  <c:v>1.7114069852368923</c:v>
                </c:pt>
                <c:pt idx="246" formatCode="0.00%">
                  <c:v>1.6447655999505817</c:v>
                </c:pt>
                <c:pt idx="247" formatCode="0.00%">
                  <c:v>1.6147739000582333</c:v>
                </c:pt>
                <c:pt idx="248" formatCode="0.00%">
                  <c:v>1.3505501388575074</c:v>
                </c:pt>
                <c:pt idx="249" formatCode="0.00%">
                  <c:v>1.0868378757503647</c:v>
                </c:pt>
                <c:pt idx="250" formatCode="0.00%">
                  <c:v>1.1648922980723619</c:v>
                </c:pt>
                <c:pt idx="251" formatCode="0.00%">
                  <c:v>1.0163812208298864</c:v>
                </c:pt>
                <c:pt idx="252" formatCode="0.00%">
                  <c:v>0.96631902513997159</c:v>
                </c:pt>
                <c:pt idx="253" formatCode="0.00%">
                  <c:v>1.0083175430665503</c:v>
                </c:pt>
                <c:pt idx="254" formatCode="0.00%">
                  <c:v>1.0126998415829354</c:v>
                </c:pt>
                <c:pt idx="255" formatCode="0.00%">
                  <c:v>0.77931349212731393</c:v>
                </c:pt>
                <c:pt idx="256" formatCode="0.00%">
                  <c:v>0.74512006575728496</c:v>
                </c:pt>
                <c:pt idx="257" formatCode="0.00%">
                  <c:v>0.78973747860093302</c:v>
                </c:pt>
                <c:pt idx="258" formatCode="0.00%">
                  <c:v>0.61435335697051396</c:v>
                </c:pt>
                <c:pt idx="259" formatCode="0.00%">
                  <c:v>0.67702769789900619</c:v>
                </c:pt>
                <c:pt idx="260" formatCode="0.00%">
                  <c:v>0.53725579399585399</c:v>
                </c:pt>
                <c:pt idx="261" formatCode="0.00%">
                  <c:v>0.64278380309247596</c:v>
                </c:pt>
                <c:pt idx="262" formatCode="0.00%">
                  <c:v>0.69854031933939842</c:v>
                </c:pt>
                <c:pt idx="263" formatCode="0.00%">
                  <c:v>0.55848960013464422</c:v>
                </c:pt>
                <c:pt idx="264" formatCode="0.00%">
                  <c:v>0.63919307168168515</c:v>
                </c:pt>
                <c:pt idx="265" formatCode="0.00%">
                  <c:v>0.43963341438640779</c:v>
                </c:pt>
                <c:pt idx="266" formatCode="0.00%">
                  <c:v>0.36953949505697059</c:v>
                </c:pt>
                <c:pt idx="267" formatCode="0.00%">
                  <c:v>0.22880868229937201</c:v>
                </c:pt>
                <c:pt idx="268" formatCode="0.00%">
                  <c:v>0.17680415994186061</c:v>
                </c:pt>
                <c:pt idx="269" formatCode="0.00%">
                  <c:v>0.22181291220763799</c:v>
                </c:pt>
                <c:pt idx="270" formatCode="0.00%">
                  <c:v>0.18145747163007742</c:v>
                </c:pt>
                <c:pt idx="271" formatCode="0.00%">
                  <c:v>0.16115457516594778</c:v>
                </c:pt>
                <c:pt idx="272" formatCode="0.00%">
                  <c:v>0.1228922910707051</c:v>
                </c:pt>
                <c:pt idx="273" formatCode="0.00%">
                  <c:v>0.1322003776796572</c:v>
                </c:pt>
                <c:pt idx="274" formatCode="0.00%">
                  <c:v>0.32674603150701853</c:v>
                </c:pt>
                <c:pt idx="275" formatCode="0.00%">
                  <c:v>0.38413514902919133</c:v>
                </c:pt>
                <c:pt idx="276" formatCode="0.00%">
                  <c:v>0.33735628100837145</c:v>
                </c:pt>
                <c:pt idx="277" formatCode="0.00%">
                  <c:v>0.30984820345910546</c:v>
                </c:pt>
                <c:pt idx="278" formatCode="0.00%">
                  <c:v>0.26730020358806894</c:v>
                </c:pt>
                <c:pt idx="279" formatCode="0.00%">
                  <c:v>0.30145800443105997</c:v>
                </c:pt>
                <c:pt idx="280" formatCode="0.00%">
                  <c:v>0.34481362275841443</c:v>
                </c:pt>
                <c:pt idx="281" formatCode="0.00%">
                  <c:v>0.4038781526542754</c:v>
                </c:pt>
                <c:pt idx="282" formatCode="0.00%">
                  <c:v>0.39404625214533495</c:v>
                </c:pt>
                <c:pt idx="283" formatCode="0.00%">
                  <c:v>0.39652022240901008</c:v>
                </c:pt>
                <c:pt idx="284" formatCode="0.00%">
                  <c:v>0.54550972985842039</c:v>
                </c:pt>
                <c:pt idx="285" formatCode="0.00%">
                  <c:v>0.45526104846897875</c:v>
                </c:pt>
                <c:pt idx="286" formatCode="0.00%">
                  <c:v>0.40208261290112435</c:v>
                </c:pt>
                <c:pt idx="287" formatCode="0.00%">
                  <c:v>0.27827822493720511</c:v>
                </c:pt>
                <c:pt idx="288" formatCode="0.00%">
                  <c:v>0.32884690187717003</c:v>
                </c:pt>
                <c:pt idx="289" formatCode="0.00%">
                  <c:v>0.36706958093825315</c:v>
                </c:pt>
                <c:pt idx="290" formatCode="0.00%">
                  <c:v>0.35795860183193406</c:v>
                </c:pt>
                <c:pt idx="291" formatCode="0.00%">
                  <c:v>0.30783531039309842</c:v>
                </c:pt>
                <c:pt idx="292" formatCode="0.00%">
                  <c:v>0.31789372885909728</c:v>
                </c:pt>
                <c:pt idx="293" formatCode="0.00%">
                  <c:v>0.35454368852024731</c:v>
                </c:pt>
                <c:pt idx="294" formatCode="0.00%">
                  <c:v>0.36625235988112781</c:v>
                </c:pt>
                <c:pt idx="295" formatCode="0.00%">
                  <c:v>0.25090505826412923</c:v>
                </c:pt>
                <c:pt idx="296" formatCode="0.00%">
                  <c:v>0.32057360617189534</c:v>
                </c:pt>
                <c:pt idx="297" formatCode="0.00%">
                  <c:v>0.25059347434397594</c:v>
                </c:pt>
                <c:pt idx="298" formatCode="0.00%">
                  <c:v>0.3305882521866581</c:v>
                </c:pt>
                <c:pt idx="299" formatCode="0.00%">
                  <c:v>0.22404231675523389</c:v>
                </c:pt>
                <c:pt idx="300" formatCode="0.00%">
                  <c:v>0.19742571015868471</c:v>
                </c:pt>
                <c:pt idx="301" formatCode="0.00%">
                  <c:v>0.23725309092087565</c:v>
                </c:pt>
                <c:pt idx="302" formatCode="0.00%">
                  <c:v>0.31158531009279145</c:v>
                </c:pt>
                <c:pt idx="303" formatCode="0.00%">
                  <c:v>0.46327189948149416</c:v>
                </c:pt>
                <c:pt idx="304" formatCode="0.00%">
                  <c:v>0.53655608877785288</c:v>
                </c:pt>
                <c:pt idx="305" formatCode="0.00%">
                  <c:v>0.40214789758626468</c:v>
                </c:pt>
                <c:pt idx="306" formatCode="0.00%">
                  <c:v>0.41187592871061596</c:v>
                </c:pt>
                <c:pt idx="307" formatCode="0.00%">
                  <c:v>0.46925419341181773</c:v>
                </c:pt>
                <c:pt idx="308" formatCode="0.00%">
                  <c:v>0.58505020417500142</c:v>
                </c:pt>
                <c:pt idx="309" formatCode="0.00%">
                  <c:v>0.82380579802831666</c:v>
                </c:pt>
                <c:pt idx="310" formatCode="0.00%">
                  <c:v>0.64204266041853675</c:v>
                </c:pt>
                <c:pt idx="311" formatCode="0.00%">
                  <c:v>0.72768286753309908</c:v>
                </c:pt>
                <c:pt idx="312" formatCode="0.00%">
                  <c:v>0.7419826700611909</c:v>
                </c:pt>
                <c:pt idx="313" formatCode="0.00%">
                  <c:v>0.71116206394913761</c:v>
                </c:pt>
                <c:pt idx="314" formatCode="0.00%">
                  <c:v>0.57588925527063539</c:v>
                </c:pt>
                <c:pt idx="315" formatCode="0.00%">
                  <c:v>0.65094982368407095</c:v>
                </c:pt>
                <c:pt idx="316" formatCode="0.00%">
                  <c:v>0.67684231538716899</c:v>
                </c:pt>
                <c:pt idx="317" formatCode="0.00%">
                  <c:v>0.64127090337689974</c:v>
                </c:pt>
                <c:pt idx="318" formatCode="0.00%">
                  <c:v>0.75831997202604207</c:v>
                </c:pt>
                <c:pt idx="319" formatCode="0.00%">
                  <c:v>0.61984675861745409</c:v>
                </c:pt>
                <c:pt idx="320" formatCode="0.00%">
                  <c:v>0.6438601093190206</c:v>
                </c:pt>
                <c:pt idx="321" formatCode="0.00%">
                  <c:v>0.6647421013237762</c:v>
                </c:pt>
                <c:pt idx="322" formatCode="0.00%">
                  <c:v>0.64978322059657101</c:v>
                </c:pt>
                <c:pt idx="323" formatCode="0.00%">
                  <c:v>0.82185162270093937</c:v>
                </c:pt>
                <c:pt idx="324" formatCode="0.00%">
                  <c:v>0.67121261705769819</c:v>
                </c:pt>
                <c:pt idx="325" formatCode="0.00%">
                  <c:v>0.72345461251062315</c:v>
                </c:pt>
                <c:pt idx="326" formatCode="0.00%">
                  <c:v>0.77409730322603121</c:v>
                </c:pt>
                <c:pt idx="327" formatCode="0.00%">
                  <c:v>0.82521331886458382</c:v>
                </c:pt>
                <c:pt idx="328" formatCode="0.00%">
                  <c:v>0.85921624399347274</c:v>
                </c:pt>
                <c:pt idx="329" formatCode="0.00%">
                  <c:v>0.89871441550247089</c:v>
                </c:pt>
                <c:pt idx="330" formatCode="0.00%">
                  <c:v>1.0628301037817676</c:v>
                </c:pt>
                <c:pt idx="331" formatCode="0.00%">
                  <c:v>1.1527081297071926</c:v>
                </c:pt>
                <c:pt idx="332" formatCode="0.00%">
                  <c:v>0.96131453181530446</c:v>
                </c:pt>
                <c:pt idx="333" formatCode="0.00%">
                  <c:v>1.0873412817119221</c:v>
                </c:pt>
                <c:pt idx="334" formatCode="0.00%">
                  <c:v>1.0328600612870273</c:v>
                </c:pt>
                <c:pt idx="335" formatCode="0.00%">
                  <c:v>1.0327598244897871</c:v>
                </c:pt>
                <c:pt idx="336" formatCode="0.00%">
                  <c:v>1.0413380554479552</c:v>
                </c:pt>
                <c:pt idx="337" formatCode="0.00%">
                  <c:v>1.091519263467656</c:v>
                </c:pt>
                <c:pt idx="338" formatCode="0.00%">
                  <c:v>1.1816325408437098</c:v>
                </c:pt>
                <c:pt idx="339" formatCode="0.00%">
                  <c:v>1.1494342507645259</c:v>
                </c:pt>
                <c:pt idx="340" formatCode="0.00%">
                  <c:v>1.0745413883326269</c:v>
                </c:pt>
                <c:pt idx="341" formatCode="0.00%">
                  <c:v>1.0026105854476057</c:v>
                </c:pt>
                <c:pt idx="342" formatCode="0.00%">
                  <c:v>1.0677118072307681</c:v>
                </c:pt>
                <c:pt idx="343" formatCode="0.00%">
                  <c:v>1.0229366353196494</c:v>
                </c:pt>
                <c:pt idx="344" formatCode="0.00%">
                  <c:v>0.676437548364198</c:v>
                </c:pt>
                <c:pt idx="345" formatCode="0.00%">
                  <c:v>0.73833187060953365</c:v>
                </c:pt>
                <c:pt idx="346" formatCode="0.00%">
                  <c:v>0.84478668009475899</c:v>
                </c:pt>
                <c:pt idx="347" formatCode="0.00%">
                  <c:v>1.0718951152175027</c:v>
                </c:pt>
                <c:pt idx="348" formatCode="0.00%">
                  <c:v>1.0719252740382572</c:v>
                </c:pt>
                <c:pt idx="349" formatCode="0.00%">
                  <c:v>0.9864396664341053</c:v>
                </c:pt>
                <c:pt idx="350" formatCode="0.00%">
                  <c:v>0.95910113556414434</c:v>
                </c:pt>
                <c:pt idx="351" formatCode="0.00%">
                  <c:v>1.1328117423521342</c:v>
                </c:pt>
                <c:pt idx="352" formatCode="0.00%">
                  <c:v>1.1506130375349906</c:v>
                </c:pt>
                <c:pt idx="353" formatCode="0.00%">
                  <c:v>1.0668881931539449</c:v>
                </c:pt>
                <c:pt idx="354" formatCode="0.00%">
                  <c:v>1.1695218317693126</c:v>
                </c:pt>
                <c:pt idx="355" formatCode="0.00%">
                  <c:v>1.1228491136311516</c:v>
                </c:pt>
                <c:pt idx="356" formatCode="0.00%">
                  <c:v>1.0572997073569566</c:v>
                </c:pt>
                <c:pt idx="357" formatCode="0.00%">
                  <c:v>1.0925141640762495</c:v>
                </c:pt>
                <c:pt idx="358" formatCode="0.00%">
                  <c:v>1.1405978663284317</c:v>
                </c:pt>
                <c:pt idx="359" formatCode="0.00%">
                  <c:v>1.3008395469761815</c:v>
                </c:pt>
                <c:pt idx="360" formatCode="0.00%">
                  <c:v>1.4635090657715537</c:v>
                </c:pt>
                <c:pt idx="361" formatCode="0.00%">
                  <c:v>1.3581115828865147</c:v>
                </c:pt>
                <c:pt idx="362" formatCode="0.00%">
                  <c:v>1.3307750973110974</c:v>
                </c:pt>
                <c:pt idx="363" formatCode="0.00%">
                  <c:v>1.3775659143571284</c:v>
                </c:pt>
                <c:pt idx="364" formatCode="0.00%">
                  <c:v>1.2005822492573031</c:v>
                </c:pt>
                <c:pt idx="365" formatCode="0.00%">
                  <c:v>1.1268951442734676</c:v>
                </c:pt>
                <c:pt idx="366" formatCode="0.00%">
                  <c:v>1.1994191011271358</c:v>
                </c:pt>
                <c:pt idx="367" formatCode="0.00%">
                  <c:v>1.035837135310361</c:v>
                </c:pt>
                <c:pt idx="368" formatCode="0.00%">
                  <c:v>1.1501730300369091</c:v>
                </c:pt>
                <c:pt idx="369" formatCode="0.00%">
                  <c:v>0.97839477618844395</c:v>
                </c:pt>
                <c:pt idx="370" formatCode="0.00%">
                  <c:v>0.97654922577568404</c:v>
                </c:pt>
                <c:pt idx="371" formatCode="0.00%">
                  <c:v>0.79438612589331448</c:v>
                </c:pt>
                <c:pt idx="372" formatCode="0.00%">
                  <c:v>0.7717473442802758</c:v>
                </c:pt>
                <c:pt idx="373" formatCode="0.00%">
                  <c:v>0.77413770664323089</c:v>
                </c:pt>
                <c:pt idx="374" formatCode="0.00%">
                  <c:v>0.61450481508997168</c:v>
                </c:pt>
                <c:pt idx="375" formatCode="0.00%">
                  <c:v>0.48380427433020268</c:v>
                </c:pt>
                <c:pt idx="376" formatCode="0.00%">
                  <c:v>0.55689193825501748</c:v>
                </c:pt>
                <c:pt idx="377" formatCode="0.00%">
                  <c:v>0.53558453189327926</c:v>
                </c:pt>
                <c:pt idx="378" formatCode="0.00%">
                  <c:v>0.48006925146956503</c:v>
                </c:pt>
                <c:pt idx="379" formatCode="0.00%">
                  <c:v>0.51409967387758781</c:v>
                </c:pt>
                <c:pt idx="380" formatCode="0.00%">
                  <c:v>0.42511669456880119</c:v>
                </c:pt>
                <c:pt idx="381" formatCode="0.00%">
                  <c:v>0.25064339990824047</c:v>
                </c:pt>
                <c:pt idx="382" formatCode="0.00%">
                  <c:v>0.26593784002800724</c:v>
                </c:pt>
                <c:pt idx="383" formatCode="0.00%">
                  <c:v>0.26973483129416786</c:v>
                </c:pt>
                <c:pt idx="384" formatCode="0.00%">
                  <c:v>0.29862975696889582</c:v>
                </c:pt>
                <c:pt idx="385" formatCode="0.00%">
                  <c:v>0.24439134919615912</c:v>
                </c:pt>
                <c:pt idx="386" formatCode="0.00%">
                  <c:v>0.21964711322969643</c:v>
                </c:pt>
                <c:pt idx="387" formatCode="0.00%">
                  <c:v>0.29931603252553551</c:v>
                </c:pt>
                <c:pt idx="388" formatCode="0.00%">
                  <c:v>0.21564799319193928</c:v>
                </c:pt>
                <c:pt idx="389" formatCode="0.00%">
                  <c:v>0.14708223417497468</c:v>
                </c:pt>
                <c:pt idx="390" formatCode="0.00%">
                  <c:v>2.6276281176770055E-2</c:v>
                </c:pt>
                <c:pt idx="391" formatCode="0.00%">
                  <c:v>-0.10155152130429312</c:v>
                </c:pt>
                <c:pt idx="392" formatCode="0.00%">
                  <c:v>-3.5333855121326918E-2</c:v>
                </c:pt>
                <c:pt idx="393" formatCode="0.00%">
                  <c:v>-0.18564788789745867</c:v>
                </c:pt>
                <c:pt idx="394" formatCode="0.00%">
                  <c:v>-7.6910794331919163E-2</c:v>
                </c:pt>
                <c:pt idx="395" formatCode="0.00%">
                  <c:v>-4.4035699549640483E-2</c:v>
                </c:pt>
                <c:pt idx="396" formatCode="0.00%">
                  <c:v>-0.1012848809754231</c:v>
                </c:pt>
                <c:pt idx="397" formatCode="0.00%">
                  <c:v>-0.1521593250704546</c:v>
                </c:pt>
                <c:pt idx="398" formatCode="0.00%">
                  <c:v>-0.21965720137072009</c:v>
                </c:pt>
                <c:pt idx="399" formatCode="0.00%">
                  <c:v>-0.25363476627801917</c:v>
                </c:pt>
                <c:pt idx="400" formatCode="0.00%">
                  <c:v>-0.1952365652614233</c:v>
                </c:pt>
                <c:pt idx="401" formatCode="0.00%">
                  <c:v>-0.13849276316603276</c:v>
                </c:pt>
                <c:pt idx="402" formatCode="0.00%">
                  <c:v>-0.14387924423063503</c:v>
                </c:pt>
                <c:pt idx="403" formatCode="0.00%">
                  <c:v>-0.12506058866338965</c:v>
                </c:pt>
                <c:pt idx="404" formatCode="0.00%">
                  <c:v>3.1434347255553163E-2</c:v>
                </c:pt>
                <c:pt idx="405" formatCode="0.00%">
                  <c:v>1.978135260154068E-2</c:v>
                </c:pt>
                <c:pt idx="406" formatCode="0.00%">
                  <c:v>-9.2026605270384421E-3</c:v>
                </c:pt>
                <c:pt idx="407" formatCode="0.00%">
                  <c:v>-5.0542150163157107E-2</c:v>
                </c:pt>
                <c:pt idx="408" formatCode="0.00%">
                  <c:v>-3.7905617711003203E-2</c:v>
                </c:pt>
                <c:pt idx="409" formatCode="0.00%">
                  <c:v>-4.3278147588934446E-2</c:v>
                </c:pt>
                <c:pt idx="410" formatCode="0.00%">
                  <c:v>-5.2837621438828197E-4</c:v>
                </c:pt>
                <c:pt idx="411" formatCode="0.00%">
                  <c:v>-4.6712414527998347E-2</c:v>
                </c:pt>
                <c:pt idx="412" formatCode="0.00%">
                  <c:v>-0.10152996180260576</c:v>
                </c:pt>
                <c:pt idx="413" formatCode="0.00%">
                  <c:v>-5.8825656792232284E-2</c:v>
                </c:pt>
                <c:pt idx="414" formatCode="0.00%">
                  <c:v>-8.2184030215343373E-2</c:v>
                </c:pt>
                <c:pt idx="415" formatCode="0.00%">
                  <c:v>-0.10935867419991485</c:v>
                </c:pt>
                <c:pt idx="416" formatCode="0.00%">
                  <c:v>-0.10372905533909882</c:v>
                </c:pt>
                <c:pt idx="417" formatCode="0.00%">
                  <c:v>-7.7705409105073953E-2</c:v>
                </c:pt>
                <c:pt idx="418" formatCode="0.00%">
                  <c:v>-0.10170648967094065</c:v>
                </c:pt>
                <c:pt idx="419" formatCode="0.00%">
                  <c:v>-8.0272927955047257E-2</c:v>
                </c:pt>
                <c:pt idx="420" formatCode="0.00%">
                  <c:v>-0.11656118824556339</c:v>
                </c:pt>
                <c:pt idx="421" formatCode="0.00%">
                  <c:v>-8.3883234164818465E-2</c:v>
                </c:pt>
                <c:pt idx="422" formatCode="0.00%">
                  <c:v>-5.7291847474840729E-2</c:v>
                </c:pt>
                <c:pt idx="423" formatCode="0.00%">
                  <c:v>-0.1352539409998722</c:v>
                </c:pt>
                <c:pt idx="424" formatCode="0.00%">
                  <c:v>-0.11664452140069692</c:v>
                </c:pt>
                <c:pt idx="425" formatCode="0.00%">
                  <c:v>-7.748439295402576E-2</c:v>
                </c:pt>
                <c:pt idx="426" formatCode="0.00%">
                  <c:v>-9.9705261770456688E-2</c:v>
                </c:pt>
                <c:pt idx="427" formatCode="0.00%">
                  <c:v>-4.1149073474090692E-2</c:v>
                </c:pt>
                <c:pt idx="428" formatCode="0.00%">
                  <c:v>-6.4246704603754479E-2</c:v>
                </c:pt>
                <c:pt idx="429" formatCode="0.00%">
                  <c:v>1.4099687369187208E-2</c:v>
                </c:pt>
                <c:pt idx="430" formatCode="0.00%">
                  <c:v>6.4834733188694482E-3</c:v>
                </c:pt>
                <c:pt idx="431" formatCode="0.00%">
                  <c:v>0.10739098505350997</c:v>
                </c:pt>
                <c:pt idx="432" formatCode="0.00%">
                  <c:v>0.11405190437580126</c:v>
                </c:pt>
                <c:pt idx="433" formatCode="0.00%">
                  <c:v>0.141810582145804</c:v>
                </c:pt>
                <c:pt idx="434" formatCode="0.00%">
                  <c:v>0.24550895881607282</c:v>
                </c:pt>
                <c:pt idx="435" formatCode="0.00%">
                  <c:v>0.36262664791614085</c:v>
                </c:pt>
                <c:pt idx="436" formatCode="0.00%">
                  <c:v>0.30760784866263613</c:v>
                </c:pt>
                <c:pt idx="437" formatCode="0.00%">
                  <c:v>0.27961575607274192</c:v>
                </c:pt>
                <c:pt idx="438" formatCode="0.00%">
                  <c:v>0.32080899009703434</c:v>
                </c:pt>
                <c:pt idx="439" formatCode="0.00%">
                  <c:v>0.3470571597354466</c:v>
                </c:pt>
                <c:pt idx="440" formatCode="0.00%">
                  <c:v>0.45192816104191658</c:v>
                </c:pt>
                <c:pt idx="441" formatCode="0.00%">
                  <c:v>0.6114497951626261</c:v>
                </c:pt>
                <c:pt idx="442" formatCode="0.00%">
                  <c:v>0.63929203758578379</c:v>
                </c:pt>
                <c:pt idx="443" formatCode="0.00%">
                  <c:v>0.58585669963722631</c:v>
                </c:pt>
                <c:pt idx="444" formatCode="0.00%">
                  <c:v>0.60815214738395773</c:v>
                </c:pt>
                <c:pt idx="445" formatCode="0.00%">
                  <c:v>0.67814788525992364</c:v>
                </c:pt>
                <c:pt idx="446" formatCode="0.00%">
                  <c:v>0.68422862987721267</c:v>
                </c:pt>
                <c:pt idx="447" formatCode="0.00%">
                  <c:v>0.64269816078279307</c:v>
                </c:pt>
                <c:pt idx="448" formatCode="0.00%">
                  <c:v>0.77551110971501114</c:v>
                </c:pt>
                <c:pt idx="449" formatCode="0.00%">
                  <c:v>0.8222029527146526</c:v>
                </c:pt>
                <c:pt idx="450" formatCode="0.00%">
                  <c:v>0.92529578193390138</c:v>
                </c:pt>
                <c:pt idx="451" formatCode="0.00%">
                  <c:v>1.0561511178877669</c:v>
                </c:pt>
                <c:pt idx="452" formatCode="0.00%">
                  <c:v>1.0510884747253457</c:v>
                </c:pt>
                <c:pt idx="453" formatCode="0.00%">
                  <c:v>1.4144621235046357</c:v>
                </c:pt>
                <c:pt idx="454" formatCode="0.00%">
                  <c:v>1.31773733302528</c:v>
                </c:pt>
                <c:pt idx="455" formatCode="0.00%">
                  <c:v>1.1095783874872507</c:v>
                </c:pt>
                <c:pt idx="456" formatCode="0.00%">
                  <c:v>1.1887030687074844</c:v>
                </c:pt>
                <c:pt idx="457" formatCode="0.00%">
                  <c:v>1.0849811557437179</c:v>
                </c:pt>
                <c:pt idx="458" formatCode="0.00%">
                  <c:v>1.1098389227571479</c:v>
                </c:pt>
                <c:pt idx="459" formatCode="0.00%">
                  <c:v>1.096536241995397</c:v>
                </c:pt>
                <c:pt idx="460" formatCode="0.00%">
                  <c:v>1.0270888978128094</c:v>
                </c:pt>
                <c:pt idx="461" formatCode="0.00%">
                  <c:v>0.94714075072206039</c:v>
                </c:pt>
                <c:pt idx="462" formatCode="0.00%">
                  <c:v>0.76157621935163711</c:v>
                </c:pt>
                <c:pt idx="463" formatCode="0.00%">
                  <c:v>0.68452265965050096</c:v>
                </c:pt>
                <c:pt idx="464" formatCode="0.00%">
                  <c:v>0.6259283880432791</c:v>
                </c:pt>
                <c:pt idx="465" formatCode="0.00%">
                  <c:v>0.42397701097043594</c:v>
                </c:pt>
                <c:pt idx="466" formatCode="0.00%">
                  <c:v>8.9448299969932643E-2</c:v>
                </c:pt>
                <c:pt idx="467" formatCode="0.00%">
                  <c:v>3.7585728596747359E-3</c:v>
                </c:pt>
                <c:pt idx="468" formatCode="0.00%">
                  <c:v>-2.5123469071886895E-2</c:v>
                </c:pt>
                <c:pt idx="469" formatCode="0.00%">
                  <c:v>-0.12457517908384552</c:v>
                </c:pt>
                <c:pt idx="470" formatCode="0.00%">
                  <c:v>-0.22712489914963241</c:v>
                </c:pt>
                <c:pt idx="471" formatCode="0.00%">
                  <c:v>-0.16329129130190156</c:v>
                </c:pt>
                <c:pt idx="472" formatCode="0.00%">
                  <c:v>-4.997188740352787E-2</c:v>
                </c:pt>
                <c:pt idx="473" formatCode="0.00%">
                  <c:v>2.6751573004288431E-2</c:v>
                </c:pt>
                <c:pt idx="474" formatCode="0.00%">
                  <c:v>1.5586560356986023E-3</c:v>
                </c:pt>
                <c:pt idx="475" formatCode="0.00%">
                  <c:v>0.12305528173125757</c:v>
                </c:pt>
                <c:pt idx="476" formatCode="0.00%">
                  <c:v>0.16426958525241786</c:v>
                </c:pt>
                <c:pt idx="477" formatCode="0.00%">
                  <c:v>0.18819771283309561</c:v>
                </c:pt>
                <c:pt idx="478" formatCode="0.00%">
                  <c:v>0.13918209136405446</c:v>
                </c:pt>
                <c:pt idx="479" formatCode="0.00%">
                  <c:v>0.1265530179365062</c:v>
                </c:pt>
                <c:pt idx="480" formatCode="0.00%">
                  <c:v>0.10461602036639905</c:v>
                </c:pt>
                <c:pt idx="481" formatCode="0.00%">
                  <c:v>8.3352093310306685E-2</c:v>
                </c:pt>
                <c:pt idx="482" formatCode="0.00%">
                  <c:v>6.4890242096545592E-2</c:v>
                </c:pt>
                <c:pt idx="483" formatCode="0.00%">
                  <c:v>0.15322516208109405</c:v>
                </c:pt>
                <c:pt idx="484" formatCode="0.00%">
                  <c:v>0.17907820535440067</c:v>
                </c:pt>
                <c:pt idx="485" formatCode="0.00%">
                  <c:v>4.7524670630232579E-2</c:v>
                </c:pt>
                <c:pt idx="486" formatCode="0.00%">
                  <c:v>2.9308619725931795E-3</c:v>
                </c:pt>
                <c:pt idx="487" formatCode="0.00%">
                  <c:v>4.7645516893025652E-2</c:v>
                </c:pt>
                <c:pt idx="488" formatCode="0.00%">
                  <c:v>9.8893514348130651E-4</c:v>
                </c:pt>
                <c:pt idx="489" formatCode="0.00%">
                  <c:v>6.6622835038626649E-2</c:v>
                </c:pt>
                <c:pt idx="490" formatCode="0.00%">
                  <c:v>0.13389126920183325</c:v>
                </c:pt>
                <c:pt idx="491" formatCode="0.00%">
                  <c:v>7.3638005608456236E-2</c:v>
                </c:pt>
                <c:pt idx="492" formatCode="0.00%">
                  <c:v>0.12759613615123411</c:v>
                </c:pt>
                <c:pt idx="493" formatCode="0.00%">
                  <c:v>0.10378300557601361</c:v>
                </c:pt>
                <c:pt idx="494" formatCode="0.00%">
                  <c:v>0.14413292795100552</c:v>
                </c:pt>
                <c:pt idx="495" formatCode="0.00%">
                  <c:v>0.10847554812692128</c:v>
                </c:pt>
                <c:pt idx="496" formatCode="0.00%">
                  <c:v>0.12151621370354437</c:v>
                </c:pt>
                <c:pt idx="497" formatCode="0.00%">
                  <c:v>0.13709193282152787</c:v>
                </c:pt>
                <c:pt idx="498" formatCode="0.00%">
                  <c:v>0.11943166596749388</c:v>
                </c:pt>
                <c:pt idx="499" formatCode="0.00%">
                  <c:v>9.2316899574983013E-2</c:v>
                </c:pt>
                <c:pt idx="500" formatCode="0.00%">
                  <c:v>-1.0333523492576102E-2</c:v>
                </c:pt>
                <c:pt idx="501" formatCode="0.00%">
                  <c:v>-0.10646579898445807</c:v>
                </c:pt>
                <c:pt idx="502" formatCode="0.00%">
                  <c:v>-4.8947685549077802E-2</c:v>
                </c:pt>
                <c:pt idx="503" formatCode="0.00%">
                  <c:v>-9.4345998496224048E-2</c:v>
                </c:pt>
                <c:pt idx="504" formatCode="0.00%">
                  <c:v>-0.11288515507181818</c:v>
                </c:pt>
                <c:pt idx="505" formatCode="0.00%">
                  <c:v>-7.9236773500040214E-2</c:v>
                </c:pt>
                <c:pt idx="506" formatCode="0.00%">
                  <c:v>-2.9207079447316819E-2</c:v>
                </c:pt>
                <c:pt idx="507" formatCode="0.00%">
                  <c:v>-3.44017409784384E-2</c:v>
                </c:pt>
                <c:pt idx="508" formatCode="0.00%">
                  <c:v>-8.5699233517423257E-2</c:v>
                </c:pt>
                <c:pt idx="509" formatCode="0.00%">
                  <c:v>-0.18738567697804775</c:v>
                </c:pt>
                <c:pt idx="510" formatCode="0.00%">
                  <c:v>-0.1393400696610877</c:v>
                </c:pt>
                <c:pt idx="511" formatCode="0.00%">
                  <c:v>-0.10853325127625313</c:v>
                </c:pt>
                <c:pt idx="512" formatCode="0.00%">
                  <c:v>-8.5238965160493452E-2</c:v>
                </c:pt>
                <c:pt idx="513" formatCode="0.00%">
                  <c:v>-0.10277526678326754</c:v>
                </c:pt>
                <c:pt idx="514" formatCode="0.00%">
                  <c:v>-0.13535829784613418</c:v>
                </c:pt>
                <c:pt idx="515" formatCode="0.00%">
                  <c:v>-8.6965523789882759E-2</c:v>
                </c:pt>
                <c:pt idx="516" formatCode="0.00%">
                  <c:v>-5.763720851261811E-2</c:v>
                </c:pt>
                <c:pt idx="517" formatCode="0.00%">
                  <c:v>7.2311916765374074E-2</c:v>
                </c:pt>
                <c:pt idx="518" formatCode="0.00%">
                  <c:v>8.0335340183459225E-2</c:v>
                </c:pt>
                <c:pt idx="519" formatCode="0.00%">
                  <c:v>0.1163406719400053</c:v>
                </c:pt>
                <c:pt idx="520" formatCode="0.00%">
                  <c:v>9.3996785401044614E-2</c:v>
                </c:pt>
                <c:pt idx="521" formatCode="0.00%">
                  <c:v>7.7972399948608384E-2</c:v>
                </c:pt>
                <c:pt idx="522" formatCode="0.00%">
                  <c:v>0.14253652706348219</c:v>
                </c:pt>
                <c:pt idx="523" formatCode="0.00%">
                  <c:v>0.23280926577889205</c:v>
                </c:pt>
                <c:pt idx="524" formatCode="0.00%">
                  <c:v>0.22376155837198142</c:v>
                </c:pt>
                <c:pt idx="525" formatCode="0.00%">
                  <c:v>0.45842417621342757</c:v>
                </c:pt>
                <c:pt idx="526" formatCode="0.00%">
                  <c:v>0.87008131080977402</c:v>
                </c:pt>
                <c:pt idx="527" formatCode="0.00%">
                  <c:v>1.0350411012012724</c:v>
                </c:pt>
                <c:pt idx="528" formatCode="0.00%">
                  <c:v>1.0135016899195257</c:v>
                </c:pt>
                <c:pt idx="529" formatCode="0.00%">
                  <c:v>1.1250953478406425</c:v>
                </c:pt>
                <c:pt idx="530" formatCode="0.00%">
                  <c:v>1.4859383106672888</c:v>
                </c:pt>
                <c:pt idx="531" formatCode="0.00%">
                  <c:v>1.31496729235143</c:v>
                </c:pt>
                <c:pt idx="532" formatCode="0.00%">
                  <c:v>1.1027979588388619</c:v>
                </c:pt>
                <c:pt idx="533" formatCode="0.00%">
                  <c:v>0.96603575540939612</c:v>
                </c:pt>
                <c:pt idx="534" formatCode="0.00%">
                  <c:v>1.0102754921250803</c:v>
                </c:pt>
                <c:pt idx="535" formatCode="0.00%">
                  <c:v>0.82372880672864968</c:v>
                </c:pt>
                <c:pt idx="536" formatCode="0.00%">
                  <c:v>0.79006594039471345</c:v>
                </c:pt>
                <c:pt idx="537" formatCode="0.00%">
                  <c:v>0.67472965694822506</c:v>
                </c:pt>
                <c:pt idx="538" formatCode="0.00%">
                  <c:v>0.71609470684532828</c:v>
                </c:pt>
                <c:pt idx="539" formatCode="0.00%">
                  <c:v>0.68176496116083518</c:v>
                </c:pt>
                <c:pt idx="540" formatCode="0.00%">
                  <c:v>0.62545783582823566</c:v>
                </c:pt>
                <c:pt idx="541" formatCode="0.00%">
                  <c:v>0.66481351045636727</c:v>
                </c:pt>
                <c:pt idx="542" formatCode="0.00%">
                  <c:v>0.73785453772232068</c:v>
                </c:pt>
                <c:pt idx="543" formatCode="0.00%">
                  <c:v>0.61088803059376739</c:v>
                </c:pt>
                <c:pt idx="544" formatCode="0.00%">
                  <c:v>0.64843613071812123</c:v>
                </c:pt>
                <c:pt idx="545" formatCode="0.00%">
                  <c:v>0.82934419729818254</c:v>
                </c:pt>
                <c:pt idx="546" formatCode="0.00%">
                  <c:v>0.85024566018845205</c:v>
                </c:pt>
                <c:pt idx="547" formatCode="0.00%">
                  <c:v>0.74221125846865577</c:v>
                </c:pt>
                <c:pt idx="548" formatCode="0.00%">
                  <c:v>0.69001823072404922</c:v>
                </c:pt>
                <c:pt idx="549" formatCode="0.00%">
                  <c:v>0.48885341213681466</c:v>
                </c:pt>
                <c:pt idx="550" formatCode="0.00%">
                  <c:v>0.5490932044702328</c:v>
                </c:pt>
                <c:pt idx="551" formatCode="0.00%">
                  <c:v>0.57539742658236337</c:v>
                </c:pt>
                <c:pt idx="552" formatCode="0.00%">
                  <c:v>0.44170433937792764</c:v>
                </c:pt>
                <c:pt idx="553" formatCode="0.00%">
                  <c:v>0.32550971839179543</c:v>
                </c:pt>
                <c:pt idx="554" formatCode="0.00%">
                  <c:v>0.27113850537457562</c:v>
                </c:pt>
                <c:pt idx="555" formatCode="0.00%">
                  <c:v>0.37091620971861849</c:v>
                </c:pt>
                <c:pt idx="556" formatCode="0.00%">
                  <c:v>0.33585847860339202</c:v>
                </c:pt>
                <c:pt idx="557" formatCode="0.00%">
                  <c:v>0.37182009783716108</c:v>
                </c:pt>
                <c:pt idx="558" formatCode="0.00%">
                  <c:v>0.37825202516914525</c:v>
                </c:pt>
                <c:pt idx="559" formatCode="0.00%">
                  <c:v>0.46300858055569338</c:v>
                </c:pt>
                <c:pt idx="560" formatCode="0.00%">
                  <c:v>0.57520919471025778</c:v>
                </c:pt>
                <c:pt idx="561" formatCode="0.00%">
                  <c:v>0.73328113871739742</c:v>
                </c:pt>
                <c:pt idx="562" formatCode="0.00%">
                  <c:v>0.54040262736736411</c:v>
                </c:pt>
                <c:pt idx="563" formatCode="0.00%">
                  <c:v>0.60165772232473902</c:v>
                </c:pt>
                <c:pt idx="564" formatCode="0.00%">
                  <c:v>0.64089444811639229</c:v>
                </c:pt>
                <c:pt idx="565" formatCode="0.00%">
                  <c:v>0.60019484248082211</c:v>
                </c:pt>
                <c:pt idx="566" formatCode="0.00%">
                  <c:v>0.5679953791757808</c:v>
                </c:pt>
                <c:pt idx="567" formatCode="0.00%">
                  <c:v>0.56458262542857662</c:v>
                </c:pt>
                <c:pt idx="568" formatCode="0.00%">
                  <c:v>0.60598653714080708</c:v>
                </c:pt>
                <c:pt idx="569" formatCode="0.00%">
                  <c:v>0.79490345481139246</c:v>
                </c:pt>
                <c:pt idx="570" formatCode="0.00%">
                  <c:v>0.71444893786550812</c:v>
                </c:pt>
                <c:pt idx="571" formatCode="0.00%">
                  <c:v>0.73319882052329866</c:v>
                </c:pt>
                <c:pt idx="572" formatCode="0.00%">
                  <c:v>0.69272583633247242</c:v>
                </c:pt>
                <c:pt idx="573" formatCode="0.00%">
                  <c:v>0.68444033435602591</c:v>
                </c:pt>
                <c:pt idx="574" formatCode="0.00%">
                  <c:v>0.72795043915323787</c:v>
                </c:pt>
                <c:pt idx="575" formatCode="0.00%">
                  <c:v>0.74307105502331749</c:v>
                </c:pt>
                <c:pt idx="576" formatCode="0.00%">
                  <c:v>0.73403294158664023</c:v>
                </c:pt>
                <c:pt idx="577" formatCode="0.00%">
                  <c:v>0.73710292528417498</c:v>
                </c:pt>
                <c:pt idx="578" formatCode="0.00%">
                  <c:v>0.66239434029053168</c:v>
                </c:pt>
                <c:pt idx="579" formatCode="0.00%">
                  <c:v>0.58894171510980731</c:v>
                </c:pt>
                <c:pt idx="580" formatCode="0.00%">
                  <c:v>0.55813339551944163</c:v>
                </c:pt>
                <c:pt idx="581" formatCode="0.00%">
                  <c:v>0.56730547363530115</c:v>
                </c:pt>
                <c:pt idx="582" formatCode="0.00%">
                  <c:v>0.60613358581975807</c:v>
                </c:pt>
                <c:pt idx="583" formatCode="0.00%">
                  <c:v>0.57346253935184288</c:v>
                </c:pt>
                <c:pt idx="584" formatCode="0.00%">
                  <c:v>0.62757358476239355</c:v>
                </c:pt>
                <c:pt idx="585" formatCode="0.00%">
                  <c:v>0.55868232489536185</c:v>
                </c:pt>
                <c:pt idx="586" formatCode="0.00%">
                  <c:v>0.38982895071534496</c:v>
                </c:pt>
                <c:pt idx="587" formatCode="0.00%">
                  <c:v>0.38107334628854783</c:v>
                </c:pt>
                <c:pt idx="588" formatCode="0.00%">
                  <c:v>0.24961775765627614</c:v>
                </c:pt>
                <c:pt idx="589" formatCode="0.00%">
                  <c:v>0.3986490698718268</c:v>
                </c:pt>
                <c:pt idx="590" formatCode="0.00%">
                  <c:v>0.37202141940675348</c:v>
                </c:pt>
                <c:pt idx="591" formatCode="0.00%">
                  <c:v>0.38803337459593412</c:v>
                </c:pt>
                <c:pt idx="592" formatCode="0.00%">
                  <c:v>0.42267412768855994</c:v>
                </c:pt>
                <c:pt idx="593" formatCode="0.00%">
                  <c:v>0.31471759538399291</c:v>
                </c:pt>
                <c:pt idx="594" formatCode="0.00%">
                  <c:v>0.37672245678310046</c:v>
                </c:pt>
                <c:pt idx="595" formatCode="0.00%">
                  <c:v>0.40598014749607381</c:v>
                </c:pt>
                <c:pt idx="596" formatCode="0.00%">
                  <c:v>0.34752846926305536</c:v>
                </c:pt>
                <c:pt idx="597" formatCode="0.00%">
                  <c:v>0.41459899307939319</c:v>
                </c:pt>
                <c:pt idx="598" formatCode="0.00%">
                  <c:v>0.44127326784095988</c:v>
                </c:pt>
                <c:pt idx="599" formatCode="0.00%">
                  <c:v>0.45230774026675791</c:v>
                </c:pt>
                <c:pt idx="600" formatCode="0.00%">
                  <c:v>0.52033175227186357</c:v>
                </c:pt>
                <c:pt idx="601" formatCode="0.00%">
                  <c:v>0.53896348358291779</c:v>
                </c:pt>
                <c:pt idx="602" formatCode="0.00%">
                  <c:v>0.33090619117062747</c:v>
                </c:pt>
                <c:pt idx="603" formatCode="0.00%">
                  <c:v>0.17313409853911543</c:v>
                </c:pt>
                <c:pt idx="604" formatCode="0.00%">
                  <c:v>0.2714729530819735</c:v>
                </c:pt>
                <c:pt idx="605" formatCode="0.00%">
                  <c:v>0.32831976285321618</c:v>
                </c:pt>
                <c:pt idx="606" formatCode="0.00%">
                  <c:v>0.39591338562588652</c:v>
                </c:pt>
                <c:pt idx="607" formatCode="0.00%">
                  <c:v>0.43690340924048954</c:v>
                </c:pt>
                <c:pt idx="608" formatCode="0.00%">
                  <c:v>0.64153705975750586</c:v>
                </c:pt>
                <c:pt idx="609" formatCode="0.00%">
                  <c:v>0.64560271844851158</c:v>
                </c:pt>
                <c:pt idx="610" formatCode="0.00%">
                  <c:v>0.47800068564782872</c:v>
                </c:pt>
                <c:pt idx="611" formatCode="0.00%">
                  <c:v>0.6753161029323258</c:v>
                </c:pt>
                <c:pt idx="612" formatCode="0.00%">
                  <c:v>0.77758925660136713</c:v>
                </c:pt>
                <c:pt idx="613" formatCode="0.00%">
                  <c:v>0.87190813930483579</c:v>
                </c:pt>
                <c:pt idx="614" formatCode="0.00%">
                  <c:v>0.93427015975000183</c:v>
                </c:pt>
                <c:pt idx="615" formatCode="0.00%">
                  <c:v>0.87162116108614662</c:v>
                </c:pt>
                <c:pt idx="616" formatCode="0.00%">
                  <c:v>0.92821529797220759</c:v>
                </c:pt>
                <c:pt idx="617" formatCode="0.00%">
                  <c:v>0.94506774760473911</c:v>
                </c:pt>
                <c:pt idx="618" formatCode="0.00%">
                  <c:v>0.99642913139001443</c:v>
                </c:pt>
                <c:pt idx="619" formatCode="0.00%">
                  <c:v>0.94981441230280428</c:v>
                </c:pt>
                <c:pt idx="620" formatCode="0.00%">
                  <c:v>0.99668263828770676</c:v>
                </c:pt>
                <c:pt idx="621" formatCode="0.00%">
                  <c:v>0.90366703733362064</c:v>
                </c:pt>
                <c:pt idx="622" formatCode="0.00%">
                  <c:v>1.0511884025277052</c:v>
                </c:pt>
                <c:pt idx="623" formatCode="0.00%">
                  <c:v>0.97780174090397143</c:v>
                </c:pt>
                <c:pt idx="624" formatCode="0.00%">
                  <c:v>1.0141382238484664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95-4133-9A4E-8B3C0B484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711424"/>
        <c:axId val="495202416"/>
      </c:scatterChart>
      <c:valAx>
        <c:axId val="490711424"/>
        <c:scaling>
          <c:orientation val="minMax"/>
          <c:max val="45000"/>
          <c:min val="2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\ mmm/\ yy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5202416"/>
        <c:crosses val="autoZero"/>
        <c:crossBetween val="midCat"/>
      </c:valAx>
      <c:valAx>
        <c:axId val="49520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0711424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'World-Daten USD'!$D$3</c:f>
              <c:strCache>
                <c:ptCount val="1"/>
                <c:pt idx="0">
                  <c:v>Rollierend 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'World-Daten USD'!$A$4:$A$628</c:f>
              <c:numCache>
                <c:formatCode>[$-407]d/\ mmm/\ yyyy;@</c:formatCode>
                <c:ptCount val="625"/>
                <c:pt idx="0">
                  <c:v>25568</c:v>
                </c:pt>
                <c:pt idx="1">
                  <c:v>25598</c:v>
                </c:pt>
                <c:pt idx="2">
                  <c:v>25626</c:v>
                </c:pt>
                <c:pt idx="3">
                  <c:v>25658</c:v>
                </c:pt>
                <c:pt idx="4">
                  <c:v>25688</c:v>
                </c:pt>
                <c:pt idx="5">
                  <c:v>25717</c:v>
                </c:pt>
                <c:pt idx="6">
                  <c:v>25749</c:v>
                </c:pt>
                <c:pt idx="7">
                  <c:v>25780</c:v>
                </c:pt>
                <c:pt idx="8">
                  <c:v>25811</c:v>
                </c:pt>
                <c:pt idx="9">
                  <c:v>25841</c:v>
                </c:pt>
                <c:pt idx="10">
                  <c:v>25871</c:v>
                </c:pt>
                <c:pt idx="11">
                  <c:v>25902</c:v>
                </c:pt>
                <c:pt idx="12">
                  <c:v>25933</c:v>
                </c:pt>
                <c:pt idx="13">
                  <c:v>25962</c:v>
                </c:pt>
                <c:pt idx="14">
                  <c:v>25990</c:v>
                </c:pt>
                <c:pt idx="15">
                  <c:v>26023</c:v>
                </c:pt>
                <c:pt idx="16">
                  <c:v>26053</c:v>
                </c:pt>
                <c:pt idx="17">
                  <c:v>26084</c:v>
                </c:pt>
                <c:pt idx="18">
                  <c:v>26114</c:v>
                </c:pt>
                <c:pt idx="19">
                  <c:v>26144</c:v>
                </c:pt>
                <c:pt idx="20">
                  <c:v>26176</c:v>
                </c:pt>
                <c:pt idx="21">
                  <c:v>26206</c:v>
                </c:pt>
                <c:pt idx="22">
                  <c:v>26235</c:v>
                </c:pt>
                <c:pt idx="23">
                  <c:v>26267</c:v>
                </c:pt>
                <c:pt idx="24">
                  <c:v>26298</c:v>
                </c:pt>
                <c:pt idx="25">
                  <c:v>26329</c:v>
                </c:pt>
                <c:pt idx="26">
                  <c:v>26358</c:v>
                </c:pt>
                <c:pt idx="27">
                  <c:v>26389</c:v>
                </c:pt>
                <c:pt idx="28">
                  <c:v>26417</c:v>
                </c:pt>
                <c:pt idx="29">
                  <c:v>26450</c:v>
                </c:pt>
                <c:pt idx="30">
                  <c:v>26480</c:v>
                </c:pt>
                <c:pt idx="31">
                  <c:v>26511</c:v>
                </c:pt>
                <c:pt idx="32">
                  <c:v>26542</c:v>
                </c:pt>
                <c:pt idx="33">
                  <c:v>26571</c:v>
                </c:pt>
                <c:pt idx="34">
                  <c:v>26603</c:v>
                </c:pt>
                <c:pt idx="35">
                  <c:v>26633</c:v>
                </c:pt>
                <c:pt idx="36">
                  <c:v>26662</c:v>
                </c:pt>
                <c:pt idx="37">
                  <c:v>26695</c:v>
                </c:pt>
                <c:pt idx="38">
                  <c:v>26723</c:v>
                </c:pt>
                <c:pt idx="39">
                  <c:v>26753</c:v>
                </c:pt>
                <c:pt idx="40">
                  <c:v>26784</c:v>
                </c:pt>
                <c:pt idx="41">
                  <c:v>26815</c:v>
                </c:pt>
                <c:pt idx="42">
                  <c:v>26844</c:v>
                </c:pt>
                <c:pt idx="43">
                  <c:v>26876</c:v>
                </c:pt>
                <c:pt idx="44">
                  <c:v>26907</c:v>
                </c:pt>
                <c:pt idx="45">
                  <c:v>26935</c:v>
                </c:pt>
                <c:pt idx="46">
                  <c:v>26968</c:v>
                </c:pt>
                <c:pt idx="47">
                  <c:v>26998</c:v>
                </c:pt>
                <c:pt idx="48">
                  <c:v>27029</c:v>
                </c:pt>
                <c:pt idx="49">
                  <c:v>27060</c:v>
                </c:pt>
                <c:pt idx="50">
                  <c:v>27088</c:v>
                </c:pt>
                <c:pt idx="51">
                  <c:v>27117</c:v>
                </c:pt>
                <c:pt idx="52">
                  <c:v>27149</c:v>
                </c:pt>
                <c:pt idx="53">
                  <c:v>27180</c:v>
                </c:pt>
                <c:pt idx="54">
                  <c:v>27208</c:v>
                </c:pt>
                <c:pt idx="55">
                  <c:v>27241</c:v>
                </c:pt>
                <c:pt idx="56">
                  <c:v>27271</c:v>
                </c:pt>
                <c:pt idx="57">
                  <c:v>27302</c:v>
                </c:pt>
                <c:pt idx="58">
                  <c:v>27333</c:v>
                </c:pt>
                <c:pt idx="59">
                  <c:v>27362</c:v>
                </c:pt>
                <c:pt idx="60">
                  <c:v>27394</c:v>
                </c:pt>
                <c:pt idx="61">
                  <c:v>27425</c:v>
                </c:pt>
                <c:pt idx="62">
                  <c:v>27453</c:v>
                </c:pt>
                <c:pt idx="63">
                  <c:v>27484</c:v>
                </c:pt>
                <c:pt idx="64">
                  <c:v>27514</c:v>
                </c:pt>
                <c:pt idx="65">
                  <c:v>27544</c:v>
                </c:pt>
                <c:pt idx="66">
                  <c:v>27575</c:v>
                </c:pt>
                <c:pt idx="67">
                  <c:v>27606</c:v>
                </c:pt>
                <c:pt idx="68">
                  <c:v>27635</c:v>
                </c:pt>
                <c:pt idx="69">
                  <c:v>27667</c:v>
                </c:pt>
                <c:pt idx="70">
                  <c:v>27698</c:v>
                </c:pt>
                <c:pt idx="71">
                  <c:v>27726</c:v>
                </c:pt>
                <c:pt idx="72">
                  <c:v>27759</c:v>
                </c:pt>
                <c:pt idx="73">
                  <c:v>27789</c:v>
                </c:pt>
                <c:pt idx="74">
                  <c:v>27817</c:v>
                </c:pt>
                <c:pt idx="75">
                  <c:v>27850</c:v>
                </c:pt>
                <c:pt idx="76">
                  <c:v>27880</c:v>
                </c:pt>
                <c:pt idx="77">
                  <c:v>27911</c:v>
                </c:pt>
                <c:pt idx="78">
                  <c:v>27941</c:v>
                </c:pt>
                <c:pt idx="79">
                  <c:v>27971</c:v>
                </c:pt>
                <c:pt idx="80">
                  <c:v>28003</c:v>
                </c:pt>
                <c:pt idx="81">
                  <c:v>28033</c:v>
                </c:pt>
                <c:pt idx="82">
                  <c:v>28062</c:v>
                </c:pt>
                <c:pt idx="83">
                  <c:v>28094</c:v>
                </c:pt>
                <c:pt idx="84">
                  <c:v>28125</c:v>
                </c:pt>
                <c:pt idx="85">
                  <c:v>28156</c:v>
                </c:pt>
                <c:pt idx="86">
                  <c:v>28184</c:v>
                </c:pt>
                <c:pt idx="87">
                  <c:v>28215</c:v>
                </c:pt>
                <c:pt idx="88">
                  <c:v>28244</c:v>
                </c:pt>
                <c:pt idx="89">
                  <c:v>28276</c:v>
                </c:pt>
                <c:pt idx="90">
                  <c:v>28306</c:v>
                </c:pt>
                <c:pt idx="91">
                  <c:v>28335</c:v>
                </c:pt>
                <c:pt idx="92">
                  <c:v>28368</c:v>
                </c:pt>
                <c:pt idx="93">
                  <c:v>28398</c:v>
                </c:pt>
                <c:pt idx="94">
                  <c:v>28429</c:v>
                </c:pt>
                <c:pt idx="95">
                  <c:v>28459</c:v>
                </c:pt>
                <c:pt idx="96">
                  <c:v>28489</c:v>
                </c:pt>
                <c:pt idx="97">
                  <c:v>28521</c:v>
                </c:pt>
                <c:pt idx="98">
                  <c:v>28549</c:v>
                </c:pt>
                <c:pt idx="99">
                  <c:v>28580</c:v>
                </c:pt>
                <c:pt idx="100">
                  <c:v>28608</c:v>
                </c:pt>
                <c:pt idx="101">
                  <c:v>28641</c:v>
                </c:pt>
                <c:pt idx="102">
                  <c:v>28671</c:v>
                </c:pt>
                <c:pt idx="103">
                  <c:v>28702</c:v>
                </c:pt>
                <c:pt idx="104">
                  <c:v>28733</c:v>
                </c:pt>
                <c:pt idx="105">
                  <c:v>28762</c:v>
                </c:pt>
                <c:pt idx="106">
                  <c:v>28794</c:v>
                </c:pt>
                <c:pt idx="107">
                  <c:v>28824</c:v>
                </c:pt>
                <c:pt idx="108">
                  <c:v>28853</c:v>
                </c:pt>
                <c:pt idx="109">
                  <c:v>28886</c:v>
                </c:pt>
                <c:pt idx="110">
                  <c:v>28914</c:v>
                </c:pt>
                <c:pt idx="111">
                  <c:v>28944</c:v>
                </c:pt>
                <c:pt idx="112">
                  <c:v>28975</c:v>
                </c:pt>
                <c:pt idx="113">
                  <c:v>29006</c:v>
                </c:pt>
                <c:pt idx="114">
                  <c:v>29035</c:v>
                </c:pt>
                <c:pt idx="115">
                  <c:v>29067</c:v>
                </c:pt>
                <c:pt idx="116">
                  <c:v>29098</c:v>
                </c:pt>
                <c:pt idx="117">
                  <c:v>29126</c:v>
                </c:pt>
                <c:pt idx="118">
                  <c:v>29159</c:v>
                </c:pt>
                <c:pt idx="119">
                  <c:v>29189</c:v>
                </c:pt>
                <c:pt idx="120">
                  <c:v>29220</c:v>
                </c:pt>
                <c:pt idx="121">
                  <c:v>29251</c:v>
                </c:pt>
                <c:pt idx="122">
                  <c:v>29280</c:v>
                </c:pt>
                <c:pt idx="123">
                  <c:v>29311</c:v>
                </c:pt>
                <c:pt idx="124">
                  <c:v>29341</c:v>
                </c:pt>
                <c:pt idx="125">
                  <c:v>29371</c:v>
                </c:pt>
                <c:pt idx="126">
                  <c:v>29402</c:v>
                </c:pt>
                <c:pt idx="127">
                  <c:v>29433</c:v>
                </c:pt>
                <c:pt idx="128">
                  <c:v>29462</c:v>
                </c:pt>
                <c:pt idx="129">
                  <c:v>29494</c:v>
                </c:pt>
                <c:pt idx="130">
                  <c:v>29525</c:v>
                </c:pt>
                <c:pt idx="131">
                  <c:v>29553</c:v>
                </c:pt>
                <c:pt idx="132">
                  <c:v>29586</c:v>
                </c:pt>
                <c:pt idx="133">
                  <c:v>29616</c:v>
                </c:pt>
                <c:pt idx="134">
                  <c:v>29644</c:v>
                </c:pt>
                <c:pt idx="135">
                  <c:v>29676</c:v>
                </c:pt>
                <c:pt idx="136">
                  <c:v>29706</c:v>
                </c:pt>
                <c:pt idx="137">
                  <c:v>29735</c:v>
                </c:pt>
                <c:pt idx="138">
                  <c:v>29767</c:v>
                </c:pt>
                <c:pt idx="139">
                  <c:v>29798</c:v>
                </c:pt>
                <c:pt idx="140">
                  <c:v>29829</c:v>
                </c:pt>
                <c:pt idx="141">
                  <c:v>29859</c:v>
                </c:pt>
                <c:pt idx="142">
                  <c:v>29889</c:v>
                </c:pt>
                <c:pt idx="143">
                  <c:v>29920</c:v>
                </c:pt>
                <c:pt idx="144">
                  <c:v>29951</c:v>
                </c:pt>
                <c:pt idx="145">
                  <c:v>29980</c:v>
                </c:pt>
                <c:pt idx="146">
                  <c:v>30008</c:v>
                </c:pt>
                <c:pt idx="147">
                  <c:v>30041</c:v>
                </c:pt>
                <c:pt idx="148">
                  <c:v>30071</c:v>
                </c:pt>
                <c:pt idx="149">
                  <c:v>30102</c:v>
                </c:pt>
                <c:pt idx="150">
                  <c:v>30132</c:v>
                </c:pt>
                <c:pt idx="151">
                  <c:v>30162</c:v>
                </c:pt>
                <c:pt idx="152">
                  <c:v>30194</c:v>
                </c:pt>
                <c:pt idx="153">
                  <c:v>30224</c:v>
                </c:pt>
                <c:pt idx="154">
                  <c:v>30253</c:v>
                </c:pt>
                <c:pt idx="155">
                  <c:v>30285</c:v>
                </c:pt>
                <c:pt idx="156">
                  <c:v>30316</c:v>
                </c:pt>
                <c:pt idx="157">
                  <c:v>30347</c:v>
                </c:pt>
                <c:pt idx="158">
                  <c:v>30375</c:v>
                </c:pt>
                <c:pt idx="159">
                  <c:v>30406</c:v>
                </c:pt>
                <c:pt idx="160">
                  <c:v>30435</c:v>
                </c:pt>
                <c:pt idx="161">
                  <c:v>30467</c:v>
                </c:pt>
                <c:pt idx="162">
                  <c:v>30497</c:v>
                </c:pt>
                <c:pt idx="163">
                  <c:v>30526</c:v>
                </c:pt>
                <c:pt idx="164">
                  <c:v>30559</c:v>
                </c:pt>
                <c:pt idx="165">
                  <c:v>30589</c:v>
                </c:pt>
                <c:pt idx="166">
                  <c:v>30620</c:v>
                </c:pt>
                <c:pt idx="167">
                  <c:v>30650</c:v>
                </c:pt>
                <c:pt idx="168">
                  <c:v>30680</c:v>
                </c:pt>
                <c:pt idx="169">
                  <c:v>30712</c:v>
                </c:pt>
                <c:pt idx="170">
                  <c:v>30741</c:v>
                </c:pt>
                <c:pt idx="171">
                  <c:v>30771</c:v>
                </c:pt>
                <c:pt idx="172">
                  <c:v>30802</c:v>
                </c:pt>
                <c:pt idx="173">
                  <c:v>30833</c:v>
                </c:pt>
                <c:pt idx="174">
                  <c:v>30862</c:v>
                </c:pt>
                <c:pt idx="175">
                  <c:v>30894</c:v>
                </c:pt>
                <c:pt idx="176">
                  <c:v>30925</c:v>
                </c:pt>
                <c:pt idx="177">
                  <c:v>30953</c:v>
                </c:pt>
                <c:pt idx="178">
                  <c:v>30986</c:v>
                </c:pt>
                <c:pt idx="179">
                  <c:v>31016</c:v>
                </c:pt>
                <c:pt idx="180">
                  <c:v>31047</c:v>
                </c:pt>
                <c:pt idx="181">
                  <c:v>31078</c:v>
                </c:pt>
                <c:pt idx="182">
                  <c:v>31106</c:v>
                </c:pt>
                <c:pt idx="183">
                  <c:v>31135</c:v>
                </c:pt>
                <c:pt idx="184">
                  <c:v>31167</c:v>
                </c:pt>
                <c:pt idx="185">
                  <c:v>31198</c:v>
                </c:pt>
                <c:pt idx="186">
                  <c:v>31226</c:v>
                </c:pt>
                <c:pt idx="187">
                  <c:v>31259</c:v>
                </c:pt>
                <c:pt idx="188">
                  <c:v>31289</c:v>
                </c:pt>
                <c:pt idx="189">
                  <c:v>31320</c:v>
                </c:pt>
                <c:pt idx="190">
                  <c:v>31351</c:v>
                </c:pt>
                <c:pt idx="191">
                  <c:v>31380</c:v>
                </c:pt>
                <c:pt idx="192">
                  <c:v>31412</c:v>
                </c:pt>
                <c:pt idx="193">
                  <c:v>31443</c:v>
                </c:pt>
                <c:pt idx="194">
                  <c:v>31471</c:v>
                </c:pt>
                <c:pt idx="195">
                  <c:v>31502</c:v>
                </c:pt>
                <c:pt idx="196">
                  <c:v>31532</c:v>
                </c:pt>
                <c:pt idx="197">
                  <c:v>31562</c:v>
                </c:pt>
                <c:pt idx="198">
                  <c:v>31593</c:v>
                </c:pt>
                <c:pt idx="199">
                  <c:v>31624</c:v>
                </c:pt>
                <c:pt idx="200">
                  <c:v>31653</c:v>
                </c:pt>
                <c:pt idx="201">
                  <c:v>31685</c:v>
                </c:pt>
                <c:pt idx="202">
                  <c:v>31716</c:v>
                </c:pt>
                <c:pt idx="203">
                  <c:v>31744</c:v>
                </c:pt>
                <c:pt idx="204">
                  <c:v>31777</c:v>
                </c:pt>
                <c:pt idx="205">
                  <c:v>31807</c:v>
                </c:pt>
                <c:pt idx="206">
                  <c:v>31835</c:v>
                </c:pt>
                <c:pt idx="207">
                  <c:v>31867</c:v>
                </c:pt>
                <c:pt idx="208">
                  <c:v>31897</c:v>
                </c:pt>
                <c:pt idx="209">
                  <c:v>31926</c:v>
                </c:pt>
                <c:pt idx="210">
                  <c:v>31958</c:v>
                </c:pt>
                <c:pt idx="211">
                  <c:v>31989</c:v>
                </c:pt>
                <c:pt idx="212">
                  <c:v>32020</c:v>
                </c:pt>
                <c:pt idx="213">
                  <c:v>32050</c:v>
                </c:pt>
                <c:pt idx="214">
                  <c:v>32080</c:v>
                </c:pt>
                <c:pt idx="215">
                  <c:v>32111</c:v>
                </c:pt>
                <c:pt idx="216">
                  <c:v>32142</c:v>
                </c:pt>
                <c:pt idx="217">
                  <c:v>32171</c:v>
                </c:pt>
                <c:pt idx="218">
                  <c:v>32202</c:v>
                </c:pt>
                <c:pt idx="219">
                  <c:v>32233</c:v>
                </c:pt>
                <c:pt idx="220">
                  <c:v>32262</c:v>
                </c:pt>
                <c:pt idx="221">
                  <c:v>32294</c:v>
                </c:pt>
                <c:pt idx="222">
                  <c:v>32324</c:v>
                </c:pt>
                <c:pt idx="223">
                  <c:v>32353</c:v>
                </c:pt>
                <c:pt idx="224">
                  <c:v>32386</c:v>
                </c:pt>
                <c:pt idx="225">
                  <c:v>32416</c:v>
                </c:pt>
                <c:pt idx="226">
                  <c:v>32447</c:v>
                </c:pt>
                <c:pt idx="227">
                  <c:v>32477</c:v>
                </c:pt>
                <c:pt idx="228">
                  <c:v>32507</c:v>
                </c:pt>
                <c:pt idx="229">
                  <c:v>32539</c:v>
                </c:pt>
                <c:pt idx="230">
                  <c:v>32567</c:v>
                </c:pt>
                <c:pt idx="231">
                  <c:v>32598</c:v>
                </c:pt>
                <c:pt idx="232">
                  <c:v>32626</c:v>
                </c:pt>
                <c:pt idx="233">
                  <c:v>32659</c:v>
                </c:pt>
                <c:pt idx="234">
                  <c:v>32689</c:v>
                </c:pt>
                <c:pt idx="235">
                  <c:v>32720</c:v>
                </c:pt>
                <c:pt idx="236">
                  <c:v>32751</c:v>
                </c:pt>
                <c:pt idx="237">
                  <c:v>32780</c:v>
                </c:pt>
                <c:pt idx="238">
                  <c:v>32812</c:v>
                </c:pt>
                <c:pt idx="239">
                  <c:v>32842</c:v>
                </c:pt>
                <c:pt idx="240">
                  <c:v>32871</c:v>
                </c:pt>
                <c:pt idx="241">
                  <c:v>32904</c:v>
                </c:pt>
                <c:pt idx="242">
                  <c:v>32932</c:v>
                </c:pt>
                <c:pt idx="243">
                  <c:v>32962</c:v>
                </c:pt>
                <c:pt idx="244">
                  <c:v>32993</c:v>
                </c:pt>
                <c:pt idx="245">
                  <c:v>33024</c:v>
                </c:pt>
                <c:pt idx="246">
                  <c:v>33053</c:v>
                </c:pt>
                <c:pt idx="247">
                  <c:v>33085</c:v>
                </c:pt>
                <c:pt idx="248">
                  <c:v>33116</c:v>
                </c:pt>
                <c:pt idx="249">
                  <c:v>33144</c:v>
                </c:pt>
                <c:pt idx="250">
                  <c:v>33177</c:v>
                </c:pt>
                <c:pt idx="251">
                  <c:v>33207</c:v>
                </c:pt>
                <c:pt idx="252">
                  <c:v>33238</c:v>
                </c:pt>
                <c:pt idx="253">
                  <c:v>33269</c:v>
                </c:pt>
                <c:pt idx="254">
                  <c:v>33297</c:v>
                </c:pt>
                <c:pt idx="255">
                  <c:v>33326</c:v>
                </c:pt>
                <c:pt idx="256">
                  <c:v>33358</c:v>
                </c:pt>
                <c:pt idx="257">
                  <c:v>33389</c:v>
                </c:pt>
                <c:pt idx="258">
                  <c:v>33417</c:v>
                </c:pt>
                <c:pt idx="259">
                  <c:v>33450</c:v>
                </c:pt>
                <c:pt idx="260">
                  <c:v>33480</c:v>
                </c:pt>
                <c:pt idx="261">
                  <c:v>33511</c:v>
                </c:pt>
                <c:pt idx="262">
                  <c:v>33542</c:v>
                </c:pt>
                <c:pt idx="263">
                  <c:v>33571</c:v>
                </c:pt>
                <c:pt idx="264">
                  <c:v>33603</c:v>
                </c:pt>
                <c:pt idx="265">
                  <c:v>33634</c:v>
                </c:pt>
                <c:pt idx="266">
                  <c:v>33662</c:v>
                </c:pt>
                <c:pt idx="267">
                  <c:v>33694</c:v>
                </c:pt>
                <c:pt idx="268">
                  <c:v>33724</c:v>
                </c:pt>
                <c:pt idx="269">
                  <c:v>33753</c:v>
                </c:pt>
                <c:pt idx="270">
                  <c:v>33785</c:v>
                </c:pt>
                <c:pt idx="271">
                  <c:v>33816</c:v>
                </c:pt>
                <c:pt idx="272">
                  <c:v>33847</c:v>
                </c:pt>
                <c:pt idx="273">
                  <c:v>33877</c:v>
                </c:pt>
                <c:pt idx="274">
                  <c:v>33907</c:v>
                </c:pt>
                <c:pt idx="275">
                  <c:v>33938</c:v>
                </c:pt>
                <c:pt idx="276">
                  <c:v>33969</c:v>
                </c:pt>
                <c:pt idx="277">
                  <c:v>33998</c:v>
                </c:pt>
                <c:pt idx="278">
                  <c:v>34026</c:v>
                </c:pt>
                <c:pt idx="279">
                  <c:v>34059</c:v>
                </c:pt>
                <c:pt idx="280">
                  <c:v>34089</c:v>
                </c:pt>
                <c:pt idx="281">
                  <c:v>34120</c:v>
                </c:pt>
                <c:pt idx="282">
                  <c:v>34150</c:v>
                </c:pt>
                <c:pt idx="283">
                  <c:v>34180</c:v>
                </c:pt>
                <c:pt idx="284">
                  <c:v>34212</c:v>
                </c:pt>
                <c:pt idx="285">
                  <c:v>34242</c:v>
                </c:pt>
                <c:pt idx="286">
                  <c:v>34271</c:v>
                </c:pt>
                <c:pt idx="287">
                  <c:v>34303</c:v>
                </c:pt>
                <c:pt idx="288">
                  <c:v>34334</c:v>
                </c:pt>
                <c:pt idx="289">
                  <c:v>34365</c:v>
                </c:pt>
                <c:pt idx="290">
                  <c:v>34393</c:v>
                </c:pt>
                <c:pt idx="291">
                  <c:v>34424</c:v>
                </c:pt>
                <c:pt idx="292">
                  <c:v>34453</c:v>
                </c:pt>
                <c:pt idx="293">
                  <c:v>34485</c:v>
                </c:pt>
                <c:pt idx="294">
                  <c:v>34515</c:v>
                </c:pt>
                <c:pt idx="295">
                  <c:v>34544</c:v>
                </c:pt>
                <c:pt idx="296">
                  <c:v>34577</c:v>
                </c:pt>
                <c:pt idx="297">
                  <c:v>34607</c:v>
                </c:pt>
                <c:pt idx="298">
                  <c:v>34638</c:v>
                </c:pt>
                <c:pt idx="299">
                  <c:v>34668</c:v>
                </c:pt>
                <c:pt idx="300">
                  <c:v>34698</c:v>
                </c:pt>
                <c:pt idx="301">
                  <c:v>34730</c:v>
                </c:pt>
                <c:pt idx="302">
                  <c:v>34758</c:v>
                </c:pt>
                <c:pt idx="303">
                  <c:v>34789</c:v>
                </c:pt>
                <c:pt idx="304">
                  <c:v>34817</c:v>
                </c:pt>
                <c:pt idx="305">
                  <c:v>34850</c:v>
                </c:pt>
                <c:pt idx="306">
                  <c:v>34880</c:v>
                </c:pt>
                <c:pt idx="307">
                  <c:v>34911</c:v>
                </c:pt>
                <c:pt idx="308">
                  <c:v>34942</c:v>
                </c:pt>
                <c:pt idx="309">
                  <c:v>34971</c:v>
                </c:pt>
                <c:pt idx="310">
                  <c:v>35003</c:v>
                </c:pt>
                <c:pt idx="311">
                  <c:v>35033</c:v>
                </c:pt>
                <c:pt idx="312">
                  <c:v>35062</c:v>
                </c:pt>
                <c:pt idx="313">
                  <c:v>35095</c:v>
                </c:pt>
                <c:pt idx="314">
                  <c:v>35124</c:v>
                </c:pt>
                <c:pt idx="315">
                  <c:v>35153</c:v>
                </c:pt>
                <c:pt idx="316">
                  <c:v>35185</c:v>
                </c:pt>
                <c:pt idx="317">
                  <c:v>35216</c:v>
                </c:pt>
                <c:pt idx="318">
                  <c:v>35244</c:v>
                </c:pt>
                <c:pt idx="319">
                  <c:v>35277</c:v>
                </c:pt>
                <c:pt idx="320">
                  <c:v>35307</c:v>
                </c:pt>
                <c:pt idx="321">
                  <c:v>35338</c:v>
                </c:pt>
                <c:pt idx="322">
                  <c:v>35369</c:v>
                </c:pt>
                <c:pt idx="323">
                  <c:v>35398</c:v>
                </c:pt>
                <c:pt idx="324">
                  <c:v>35430</c:v>
                </c:pt>
                <c:pt idx="325">
                  <c:v>35461</c:v>
                </c:pt>
                <c:pt idx="326">
                  <c:v>35489</c:v>
                </c:pt>
                <c:pt idx="327">
                  <c:v>35520</c:v>
                </c:pt>
                <c:pt idx="328">
                  <c:v>35550</c:v>
                </c:pt>
                <c:pt idx="329">
                  <c:v>35580</c:v>
                </c:pt>
                <c:pt idx="330">
                  <c:v>35611</c:v>
                </c:pt>
                <c:pt idx="331">
                  <c:v>35642</c:v>
                </c:pt>
                <c:pt idx="332">
                  <c:v>35671</c:v>
                </c:pt>
                <c:pt idx="333">
                  <c:v>35703</c:v>
                </c:pt>
                <c:pt idx="334">
                  <c:v>35734</c:v>
                </c:pt>
                <c:pt idx="335">
                  <c:v>35762</c:v>
                </c:pt>
                <c:pt idx="336">
                  <c:v>35795</c:v>
                </c:pt>
                <c:pt idx="337">
                  <c:v>35825</c:v>
                </c:pt>
                <c:pt idx="338">
                  <c:v>35853</c:v>
                </c:pt>
                <c:pt idx="339">
                  <c:v>35885</c:v>
                </c:pt>
                <c:pt idx="340">
                  <c:v>35915</c:v>
                </c:pt>
                <c:pt idx="341">
                  <c:v>35944</c:v>
                </c:pt>
                <c:pt idx="342">
                  <c:v>35976</c:v>
                </c:pt>
                <c:pt idx="343">
                  <c:v>36007</c:v>
                </c:pt>
                <c:pt idx="344">
                  <c:v>36038</c:v>
                </c:pt>
                <c:pt idx="345">
                  <c:v>36068</c:v>
                </c:pt>
                <c:pt idx="346">
                  <c:v>36098</c:v>
                </c:pt>
                <c:pt idx="347">
                  <c:v>36129</c:v>
                </c:pt>
                <c:pt idx="348">
                  <c:v>36160</c:v>
                </c:pt>
                <c:pt idx="349">
                  <c:v>36189</c:v>
                </c:pt>
                <c:pt idx="350">
                  <c:v>36217</c:v>
                </c:pt>
                <c:pt idx="351">
                  <c:v>36250</c:v>
                </c:pt>
                <c:pt idx="352">
                  <c:v>36280</c:v>
                </c:pt>
                <c:pt idx="353">
                  <c:v>36311</c:v>
                </c:pt>
                <c:pt idx="354">
                  <c:v>36341</c:v>
                </c:pt>
                <c:pt idx="355">
                  <c:v>36371</c:v>
                </c:pt>
                <c:pt idx="356">
                  <c:v>36403</c:v>
                </c:pt>
                <c:pt idx="357">
                  <c:v>36433</c:v>
                </c:pt>
                <c:pt idx="358">
                  <c:v>36462</c:v>
                </c:pt>
                <c:pt idx="359">
                  <c:v>36494</c:v>
                </c:pt>
                <c:pt idx="360">
                  <c:v>36525</c:v>
                </c:pt>
                <c:pt idx="361">
                  <c:v>36556</c:v>
                </c:pt>
                <c:pt idx="362">
                  <c:v>36585</c:v>
                </c:pt>
                <c:pt idx="363">
                  <c:v>36616</c:v>
                </c:pt>
                <c:pt idx="364">
                  <c:v>36644</c:v>
                </c:pt>
                <c:pt idx="365">
                  <c:v>36677</c:v>
                </c:pt>
                <c:pt idx="366">
                  <c:v>36707</c:v>
                </c:pt>
                <c:pt idx="367">
                  <c:v>36738</c:v>
                </c:pt>
                <c:pt idx="368">
                  <c:v>36769</c:v>
                </c:pt>
                <c:pt idx="369">
                  <c:v>36798</c:v>
                </c:pt>
                <c:pt idx="370">
                  <c:v>36830</c:v>
                </c:pt>
                <c:pt idx="371">
                  <c:v>36860</c:v>
                </c:pt>
                <c:pt idx="372">
                  <c:v>36889</c:v>
                </c:pt>
                <c:pt idx="373">
                  <c:v>36922</c:v>
                </c:pt>
                <c:pt idx="374">
                  <c:v>36950</c:v>
                </c:pt>
                <c:pt idx="375">
                  <c:v>36980</c:v>
                </c:pt>
                <c:pt idx="376">
                  <c:v>37011</c:v>
                </c:pt>
                <c:pt idx="377">
                  <c:v>37042</c:v>
                </c:pt>
                <c:pt idx="378">
                  <c:v>37071</c:v>
                </c:pt>
                <c:pt idx="379">
                  <c:v>37103</c:v>
                </c:pt>
                <c:pt idx="380">
                  <c:v>37134</c:v>
                </c:pt>
                <c:pt idx="381">
                  <c:v>37162</c:v>
                </c:pt>
                <c:pt idx="382">
                  <c:v>37195</c:v>
                </c:pt>
                <c:pt idx="383">
                  <c:v>37225</c:v>
                </c:pt>
                <c:pt idx="384">
                  <c:v>37256</c:v>
                </c:pt>
                <c:pt idx="385">
                  <c:v>37287</c:v>
                </c:pt>
                <c:pt idx="386">
                  <c:v>37315</c:v>
                </c:pt>
                <c:pt idx="387">
                  <c:v>37344</c:v>
                </c:pt>
                <c:pt idx="388">
                  <c:v>37376</c:v>
                </c:pt>
                <c:pt idx="389">
                  <c:v>37407</c:v>
                </c:pt>
                <c:pt idx="390">
                  <c:v>37435</c:v>
                </c:pt>
                <c:pt idx="391">
                  <c:v>37468</c:v>
                </c:pt>
                <c:pt idx="392">
                  <c:v>37498</c:v>
                </c:pt>
                <c:pt idx="393">
                  <c:v>37529</c:v>
                </c:pt>
                <c:pt idx="394">
                  <c:v>37560</c:v>
                </c:pt>
                <c:pt idx="395">
                  <c:v>37589</c:v>
                </c:pt>
                <c:pt idx="396">
                  <c:v>37621</c:v>
                </c:pt>
                <c:pt idx="397">
                  <c:v>37652</c:v>
                </c:pt>
                <c:pt idx="398">
                  <c:v>37680</c:v>
                </c:pt>
                <c:pt idx="399">
                  <c:v>37711</c:v>
                </c:pt>
                <c:pt idx="400">
                  <c:v>37741</c:v>
                </c:pt>
                <c:pt idx="401">
                  <c:v>37771</c:v>
                </c:pt>
                <c:pt idx="402">
                  <c:v>37802</c:v>
                </c:pt>
                <c:pt idx="403">
                  <c:v>37833</c:v>
                </c:pt>
                <c:pt idx="404">
                  <c:v>37862</c:v>
                </c:pt>
                <c:pt idx="405">
                  <c:v>37894</c:v>
                </c:pt>
                <c:pt idx="406">
                  <c:v>37925</c:v>
                </c:pt>
                <c:pt idx="407">
                  <c:v>37953</c:v>
                </c:pt>
                <c:pt idx="408">
                  <c:v>37986</c:v>
                </c:pt>
                <c:pt idx="409">
                  <c:v>38016</c:v>
                </c:pt>
                <c:pt idx="410">
                  <c:v>38044</c:v>
                </c:pt>
                <c:pt idx="411">
                  <c:v>38077</c:v>
                </c:pt>
                <c:pt idx="412">
                  <c:v>38107</c:v>
                </c:pt>
                <c:pt idx="413">
                  <c:v>38138</c:v>
                </c:pt>
                <c:pt idx="414">
                  <c:v>38168</c:v>
                </c:pt>
                <c:pt idx="415">
                  <c:v>38198</c:v>
                </c:pt>
                <c:pt idx="416">
                  <c:v>38230</c:v>
                </c:pt>
                <c:pt idx="417">
                  <c:v>38260</c:v>
                </c:pt>
                <c:pt idx="418">
                  <c:v>38289</c:v>
                </c:pt>
                <c:pt idx="419">
                  <c:v>38321</c:v>
                </c:pt>
                <c:pt idx="420">
                  <c:v>38352</c:v>
                </c:pt>
                <c:pt idx="421">
                  <c:v>38383</c:v>
                </c:pt>
                <c:pt idx="422">
                  <c:v>38411</c:v>
                </c:pt>
                <c:pt idx="423">
                  <c:v>38442</c:v>
                </c:pt>
                <c:pt idx="424">
                  <c:v>38471</c:v>
                </c:pt>
                <c:pt idx="425">
                  <c:v>38503</c:v>
                </c:pt>
                <c:pt idx="426">
                  <c:v>38533</c:v>
                </c:pt>
                <c:pt idx="427">
                  <c:v>38562</c:v>
                </c:pt>
                <c:pt idx="428">
                  <c:v>38595</c:v>
                </c:pt>
                <c:pt idx="429">
                  <c:v>38625</c:v>
                </c:pt>
                <c:pt idx="430">
                  <c:v>38656</c:v>
                </c:pt>
                <c:pt idx="431">
                  <c:v>38686</c:v>
                </c:pt>
                <c:pt idx="432">
                  <c:v>38716</c:v>
                </c:pt>
                <c:pt idx="433">
                  <c:v>38748</c:v>
                </c:pt>
                <c:pt idx="434">
                  <c:v>38776</c:v>
                </c:pt>
                <c:pt idx="435">
                  <c:v>38807</c:v>
                </c:pt>
                <c:pt idx="436">
                  <c:v>38835</c:v>
                </c:pt>
                <c:pt idx="437">
                  <c:v>38868</c:v>
                </c:pt>
                <c:pt idx="438">
                  <c:v>38898</c:v>
                </c:pt>
                <c:pt idx="439">
                  <c:v>38929</c:v>
                </c:pt>
                <c:pt idx="440">
                  <c:v>38960</c:v>
                </c:pt>
                <c:pt idx="441">
                  <c:v>38989</c:v>
                </c:pt>
                <c:pt idx="442">
                  <c:v>39021</c:v>
                </c:pt>
                <c:pt idx="443">
                  <c:v>39051</c:v>
                </c:pt>
                <c:pt idx="444">
                  <c:v>39080</c:v>
                </c:pt>
                <c:pt idx="445">
                  <c:v>39113</c:v>
                </c:pt>
                <c:pt idx="446">
                  <c:v>39141</c:v>
                </c:pt>
                <c:pt idx="447">
                  <c:v>39171</c:v>
                </c:pt>
                <c:pt idx="448">
                  <c:v>39202</c:v>
                </c:pt>
                <c:pt idx="449">
                  <c:v>39233</c:v>
                </c:pt>
                <c:pt idx="450">
                  <c:v>39262</c:v>
                </c:pt>
                <c:pt idx="451">
                  <c:v>39294</c:v>
                </c:pt>
                <c:pt idx="452">
                  <c:v>39325</c:v>
                </c:pt>
                <c:pt idx="453">
                  <c:v>39353</c:v>
                </c:pt>
                <c:pt idx="454">
                  <c:v>39386</c:v>
                </c:pt>
                <c:pt idx="455">
                  <c:v>39416</c:v>
                </c:pt>
                <c:pt idx="456">
                  <c:v>39447</c:v>
                </c:pt>
                <c:pt idx="457">
                  <c:v>39478</c:v>
                </c:pt>
                <c:pt idx="458">
                  <c:v>39507</c:v>
                </c:pt>
                <c:pt idx="459">
                  <c:v>39538</c:v>
                </c:pt>
                <c:pt idx="460">
                  <c:v>39568</c:v>
                </c:pt>
                <c:pt idx="461">
                  <c:v>39598</c:v>
                </c:pt>
                <c:pt idx="462">
                  <c:v>39629</c:v>
                </c:pt>
                <c:pt idx="463">
                  <c:v>39660</c:v>
                </c:pt>
                <c:pt idx="464">
                  <c:v>39689</c:v>
                </c:pt>
                <c:pt idx="465">
                  <c:v>39721</c:v>
                </c:pt>
                <c:pt idx="466">
                  <c:v>39752</c:v>
                </c:pt>
                <c:pt idx="467">
                  <c:v>39780</c:v>
                </c:pt>
                <c:pt idx="468">
                  <c:v>39813</c:v>
                </c:pt>
                <c:pt idx="469">
                  <c:v>39843</c:v>
                </c:pt>
                <c:pt idx="470">
                  <c:v>39871</c:v>
                </c:pt>
                <c:pt idx="471">
                  <c:v>39903</c:v>
                </c:pt>
                <c:pt idx="472">
                  <c:v>39933</c:v>
                </c:pt>
                <c:pt idx="473">
                  <c:v>39962</c:v>
                </c:pt>
                <c:pt idx="474">
                  <c:v>39994</c:v>
                </c:pt>
                <c:pt idx="475">
                  <c:v>40025</c:v>
                </c:pt>
                <c:pt idx="476">
                  <c:v>40056</c:v>
                </c:pt>
                <c:pt idx="477">
                  <c:v>40086</c:v>
                </c:pt>
                <c:pt idx="478">
                  <c:v>40116</c:v>
                </c:pt>
                <c:pt idx="479">
                  <c:v>40147</c:v>
                </c:pt>
                <c:pt idx="480">
                  <c:v>40178</c:v>
                </c:pt>
                <c:pt idx="481">
                  <c:v>40207</c:v>
                </c:pt>
                <c:pt idx="482">
                  <c:v>40235</c:v>
                </c:pt>
                <c:pt idx="483">
                  <c:v>40268</c:v>
                </c:pt>
                <c:pt idx="484">
                  <c:v>40298</c:v>
                </c:pt>
                <c:pt idx="485">
                  <c:v>40329</c:v>
                </c:pt>
                <c:pt idx="486">
                  <c:v>40359</c:v>
                </c:pt>
                <c:pt idx="487">
                  <c:v>40389</c:v>
                </c:pt>
                <c:pt idx="488">
                  <c:v>40421</c:v>
                </c:pt>
                <c:pt idx="489">
                  <c:v>40451</c:v>
                </c:pt>
                <c:pt idx="490">
                  <c:v>40480</c:v>
                </c:pt>
                <c:pt idx="491">
                  <c:v>40512</c:v>
                </c:pt>
                <c:pt idx="492">
                  <c:v>40543</c:v>
                </c:pt>
                <c:pt idx="493">
                  <c:v>40574</c:v>
                </c:pt>
                <c:pt idx="494">
                  <c:v>40602</c:v>
                </c:pt>
                <c:pt idx="495">
                  <c:v>40633</c:v>
                </c:pt>
                <c:pt idx="496">
                  <c:v>40662</c:v>
                </c:pt>
                <c:pt idx="497">
                  <c:v>40694</c:v>
                </c:pt>
                <c:pt idx="498">
                  <c:v>40724</c:v>
                </c:pt>
                <c:pt idx="499">
                  <c:v>40753</c:v>
                </c:pt>
                <c:pt idx="500">
                  <c:v>40786</c:v>
                </c:pt>
                <c:pt idx="501">
                  <c:v>40816</c:v>
                </c:pt>
                <c:pt idx="502">
                  <c:v>40847</c:v>
                </c:pt>
                <c:pt idx="503">
                  <c:v>40877</c:v>
                </c:pt>
                <c:pt idx="504">
                  <c:v>40907</c:v>
                </c:pt>
                <c:pt idx="505">
                  <c:v>40939</c:v>
                </c:pt>
                <c:pt idx="506">
                  <c:v>40968</c:v>
                </c:pt>
                <c:pt idx="507">
                  <c:v>40998</c:v>
                </c:pt>
                <c:pt idx="508">
                  <c:v>41029</c:v>
                </c:pt>
                <c:pt idx="509">
                  <c:v>41060</c:v>
                </c:pt>
                <c:pt idx="510">
                  <c:v>41089</c:v>
                </c:pt>
                <c:pt idx="511">
                  <c:v>41121</c:v>
                </c:pt>
                <c:pt idx="512">
                  <c:v>41152</c:v>
                </c:pt>
                <c:pt idx="513">
                  <c:v>41180</c:v>
                </c:pt>
                <c:pt idx="514">
                  <c:v>41213</c:v>
                </c:pt>
                <c:pt idx="515">
                  <c:v>41243</c:v>
                </c:pt>
                <c:pt idx="516">
                  <c:v>41274</c:v>
                </c:pt>
                <c:pt idx="517">
                  <c:v>41305</c:v>
                </c:pt>
                <c:pt idx="518">
                  <c:v>41333</c:v>
                </c:pt>
                <c:pt idx="519">
                  <c:v>41362</c:v>
                </c:pt>
                <c:pt idx="520">
                  <c:v>41394</c:v>
                </c:pt>
                <c:pt idx="521">
                  <c:v>41425</c:v>
                </c:pt>
                <c:pt idx="522">
                  <c:v>41453</c:v>
                </c:pt>
                <c:pt idx="523">
                  <c:v>41486</c:v>
                </c:pt>
                <c:pt idx="524">
                  <c:v>41516</c:v>
                </c:pt>
                <c:pt idx="525">
                  <c:v>41547</c:v>
                </c:pt>
                <c:pt idx="526">
                  <c:v>41578</c:v>
                </c:pt>
                <c:pt idx="527">
                  <c:v>41607</c:v>
                </c:pt>
                <c:pt idx="528">
                  <c:v>41639</c:v>
                </c:pt>
                <c:pt idx="529">
                  <c:v>41670</c:v>
                </c:pt>
                <c:pt idx="530">
                  <c:v>41698</c:v>
                </c:pt>
                <c:pt idx="531">
                  <c:v>41729</c:v>
                </c:pt>
                <c:pt idx="532">
                  <c:v>41759</c:v>
                </c:pt>
                <c:pt idx="533">
                  <c:v>41789</c:v>
                </c:pt>
                <c:pt idx="534">
                  <c:v>41820</c:v>
                </c:pt>
                <c:pt idx="535">
                  <c:v>41851</c:v>
                </c:pt>
                <c:pt idx="536">
                  <c:v>41880</c:v>
                </c:pt>
                <c:pt idx="537">
                  <c:v>41912</c:v>
                </c:pt>
                <c:pt idx="538">
                  <c:v>41943</c:v>
                </c:pt>
                <c:pt idx="539">
                  <c:v>41971</c:v>
                </c:pt>
                <c:pt idx="540">
                  <c:v>42004</c:v>
                </c:pt>
                <c:pt idx="541">
                  <c:v>42034</c:v>
                </c:pt>
                <c:pt idx="542">
                  <c:v>42062</c:v>
                </c:pt>
                <c:pt idx="543">
                  <c:v>42094</c:v>
                </c:pt>
                <c:pt idx="544">
                  <c:v>42124</c:v>
                </c:pt>
                <c:pt idx="545">
                  <c:v>42153</c:v>
                </c:pt>
                <c:pt idx="546">
                  <c:v>42185</c:v>
                </c:pt>
                <c:pt idx="547">
                  <c:v>42216</c:v>
                </c:pt>
                <c:pt idx="548">
                  <c:v>42247</c:v>
                </c:pt>
                <c:pt idx="549">
                  <c:v>42277</c:v>
                </c:pt>
                <c:pt idx="550">
                  <c:v>42307</c:v>
                </c:pt>
                <c:pt idx="551">
                  <c:v>42338</c:v>
                </c:pt>
                <c:pt idx="552">
                  <c:v>42369</c:v>
                </c:pt>
                <c:pt idx="553">
                  <c:v>42398</c:v>
                </c:pt>
                <c:pt idx="554">
                  <c:v>42429</c:v>
                </c:pt>
                <c:pt idx="555">
                  <c:v>42460</c:v>
                </c:pt>
                <c:pt idx="556">
                  <c:v>42489</c:v>
                </c:pt>
                <c:pt idx="557">
                  <c:v>42521</c:v>
                </c:pt>
                <c:pt idx="558">
                  <c:v>42551</c:v>
                </c:pt>
                <c:pt idx="559">
                  <c:v>42580</c:v>
                </c:pt>
                <c:pt idx="560">
                  <c:v>42613</c:v>
                </c:pt>
                <c:pt idx="561">
                  <c:v>42643</c:v>
                </c:pt>
                <c:pt idx="562">
                  <c:v>42674</c:v>
                </c:pt>
                <c:pt idx="563">
                  <c:v>42704</c:v>
                </c:pt>
                <c:pt idx="564">
                  <c:v>42734</c:v>
                </c:pt>
                <c:pt idx="565">
                  <c:v>42766</c:v>
                </c:pt>
                <c:pt idx="566">
                  <c:v>42794</c:v>
                </c:pt>
                <c:pt idx="567">
                  <c:v>42825</c:v>
                </c:pt>
                <c:pt idx="568">
                  <c:v>42853</c:v>
                </c:pt>
                <c:pt idx="569">
                  <c:v>42886</c:v>
                </c:pt>
                <c:pt idx="570">
                  <c:v>42916</c:v>
                </c:pt>
                <c:pt idx="571">
                  <c:v>42947</c:v>
                </c:pt>
                <c:pt idx="572">
                  <c:v>42978</c:v>
                </c:pt>
                <c:pt idx="573">
                  <c:v>43007</c:v>
                </c:pt>
                <c:pt idx="574">
                  <c:v>43039</c:v>
                </c:pt>
                <c:pt idx="575">
                  <c:v>43069</c:v>
                </c:pt>
                <c:pt idx="576">
                  <c:v>43098</c:v>
                </c:pt>
                <c:pt idx="577">
                  <c:v>43131</c:v>
                </c:pt>
                <c:pt idx="578">
                  <c:v>43159</c:v>
                </c:pt>
                <c:pt idx="579">
                  <c:v>43189</c:v>
                </c:pt>
                <c:pt idx="580">
                  <c:v>43220</c:v>
                </c:pt>
                <c:pt idx="581">
                  <c:v>43251</c:v>
                </c:pt>
                <c:pt idx="582">
                  <c:v>43280</c:v>
                </c:pt>
                <c:pt idx="583">
                  <c:v>43312</c:v>
                </c:pt>
                <c:pt idx="584">
                  <c:v>43343</c:v>
                </c:pt>
                <c:pt idx="585">
                  <c:v>43371</c:v>
                </c:pt>
                <c:pt idx="586">
                  <c:v>43404</c:v>
                </c:pt>
                <c:pt idx="587">
                  <c:v>43434</c:v>
                </c:pt>
                <c:pt idx="588">
                  <c:v>43465</c:v>
                </c:pt>
                <c:pt idx="589">
                  <c:v>43496</c:v>
                </c:pt>
                <c:pt idx="590">
                  <c:v>43524</c:v>
                </c:pt>
                <c:pt idx="591">
                  <c:v>43553</c:v>
                </c:pt>
                <c:pt idx="592">
                  <c:v>43585</c:v>
                </c:pt>
                <c:pt idx="593">
                  <c:v>43616</c:v>
                </c:pt>
                <c:pt idx="594">
                  <c:v>43644</c:v>
                </c:pt>
                <c:pt idx="595">
                  <c:v>43677</c:v>
                </c:pt>
                <c:pt idx="596">
                  <c:v>43707</c:v>
                </c:pt>
                <c:pt idx="597">
                  <c:v>43738</c:v>
                </c:pt>
                <c:pt idx="598">
                  <c:v>43769</c:v>
                </c:pt>
                <c:pt idx="599">
                  <c:v>43798</c:v>
                </c:pt>
                <c:pt idx="600">
                  <c:v>43830</c:v>
                </c:pt>
                <c:pt idx="601">
                  <c:v>43861</c:v>
                </c:pt>
                <c:pt idx="602">
                  <c:v>43889</c:v>
                </c:pt>
                <c:pt idx="603">
                  <c:v>43921</c:v>
                </c:pt>
                <c:pt idx="604">
                  <c:v>43951</c:v>
                </c:pt>
                <c:pt idx="605">
                  <c:v>43980</c:v>
                </c:pt>
                <c:pt idx="606">
                  <c:v>44012</c:v>
                </c:pt>
                <c:pt idx="607">
                  <c:v>44043</c:v>
                </c:pt>
                <c:pt idx="608">
                  <c:v>44074</c:v>
                </c:pt>
                <c:pt idx="609">
                  <c:v>44104</c:v>
                </c:pt>
                <c:pt idx="610">
                  <c:v>44134</c:v>
                </c:pt>
                <c:pt idx="611">
                  <c:v>44165</c:v>
                </c:pt>
                <c:pt idx="612">
                  <c:v>44196</c:v>
                </c:pt>
                <c:pt idx="613">
                  <c:v>44225</c:v>
                </c:pt>
                <c:pt idx="614">
                  <c:v>44253</c:v>
                </c:pt>
                <c:pt idx="615">
                  <c:v>44286</c:v>
                </c:pt>
                <c:pt idx="616">
                  <c:v>44316</c:v>
                </c:pt>
                <c:pt idx="617">
                  <c:v>44347</c:v>
                </c:pt>
                <c:pt idx="618">
                  <c:v>44377</c:v>
                </c:pt>
                <c:pt idx="619">
                  <c:v>44407</c:v>
                </c:pt>
                <c:pt idx="620">
                  <c:v>44439</c:v>
                </c:pt>
                <c:pt idx="621">
                  <c:v>44469</c:v>
                </c:pt>
                <c:pt idx="622">
                  <c:v>44498</c:v>
                </c:pt>
                <c:pt idx="623">
                  <c:v>44530</c:v>
                </c:pt>
                <c:pt idx="624">
                  <c:v>44561</c:v>
                </c:pt>
              </c:numCache>
            </c:numRef>
          </c:xVal>
          <c:yVal>
            <c:numRef>
              <c:f>'World-Daten USD'!$D$4:$D$628</c:f>
              <c:numCache>
                <c:formatCode>General</c:formatCode>
                <c:ptCount val="625"/>
                <c:pt idx="12" formatCode="0.00%">
                  <c:v>-3.0849999999999933E-2</c:v>
                </c:pt>
                <c:pt idx="13" formatCode="0.00%">
                  <c:v>7.319887777248435E-2</c:v>
                </c:pt>
                <c:pt idx="14" formatCode="0.00%">
                  <c:v>5.1670858785483276E-2</c:v>
                </c:pt>
                <c:pt idx="15" formatCode="0.00%">
                  <c:v>9.4413968149998029E-2</c:v>
                </c:pt>
                <c:pt idx="16" formatCode="0.00%">
                  <c:v>0.2466865361602204</c:v>
                </c:pt>
                <c:pt idx="17" formatCode="0.00%">
                  <c:v>0.29912037594890961</c:v>
                </c:pt>
                <c:pt idx="18" formatCode="0.00%">
                  <c:v>0.34545252390482561</c:v>
                </c:pt>
                <c:pt idx="19" formatCode="0.00%">
                  <c:v>0.24664689117664174</c:v>
                </c:pt>
                <c:pt idx="20" formatCode="0.00%">
                  <c:v>0.23320082433360723</c:v>
                </c:pt>
                <c:pt idx="21" formatCode="0.00%">
                  <c:v>0.18326115177762992</c:v>
                </c:pt>
                <c:pt idx="22" formatCode="0.00%">
                  <c:v>0.15542440817591974</c:v>
                </c:pt>
                <c:pt idx="23" formatCode="0.00%">
                  <c:v>0.13966232387883504</c:v>
                </c:pt>
                <c:pt idx="24" formatCode="0.00%">
                  <c:v>0.18363514419852445</c:v>
                </c:pt>
                <c:pt idx="25" formatCode="0.00%">
                  <c:v>0.17305093273091376</c:v>
                </c:pt>
                <c:pt idx="26" formatCode="0.00%">
                  <c:v>0.2053437201038677</c:v>
                </c:pt>
                <c:pt idx="27" formatCode="0.00%">
                  <c:v>0.17070502090093798</c:v>
                </c:pt>
                <c:pt idx="28" formatCode="0.00%">
                  <c:v>0.14868376966195473</c:v>
                </c:pt>
                <c:pt idx="29" formatCode="0.00%">
                  <c:v>0.2005119928766208</c:v>
                </c:pt>
                <c:pt idx="30" formatCode="0.00%">
                  <c:v>0.1608590658255975</c:v>
                </c:pt>
                <c:pt idx="31" formatCode="0.00%">
                  <c:v>0.19794154971633326</c:v>
                </c:pt>
                <c:pt idx="32" formatCode="0.00%">
                  <c:v>0.20565808578447031</c:v>
                </c:pt>
                <c:pt idx="33" formatCode="0.00%">
                  <c:v>0.19870742905610994</c:v>
                </c:pt>
                <c:pt idx="34" formatCode="0.00%">
                  <c:v>0.25627928817165135</c:v>
                </c:pt>
                <c:pt idx="35" formatCode="0.00%">
                  <c:v>0.31113814107741855</c:v>
                </c:pt>
                <c:pt idx="36" formatCode="0.00%">
                  <c:v>0.22483262431131856</c:v>
                </c:pt>
                <c:pt idx="37" formatCode="0.00%">
                  <c:v>0.18429749981078269</c:v>
                </c:pt>
                <c:pt idx="38" formatCode="0.00%">
                  <c:v>0.14842111230795396</c:v>
                </c:pt>
                <c:pt idx="39" formatCode="0.00%">
                  <c:v>0.13427911843881568</c:v>
                </c:pt>
                <c:pt idx="40" formatCode="0.00%">
                  <c:v>6.3020307769929396E-2</c:v>
                </c:pt>
                <c:pt idx="41" formatCode="0.00%">
                  <c:v>3.8692131775758698E-2</c:v>
                </c:pt>
                <c:pt idx="42" formatCode="0.00%">
                  <c:v>7.005568386749772E-2</c:v>
                </c:pt>
                <c:pt idx="43" formatCode="0.00%">
                  <c:v>7.8897967767816102E-2</c:v>
                </c:pt>
                <c:pt idx="44" formatCode="0.00%">
                  <c:v>5.4155179204411485E-3</c:v>
                </c:pt>
                <c:pt idx="45" formatCode="0.00%">
                  <c:v>5.0492620309339431E-2</c:v>
                </c:pt>
                <c:pt idx="46" formatCode="0.00%">
                  <c:v>5.2389888171846088E-2</c:v>
                </c:pt>
                <c:pt idx="47" formatCode="0.00%">
                  <c:v>-0.1297481427794891</c:v>
                </c:pt>
                <c:pt idx="48" formatCode="0.00%">
                  <c:v>-0.15243090894856326</c:v>
                </c:pt>
                <c:pt idx="49" formatCode="0.00%">
                  <c:v>-0.14789172453950261</c:v>
                </c:pt>
                <c:pt idx="50" formatCode="0.00%">
                  <c:v>-0.14057221842185064</c:v>
                </c:pt>
                <c:pt idx="51" formatCode="0.00%">
                  <c:v>-0.16350345429833035</c:v>
                </c:pt>
                <c:pt idx="52" formatCode="0.00%">
                  <c:v>-0.13379362513163562</c:v>
                </c:pt>
                <c:pt idx="53" formatCode="0.00%">
                  <c:v>-0.16618565903005056</c:v>
                </c:pt>
                <c:pt idx="54" formatCode="0.00%">
                  <c:v>-0.19744243633810099</c:v>
                </c:pt>
                <c:pt idx="55" formatCode="0.00%">
                  <c:v>-0.26255144032921807</c:v>
                </c:pt>
                <c:pt idx="56" formatCode="0.00%">
                  <c:v>-0.30476936636960139</c:v>
                </c:pt>
                <c:pt idx="57" formatCode="0.00%">
                  <c:v>-0.38733673051016226</c:v>
                </c:pt>
                <c:pt idx="58" formatCode="0.00%">
                  <c:v>-0.33540395181281801</c:v>
                </c:pt>
                <c:pt idx="59" formatCode="0.00%">
                  <c:v>-0.24831560800513008</c:v>
                </c:pt>
                <c:pt idx="60" formatCode="0.00%">
                  <c:v>-0.25467309339468958</c:v>
                </c:pt>
                <c:pt idx="61" formatCode="0.00%">
                  <c:v>-0.15248460403836706</c:v>
                </c:pt>
                <c:pt idx="62" formatCode="0.00%">
                  <c:v>-9.1764725189962704E-2</c:v>
                </c:pt>
                <c:pt idx="63" formatCode="0.00%">
                  <c:v>-6.1340292978615985E-2</c:v>
                </c:pt>
                <c:pt idx="64" formatCode="0.00%">
                  <c:v>-5.8989220982698098E-3</c:v>
                </c:pt>
                <c:pt idx="65" formatCode="0.00%">
                  <c:v>6.0304376527681169E-2</c:v>
                </c:pt>
                <c:pt idx="66" formatCode="0.00%">
                  <c:v>0.10851585094037253</c:v>
                </c:pt>
                <c:pt idx="67" formatCode="0.00%">
                  <c:v>0.11319313909774431</c:v>
                </c:pt>
                <c:pt idx="68" formatCode="0.00%">
                  <c:v>0.21300941627748204</c:v>
                </c:pt>
                <c:pt idx="69" formatCode="0.00%">
                  <c:v>0.28168021032504775</c:v>
                </c:pt>
                <c:pt idx="70" formatCode="0.00%">
                  <c:v>0.25030265353532055</c:v>
                </c:pt>
                <c:pt idx="71" formatCode="0.00%">
                  <c:v>0.30487386019920892</c:v>
                </c:pt>
                <c:pt idx="72" formatCode="0.00%">
                  <c:v>0.32804930259807574</c:v>
                </c:pt>
                <c:pt idx="73" formatCode="0.00%">
                  <c:v>0.26260312091326532</c:v>
                </c:pt>
                <c:pt idx="74" formatCode="0.00%">
                  <c:v>0.15155895666001085</c:v>
                </c:pt>
                <c:pt idx="75" formatCode="0.00%">
                  <c:v>0.15666313882361393</c:v>
                </c:pt>
                <c:pt idx="76" formatCode="0.00%">
                  <c:v>0.10256476505443013</c:v>
                </c:pt>
                <c:pt idx="77" formatCode="0.00%">
                  <c:v>5.91462080802303E-2</c:v>
                </c:pt>
                <c:pt idx="78" formatCode="0.00%">
                  <c:v>7.8151483931004684E-2</c:v>
                </c:pt>
                <c:pt idx="79" formatCode="0.00%">
                  <c:v>0.1305296114541008</c:v>
                </c:pt>
                <c:pt idx="80" formatCode="0.00%">
                  <c:v>0.14570548036982456</c:v>
                </c:pt>
                <c:pt idx="81" formatCode="0.00%">
                  <c:v>0.2058908541645299</c:v>
                </c:pt>
                <c:pt idx="82" formatCode="0.00%">
                  <c:v>8.8704542084282023E-2</c:v>
                </c:pt>
                <c:pt idx="83" formatCode="0.00%">
                  <c:v>5.5564046393940858E-2</c:v>
                </c:pt>
                <c:pt idx="84" formatCode="0.00%">
                  <c:v>0.1339724284199364</c:v>
                </c:pt>
                <c:pt idx="85" formatCode="0.00%">
                  <c:v>6.0120864743631319E-3</c:v>
                </c:pt>
                <c:pt idx="86" formatCode="0.00%">
                  <c:v>9.061808595772769E-3</c:v>
                </c:pt>
                <c:pt idx="87" formatCode="0.00%">
                  <c:v>-8.9329332123666561E-3</c:v>
                </c:pt>
                <c:pt idx="88" formatCode="0.00%">
                  <c:v>9.2562938892837288E-3</c:v>
                </c:pt>
                <c:pt idx="89" formatCode="0.00%">
                  <c:v>1.2415798169801651E-2</c:v>
                </c:pt>
                <c:pt idx="90" formatCode="0.00%">
                  <c:v>1.9165857492948524E-2</c:v>
                </c:pt>
                <c:pt idx="91" formatCode="0.00%">
                  <c:v>1.4998288577029673E-2</c:v>
                </c:pt>
                <c:pt idx="92" formatCode="0.00%">
                  <c:v>2.1067240518962027E-2</c:v>
                </c:pt>
                <c:pt idx="93" formatCode="0.00%">
                  <c:v>2.5175322616810769E-2</c:v>
                </c:pt>
                <c:pt idx="94" formatCode="0.00%">
                  <c:v>4.4195884879174363E-2</c:v>
                </c:pt>
                <c:pt idx="95" formatCode="0.00%">
                  <c:v>6.144725622999081E-2</c:v>
                </c:pt>
                <c:pt idx="96" formatCode="0.00%">
                  <c:v>6.7930005162080143E-3</c:v>
                </c:pt>
                <c:pt idx="97" formatCode="0.00%">
                  <c:v>1.1116271868710337E-2</c:v>
                </c:pt>
                <c:pt idx="98" formatCode="0.00%">
                  <c:v>7.7674885120477821E-3</c:v>
                </c:pt>
                <c:pt idx="99" formatCode="0.00%">
                  <c:v>5.9980126595153616E-2</c:v>
                </c:pt>
                <c:pt idx="100" formatCode="0.00%">
                  <c:v>9.5583796418123201E-2</c:v>
                </c:pt>
                <c:pt idx="101" formatCode="0.00%">
                  <c:v>0.12459690390816869</c:v>
                </c:pt>
                <c:pt idx="102" formatCode="0.00%">
                  <c:v>9.4526234602908099E-2</c:v>
                </c:pt>
                <c:pt idx="103" formatCode="0.00%">
                  <c:v>0.18934516692725101</c:v>
                </c:pt>
                <c:pt idx="104" formatCode="0.00%">
                  <c:v>0.21212144351624174</c:v>
                </c:pt>
                <c:pt idx="105" formatCode="0.00%">
                  <c:v>0.21096772733786362</c:v>
                </c:pt>
                <c:pt idx="106" formatCode="0.00%">
                  <c:v>0.20800466529572437</c:v>
                </c:pt>
                <c:pt idx="107" formatCode="0.00%">
                  <c:v>0.15082185863576791</c:v>
                </c:pt>
                <c:pt idx="108" formatCode="0.00%">
                  <c:v>0.16518669886680315</c:v>
                </c:pt>
                <c:pt idx="109" formatCode="0.00%">
                  <c:v>0.23117382250260299</c:v>
                </c:pt>
                <c:pt idx="110" formatCode="0.00%">
                  <c:v>0.2168626361756627</c:v>
                </c:pt>
                <c:pt idx="111" formatCode="0.00%">
                  <c:v>0.21290274958479438</c:v>
                </c:pt>
                <c:pt idx="112" formatCode="0.00%">
                  <c:v>0.15902540337392979</c:v>
                </c:pt>
                <c:pt idx="113" formatCode="0.00%">
                  <c:v>0.1247741242299294</c:v>
                </c:pt>
                <c:pt idx="114" formatCode="0.00%">
                  <c:v>0.14584455958549225</c:v>
                </c:pt>
                <c:pt idx="115" formatCode="0.00%">
                  <c:v>7.6768418814158856E-2</c:v>
                </c:pt>
                <c:pt idx="116" formatCode="0.00%">
                  <c:v>9.4810913649621797E-2</c:v>
                </c:pt>
                <c:pt idx="117" formatCode="0.00%">
                  <c:v>0.10658877311426807</c:v>
                </c:pt>
                <c:pt idx="118" formatCode="0.00%">
                  <c:v>4.4514457035418564E-2</c:v>
                </c:pt>
                <c:pt idx="119" formatCode="0.00%">
                  <c:v>0.11599575922401684</c:v>
                </c:pt>
                <c:pt idx="120" formatCode="0.00%">
                  <c:v>0.10953094607952552</c:v>
                </c:pt>
                <c:pt idx="121" formatCode="0.00%">
                  <c:v>0.1469053733886363</c:v>
                </c:pt>
                <c:pt idx="122" formatCode="0.00%">
                  <c:v>0.16981359371037263</c:v>
                </c:pt>
                <c:pt idx="123" formatCode="0.00%">
                  <c:v>1.8926715271605499E-3</c:v>
                </c:pt>
                <c:pt idx="124" formatCode="0.00%">
                  <c:v>6.8971822487154721E-2</c:v>
                </c:pt>
                <c:pt idx="125" formatCode="0.00%">
                  <c:v>0.14128337933815094</c:v>
                </c:pt>
                <c:pt idx="126" formatCode="0.00%">
                  <c:v>0.1623045803413703</c:v>
                </c:pt>
                <c:pt idx="127" formatCode="0.00%">
                  <c:v>0.18898344644331933</c:v>
                </c:pt>
                <c:pt idx="128" formatCode="0.00%">
                  <c:v>0.1653403304044605</c:v>
                </c:pt>
                <c:pt idx="129" formatCode="0.00%">
                  <c:v>0.17389053046292369</c:v>
                </c:pt>
                <c:pt idx="130" formatCode="0.00%">
                  <c:v>0.30512040865969348</c:v>
                </c:pt>
                <c:pt idx="131" formatCode="0.00%">
                  <c:v>0.3191167966767765</c:v>
                </c:pt>
                <c:pt idx="132" formatCode="0.00%">
                  <c:v>0.25671916312219811</c:v>
                </c:pt>
                <c:pt idx="133" formatCode="0.00%">
                  <c:v>0.15081193916555957</c:v>
                </c:pt>
                <c:pt idx="134" formatCode="0.00%">
                  <c:v>0.15357473862213622</c:v>
                </c:pt>
                <c:pt idx="135" formatCode="0.00%">
                  <c:v>0.33861591821611015</c:v>
                </c:pt>
                <c:pt idx="136" formatCode="0.00%">
                  <c:v>0.25697473529361448</c:v>
                </c:pt>
                <c:pt idx="137" formatCode="0.00%">
                  <c:v>0.17461085264576726</c:v>
                </c:pt>
                <c:pt idx="138" formatCode="0.00%">
                  <c:v>0.11897438025531559</c:v>
                </c:pt>
                <c:pt idx="139" formatCode="0.00%">
                  <c:v>6.7301884513167431E-2</c:v>
                </c:pt>
                <c:pt idx="140" formatCode="0.00%">
                  <c:v>2.6254067479421828E-2</c:v>
                </c:pt>
                <c:pt idx="141" formatCode="0.00%">
                  <c:v>-7.8558380599412114E-2</c:v>
                </c:pt>
                <c:pt idx="142" formatCode="0.00%">
                  <c:v>-7.7208383423262195E-2</c:v>
                </c:pt>
                <c:pt idx="143" formatCode="0.00%">
                  <c:v>-4.8421871924707927E-2</c:v>
                </c:pt>
                <c:pt idx="144" formatCode="0.00%">
                  <c:v>-4.7854045846215776E-2</c:v>
                </c:pt>
                <c:pt idx="145" formatCode="0.00%">
                  <c:v>-3.3747938751472417E-2</c:v>
                </c:pt>
                <c:pt idx="146" formatCode="0.00%">
                  <c:v>-9.4926657833657613E-2</c:v>
                </c:pt>
                <c:pt idx="147" formatCode="0.00%">
                  <c:v>-0.14989903573454333</c:v>
                </c:pt>
                <c:pt idx="148" formatCode="0.00%">
                  <c:v>-0.10864042966269294</c:v>
                </c:pt>
                <c:pt idx="149" formatCode="0.00%">
                  <c:v>-0.11385394157848217</c:v>
                </c:pt>
                <c:pt idx="150" formatCode="0.00%">
                  <c:v>-0.15247291590370726</c:v>
                </c:pt>
                <c:pt idx="151" formatCode="0.00%">
                  <c:v>-0.14904524082379522</c:v>
                </c:pt>
                <c:pt idx="152" formatCode="0.00%">
                  <c:v>-6.902972507433669E-2</c:v>
                </c:pt>
                <c:pt idx="153" formatCode="0.00%">
                  <c:v>1.1265128573361149E-2</c:v>
                </c:pt>
                <c:pt idx="154" formatCode="0.00%">
                  <c:v>4.8575064127163614E-2</c:v>
                </c:pt>
                <c:pt idx="155" formatCode="0.00%">
                  <c:v>2.7687549064311368E-2</c:v>
                </c:pt>
                <c:pt idx="156" formatCode="0.00%">
                  <c:v>9.7083787665541044E-2</c:v>
                </c:pt>
                <c:pt idx="157" formatCode="0.00%">
                  <c:v>0.13719055815336922</c:v>
                </c:pt>
                <c:pt idx="158" formatCode="0.00%">
                  <c:v>0.23588774567314186</c:v>
                </c:pt>
                <c:pt idx="159" formatCode="0.00%">
                  <c:v>0.31528602921944482</c:v>
                </c:pt>
                <c:pt idx="160" formatCode="0.00%">
                  <c:v>0.34325859278785953</c:v>
                </c:pt>
                <c:pt idx="161" formatCode="0.00%">
                  <c:v>0.36451833556990887</c:v>
                </c:pt>
                <c:pt idx="162" formatCode="0.00%">
                  <c:v>0.47399166420530991</c:v>
                </c:pt>
                <c:pt idx="163" formatCode="0.00%">
                  <c:v>0.46661198521383973</c:v>
                </c:pt>
                <c:pt idx="164" formatCode="0.00%">
                  <c:v>0.3748029624116882</c:v>
                </c:pt>
                <c:pt idx="165" formatCode="0.00%">
                  <c:v>0.39620583377497409</c:v>
                </c:pt>
                <c:pt idx="166" formatCode="0.00%">
                  <c:v>0.29111930811310605</c:v>
                </c:pt>
                <c:pt idx="167" formatCode="0.00%">
                  <c:v>0.2578892238165591</c:v>
                </c:pt>
                <c:pt idx="168" formatCode="0.00%">
                  <c:v>0.2192808854951136</c:v>
                </c:pt>
                <c:pt idx="169" formatCode="0.00%">
                  <c:v>0.20373633818276904</c:v>
                </c:pt>
                <c:pt idx="170" formatCode="0.00%">
                  <c:v>0.15956383309391198</c:v>
                </c:pt>
                <c:pt idx="171" formatCode="0.00%">
                  <c:v>0.17288064056621755</c:v>
                </c:pt>
                <c:pt idx="172" formatCode="0.00%">
                  <c:v>9.0758582020284084E-2</c:v>
                </c:pt>
                <c:pt idx="173" formatCode="0.00%">
                  <c:v>1.8984169016887265E-2</c:v>
                </c:pt>
                <c:pt idx="174" formatCode="0.00%">
                  <c:v>-3.5029909011293769E-3</c:v>
                </c:pt>
                <c:pt idx="175" formatCode="0.00%">
                  <c:v>-2.1100841161755479E-2</c:v>
                </c:pt>
                <c:pt idx="176" formatCode="0.00%">
                  <c:v>7.1372720027667924E-2</c:v>
                </c:pt>
                <c:pt idx="177" formatCode="0.00%">
                  <c:v>4.6116880532441007E-2</c:v>
                </c:pt>
                <c:pt idx="178" formatCode="0.00%">
                  <c:v>6.984958171558131E-2</c:v>
                </c:pt>
                <c:pt idx="179" formatCode="0.00%">
                  <c:v>3.8967131028614377E-2</c:v>
                </c:pt>
                <c:pt idx="180" formatCode="0.00%">
                  <c:v>4.7182142677592909E-2</c:v>
                </c:pt>
                <c:pt idx="181" formatCode="0.00%">
                  <c:v>9.580784999590386E-2</c:v>
                </c:pt>
                <c:pt idx="182" formatCode="0.00%">
                  <c:v>0.11627460498004072</c:v>
                </c:pt>
                <c:pt idx="183" formatCode="0.00%">
                  <c:v>0.103018622450745</c:v>
                </c:pt>
                <c:pt idx="184" formatCode="0.00%">
                  <c:v>0.10390435866888503</c:v>
                </c:pt>
                <c:pt idx="185" formatCode="0.00%">
                  <c:v>0.25458532994847616</c:v>
                </c:pt>
                <c:pt idx="186" formatCode="0.00%">
                  <c:v>0.26593058762195554</c:v>
                </c:pt>
                <c:pt idx="187" formatCode="0.00%">
                  <c:v>0.33905423663385448</c:v>
                </c:pt>
                <c:pt idx="188" formatCode="0.00%">
                  <c:v>0.2268121179797753</c:v>
                </c:pt>
                <c:pt idx="189" formatCode="0.00%">
                  <c:v>0.24058365155635708</c:v>
                </c:pt>
                <c:pt idx="190" formatCode="0.00%">
                  <c:v>0.29345609331804079</c:v>
                </c:pt>
                <c:pt idx="191" formatCode="0.00%">
                  <c:v>0.37082497716271701</c:v>
                </c:pt>
                <c:pt idx="192" formatCode="0.00%">
                  <c:v>0.40564721051530617</c:v>
                </c:pt>
                <c:pt idx="193" formatCode="0.00%">
                  <c:v>0.35181838276404576</c:v>
                </c:pt>
                <c:pt idx="194" formatCode="0.00%">
                  <c:v>0.47077014936997208</c:v>
                </c:pt>
                <c:pt idx="195" formatCode="0.00%">
                  <c:v>0.56037882043672882</c:v>
                </c:pt>
                <c:pt idx="196" formatCode="0.00%">
                  <c:v>0.60771370318163509</c:v>
                </c:pt>
                <c:pt idx="197" formatCode="0.00%">
                  <c:v>0.52470695290891878</c:v>
                </c:pt>
                <c:pt idx="198" formatCode="0.00%">
                  <c:v>0.55808008754151306</c:v>
                </c:pt>
                <c:pt idx="199" formatCode="0.00%">
                  <c:v>0.53883741445217659</c:v>
                </c:pt>
                <c:pt idx="200" formatCode="0.00%">
                  <c:v>0.65970901415459937</c:v>
                </c:pt>
                <c:pt idx="201" formatCode="0.00%">
                  <c:v>0.58192536389502592</c:v>
                </c:pt>
                <c:pt idx="202" formatCode="0.00%">
                  <c:v>0.47532235111475263</c:v>
                </c:pt>
                <c:pt idx="203" formatCode="0.00%">
                  <c:v>0.456315042331771</c:v>
                </c:pt>
                <c:pt idx="204" formatCode="0.00%">
                  <c:v>0.41889706151425354</c:v>
                </c:pt>
                <c:pt idx="205" formatCode="0.00%">
                  <c:v>0.56246693662412106</c:v>
                </c:pt>
                <c:pt idx="206" formatCode="0.00%">
                  <c:v>0.48057294907266468</c:v>
                </c:pt>
                <c:pt idx="207" formatCode="0.00%">
                  <c:v>0.43227801276999522</c:v>
                </c:pt>
                <c:pt idx="208" formatCode="0.00%">
                  <c:v>0.4757206881030196</c:v>
                </c:pt>
                <c:pt idx="209" formatCode="0.00%">
                  <c:v>0.48208956981985507</c:v>
                </c:pt>
                <c:pt idx="210" formatCode="0.00%">
                  <c:v>0.42412125193987271</c:v>
                </c:pt>
                <c:pt idx="211" formatCode="0.00%">
                  <c:v>0.44103635290701493</c:v>
                </c:pt>
                <c:pt idx="212" formatCode="0.00%">
                  <c:v>0.40360400414269204</c:v>
                </c:pt>
                <c:pt idx="213" formatCode="0.00%">
                  <c:v>0.43629082345169734</c:v>
                </c:pt>
                <c:pt idx="214" formatCode="0.00%">
                  <c:v>0.21324491212685892</c:v>
                </c:pt>
                <c:pt idx="215" formatCode="0.00%">
                  <c:v>0.13563829787234027</c:v>
                </c:pt>
                <c:pt idx="216" formatCode="0.00%">
                  <c:v>0.16163840904518967</c:v>
                </c:pt>
                <c:pt idx="217" formatCode="0.00%">
                  <c:v>6.4841946504970993E-2</c:v>
                </c:pt>
                <c:pt idx="218" formatCode="0.00%">
                  <c:v>9.0640582016731974E-2</c:v>
                </c:pt>
                <c:pt idx="219" formatCode="0.00%">
                  <c:v>5.8014872873148216E-2</c:v>
                </c:pt>
                <c:pt idx="220" formatCode="0.00%">
                  <c:v>1.1971370560799111E-2</c:v>
                </c:pt>
                <c:pt idx="221" formatCode="0.00%">
                  <c:v>-9.6764066554602124E-3</c:v>
                </c:pt>
                <c:pt idx="222" formatCode="0.00%">
                  <c:v>-1.0516756814084371E-2</c:v>
                </c:pt>
                <c:pt idx="223" formatCode="0.00%">
                  <c:v>-1.1696294158482945E-2</c:v>
                </c:pt>
                <c:pt idx="224" formatCode="0.00%">
                  <c:v>-0.1181778001497833</c:v>
                </c:pt>
                <c:pt idx="225" formatCode="0.00%">
                  <c:v>-6.4524232361722667E-2</c:v>
                </c:pt>
                <c:pt idx="226" formatCode="0.00%">
                  <c:v>0.20181416822013354</c:v>
                </c:pt>
                <c:pt idx="227" formatCode="0.00%">
                  <c:v>0.2747117369268508</c:v>
                </c:pt>
                <c:pt idx="228" formatCode="0.00%">
                  <c:v>0.23286916983410899</c:v>
                </c:pt>
                <c:pt idx="229" formatCode="0.00%">
                  <c:v>0.24709320391436496</c:v>
                </c:pt>
                <c:pt idx="230" formatCode="0.00%">
                  <c:v>0.17129544864525115</c:v>
                </c:pt>
                <c:pt idx="231" formatCode="0.00%">
                  <c:v>0.12967748782785216</c:v>
                </c:pt>
                <c:pt idx="232" formatCode="0.00%">
                  <c:v>0.14135682422196472</c:v>
                </c:pt>
                <c:pt idx="233" formatCode="0.00%">
                  <c:v>0.13608578643810265</c:v>
                </c:pt>
                <c:pt idx="234" formatCode="0.00%">
                  <c:v>0.12482532519992984</c:v>
                </c:pt>
                <c:pt idx="235" formatCode="0.00%">
                  <c:v>0.22884529630199624</c:v>
                </c:pt>
                <c:pt idx="236" formatCode="0.00%">
                  <c:v>0.26885234033133165</c:v>
                </c:pt>
                <c:pt idx="237" formatCode="0.00%">
                  <c:v>0.25161117939400413</c:v>
                </c:pt>
                <c:pt idx="238" formatCode="0.00%">
                  <c:v>0.13437000395924481</c:v>
                </c:pt>
                <c:pt idx="239" formatCode="0.00%">
                  <c:v>0.13997233882277715</c:v>
                </c:pt>
                <c:pt idx="240" formatCode="0.00%">
                  <c:v>0.16608440301768645</c:v>
                </c:pt>
                <c:pt idx="241" formatCode="0.00%">
                  <c:v>7.2796912664565339E-2</c:v>
                </c:pt>
                <c:pt idx="242" formatCode="0.00%">
                  <c:v>3.326388532446134E-2</c:v>
                </c:pt>
                <c:pt idx="243" formatCode="0.00%">
                  <c:v>-2.2913224280901145E-2</c:v>
                </c:pt>
                <c:pt idx="244" formatCode="0.00%">
                  <c:v>-5.8773144480344208E-2</c:v>
                </c:pt>
                <c:pt idx="245" formatCode="0.00%">
                  <c:v>6.6462592642738905E-2</c:v>
                </c:pt>
                <c:pt idx="246" formatCode="0.00%">
                  <c:v>7.0919713419609343E-2</c:v>
                </c:pt>
                <c:pt idx="247" formatCode="0.00%">
                  <c:v>-2.909031742871393E-2</c:v>
                </c:pt>
                <c:pt idx="248" formatCode="0.00%">
                  <c:v>-9.8219468331290471E-2</c:v>
                </c:pt>
                <c:pt idx="249" formatCode="0.00%">
                  <c:v>-0.21556247705090215</c:v>
                </c:pt>
                <c:pt idx="250" formatCode="0.00%">
                  <c:v>-0.11282592776268885</c:v>
                </c:pt>
                <c:pt idx="251" formatCode="0.00%">
                  <c:v>-0.16098257482879741</c:v>
                </c:pt>
                <c:pt idx="252" formatCode="0.00%">
                  <c:v>-0.17017760787894953</c:v>
                </c:pt>
                <c:pt idx="253" formatCode="0.00%">
                  <c:v>-9.7764382436979824E-2</c:v>
                </c:pt>
                <c:pt idx="254" formatCode="0.00%">
                  <c:v>2.9887632077186588E-2</c:v>
                </c:pt>
                <c:pt idx="255" formatCode="0.00%">
                  <c:v>6.3765165155059034E-2</c:v>
                </c:pt>
                <c:pt idx="256" formatCode="0.00%">
                  <c:v>8.7770233509077089E-2</c:v>
                </c:pt>
                <c:pt idx="257" formatCode="0.00%">
                  <c:v>6.4240419687884298E-3</c:v>
                </c:pt>
                <c:pt idx="258" formatCode="0.00%">
                  <c:v>-4.8954727859983782E-2</c:v>
                </c:pt>
                <c:pt idx="259" formatCode="0.00%">
                  <c:v>-1.3041637541923112E-2</c:v>
                </c:pt>
                <c:pt idx="260" formatCode="0.00%">
                  <c:v>8.5446873129206846E-2</c:v>
                </c:pt>
                <c:pt idx="261" formatCode="0.00%">
                  <c:v>0.24531061837924617</c:v>
                </c:pt>
                <c:pt idx="262" formatCode="0.00%">
                  <c:v>0.15751462537987382</c:v>
                </c:pt>
                <c:pt idx="263" formatCode="0.00%">
                  <c:v>0.12560651951498714</c:v>
                </c:pt>
                <c:pt idx="264" formatCode="0.00%">
                  <c:v>0.18284276504831243</c:v>
                </c:pt>
                <c:pt idx="265" formatCode="0.00%">
                  <c:v>0.12003184884966989</c:v>
                </c:pt>
                <c:pt idx="266" formatCode="0.00%">
                  <c:v>7.4543094678498623E-3</c:v>
                </c:pt>
                <c:pt idx="267" formatCode="0.00%">
                  <c:v>-1.0856903325088929E-2</c:v>
                </c:pt>
                <c:pt idx="268" formatCode="0.00%">
                  <c:v>-4.8626001453395684E-3</c:v>
                </c:pt>
                <c:pt idx="269" formatCode="0.00%">
                  <c:v>1.1788709297032129E-2</c:v>
                </c:pt>
                <c:pt idx="270" formatCode="0.00%">
                  <c:v>4.2236934278740756E-2</c:v>
                </c:pt>
                <c:pt idx="271" formatCode="0.00%">
                  <c:v>-2.2431017360579064E-3</c:v>
                </c:pt>
                <c:pt idx="272" formatCode="0.00%">
                  <c:v>2.5266011111260589E-2</c:v>
                </c:pt>
                <c:pt idx="273" formatCode="0.00%">
                  <c:v>-1.0113802127438731E-2</c:v>
                </c:pt>
                <c:pt idx="274" formatCode="0.00%">
                  <c:v>-5.2322836212431945E-2</c:v>
                </c:pt>
                <c:pt idx="275" formatCode="0.00%">
                  <c:v>8.5899094437256185E-3</c:v>
                </c:pt>
                <c:pt idx="276" formatCode="0.00%">
                  <c:v>-5.2262695935286874E-2</c:v>
                </c:pt>
                <c:pt idx="277" formatCode="0.00%">
                  <c:v>-3.11552255878218E-2</c:v>
                </c:pt>
                <c:pt idx="278" formatCode="0.00%">
                  <c:v>9.2217395846028172E-3</c:v>
                </c:pt>
                <c:pt idx="279" formatCode="0.00%">
                  <c:v>0.12056656576617741</c:v>
                </c:pt>
                <c:pt idx="280" formatCode="0.00%">
                  <c:v>0.15644805762659897</c:v>
                </c:pt>
                <c:pt idx="281" formatCode="0.00%">
                  <c:v>0.13789406124577464</c:v>
                </c:pt>
                <c:pt idx="282" formatCode="0.00%">
                  <c:v>0.16752861600745961</c:v>
                </c:pt>
                <c:pt idx="283" formatCode="0.00%">
                  <c:v>0.18863253920537937</c:v>
                </c:pt>
                <c:pt idx="284" formatCode="0.00%">
                  <c:v>0.21370927622465175</c:v>
                </c:pt>
                <c:pt idx="285" formatCode="0.00%">
                  <c:v>0.20240327884414788</c:v>
                </c:pt>
                <c:pt idx="286" formatCode="0.00%">
                  <c:v>0.27005674724775841</c:v>
                </c:pt>
                <c:pt idx="287" formatCode="0.00%">
                  <c:v>0.17722337846006964</c:v>
                </c:pt>
                <c:pt idx="288" formatCode="0.00%">
                  <c:v>0.22502462508992327</c:v>
                </c:pt>
                <c:pt idx="289" formatCode="0.00%">
                  <c:v>0.30157309767946838</c:v>
                </c:pt>
                <c:pt idx="290" formatCode="0.00%">
                  <c:v>0.25508598931103954</c:v>
                </c:pt>
                <c:pt idx="291" formatCode="0.00%">
                  <c:v>0.13521304791029554</c:v>
                </c:pt>
                <c:pt idx="292" formatCode="0.00%">
                  <c:v>0.11850963998070552</c:v>
                </c:pt>
                <c:pt idx="293" formatCode="0.00%">
                  <c:v>9.6161963007813434E-2</c:v>
                </c:pt>
                <c:pt idx="294" formatCode="0.00%">
                  <c:v>0.10239904353492268</c:v>
                </c:pt>
                <c:pt idx="295" formatCode="0.00%">
                  <c:v>0.10071359676884595</c:v>
                </c:pt>
                <c:pt idx="296" formatCode="0.00%">
                  <c:v>8.4181405266528841E-2</c:v>
                </c:pt>
                <c:pt idx="297" formatCode="0.00%">
                  <c:v>7.5584875313506439E-2</c:v>
                </c:pt>
                <c:pt idx="298" formatCode="0.00%">
                  <c:v>7.652672318499576E-2</c:v>
                </c:pt>
                <c:pt idx="299" formatCode="0.00%">
                  <c:v>9.1604593920123767E-2</c:v>
                </c:pt>
                <c:pt idx="300" formatCode="0.00%">
                  <c:v>5.0760206022201215E-2</c:v>
                </c:pt>
                <c:pt idx="301" formatCode="0.00%">
                  <c:v>-2.9075538924922206E-2</c:v>
                </c:pt>
                <c:pt idx="302" formatCode="0.00%">
                  <c:v>-2.0213196391002386E-3</c:v>
                </c:pt>
                <c:pt idx="303" formatCode="0.00%">
                  <c:v>9.3213809799181702E-2</c:v>
                </c:pt>
                <c:pt idx="304" formatCode="0.00%">
                  <c:v>9.7393381651476929E-2</c:v>
                </c:pt>
                <c:pt idx="305" formatCode="0.00%">
                  <c:v>0.10394245294662685</c:v>
                </c:pt>
                <c:pt idx="306" formatCode="0.00%">
                  <c:v>0.10668117352080642</c:v>
                </c:pt>
                <c:pt idx="307" formatCode="0.00%">
                  <c:v>0.14038480627903094</c:v>
                </c:pt>
                <c:pt idx="308" formatCode="0.00%">
                  <c:v>8.2383752910228036E-2</c:v>
                </c:pt>
                <c:pt idx="309" formatCode="0.00%">
                  <c:v>0.14398622085887491</c:v>
                </c:pt>
                <c:pt idx="310" formatCode="0.00%">
                  <c:v>9.4837318334102472E-2</c:v>
                </c:pt>
                <c:pt idx="311" formatCode="0.00%">
                  <c:v>0.18423686108548298</c:v>
                </c:pt>
                <c:pt idx="312" formatCode="0.00%">
                  <c:v>0.20720326450317095</c:v>
                </c:pt>
                <c:pt idx="313" formatCode="0.00%">
                  <c:v>0.24782178589545789</c:v>
                </c:pt>
                <c:pt idx="314" formatCode="0.00%">
                  <c:v>0.23742530587791744</c:v>
                </c:pt>
                <c:pt idx="315" formatCode="0.00%">
                  <c:v>0.20020271863097583</c:v>
                </c:pt>
                <c:pt idx="316" formatCode="0.00%">
                  <c:v>0.18708270416434458</c:v>
                </c:pt>
                <c:pt idx="317" formatCode="0.00%">
                  <c:v>0.17806010292200236</c:v>
                </c:pt>
                <c:pt idx="318" formatCode="0.00%">
                  <c:v>0.18441136526202695</c:v>
                </c:pt>
                <c:pt idx="319" formatCode="0.00%">
                  <c:v>8.8117571136991035E-2</c:v>
                </c:pt>
                <c:pt idx="320" formatCode="0.00%">
                  <c:v>0.1257200628865156</c:v>
                </c:pt>
                <c:pt idx="321" formatCode="0.00%">
                  <c:v>0.13670052912579345</c:v>
                </c:pt>
                <c:pt idx="322" formatCode="0.00%">
                  <c:v>0.16297112893528332</c:v>
                </c:pt>
                <c:pt idx="323" formatCode="0.00%">
                  <c:v>0.18695861528640667</c:v>
                </c:pt>
                <c:pt idx="324" formatCode="0.00%">
                  <c:v>0.13478841490123172</c:v>
                </c:pt>
                <c:pt idx="325" formatCode="0.00%">
                  <c:v>0.12807786984467717</c:v>
                </c:pt>
                <c:pt idx="326" formatCode="0.00%">
                  <c:v>0.13416724403226565</c:v>
                </c:pt>
                <c:pt idx="327" formatCode="0.00%">
                  <c:v>9.355059034155766E-2</c:v>
                </c:pt>
                <c:pt idx="328" formatCode="0.00%">
                  <c:v>0.1033688748414141</c:v>
                </c:pt>
                <c:pt idx="329" formatCode="0.00%">
                  <c:v>0.17049403838956301</c:v>
                </c:pt>
                <c:pt idx="330" formatCode="0.00%">
                  <c:v>0.22273406291694209</c:v>
                </c:pt>
                <c:pt idx="331" formatCode="0.00%">
                  <c:v>0.32597690178881145</c:v>
                </c:pt>
                <c:pt idx="332" formatCode="0.00%">
                  <c:v>0.22326049228230382</c:v>
                </c:pt>
                <c:pt idx="333" formatCode="0.00%">
                  <c:v>0.24117142431444516</c:v>
                </c:pt>
                <c:pt idx="334" formatCode="0.00%">
                  <c:v>0.16772617954065527</c:v>
                </c:pt>
                <c:pt idx="335" formatCode="0.00%">
                  <c:v>0.12535017767445589</c:v>
                </c:pt>
                <c:pt idx="336" formatCode="0.00%">
                  <c:v>0.15763380769650803</c:v>
                </c:pt>
                <c:pt idx="337" formatCode="0.00%">
                  <c:v>0.17575333535541882</c:v>
                </c:pt>
                <c:pt idx="338" formatCode="0.00%">
                  <c:v>0.24105424431962441</c:v>
                </c:pt>
                <c:pt idx="339" formatCode="0.00%">
                  <c:v>0.31961789442656308</c:v>
                </c:pt>
                <c:pt idx="340" formatCode="0.00%">
                  <c:v>0.29038209877628263</c:v>
                </c:pt>
                <c:pt idx="341" formatCode="0.00%">
                  <c:v>0.20015873559674313</c:v>
                </c:pt>
                <c:pt idx="342" formatCode="0.00%">
                  <c:v>0.17029158153773838</c:v>
                </c:pt>
                <c:pt idx="343" formatCode="0.00%">
                  <c:v>0.11697831968453642</c:v>
                </c:pt>
                <c:pt idx="344" formatCode="0.00%">
                  <c:v>3.7420449629619768E-2</c:v>
                </c:pt>
                <c:pt idx="345" formatCode="0.00%">
                  <c:v>1.358023842625844E-3</c:v>
                </c:pt>
                <c:pt idx="346" formatCode="0.00%">
                  <c:v>0.15255536517539259</c:v>
                </c:pt>
                <c:pt idx="347" formatCode="0.00%">
                  <c:v>0.19988762959906592</c:v>
                </c:pt>
                <c:pt idx="348" formatCode="0.00%">
                  <c:v>0.24338027955201835</c:v>
                </c:pt>
                <c:pt idx="349" formatCode="0.00%">
                  <c:v>0.23618102646941819</c:v>
                </c:pt>
                <c:pt idx="350" formatCode="0.00%">
                  <c:v>0.12706440743636405</c:v>
                </c:pt>
                <c:pt idx="351" formatCode="0.00%">
                  <c:v>0.12643395246597877</c:v>
                </c:pt>
                <c:pt idx="352" formatCode="0.00%">
                  <c:v>0.15952442688281754</c:v>
                </c:pt>
                <c:pt idx="353" formatCode="0.00%">
                  <c:v>0.1313453726795839</c:v>
                </c:pt>
                <c:pt idx="354" formatCode="0.00%">
                  <c:v>0.15667898394106294</c:v>
                </c:pt>
                <c:pt idx="355" formatCode="0.00%">
                  <c:v>0.15507764428483006</c:v>
                </c:pt>
                <c:pt idx="356" formatCode="0.00%">
                  <c:v>0.33049160701101266</c:v>
                </c:pt>
                <c:pt idx="357" formatCode="0.00%">
                  <c:v>0.29473354559766274</c:v>
                </c:pt>
                <c:pt idx="358" formatCode="0.00%">
                  <c:v>0.24914757438349033</c:v>
                </c:pt>
                <c:pt idx="359" formatCode="0.00%">
                  <c:v>0.21222691289015061</c:v>
                </c:pt>
                <c:pt idx="360" formatCode="0.00%">
                  <c:v>0.24934877040352266</c:v>
                </c:pt>
                <c:pt idx="361" formatCode="0.00%">
                  <c:v>0.15258885354368612</c:v>
                </c:pt>
                <c:pt idx="362" formatCode="0.00%">
                  <c:v>0.18731177967632684</c:v>
                </c:pt>
                <c:pt idx="363" formatCode="0.00%">
                  <c:v>0.21866728303763106</c:v>
                </c:pt>
                <c:pt idx="364" formatCode="0.00%">
                  <c:v>0.12289117287349005</c:v>
                </c:pt>
                <c:pt idx="365" formatCode="0.00%">
                  <c:v>0.1359926727079821</c:v>
                </c:pt>
                <c:pt idx="366" formatCode="0.00%">
                  <c:v>0.12193188206564742</c:v>
                </c:pt>
                <c:pt idx="367" formatCode="0.00%">
                  <c:v>9.3642370651290552E-2</c:v>
                </c:pt>
                <c:pt idx="368" formatCode="0.00%">
                  <c:v>0.1312461404311569</c:v>
                </c:pt>
                <c:pt idx="369" formatCode="0.00%">
                  <c:v>8.1596675536905083E-2</c:v>
                </c:pt>
                <c:pt idx="370" formatCode="0.00%">
                  <c:v>1.09324539388167E-2</c:v>
                </c:pt>
                <c:pt idx="371" formatCode="0.00%">
                  <c:v>-7.6433558308776295E-2</c:v>
                </c:pt>
                <c:pt idx="372" formatCode="0.00%">
                  <c:v>-0.13178351660739807</c:v>
                </c:pt>
                <c:pt idx="373" formatCode="0.00%">
                  <c:v>-6.1194687480329746E-2</c:v>
                </c:pt>
                <c:pt idx="374" formatCode="0.00%">
                  <c:v>-0.14284775182346965</c:v>
                </c:pt>
                <c:pt idx="375" formatCode="0.00%">
                  <c:v>-0.25097095596237085</c:v>
                </c:pt>
                <c:pt idx="376" formatCode="0.00%">
                  <c:v>-0.16014977727863244</c:v>
                </c:pt>
                <c:pt idx="377" formatCode="0.00%">
                  <c:v>-0.14945930618240399</c:v>
                </c:pt>
                <c:pt idx="378" formatCode="0.00%">
                  <c:v>-0.20296643694826122</c:v>
                </c:pt>
                <c:pt idx="379" formatCode="0.00%">
                  <c:v>-0.19074152297166502</c:v>
                </c:pt>
                <c:pt idx="380" formatCode="0.00%">
                  <c:v>-0.25388216082169179</c:v>
                </c:pt>
                <c:pt idx="381" formatCode="0.00%">
                  <c:v>-0.2814341042882087</c:v>
                </c:pt>
                <c:pt idx="382" formatCode="0.00%">
                  <c:v>-0.25514166822660778</c:v>
                </c:pt>
                <c:pt idx="383" formatCode="0.00%">
                  <c:v>-0.16009008574810457</c:v>
                </c:pt>
                <c:pt idx="384" formatCode="0.00%">
                  <c:v>-0.16823919154627331</c:v>
                </c:pt>
                <c:pt idx="385" formatCode="0.00%">
                  <c:v>-0.20875908493576856</c:v>
                </c:pt>
                <c:pt idx="386" formatCode="0.00%">
                  <c:v>-0.14321481597653385</c:v>
                </c:pt>
                <c:pt idx="387" formatCode="0.00%">
                  <c:v>-4.2415607644790354E-2</c:v>
                </c:pt>
                <c:pt idx="388" formatCode="0.00%">
                  <c:v>-0.13847061218984358</c:v>
                </c:pt>
                <c:pt idx="389" formatCode="0.00%">
                  <c:v>-0.12564050447357533</c:v>
                </c:pt>
                <c:pt idx="390" formatCode="0.00%">
                  <c:v>-0.15215928868692807</c:v>
                </c:pt>
                <c:pt idx="391" formatCode="0.00%">
                  <c:v>-0.21318130453932016</c:v>
                </c:pt>
                <c:pt idx="392" formatCode="0.00%">
                  <c:v>-0.17197097769638925</c:v>
                </c:pt>
                <c:pt idx="393" formatCode="0.00%">
                  <c:v>-0.19181553195263601</c:v>
                </c:pt>
                <c:pt idx="394" formatCode="0.00%">
                  <c:v>-0.14852420282645262</c:v>
                </c:pt>
                <c:pt idx="395" formatCode="0.00%">
                  <c:v>-0.15274073857944548</c:v>
                </c:pt>
                <c:pt idx="396" formatCode="0.00%">
                  <c:v>-0.19886095348748423</c:v>
                </c:pt>
                <c:pt idx="397" formatCode="0.00%">
                  <c:v>-0.19892443639829238</c:v>
                </c:pt>
                <c:pt idx="398" formatCode="0.00%">
                  <c:v>-0.20596069817390383</c:v>
                </c:pt>
                <c:pt idx="399" formatCode="0.00%">
                  <c:v>-0.24197278141564582</c:v>
                </c:pt>
                <c:pt idx="400" formatCode="0.00%">
                  <c:v>-0.14576231297869402</c:v>
                </c:pt>
                <c:pt idx="401" formatCode="0.00%">
                  <c:v>-9.8630067433874036E-2</c:v>
                </c:pt>
                <c:pt idx="402" formatCode="0.00%">
                  <c:v>-2.3741528832974423E-2</c:v>
                </c:pt>
                <c:pt idx="403" formatCode="0.00%">
                  <c:v>8.7751136180107769E-2</c:v>
                </c:pt>
                <c:pt idx="404" formatCode="0.00%">
                  <c:v>0.10922425335852126</c:v>
                </c:pt>
                <c:pt idx="405" formatCode="0.00%">
                  <c:v>0.25396155399675058</c:v>
                </c:pt>
                <c:pt idx="406" formatCode="0.00%">
                  <c:v>0.23709472757249639</c:v>
                </c:pt>
                <c:pt idx="407" formatCode="0.00%">
                  <c:v>0.19172099659814945</c:v>
                </c:pt>
                <c:pt idx="408" formatCode="0.00%">
                  <c:v>0.33106604827597841</c:v>
                </c:pt>
                <c:pt idx="409" formatCode="0.00%">
                  <c:v>0.39493354887404242</c:v>
                </c:pt>
                <c:pt idx="410" formatCode="0.00%">
                  <c:v>0.44355646696567574</c:v>
                </c:pt>
                <c:pt idx="411" formatCode="0.00%">
                  <c:v>0.43872658347852522</c:v>
                </c:pt>
                <c:pt idx="412" formatCode="0.00%">
                  <c:v>0.29453937783671713</c:v>
                </c:pt>
                <c:pt idx="413" formatCode="0.00%">
                  <c:v>0.23596551781266739</c:v>
                </c:pt>
                <c:pt idx="414" formatCode="0.00%">
                  <c:v>0.24003353057520438</c:v>
                </c:pt>
                <c:pt idx="415" formatCode="0.00%">
                  <c:v>0.17580700009419448</c:v>
                </c:pt>
                <c:pt idx="416" formatCode="0.00%">
                  <c:v>0.15613851007785562</c:v>
                </c:pt>
                <c:pt idx="417" formatCode="0.00%">
                  <c:v>0.17096252320031802</c:v>
                </c:pt>
                <c:pt idx="418" formatCode="0.00%">
                  <c:v>0.13252338778872641</c:v>
                </c:pt>
                <c:pt idx="419" formatCode="0.00%">
                  <c:v>0.17426793557833076</c:v>
                </c:pt>
                <c:pt idx="420" formatCode="0.00%">
                  <c:v>0.14720885342475154</c:v>
                </c:pt>
                <c:pt idx="421" formatCode="0.00%">
                  <c:v>0.10367080064608003</c:v>
                </c:pt>
                <c:pt idx="422" formatCode="0.00%">
                  <c:v>0.11988021235720248</c:v>
                </c:pt>
                <c:pt idx="423" formatCode="0.00%">
                  <c:v>0.10547724139027537</c:v>
                </c:pt>
                <c:pt idx="424" formatCode="0.00%">
                  <c:v>0.10400127690253735</c:v>
                </c:pt>
                <c:pt idx="425" formatCode="0.00%">
                  <c:v>0.11347167251842438</c:v>
                </c:pt>
                <c:pt idx="426" formatCode="0.00%">
                  <c:v>0.10051405001447011</c:v>
                </c:pt>
                <c:pt idx="427" formatCode="0.00%">
                  <c:v>0.17739876874112337</c:v>
                </c:pt>
                <c:pt idx="428" formatCode="0.00%">
                  <c:v>0.18107957210778691</c:v>
                </c:pt>
                <c:pt idx="429" formatCode="0.00%">
                  <c:v>0.18925868301713566</c:v>
                </c:pt>
                <c:pt idx="430" formatCode="0.00%">
                  <c:v>0.13268858767373981</c:v>
                </c:pt>
                <c:pt idx="431" formatCode="0.00%">
                  <c:v>0.11201375137603997</c:v>
                </c:pt>
                <c:pt idx="432" formatCode="0.00%">
                  <c:v>9.4855935538007641E-2</c:v>
                </c:pt>
                <c:pt idx="433" formatCode="0.00%">
                  <c:v>0.17008866160463887</c:v>
                </c:pt>
                <c:pt idx="434" formatCode="0.00%">
                  <c:v>0.13247223047083412</c:v>
                </c:pt>
                <c:pt idx="435" formatCode="0.00%">
                  <c:v>0.18028515405893875</c:v>
                </c:pt>
                <c:pt idx="436" formatCode="0.00%">
                  <c:v>0.24320816425215486</c:v>
                </c:pt>
                <c:pt idx="437" formatCode="0.00%">
                  <c:v>0.1797797941599466</c:v>
                </c:pt>
                <c:pt idx="438" formatCode="0.00%">
                  <c:v>0.1693160592696914</c:v>
                </c:pt>
                <c:pt idx="439" formatCode="0.00%">
                  <c:v>0.1368997989158911</c:v>
                </c:pt>
                <c:pt idx="440" formatCode="0.00%">
                  <c:v>0.15768708214914828</c:v>
                </c:pt>
                <c:pt idx="441" formatCode="0.00%">
                  <c:v>0.14183337188434098</c:v>
                </c:pt>
                <c:pt idx="442" formatCode="0.00%">
                  <c:v>0.21317474630674593</c:v>
                </c:pt>
                <c:pt idx="443" formatCode="0.00%">
                  <c:v>0.20280621983186431</c:v>
                </c:pt>
                <c:pt idx="444" formatCode="0.00%">
                  <c:v>0.20066033276441275</c:v>
                </c:pt>
                <c:pt idx="445" formatCode="0.00%">
                  <c:v>0.16290678078214782</c:v>
                </c:pt>
                <c:pt idx="446" formatCode="0.00%">
                  <c:v>0.15858029472434509</c:v>
                </c:pt>
                <c:pt idx="447" formatCode="0.00%">
                  <c:v>0.15440434290774174</c:v>
                </c:pt>
                <c:pt idx="448" formatCode="0.00%">
                  <c:v>0.16981172984497528</c:v>
                </c:pt>
                <c:pt idx="449" formatCode="0.00%">
                  <c:v>0.24510849989234873</c:v>
                </c:pt>
                <c:pt idx="450" formatCode="0.00%">
                  <c:v>0.23586692510547991</c:v>
                </c:pt>
                <c:pt idx="451" formatCode="0.00%">
                  <c:v>0.20100184951631928</c:v>
                </c:pt>
                <c:pt idx="452" formatCode="0.00%">
                  <c:v>0.169727834995826</c:v>
                </c:pt>
                <c:pt idx="453" formatCode="0.00%">
                  <c:v>0.21091627723231454</c:v>
                </c:pt>
                <c:pt idx="454" formatCode="0.00%">
                  <c:v>0.20387167022600705</c:v>
                </c:pt>
                <c:pt idx="455" formatCode="0.00%">
                  <c:v>0.12706263239300331</c:v>
                </c:pt>
                <c:pt idx="456" formatCode="0.00%">
                  <c:v>9.035422575888985E-2</c:v>
                </c:pt>
                <c:pt idx="457" formatCode="0.00%">
                  <c:v>-4.719745436713052E-3</c:v>
                </c:pt>
                <c:pt idx="458" formatCode="0.00%">
                  <c:v>-5.3042707665261757E-3</c:v>
                </c:pt>
                <c:pt idx="459" formatCode="0.00%">
                  <c:v>-3.2548051661693833E-2</c:v>
                </c:pt>
                <c:pt idx="460" formatCode="0.00%">
                  <c:v>-2.4722671697545162E-2</c:v>
                </c:pt>
                <c:pt idx="461" formatCode="0.00%">
                  <c:v>-3.6828403466022674E-2</c:v>
                </c:pt>
                <c:pt idx="462" formatCode="0.00%">
                  <c:v>-0.10675870020294875</c:v>
                </c:pt>
                <c:pt idx="463" formatCode="0.00%">
                  <c:v>-0.10884884821195051</c:v>
                </c:pt>
                <c:pt idx="464" formatCode="0.00%">
                  <c:v>-0.12070141075546081</c:v>
                </c:pt>
                <c:pt idx="465" formatCode="0.00%">
                  <c:v>-0.26045125821220716</c:v>
                </c:pt>
                <c:pt idx="466" formatCode="0.00%">
                  <c:v>-0.41850582952105264</c:v>
                </c:pt>
                <c:pt idx="467" formatCode="0.00%">
                  <c:v>-0.43296718724110606</c:v>
                </c:pt>
                <c:pt idx="468" formatCode="0.00%">
                  <c:v>-0.40712604184094425</c:v>
                </c:pt>
                <c:pt idx="469" formatCode="0.00%">
                  <c:v>-0.41430671982385192</c:v>
                </c:pt>
                <c:pt idx="470" formatCode="0.00%">
                  <c:v>-0.47119714308270066</c:v>
                </c:pt>
                <c:pt idx="471" formatCode="0.00%">
                  <c:v>-0.42581719422783693</c:v>
                </c:pt>
                <c:pt idx="472" formatCode="0.00%">
                  <c:v>-0.39329310957451769</c:v>
                </c:pt>
                <c:pt idx="473" formatCode="0.00%">
                  <c:v>-0.3482599862785366</c:v>
                </c:pt>
                <c:pt idx="474" formatCode="0.00%">
                  <c:v>-0.29496873159469628</c:v>
                </c:pt>
                <c:pt idx="475" formatCode="0.00%">
                  <c:v>-0.21610062400327545</c:v>
                </c:pt>
                <c:pt idx="476" formatCode="0.00%">
                  <c:v>-0.17213026507114293</c:v>
                </c:pt>
                <c:pt idx="477" formatCode="0.00%">
                  <c:v>-2.2923136285958656E-2</c:v>
                </c:pt>
                <c:pt idx="478" formatCode="0.00%">
                  <c:v>0.18422357578186332</c:v>
                </c:pt>
                <c:pt idx="479" formatCode="0.00%">
                  <c:v>0.31792158240104729</c:v>
                </c:pt>
                <c:pt idx="480" formatCode="0.00%">
                  <c:v>0.29988284464362924</c:v>
                </c:pt>
                <c:pt idx="481" formatCode="0.00%">
                  <c:v>0.36581011143149933</c:v>
                </c:pt>
                <c:pt idx="482" formatCode="0.00%">
                  <c:v>0.5430041789987432</c:v>
                </c:pt>
                <c:pt idx="483" formatCode="0.00%">
                  <c:v>0.52366547357075266</c:v>
                </c:pt>
                <c:pt idx="484" formatCode="0.00%">
                  <c:v>0.37017402645232433</c:v>
                </c:pt>
                <c:pt idx="485" formatCode="0.00%">
                  <c:v>0.13599927935643397</c:v>
                </c:pt>
                <c:pt idx="486" formatCode="0.00%">
                  <c:v>0.10202183181433289</c:v>
                </c:pt>
                <c:pt idx="487" formatCode="0.00%">
                  <c:v>9.8340003143475574E-2</c:v>
                </c:pt>
                <c:pt idx="488" formatCode="0.00%">
                  <c:v>1.5441439147082514E-2</c:v>
                </c:pt>
                <c:pt idx="489" formatCode="0.00%">
                  <c:v>6.7575248103699748E-2</c:v>
                </c:pt>
                <c:pt idx="490" formatCode="0.00%">
                  <c:v>0.12742792396774383</c:v>
                </c:pt>
                <c:pt idx="491" formatCode="0.00%">
                  <c:v>5.9781658943493188E-2</c:v>
                </c:pt>
                <c:pt idx="492" formatCode="0.00%">
                  <c:v>0.11763300530930398</c:v>
                </c:pt>
                <c:pt idx="493" formatCode="0.00%">
                  <c:v>0.19215533682127628</c:v>
                </c:pt>
                <c:pt idx="494" formatCode="0.00%">
                  <c:v>0.21674395881479991</c:v>
                </c:pt>
                <c:pt idx="495" formatCode="0.00%">
                  <c:v>0.13448550734930098</c:v>
                </c:pt>
                <c:pt idx="496" formatCode="0.00%">
                  <c:v>0.18251538098639219</c:v>
                </c:pt>
                <c:pt idx="497" formatCode="0.00%">
                  <c:v>0.28065536216727671</c:v>
                </c:pt>
                <c:pt idx="498" formatCode="0.00%">
                  <c:v>0.30514422668806596</c:v>
                </c:pt>
                <c:pt idx="499" formatCode="0.00%">
                  <c:v>0.18537696525649605</c:v>
                </c:pt>
                <c:pt idx="500" formatCode="0.00%">
                  <c:v>0.14459216806875164</c:v>
                </c:pt>
                <c:pt idx="501" formatCode="0.00%">
                  <c:v>-4.3460222185653041E-2</c:v>
                </c:pt>
                <c:pt idx="502" formatCode="0.00%">
                  <c:v>1.7551401661833888E-2</c:v>
                </c:pt>
                <c:pt idx="503" formatCode="0.00%">
                  <c:v>1.4612243916431789E-2</c:v>
                </c:pt>
                <c:pt idx="504" formatCode="0.00%">
                  <c:v>-5.5403286014039876E-2</c:v>
                </c:pt>
                <c:pt idx="505" formatCode="0.00%">
                  <c:v>-2.9916392821367599E-2</c:v>
                </c:pt>
                <c:pt idx="506" formatCode="0.00%">
                  <c:v>-1.6948537593002855E-2</c:v>
                </c:pt>
                <c:pt idx="507" formatCode="0.00%">
                  <c:v>5.6070479878662649E-3</c:v>
                </c:pt>
                <c:pt idx="508" formatCode="0.00%">
                  <c:v>-4.632697399389385E-2</c:v>
                </c:pt>
                <c:pt idx="509" formatCode="0.00%">
                  <c:v>-0.11019243781082633</c:v>
                </c:pt>
                <c:pt idx="510" formatCode="0.00%">
                  <c:v>-4.9820391894886074E-2</c:v>
                </c:pt>
                <c:pt idx="511" formatCode="0.00%">
                  <c:v>-1.9832784408895021E-2</c:v>
                </c:pt>
                <c:pt idx="512" formatCode="0.00%">
                  <c:v>8.1193988299482101E-2</c:v>
                </c:pt>
                <c:pt idx="513" formatCode="0.00%">
                  <c:v>0.21591768121773836</c:v>
                </c:pt>
                <c:pt idx="514" formatCode="0.00%">
                  <c:v>9.4490423189803829E-2</c:v>
                </c:pt>
                <c:pt idx="515" formatCode="0.00%">
                  <c:v>0.13624743943523687</c:v>
                </c:pt>
                <c:pt idx="516" formatCode="0.00%">
                  <c:v>0.15825956218711967</c:v>
                </c:pt>
                <c:pt idx="517" formatCode="0.00%">
                  <c:v>0.15909372439466574</c:v>
                </c:pt>
                <c:pt idx="518" formatCode="0.00%">
                  <c:v>0.10693529615841713</c:v>
                </c:pt>
                <c:pt idx="519" formatCode="0.00%">
                  <c:v>0.11848374620312541</c:v>
                </c:pt>
                <c:pt idx="520" formatCode="0.00%">
                  <c:v>0.16695763708269507</c:v>
                </c:pt>
                <c:pt idx="521" formatCode="0.00%">
                  <c:v>0.27769394171755946</c:v>
                </c:pt>
                <c:pt idx="522" formatCode="0.00%">
                  <c:v>0.18578869135677678</c:v>
                </c:pt>
                <c:pt idx="523" formatCode="0.00%">
                  <c:v>0.23237282681228333</c:v>
                </c:pt>
                <c:pt idx="524" formatCode="0.00%">
                  <c:v>0.17632012172115941</c:v>
                </c:pt>
                <c:pt idx="525" formatCode="0.00%">
                  <c:v>0.2021244227682244</c:v>
                </c:pt>
                <c:pt idx="526" formatCode="0.00%">
                  <c:v>0.25767861745349685</c:v>
                </c:pt>
                <c:pt idx="527" formatCode="0.00%">
                  <c:v>0.26384611946302727</c:v>
                </c:pt>
                <c:pt idx="528" formatCode="0.00%">
                  <c:v>0.26676554660904306</c:v>
                </c:pt>
                <c:pt idx="529" formatCode="0.00%">
                  <c:v>0.16072016500418451</c:v>
                </c:pt>
                <c:pt idx="530" formatCode="0.00%">
                  <c:v>0.21681780823516394</c:v>
                </c:pt>
                <c:pt idx="531" formatCode="0.00%">
                  <c:v>0.19068887177888838</c:v>
                </c:pt>
                <c:pt idx="532" formatCode="0.00%">
                  <c:v>0.1661661421907128</c:v>
                </c:pt>
                <c:pt idx="533" formatCode="0.00%">
                  <c:v>0.18866138898221774</c:v>
                </c:pt>
                <c:pt idx="534" formatCode="0.00%">
                  <c:v>0.24049170112728713</c:v>
                </c:pt>
                <c:pt idx="535" formatCode="0.00%">
                  <c:v>0.15964400436153592</c:v>
                </c:pt>
                <c:pt idx="536" formatCode="0.00%">
                  <c:v>0.21097235441128914</c:v>
                </c:pt>
                <c:pt idx="537" formatCode="0.00%">
                  <c:v>0.12199154914475319</c:v>
                </c:pt>
                <c:pt idx="538" formatCode="0.00%">
                  <c:v>8.6712004645782992E-2</c:v>
                </c:pt>
                <c:pt idx="539" formatCode="0.00%">
                  <c:v>8.913492584074878E-2</c:v>
                </c:pt>
                <c:pt idx="540" formatCode="0.00%">
                  <c:v>4.9368255344812484E-2</c:v>
                </c:pt>
                <c:pt idx="541" formatCode="0.00%">
                  <c:v>6.9984520242611925E-2</c:v>
                </c:pt>
                <c:pt idx="542" formatCode="0.00%">
                  <c:v>7.8673916682060696E-2</c:v>
                </c:pt>
                <c:pt idx="543" formatCode="0.00%">
                  <c:v>6.0254493492646999E-2</c:v>
                </c:pt>
                <c:pt idx="544" formatCode="0.00%">
                  <c:v>7.4113830613918186E-2</c:v>
                </c:pt>
                <c:pt idx="545" formatCode="0.00%">
                  <c:v>5.7017240967151661E-2</c:v>
                </c:pt>
                <c:pt idx="546" formatCode="0.00%">
                  <c:v>1.429436897324976E-2</c:v>
                </c:pt>
                <c:pt idx="547" formatCode="0.00%">
                  <c:v>4.9246089683429028E-2</c:v>
                </c:pt>
                <c:pt idx="548" formatCode="0.00%">
                  <c:v>-4.1312107188170022E-2</c:v>
                </c:pt>
                <c:pt idx="549" formatCode="0.00%">
                  <c:v>-5.0913653879875787E-2</c:v>
                </c:pt>
                <c:pt idx="550" formatCode="0.00%">
                  <c:v>1.771244243213288E-2</c:v>
                </c:pt>
                <c:pt idx="551" formatCode="0.00%">
                  <c:v>-7.246947821802463E-3</c:v>
                </c:pt>
                <c:pt idx="552" formatCode="0.00%">
                  <c:v>-8.7123036535744491E-3</c:v>
                </c:pt>
                <c:pt idx="553" formatCode="0.00%">
                  <c:v>-5.0816517967787522E-2</c:v>
                </c:pt>
                <c:pt idx="554" formatCode="0.00%">
                  <c:v>-0.11002327084378971</c:v>
                </c:pt>
                <c:pt idx="555" formatCode="0.00%">
                  <c:v>-3.4517271108696845E-2</c:v>
                </c:pt>
                <c:pt idx="556" formatCode="0.00%">
                  <c:v>-4.1714041367543309E-2</c:v>
                </c:pt>
                <c:pt idx="557" formatCode="0.00%">
                  <c:v>-3.9640125232465517E-2</c:v>
                </c:pt>
                <c:pt idx="558" formatCode="0.00%">
                  <c:v>-2.7795220777639296E-2</c:v>
                </c:pt>
                <c:pt idx="559" formatCode="0.00%">
                  <c:v>-4.5887587205475366E-3</c:v>
                </c:pt>
                <c:pt idx="560" formatCode="0.00%">
                  <c:v>6.6835892393187102E-2</c:v>
                </c:pt>
                <c:pt idx="561" formatCode="0.00%">
                  <c:v>0.11357662332857243</c:v>
                </c:pt>
                <c:pt idx="562" formatCode="0.00%">
                  <c:v>1.1842830423669737E-2</c:v>
                </c:pt>
                <c:pt idx="563" formatCode="0.00%">
                  <c:v>3.1524812859039519E-2</c:v>
                </c:pt>
                <c:pt idx="564" formatCode="0.00%">
                  <c:v>7.5104972186837538E-2</c:v>
                </c:pt>
                <c:pt idx="565" formatCode="0.00%">
                  <c:v>0.17111384657807727</c:v>
                </c:pt>
                <c:pt idx="566" formatCode="0.00%">
                  <c:v>0.21262957893950651</c:v>
                </c:pt>
                <c:pt idx="567" formatCode="0.00%">
                  <c:v>0.14766701577864372</c:v>
                </c:pt>
                <c:pt idx="568" formatCode="0.00%">
                  <c:v>0.14651818671793548</c:v>
                </c:pt>
                <c:pt idx="569" formatCode="0.00%">
                  <c:v>0.1642333203958013</c:v>
                </c:pt>
                <c:pt idx="570" formatCode="0.00%">
                  <c:v>0.18195684834735126</c:v>
                </c:pt>
                <c:pt idx="571" formatCode="0.00%">
                  <c:v>0.16118571316433838</c:v>
                </c:pt>
                <c:pt idx="572" formatCode="0.00%">
                  <c:v>0.16185520261549824</c:v>
                </c:pt>
                <c:pt idx="573" formatCode="0.00%">
                  <c:v>0.18165526627457851</c:v>
                </c:pt>
                <c:pt idx="574" formatCode="0.00%">
                  <c:v>0.22774732644545437</c:v>
                </c:pt>
                <c:pt idx="575" formatCode="0.00%">
                  <c:v>0.23656883453801947</c:v>
                </c:pt>
                <c:pt idx="576" formatCode="0.00%">
                  <c:v>0.22400330992997586</c:v>
                </c:pt>
                <c:pt idx="577" formatCode="0.00%">
                  <c:v>0.25826246021576837</c:v>
                </c:pt>
                <c:pt idx="578" formatCode="0.00%">
                  <c:v>0.17357678207499605</c:v>
                </c:pt>
                <c:pt idx="579" formatCode="0.00%">
                  <c:v>0.13589749312703603</c:v>
                </c:pt>
                <c:pt idx="580" formatCode="0.00%">
                  <c:v>0.1321861195251004</c:v>
                </c:pt>
                <c:pt idx="581" formatCode="0.00%">
                  <c:v>0.11567934370877886</c:v>
                </c:pt>
                <c:pt idx="582" formatCode="0.00%">
                  <c:v>0.11087300461950633</c:v>
                </c:pt>
                <c:pt idx="583" formatCode="0.00%">
                  <c:v>0.11879402094146396</c:v>
                </c:pt>
                <c:pt idx="584" formatCode="0.00%">
                  <c:v>0.13104409245975579</c:v>
                </c:pt>
                <c:pt idx="585" formatCode="0.00%">
                  <c:v>0.11237545900384283</c:v>
                </c:pt>
                <c:pt idx="586" formatCode="0.00%">
                  <c:v>1.1578870334432612E-2</c:v>
                </c:pt>
                <c:pt idx="587" formatCode="0.00%">
                  <c:v>1.3729413785998901E-3</c:v>
                </c:pt>
                <c:pt idx="588" formatCode="0.00%">
                  <c:v>-8.7114965427704472E-2</c:v>
                </c:pt>
                <c:pt idx="589" formatCode="0.00%">
                  <c:v>-6.5432361240773895E-2</c:v>
                </c:pt>
                <c:pt idx="590" formatCode="0.00%">
                  <c:v>4.274410680711771E-3</c:v>
                </c:pt>
                <c:pt idx="591" formatCode="0.00%">
                  <c:v>4.0136259922448625E-2</c:v>
                </c:pt>
                <c:pt idx="592" formatCode="0.00%">
                  <c:v>6.4783287394987621E-2</c:v>
                </c:pt>
                <c:pt idx="593" formatCode="0.00%">
                  <c:v>-2.9039843625671136E-3</c:v>
                </c:pt>
                <c:pt idx="594" formatCode="0.00%">
                  <c:v>6.3306811757723125E-2</c:v>
                </c:pt>
                <c:pt idx="595" formatCode="0.00%">
                  <c:v>3.6209256667016909E-2</c:v>
                </c:pt>
                <c:pt idx="596" formatCode="0.00%">
                  <c:v>2.6088763894192013E-3</c:v>
                </c:pt>
                <c:pt idx="597" formatCode="0.00%">
                  <c:v>1.8275558985572538E-2</c:v>
                </c:pt>
                <c:pt idx="598" formatCode="0.00%">
                  <c:v>0.12693649195584822</c:v>
                </c:pt>
                <c:pt idx="599" formatCode="0.00%">
                  <c:v>0.14531142552576903</c:v>
                </c:pt>
                <c:pt idx="600" formatCode="0.00%">
                  <c:v>0.27670070999877683</c:v>
                </c:pt>
                <c:pt idx="601" formatCode="0.00%">
                  <c:v>0.17732685068976517</c:v>
                </c:pt>
                <c:pt idx="602" formatCode="0.00%">
                  <c:v>4.6349403631881669E-2</c:v>
                </c:pt>
                <c:pt idx="603" formatCode="0.00%">
                  <c:v>-0.10389712364976267</c:v>
                </c:pt>
                <c:pt idx="604" formatCode="0.00%">
                  <c:v>-4.0042510384473373E-2</c:v>
                </c:pt>
                <c:pt idx="605" formatCode="0.00%">
                  <c:v>6.7953221119826379E-2</c:v>
                </c:pt>
                <c:pt idx="606" formatCode="0.00%">
                  <c:v>2.843320353986778E-2</c:v>
                </c:pt>
                <c:pt idx="607" formatCode="0.00%">
                  <c:v>7.2323308464482983E-2</c:v>
                </c:pt>
                <c:pt idx="608" formatCode="0.00%">
                  <c:v>0.16785785286755162</c:v>
                </c:pt>
                <c:pt idx="609" formatCode="0.00%">
                  <c:v>0.10407195173931916</c:v>
                </c:pt>
                <c:pt idx="610" formatCode="0.00%">
                  <c:v>4.364642102902061E-2</c:v>
                </c:pt>
                <c:pt idx="611" formatCode="0.00%">
                  <c:v>0.14519473279393247</c:v>
                </c:pt>
                <c:pt idx="612" formatCode="0.00%">
                  <c:v>0.15902490136996605</c:v>
                </c:pt>
                <c:pt idx="613" formatCode="0.00%">
                  <c:v>0.15453310274341714</c:v>
                </c:pt>
                <c:pt idx="614" formatCode="0.00%">
                  <c:v>0.29344610574290231</c:v>
                </c:pt>
                <c:pt idx="615" formatCode="0.00%">
                  <c:v>0.54033363134394596</c:v>
                </c:pt>
                <c:pt idx="616" formatCode="0.00%">
                  <c:v>0.45326067753793287</c:v>
                </c:pt>
                <c:pt idx="617" formatCode="0.00%">
                  <c:v>0.40626155745186643</c:v>
                </c:pt>
                <c:pt idx="618" formatCode="0.00%">
                  <c:v>0.39044296222280206</c:v>
                </c:pt>
                <c:pt idx="619" formatCode="0.00%">
                  <c:v>0.35072905522633091</c:v>
                </c:pt>
                <c:pt idx="620" formatCode="0.00%">
                  <c:v>0.29764521098190766</c:v>
                </c:pt>
                <c:pt idx="621" formatCode="0.00%">
                  <c:v>0.28820831881860354</c:v>
                </c:pt>
                <c:pt idx="622" formatCode="0.00%">
                  <c:v>0.4042485224126442</c:v>
                </c:pt>
                <c:pt idx="623" formatCode="0.00%">
                  <c:v>0.2177711221705263</c:v>
                </c:pt>
                <c:pt idx="624" formatCode="0.00%">
                  <c:v>0.21817231460499054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F6-4F45-B473-C1F8112F8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711424"/>
        <c:axId val="495202416"/>
      </c:scatterChart>
      <c:valAx>
        <c:axId val="490711424"/>
        <c:scaling>
          <c:orientation val="minMax"/>
          <c:max val="45000"/>
          <c:min val="2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\ mmm/\ yy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5202416"/>
        <c:crosses val="autoZero"/>
        <c:crossBetween val="midCat"/>
      </c:valAx>
      <c:valAx>
        <c:axId val="49520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0711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4"/>
          <c:order val="0"/>
          <c:tx>
            <c:strRef>
              <c:f>'World-Daten USD'!$F$3</c:f>
              <c:strCache>
                <c:ptCount val="1"/>
                <c:pt idx="0">
                  <c:v>Rollierend 10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'World-Daten USD'!$A$4:$A$628</c:f>
              <c:numCache>
                <c:formatCode>[$-407]d/\ mmm/\ yyyy;@</c:formatCode>
                <c:ptCount val="625"/>
                <c:pt idx="0">
                  <c:v>25568</c:v>
                </c:pt>
                <c:pt idx="1">
                  <c:v>25598</c:v>
                </c:pt>
                <c:pt idx="2">
                  <c:v>25626</c:v>
                </c:pt>
                <c:pt idx="3">
                  <c:v>25658</c:v>
                </c:pt>
                <c:pt idx="4">
                  <c:v>25688</c:v>
                </c:pt>
                <c:pt idx="5">
                  <c:v>25717</c:v>
                </c:pt>
                <c:pt idx="6">
                  <c:v>25749</c:v>
                </c:pt>
                <c:pt idx="7">
                  <c:v>25780</c:v>
                </c:pt>
                <c:pt idx="8">
                  <c:v>25811</c:v>
                </c:pt>
                <c:pt idx="9">
                  <c:v>25841</c:v>
                </c:pt>
                <c:pt idx="10">
                  <c:v>25871</c:v>
                </c:pt>
                <c:pt idx="11">
                  <c:v>25902</c:v>
                </c:pt>
                <c:pt idx="12">
                  <c:v>25933</c:v>
                </c:pt>
                <c:pt idx="13">
                  <c:v>25962</c:v>
                </c:pt>
                <c:pt idx="14">
                  <c:v>25990</c:v>
                </c:pt>
                <c:pt idx="15">
                  <c:v>26023</c:v>
                </c:pt>
                <c:pt idx="16">
                  <c:v>26053</c:v>
                </c:pt>
                <c:pt idx="17">
                  <c:v>26084</c:v>
                </c:pt>
                <c:pt idx="18">
                  <c:v>26114</c:v>
                </c:pt>
                <c:pt idx="19">
                  <c:v>26144</c:v>
                </c:pt>
                <c:pt idx="20">
                  <c:v>26176</c:v>
                </c:pt>
                <c:pt idx="21">
                  <c:v>26206</c:v>
                </c:pt>
                <c:pt idx="22">
                  <c:v>26235</c:v>
                </c:pt>
                <c:pt idx="23">
                  <c:v>26267</c:v>
                </c:pt>
                <c:pt idx="24">
                  <c:v>26298</c:v>
                </c:pt>
                <c:pt idx="25">
                  <c:v>26329</c:v>
                </c:pt>
                <c:pt idx="26">
                  <c:v>26358</c:v>
                </c:pt>
                <c:pt idx="27">
                  <c:v>26389</c:v>
                </c:pt>
                <c:pt idx="28">
                  <c:v>26417</c:v>
                </c:pt>
                <c:pt idx="29">
                  <c:v>26450</c:v>
                </c:pt>
                <c:pt idx="30">
                  <c:v>26480</c:v>
                </c:pt>
                <c:pt idx="31">
                  <c:v>26511</c:v>
                </c:pt>
                <c:pt idx="32">
                  <c:v>26542</c:v>
                </c:pt>
                <c:pt idx="33">
                  <c:v>26571</c:v>
                </c:pt>
                <c:pt idx="34">
                  <c:v>26603</c:v>
                </c:pt>
                <c:pt idx="35">
                  <c:v>26633</c:v>
                </c:pt>
                <c:pt idx="36">
                  <c:v>26662</c:v>
                </c:pt>
                <c:pt idx="37">
                  <c:v>26695</c:v>
                </c:pt>
                <c:pt idx="38">
                  <c:v>26723</c:v>
                </c:pt>
                <c:pt idx="39">
                  <c:v>26753</c:v>
                </c:pt>
                <c:pt idx="40">
                  <c:v>26784</c:v>
                </c:pt>
                <c:pt idx="41">
                  <c:v>26815</c:v>
                </c:pt>
                <c:pt idx="42">
                  <c:v>26844</c:v>
                </c:pt>
                <c:pt idx="43">
                  <c:v>26876</c:v>
                </c:pt>
                <c:pt idx="44">
                  <c:v>26907</c:v>
                </c:pt>
                <c:pt idx="45">
                  <c:v>26935</c:v>
                </c:pt>
                <c:pt idx="46">
                  <c:v>26968</c:v>
                </c:pt>
                <c:pt idx="47">
                  <c:v>26998</c:v>
                </c:pt>
                <c:pt idx="48">
                  <c:v>27029</c:v>
                </c:pt>
                <c:pt idx="49">
                  <c:v>27060</c:v>
                </c:pt>
                <c:pt idx="50">
                  <c:v>27088</c:v>
                </c:pt>
                <c:pt idx="51">
                  <c:v>27117</c:v>
                </c:pt>
                <c:pt idx="52">
                  <c:v>27149</c:v>
                </c:pt>
                <c:pt idx="53">
                  <c:v>27180</c:v>
                </c:pt>
                <c:pt idx="54">
                  <c:v>27208</c:v>
                </c:pt>
                <c:pt idx="55">
                  <c:v>27241</c:v>
                </c:pt>
                <c:pt idx="56">
                  <c:v>27271</c:v>
                </c:pt>
                <c:pt idx="57">
                  <c:v>27302</c:v>
                </c:pt>
                <c:pt idx="58">
                  <c:v>27333</c:v>
                </c:pt>
                <c:pt idx="59">
                  <c:v>27362</c:v>
                </c:pt>
                <c:pt idx="60">
                  <c:v>27394</c:v>
                </c:pt>
                <c:pt idx="61">
                  <c:v>27425</c:v>
                </c:pt>
                <c:pt idx="62">
                  <c:v>27453</c:v>
                </c:pt>
                <c:pt idx="63">
                  <c:v>27484</c:v>
                </c:pt>
                <c:pt idx="64">
                  <c:v>27514</c:v>
                </c:pt>
                <c:pt idx="65">
                  <c:v>27544</c:v>
                </c:pt>
                <c:pt idx="66">
                  <c:v>27575</c:v>
                </c:pt>
                <c:pt idx="67">
                  <c:v>27606</c:v>
                </c:pt>
                <c:pt idx="68">
                  <c:v>27635</c:v>
                </c:pt>
                <c:pt idx="69">
                  <c:v>27667</c:v>
                </c:pt>
                <c:pt idx="70">
                  <c:v>27698</c:v>
                </c:pt>
                <c:pt idx="71">
                  <c:v>27726</c:v>
                </c:pt>
                <c:pt idx="72">
                  <c:v>27759</c:v>
                </c:pt>
                <c:pt idx="73">
                  <c:v>27789</c:v>
                </c:pt>
                <c:pt idx="74">
                  <c:v>27817</c:v>
                </c:pt>
                <c:pt idx="75">
                  <c:v>27850</c:v>
                </c:pt>
                <c:pt idx="76">
                  <c:v>27880</c:v>
                </c:pt>
                <c:pt idx="77">
                  <c:v>27911</c:v>
                </c:pt>
                <c:pt idx="78">
                  <c:v>27941</c:v>
                </c:pt>
                <c:pt idx="79">
                  <c:v>27971</c:v>
                </c:pt>
                <c:pt idx="80">
                  <c:v>28003</c:v>
                </c:pt>
                <c:pt idx="81">
                  <c:v>28033</c:v>
                </c:pt>
                <c:pt idx="82">
                  <c:v>28062</c:v>
                </c:pt>
                <c:pt idx="83">
                  <c:v>28094</c:v>
                </c:pt>
                <c:pt idx="84">
                  <c:v>28125</c:v>
                </c:pt>
                <c:pt idx="85">
                  <c:v>28156</c:v>
                </c:pt>
                <c:pt idx="86">
                  <c:v>28184</c:v>
                </c:pt>
                <c:pt idx="87">
                  <c:v>28215</c:v>
                </c:pt>
                <c:pt idx="88">
                  <c:v>28244</c:v>
                </c:pt>
                <c:pt idx="89">
                  <c:v>28276</c:v>
                </c:pt>
                <c:pt idx="90">
                  <c:v>28306</c:v>
                </c:pt>
                <c:pt idx="91">
                  <c:v>28335</c:v>
                </c:pt>
                <c:pt idx="92">
                  <c:v>28368</c:v>
                </c:pt>
                <c:pt idx="93">
                  <c:v>28398</c:v>
                </c:pt>
                <c:pt idx="94">
                  <c:v>28429</c:v>
                </c:pt>
                <c:pt idx="95">
                  <c:v>28459</c:v>
                </c:pt>
                <c:pt idx="96">
                  <c:v>28489</c:v>
                </c:pt>
                <c:pt idx="97">
                  <c:v>28521</c:v>
                </c:pt>
                <c:pt idx="98">
                  <c:v>28549</c:v>
                </c:pt>
                <c:pt idx="99">
                  <c:v>28580</c:v>
                </c:pt>
                <c:pt idx="100">
                  <c:v>28608</c:v>
                </c:pt>
                <c:pt idx="101">
                  <c:v>28641</c:v>
                </c:pt>
                <c:pt idx="102">
                  <c:v>28671</c:v>
                </c:pt>
                <c:pt idx="103">
                  <c:v>28702</c:v>
                </c:pt>
                <c:pt idx="104">
                  <c:v>28733</c:v>
                </c:pt>
                <c:pt idx="105">
                  <c:v>28762</c:v>
                </c:pt>
                <c:pt idx="106">
                  <c:v>28794</c:v>
                </c:pt>
                <c:pt idx="107">
                  <c:v>28824</c:v>
                </c:pt>
                <c:pt idx="108">
                  <c:v>28853</c:v>
                </c:pt>
                <c:pt idx="109">
                  <c:v>28886</c:v>
                </c:pt>
                <c:pt idx="110">
                  <c:v>28914</c:v>
                </c:pt>
                <c:pt idx="111">
                  <c:v>28944</c:v>
                </c:pt>
                <c:pt idx="112">
                  <c:v>28975</c:v>
                </c:pt>
                <c:pt idx="113">
                  <c:v>29006</c:v>
                </c:pt>
                <c:pt idx="114">
                  <c:v>29035</c:v>
                </c:pt>
                <c:pt idx="115">
                  <c:v>29067</c:v>
                </c:pt>
                <c:pt idx="116">
                  <c:v>29098</c:v>
                </c:pt>
                <c:pt idx="117">
                  <c:v>29126</c:v>
                </c:pt>
                <c:pt idx="118">
                  <c:v>29159</c:v>
                </c:pt>
                <c:pt idx="119">
                  <c:v>29189</c:v>
                </c:pt>
                <c:pt idx="120">
                  <c:v>29220</c:v>
                </c:pt>
                <c:pt idx="121">
                  <c:v>29251</c:v>
                </c:pt>
                <c:pt idx="122">
                  <c:v>29280</c:v>
                </c:pt>
                <c:pt idx="123">
                  <c:v>29311</c:v>
                </c:pt>
                <c:pt idx="124">
                  <c:v>29341</c:v>
                </c:pt>
                <c:pt idx="125">
                  <c:v>29371</c:v>
                </c:pt>
                <c:pt idx="126">
                  <c:v>29402</c:v>
                </c:pt>
                <c:pt idx="127">
                  <c:v>29433</c:v>
                </c:pt>
                <c:pt idx="128">
                  <c:v>29462</c:v>
                </c:pt>
                <c:pt idx="129">
                  <c:v>29494</c:v>
                </c:pt>
                <c:pt idx="130">
                  <c:v>29525</c:v>
                </c:pt>
                <c:pt idx="131">
                  <c:v>29553</c:v>
                </c:pt>
                <c:pt idx="132">
                  <c:v>29586</c:v>
                </c:pt>
                <c:pt idx="133">
                  <c:v>29616</c:v>
                </c:pt>
                <c:pt idx="134">
                  <c:v>29644</c:v>
                </c:pt>
                <c:pt idx="135">
                  <c:v>29676</c:v>
                </c:pt>
                <c:pt idx="136">
                  <c:v>29706</c:v>
                </c:pt>
                <c:pt idx="137">
                  <c:v>29735</c:v>
                </c:pt>
                <c:pt idx="138">
                  <c:v>29767</c:v>
                </c:pt>
                <c:pt idx="139">
                  <c:v>29798</c:v>
                </c:pt>
                <c:pt idx="140">
                  <c:v>29829</c:v>
                </c:pt>
                <c:pt idx="141">
                  <c:v>29859</c:v>
                </c:pt>
                <c:pt idx="142">
                  <c:v>29889</c:v>
                </c:pt>
                <c:pt idx="143">
                  <c:v>29920</c:v>
                </c:pt>
                <c:pt idx="144">
                  <c:v>29951</c:v>
                </c:pt>
                <c:pt idx="145">
                  <c:v>29980</c:v>
                </c:pt>
                <c:pt idx="146">
                  <c:v>30008</c:v>
                </c:pt>
                <c:pt idx="147">
                  <c:v>30041</c:v>
                </c:pt>
                <c:pt idx="148">
                  <c:v>30071</c:v>
                </c:pt>
                <c:pt idx="149">
                  <c:v>30102</c:v>
                </c:pt>
                <c:pt idx="150">
                  <c:v>30132</c:v>
                </c:pt>
                <c:pt idx="151">
                  <c:v>30162</c:v>
                </c:pt>
                <c:pt idx="152">
                  <c:v>30194</c:v>
                </c:pt>
                <c:pt idx="153">
                  <c:v>30224</c:v>
                </c:pt>
                <c:pt idx="154">
                  <c:v>30253</c:v>
                </c:pt>
                <c:pt idx="155">
                  <c:v>30285</c:v>
                </c:pt>
                <c:pt idx="156">
                  <c:v>30316</c:v>
                </c:pt>
                <c:pt idx="157">
                  <c:v>30347</c:v>
                </c:pt>
                <c:pt idx="158">
                  <c:v>30375</c:v>
                </c:pt>
                <c:pt idx="159">
                  <c:v>30406</c:v>
                </c:pt>
                <c:pt idx="160">
                  <c:v>30435</c:v>
                </c:pt>
                <c:pt idx="161">
                  <c:v>30467</c:v>
                </c:pt>
                <c:pt idx="162">
                  <c:v>30497</c:v>
                </c:pt>
                <c:pt idx="163">
                  <c:v>30526</c:v>
                </c:pt>
                <c:pt idx="164">
                  <c:v>30559</c:v>
                </c:pt>
                <c:pt idx="165">
                  <c:v>30589</c:v>
                </c:pt>
                <c:pt idx="166">
                  <c:v>30620</c:v>
                </c:pt>
                <c:pt idx="167">
                  <c:v>30650</c:v>
                </c:pt>
                <c:pt idx="168">
                  <c:v>30680</c:v>
                </c:pt>
                <c:pt idx="169">
                  <c:v>30712</c:v>
                </c:pt>
                <c:pt idx="170">
                  <c:v>30741</c:v>
                </c:pt>
                <c:pt idx="171">
                  <c:v>30771</c:v>
                </c:pt>
                <c:pt idx="172">
                  <c:v>30802</c:v>
                </c:pt>
                <c:pt idx="173">
                  <c:v>30833</c:v>
                </c:pt>
                <c:pt idx="174">
                  <c:v>30862</c:v>
                </c:pt>
                <c:pt idx="175">
                  <c:v>30894</c:v>
                </c:pt>
                <c:pt idx="176">
                  <c:v>30925</c:v>
                </c:pt>
                <c:pt idx="177">
                  <c:v>30953</c:v>
                </c:pt>
                <c:pt idx="178">
                  <c:v>30986</c:v>
                </c:pt>
                <c:pt idx="179">
                  <c:v>31016</c:v>
                </c:pt>
                <c:pt idx="180">
                  <c:v>31047</c:v>
                </c:pt>
                <c:pt idx="181">
                  <c:v>31078</c:v>
                </c:pt>
                <c:pt idx="182">
                  <c:v>31106</c:v>
                </c:pt>
                <c:pt idx="183">
                  <c:v>31135</c:v>
                </c:pt>
                <c:pt idx="184">
                  <c:v>31167</c:v>
                </c:pt>
                <c:pt idx="185">
                  <c:v>31198</c:v>
                </c:pt>
                <c:pt idx="186">
                  <c:v>31226</c:v>
                </c:pt>
                <c:pt idx="187">
                  <c:v>31259</c:v>
                </c:pt>
                <c:pt idx="188">
                  <c:v>31289</c:v>
                </c:pt>
                <c:pt idx="189">
                  <c:v>31320</c:v>
                </c:pt>
                <c:pt idx="190">
                  <c:v>31351</c:v>
                </c:pt>
                <c:pt idx="191">
                  <c:v>31380</c:v>
                </c:pt>
                <c:pt idx="192">
                  <c:v>31412</c:v>
                </c:pt>
                <c:pt idx="193">
                  <c:v>31443</c:v>
                </c:pt>
                <c:pt idx="194">
                  <c:v>31471</c:v>
                </c:pt>
                <c:pt idx="195">
                  <c:v>31502</c:v>
                </c:pt>
                <c:pt idx="196">
                  <c:v>31532</c:v>
                </c:pt>
                <c:pt idx="197">
                  <c:v>31562</c:v>
                </c:pt>
                <c:pt idx="198">
                  <c:v>31593</c:v>
                </c:pt>
                <c:pt idx="199">
                  <c:v>31624</c:v>
                </c:pt>
                <c:pt idx="200">
                  <c:v>31653</c:v>
                </c:pt>
                <c:pt idx="201">
                  <c:v>31685</c:v>
                </c:pt>
                <c:pt idx="202">
                  <c:v>31716</c:v>
                </c:pt>
                <c:pt idx="203">
                  <c:v>31744</c:v>
                </c:pt>
                <c:pt idx="204">
                  <c:v>31777</c:v>
                </c:pt>
                <c:pt idx="205">
                  <c:v>31807</c:v>
                </c:pt>
                <c:pt idx="206">
                  <c:v>31835</c:v>
                </c:pt>
                <c:pt idx="207">
                  <c:v>31867</c:v>
                </c:pt>
                <c:pt idx="208">
                  <c:v>31897</c:v>
                </c:pt>
                <c:pt idx="209">
                  <c:v>31926</c:v>
                </c:pt>
                <c:pt idx="210">
                  <c:v>31958</c:v>
                </c:pt>
                <c:pt idx="211">
                  <c:v>31989</c:v>
                </c:pt>
                <c:pt idx="212">
                  <c:v>32020</c:v>
                </c:pt>
                <c:pt idx="213">
                  <c:v>32050</c:v>
                </c:pt>
                <c:pt idx="214">
                  <c:v>32080</c:v>
                </c:pt>
                <c:pt idx="215">
                  <c:v>32111</c:v>
                </c:pt>
                <c:pt idx="216">
                  <c:v>32142</c:v>
                </c:pt>
                <c:pt idx="217">
                  <c:v>32171</c:v>
                </c:pt>
                <c:pt idx="218">
                  <c:v>32202</c:v>
                </c:pt>
                <c:pt idx="219">
                  <c:v>32233</c:v>
                </c:pt>
                <c:pt idx="220">
                  <c:v>32262</c:v>
                </c:pt>
                <c:pt idx="221">
                  <c:v>32294</c:v>
                </c:pt>
                <c:pt idx="222">
                  <c:v>32324</c:v>
                </c:pt>
                <c:pt idx="223">
                  <c:v>32353</c:v>
                </c:pt>
                <c:pt idx="224">
                  <c:v>32386</c:v>
                </c:pt>
                <c:pt idx="225">
                  <c:v>32416</c:v>
                </c:pt>
                <c:pt idx="226">
                  <c:v>32447</c:v>
                </c:pt>
                <c:pt idx="227">
                  <c:v>32477</c:v>
                </c:pt>
                <c:pt idx="228">
                  <c:v>32507</c:v>
                </c:pt>
                <c:pt idx="229">
                  <c:v>32539</c:v>
                </c:pt>
                <c:pt idx="230">
                  <c:v>32567</c:v>
                </c:pt>
                <c:pt idx="231">
                  <c:v>32598</c:v>
                </c:pt>
                <c:pt idx="232">
                  <c:v>32626</c:v>
                </c:pt>
                <c:pt idx="233">
                  <c:v>32659</c:v>
                </c:pt>
                <c:pt idx="234">
                  <c:v>32689</c:v>
                </c:pt>
                <c:pt idx="235">
                  <c:v>32720</c:v>
                </c:pt>
                <c:pt idx="236">
                  <c:v>32751</c:v>
                </c:pt>
                <c:pt idx="237">
                  <c:v>32780</c:v>
                </c:pt>
                <c:pt idx="238">
                  <c:v>32812</c:v>
                </c:pt>
                <c:pt idx="239">
                  <c:v>32842</c:v>
                </c:pt>
                <c:pt idx="240">
                  <c:v>32871</c:v>
                </c:pt>
                <c:pt idx="241">
                  <c:v>32904</c:v>
                </c:pt>
                <c:pt idx="242">
                  <c:v>32932</c:v>
                </c:pt>
                <c:pt idx="243">
                  <c:v>32962</c:v>
                </c:pt>
                <c:pt idx="244">
                  <c:v>32993</c:v>
                </c:pt>
                <c:pt idx="245">
                  <c:v>33024</c:v>
                </c:pt>
                <c:pt idx="246">
                  <c:v>33053</c:v>
                </c:pt>
                <c:pt idx="247">
                  <c:v>33085</c:v>
                </c:pt>
                <c:pt idx="248">
                  <c:v>33116</c:v>
                </c:pt>
                <c:pt idx="249">
                  <c:v>33144</c:v>
                </c:pt>
                <c:pt idx="250">
                  <c:v>33177</c:v>
                </c:pt>
                <c:pt idx="251">
                  <c:v>33207</c:v>
                </c:pt>
                <c:pt idx="252">
                  <c:v>33238</c:v>
                </c:pt>
                <c:pt idx="253">
                  <c:v>33269</c:v>
                </c:pt>
                <c:pt idx="254">
                  <c:v>33297</c:v>
                </c:pt>
                <c:pt idx="255">
                  <c:v>33326</c:v>
                </c:pt>
                <c:pt idx="256">
                  <c:v>33358</c:v>
                </c:pt>
                <c:pt idx="257">
                  <c:v>33389</c:v>
                </c:pt>
                <c:pt idx="258">
                  <c:v>33417</c:v>
                </c:pt>
                <c:pt idx="259">
                  <c:v>33450</c:v>
                </c:pt>
                <c:pt idx="260">
                  <c:v>33480</c:v>
                </c:pt>
                <c:pt idx="261">
                  <c:v>33511</c:v>
                </c:pt>
                <c:pt idx="262">
                  <c:v>33542</c:v>
                </c:pt>
                <c:pt idx="263">
                  <c:v>33571</c:v>
                </c:pt>
                <c:pt idx="264">
                  <c:v>33603</c:v>
                </c:pt>
                <c:pt idx="265">
                  <c:v>33634</c:v>
                </c:pt>
                <c:pt idx="266">
                  <c:v>33662</c:v>
                </c:pt>
                <c:pt idx="267">
                  <c:v>33694</c:v>
                </c:pt>
                <c:pt idx="268">
                  <c:v>33724</c:v>
                </c:pt>
                <c:pt idx="269">
                  <c:v>33753</c:v>
                </c:pt>
                <c:pt idx="270">
                  <c:v>33785</c:v>
                </c:pt>
                <c:pt idx="271">
                  <c:v>33816</c:v>
                </c:pt>
                <c:pt idx="272">
                  <c:v>33847</c:v>
                </c:pt>
                <c:pt idx="273">
                  <c:v>33877</c:v>
                </c:pt>
                <c:pt idx="274">
                  <c:v>33907</c:v>
                </c:pt>
                <c:pt idx="275">
                  <c:v>33938</c:v>
                </c:pt>
                <c:pt idx="276">
                  <c:v>33969</c:v>
                </c:pt>
                <c:pt idx="277">
                  <c:v>33998</c:v>
                </c:pt>
                <c:pt idx="278">
                  <c:v>34026</c:v>
                </c:pt>
                <c:pt idx="279">
                  <c:v>34059</c:v>
                </c:pt>
                <c:pt idx="280">
                  <c:v>34089</c:v>
                </c:pt>
                <c:pt idx="281">
                  <c:v>34120</c:v>
                </c:pt>
                <c:pt idx="282">
                  <c:v>34150</c:v>
                </c:pt>
                <c:pt idx="283">
                  <c:v>34180</c:v>
                </c:pt>
                <c:pt idx="284">
                  <c:v>34212</c:v>
                </c:pt>
                <c:pt idx="285">
                  <c:v>34242</c:v>
                </c:pt>
                <c:pt idx="286">
                  <c:v>34271</c:v>
                </c:pt>
                <c:pt idx="287">
                  <c:v>34303</c:v>
                </c:pt>
                <c:pt idx="288">
                  <c:v>34334</c:v>
                </c:pt>
                <c:pt idx="289">
                  <c:v>34365</c:v>
                </c:pt>
                <c:pt idx="290">
                  <c:v>34393</c:v>
                </c:pt>
                <c:pt idx="291">
                  <c:v>34424</c:v>
                </c:pt>
                <c:pt idx="292">
                  <c:v>34453</c:v>
                </c:pt>
                <c:pt idx="293">
                  <c:v>34485</c:v>
                </c:pt>
                <c:pt idx="294">
                  <c:v>34515</c:v>
                </c:pt>
                <c:pt idx="295">
                  <c:v>34544</c:v>
                </c:pt>
                <c:pt idx="296">
                  <c:v>34577</c:v>
                </c:pt>
                <c:pt idx="297">
                  <c:v>34607</c:v>
                </c:pt>
                <c:pt idx="298">
                  <c:v>34638</c:v>
                </c:pt>
                <c:pt idx="299">
                  <c:v>34668</c:v>
                </c:pt>
                <c:pt idx="300">
                  <c:v>34698</c:v>
                </c:pt>
                <c:pt idx="301">
                  <c:v>34730</c:v>
                </c:pt>
                <c:pt idx="302">
                  <c:v>34758</c:v>
                </c:pt>
                <c:pt idx="303">
                  <c:v>34789</c:v>
                </c:pt>
                <c:pt idx="304">
                  <c:v>34817</c:v>
                </c:pt>
                <c:pt idx="305">
                  <c:v>34850</c:v>
                </c:pt>
                <c:pt idx="306">
                  <c:v>34880</c:v>
                </c:pt>
                <c:pt idx="307">
                  <c:v>34911</c:v>
                </c:pt>
                <c:pt idx="308">
                  <c:v>34942</c:v>
                </c:pt>
                <c:pt idx="309">
                  <c:v>34971</c:v>
                </c:pt>
                <c:pt idx="310">
                  <c:v>35003</c:v>
                </c:pt>
                <c:pt idx="311">
                  <c:v>35033</c:v>
                </c:pt>
                <c:pt idx="312">
                  <c:v>35062</c:v>
                </c:pt>
                <c:pt idx="313">
                  <c:v>35095</c:v>
                </c:pt>
                <c:pt idx="314">
                  <c:v>35124</c:v>
                </c:pt>
                <c:pt idx="315">
                  <c:v>35153</c:v>
                </c:pt>
                <c:pt idx="316">
                  <c:v>35185</c:v>
                </c:pt>
                <c:pt idx="317">
                  <c:v>35216</c:v>
                </c:pt>
                <c:pt idx="318">
                  <c:v>35244</c:v>
                </c:pt>
                <c:pt idx="319">
                  <c:v>35277</c:v>
                </c:pt>
                <c:pt idx="320">
                  <c:v>35307</c:v>
                </c:pt>
                <c:pt idx="321">
                  <c:v>35338</c:v>
                </c:pt>
                <c:pt idx="322">
                  <c:v>35369</c:v>
                </c:pt>
                <c:pt idx="323">
                  <c:v>35398</c:v>
                </c:pt>
                <c:pt idx="324">
                  <c:v>35430</c:v>
                </c:pt>
                <c:pt idx="325">
                  <c:v>35461</c:v>
                </c:pt>
                <c:pt idx="326">
                  <c:v>35489</c:v>
                </c:pt>
                <c:pt idx="327">
                  <c:v>35520</c:v>
                </c:pt>
                <c:pt idx="328">
                  <c:v>35550</c:v>
                </c:pt>
                <c:pt idx="329">
                  <c:v>35580</c:v>
                </c:pt>
                <c:pt idx="330">
                  <c:v>35611</c:v>
                </c:pt>
                <c:pt idx="331">
                  <c:v>35642</c:v>
                </c:pt>
                <c:pt idx="332">
                  <c:v>35671</c:v>
                </c:pt>
                <c:pt idx="333">
                  <c:v>35703</c:v>
                </c:pt>
                <c:pt idx="334">
                  <c:v>35734</c:v>
                </c:pt>
                <c:pt idx="335">
                  <c:v>35762</c:v>
                </c:pt>
                <c:pt idx="336">
                  <c:v>35795</c:v>
                </c:pt>
                <c:pt idx="337">
                  <c:v>35825</c:v>
                </c:pt>
                <c:pt idx="338">
                  <c:v>35853</c:v>
                </c:pt>
                <c:pt idx="339">
                  <c:v>35885</c:v>
                </c:pt>
                <c:pt idx="340">
                  <c:v>35915</c:v>
                </c:pt>
                <c:pt idx="341">
                  <c:v>35944</c:v>
                </c:pt>
                <c:pt idx="342">
                  <c:v>35976</c:v>
                </c:pt>
                <c:pt idx="343">
                  <c:v>36007</c:v>
                </c:pt>
                <c:pt idx="344">
                  <c:v>36038</c:v>
                </c:pt>
                <c:pt idx="345">
                  <c:v>36068</c:v>
                </c:pt>
                <c:pt idx="346">
                  <c:v>36098</c:v>
                </c:pt>
                <c:pt idx="347">
                  <c:v>36129</c:v>
                </c:pt>
                <c:pt idx="348">
                  <c:v>36160</c:v>
                </c:pt>
                <c:pt idx="349">
                  <c:v>36189</c:v>
                </c:pt>
                <c:pt idx="350">
                  <c:v>36217</c:v>
                </c:pt>
                <c:pt idx="351">
                  <c:v>36250</c:v>
                </c:pt>
                <c:pt idx="352">
                  <c:v>36280</c:v>
                </c:pt>
                <c:pt idx="353">
                  <c:v>36311</c:v>
                </c:pt>
                <c:pt idx="354">
                  <c:v>36341</c:v>
                </c:pt>
                <c:pt idx="355">
                  <c:v>36371</c:v>
                </c:pt>
                <c:pt idx="356">
                  <c:v>36403</c:v>
                </c:pt>
                <c:pt idx="357">
                  <c:v>36433</c:v>
                </c:pt>
                <c:pt idx="358">
                  <c:v>36462</c:v>
                </c:pt>
                <c:pt idx="359">
                  <c:v>36494</c:v>
                </c:pt>
                <c:pt idx="360">
                  <c:v>36525</c:v>
                </c:pt>
                <c:pt idx="361">
                  <c:v>36556</c:v>
                </c:pt>
                <c:pt idx="362">
                  <c:v>36585</c:v>
                </c:pt>
                <c:pt idx="363">
                  <c:v>36616</c:v>
                </c:pt>
                <c:pt idx="364">
                  <c:v>36644</c:v>
                </c:pt>
                <c:pt idx="365">
                  <c:v>36677</c:v>
                </c:pt>
                <c:pt idx="366">
                  <c:v>36707</c:v>
                </c:pt>
                <c:pt idx="367">
                  <c:v>36738</c:v>
                </c:pt>
                <c:pt idx="368">
                  <c:v>36769</c:v>
                </c:pt>
                <c:pt idx="369">
                  <c:v>36798</c:v>
                </c:pt>
                <c:pt idx="370">
                  <c:v>36830</c:v>
                </c:pt>
                <c:pt idx="371">
                  <c:v>36860</c:v>
                </c:pt>
                <c:pt idx="372">
                  <c:v>36889</c:v>
                </c:pt>
                <c:pt idx="373">
                  <c:v>36922</c:v>
                </c:pt>
                <c:pt idx="374">
                  <c:v>36950</c:v>
                </c:pt>
                <c:pt idx="375">
                  <c:v>36980</c:v>
                </c:pt>
                <c:pt idx="376">
                  <c:v>37011</c:v>
                </c:pt>
                <c:pt idx="377">
                  <c:v>37042</c:v>
                </c:pt>
                <c:pt idx="378">
                  <c:v>37071</c:v>
                </c:pt>
                <c:pt idx="379">
                  <c:v>37103</c:v>
                </c:pt>
                <c:pt idx="380">
                  <c:v>37134</c:v>
                </c:pt>
                <c:pt idx="381">
                  <c:v>37162</c:v>
                </c:pt>
                <c:pt idx="382">
                  <c:v>37195</c:v>
                </c:pt>
                <c:pt idx="383">
                  <c:v>37225</c:v>
                </c:pt>
                <c:pt idx="384">
                  <c:v>37256</c:v>
                </c:pt>
                <c:pt idx="385">
                  <c:v>37287</c:v>
                </c:pt>
                <c:pt idx="386">
                  <c:v>37315</c:v>
                </c:pt>
                <c:pt idx="387">
                  <c:v>37344</c:v>
                </c:pt>
                <c:pt idx="388">
                  <c:v>37376</c:v>
                </c:pt>
                <c:pt idx="389">
                  <c:v>37407</c:v>
                </c:pt>
                <c:pt idx="390">
                  <c:v>37435</c:v>
                </c:pt>
                <c:pt idx="391">
                  <c:v>37468</c:v>
                </c:pt>
                <c:pt idx="392">
                  <c:v>37498</c:v>
                </c:pt>
                <c:pt idx="393">
                  <c:v>37529</c:v>
                </c:pt>
                <c:pt idx="394">
                  <c:v>37560</c:v>
                </c:pt>
                <c:pt idx="395">
                  <c:v>37589</c:v>
                </c:pt>
                <c:pt idx="396">
                  <c:v>37621</c:v>
                </c:pt>
                <c:pt idx="397">
                  <c:v>37652</c:v>
                </c:pt>
                <c:pt idx="398">
                  <c:v>37680</c:v>
                </c:pt>
                <c:pt idx="399">
                  <c:v>37711</c:v>
                </c:pt>
                <c:pt idx="400">
                  <c:v>37741</c:v>
                </c:pt>
                <c:pt idx="401">
                  <c:v>37771</c:v>
                </c:pt>
                <c:pt idx="402">
                  <c:v>37802</c:v>
                </c:pt>
                <c:pt idx="403">
                  <c:v>37833</c:v>
                </c:pt>
                <c:pt idx="404">
                  <c:v>37862</c:v>
                </c:pt>
                <c:pt idx="405">
                  <c:v>37894</c:v>
                </c:pt>
                <c:pt idx="406">
                  <c:v>37925</c:v>
                </c:pt>
                <c:pt idx="407">
                  <c:v>37953</c:v>
                </c:pt>
                <c:pt idx="408">
                  <c:v>37986</c:v>
                </c:pt>
                <c:pt idx="409">
                  <c:v>38016</c:v>
                </c:pt>
                <c:pt idx="410">
                  <c:v>38044</c:v>
                </c:pt>
                <c:pt idx="411">
                  <c:v>38077</c:v>
                </c:pt>
                <c:pt idx="412">
                  <c:v>38107</c:v>
                </c:pt>
                <c:pt idx="413">
                  <c:v>38138</c:v>
                </c:pt>
                <c:pt idx="414">
                  <c:v>38168</c:v>
                </c:pt>
                <c:pt idx="415">
                  <c:v>38198</c:v>
                </c:pt>
                <c:pt idx="416">
                  <c:v>38230</c:v>
                </c:pt>
                <c:pt idx="417">
                  <c:v>38260</c:v>
                </c:pt>
                <c:pt idx="418">
                  <c:v>38289</c:v>
                </c:pt>
                <c:pt idx="419">
                  <c:v>38321</c:v>
                </c:pt>
                <c:pt idx="420">
                  <c:v>38352</c:v>
                </c:pt>
                <c:pt idx="421">
                  <c:v>38383</c:v>
                </c:pt>
                <c:pt idx="422">
                  <c:v>38411</c:v>
                </c:pt>
                <c:pt idx="423">
                  <c:v>38442</c:v>
                </c:pt>
                <c:pt idx="424">
                  <c:v>38471</c:v>
                </c:pt>
                <c:pt idx="425">
                  <c:v>38503</c:v>
                </c:pt>
                <c:pt idx="426">
                  <c:v>38533</c:v>
                </c:pt>
                <c:pt idx="427">
                  <c:v>38562</c:v>
                </c:pt>
                <c:pt idx="428">
                  <c:v>38595</c:v>
                </c:pt>
                <c:pt idx="429">
                  <c:v>38625</c:v>
                </c:pt>
                <c:pt idx="430">
                  <c:v>38656</c:v>
                </c:pt>
                <c:pt idx="431">
                  <c:v>38686</c:v>
                </c:pt>
                <c:pt idx="432">
                  <c:v>38716</c:v>
                </c:pt>
                <c:pt idx="433">
                  <c:v>38748</c:v>
                </c:pt>
                <c:pt idx="434">
                  <c:v>38776</c:v>
                </c:pt>
                <c:pt idx="435">
                  <c:v>38807</c:v>
                </c:pt>
                <c:pt idx="436">
                  <c:v>38835</c:v>
                </c:pt>
                <c:pt idx="437">
                  <c:v>38868</c:v>
                </c:pt>
                <c:pt idx="438">
                  <c:v>38898</c:v>
                </c:pt>
                <c:pt idx="439">
                  <c:v>38929</c:v>
                </c:pt>
                <c:pt idx="440">
                  <c:v>38960</c:v>
                </c:pt>
                <c:pt idx="441">
                  <c:v>38989</c:v>
                </c:pt>
                <c:pt idx="442">
                  <c:v>39021</c:v>
                </c:pt>
                <c:pt idx="443">
                  <c:v>39051</c:v>
                </c:pt>
                <c:pt idx="444">
                  <c:v>39080</c:v>
                </c:pt>
                <c:pt idx="445">
                  <c:v>39113</c:v>
                </c:pt>
                <c:pt idx="446">
                  <c:v>39141</c:v>
                </c:pt>
                <c:pt idx="447">
                  <c:v>39171</c:v>
                </c:pt>
                <c:pt idx="448">
                  <c:v>39202</c:v>
                </c:pt>
                <c:pt idx="449">
                  <c:v>39233</c:v>
                </c:pt>
                <c:pt idx="450">
                  <c:v>39262</c:v>
                </c:pt>
                <c:pt idx="451">
                  <c:v>39294</c:v>
                </c:pt>
                <c:pt idx="452">
                  <c:v>39325</c:v>
                </c:pt>
                <c:pt idx="453">
                  <c:v>39353</c:v>
                </c:pt>
                <c:pt idx="454">
                  <c:v>39386</c:v>
                </c:pt>
                <c:pt idx="455">
                  <c:v>39416</c:v>
                </c:pt>
                <c:pt idx="456">
                  <c:v>39447</c:v>
                </c:pt>
                <c:pt idx="457">
                  <c:v>39478</c:v>
                </c:pt>
                <c:pt idx="458">
                  <c:v>39507</c:v>
                </c:pt>
                <c:pt idx="459">
                  <c:v>39538</c:v>
                </c:pt>
                <c:pt idx="460">
                  <c:v>39568</c:v>
                </c:pt>
                <c:pt idx="461">
                  <c:v>39598</c:v>
                </c:pt>
                <c:pt idx="462">
                  <c:v>39629</c:v>
                </c:pt>
                <c:pt idx="463">
                  <c:v>39660</c:v>
                </c:pt>
                <c:pt idx="464">
                  <c:v>39689</c:v>
                </c:pt>
                <c:pt idx="465">
                  <c:v>39721</c:v>
                </c:pt>
                <c:pt idx="466">
                  <c:v>39752</c:v>
                </c:pt>
                <c:pt idx="467">
                  <c:v>39780</c:v>
                </c:pt>
                <c:pt idx="468">
                  <c:v>39813</c:v>
                </c:pt>
                <c:pt idx="469">
                  <c:v>39843</c:v>
                </c:pt>
                <c:pt idx="470">
                  <c:v>39871</c:v>
                </c:pt>
                <c:pt idx="471">
                  <c:v>39903</c:v>
                </c:pt>
                <c:pt idx="472">
                  <c:v>39933</c:v>
                </c:pt>
                <c:pt idx="473">
                  <c:v>39962</c:v>
                </c:pt>
                <c:pt idx="474">
                  <c:v>39994</c:v>
                </c:pt>
                <c:pt idx="475">
                  <c:v>40025</c:v>
                </c:pt>
                <c:pt idx="476">
                  <c:v>40056</c:v>
                </c:pt>
                <c:pt idx="477">
                  <c:v>40086</c:v>
                </c:pt>
                <c:pt idx="478">
                  <c:v>40116</c:v>
                </c:pt>
                <c:pt idx="479">
                  <c:v>40147</c:v>
                </c:pt>
                <c:pt idx="480">
                  <c:v>40178</c:v>
                </c:pt>
                <c:pt idx="481">
                  <c:v>40207</c:v>
                </c:pt>
                <c:pt idx="482">
                  <c:v>40235</c:v>
                </c:pt>
                <c:pt idx="483">
                  <c:v>40268</c:v>
                </c:pt>
                <c:pt idx="484">
                  <c:v>40298</c:v>
                </c:pt>
                <c:pt idx="485">
                  <c:v>40329</c:v>
                </c:pt>
                <c:pt idx="486">
                  <c:v>40359</c:v>
                </c:pt>
                <c:pt idx="487">
                  <c:v>40389</c:v>
                </c:pt>
                <c:pt idx="488">
                  <c:v>40421</c:v>
                </c:pt>
                <c:pt idx="489">
                  <c:v>40451</c:v>
                </c:pt>
                <c:pt idx="490">
                  <c:v>40480</c:v>
                </c:pt>
                <c:pt idx="491">
                  <c:v>40512</c:v>
                </c:pt>
                <c:pt idx="492">
                  <c:v>40543</c:v>
                </c:pt>
                <c:pt idx="493">
                  <c:v>40574</c:v>
                </c:pt>
                <c:pt idx="494">
                  <c:v>40602</c:v>
                </c:pt>
                <c:pt idx="495">
                  <c:v>40633</c:v>
                </c:pt>
                <c:pt idx="496">
                  <c:v>40662</c:v>
                </c:pt>
                <c:pt idx="497">
                  <c:v>40694</c:v>
                </c:pt>
                <c:pt idx="498">
                  <c:v>40724</c:v>
                </c:pt>
                <c:pt idx="499">
                  <c:v>40753</c:v>
                </c:pt>
                <c:pt idx="500">
                  <c:v>40786</c:v>
                </c:pt>
                <c:pt idx="501">
                  <c:v>40816</c:v>
                </c:pt>
                <c:pt idx="502">
                  <c:v>40847</c:v>
                </c:pt>
                <c:pt idx="503">
                  <c:v>40877</c:v>
                </c:pt>
                <c:pt idx="504">
                  <c:v>40907</c:v>
                </c:pt>
                <c:pt idx="505">
                  <c:v>40939</c:v>
                </c:pt>
                <c:pt idx="506">
                  <c:v>40968</c:v>
                </c:pt>
                <c:pt idx="507">
                  <c:v>40998</c:v>
                </c:pt>
                <c:pt idx="508">
                  <c:v>41029</c:v>
                </c:pt>
                <c:pt idx="509">
                  <c:v>41060</c:v>
                </c:pt>
                <c:pt idx="510">
                  <c:v>41089</c:v>
                </c:pt>
                <c:pt idx="511">
                  <c:v>41121</c:v>
                </c:pt>
                <c:pt idx="512">
                  <c:v>41152</c:v>
                </c:pt>
                <c:pt idx="513">
                  <c:v>41180</c:v>
                </c:pt>
                <c:pt idx="514">
                  <c:v>41213</c:v>
                </c:pt>
                <c:pt idx="515">
                  <c:v>41243</c:v>
                </c:pt>
                <c:pt idx="516">
                  <c:v>41274</c:v>
                </c:pt>
                <c:pt idx="517">
                  <c:v>41305</c:v>
                </c:pt>
                <c:pt idx="518">
                  <c:v>41333</c:v>
                </c:pt>
                <c:pt idx="519">
                  <c:v>41362</c:v>
                </c:pt>
                <c:pt idx="520">
                  <c:v>41394</c:v>
                </c:pt>
                <c:pt idx="521">
                  <c:v>41425</c:v>
                </c:pt>
                <c:pt idx="522">
                  <c:v>41453</c:v>
                </c:pt>
                <c:pt idx="523">
                  <c:v>41486</c:v>
                </c:pt>
                <c:pt idx="524">
                  <c:v>41516</c:v>
                </c:pt>
                <c:pt idx="525">
                  <c:v>41547</c:v>
                </c:pt>
                <c:pt idx="526">
                  <c:v>41578</c:v>
                </c:pt>
                <c:pt idx="527">
                  <c:v>41607</c:v>
                </c:pt>
                <c:pt idx="528">
                  <c:v>41639</c:v>
                </c:pt>
                <c:pt idx="529">
                  <c:v>41670</c:v>
                </c:pt>
                <c:pt idx="530">
                  <c:v>41698</c:v>
                </c:pt>
                <c:pt idx="531">
                  <c:v>41729</c:v>
                </c:pt>
                <c:pt idx="532">
                  <c:v>41759</c:v>
                </c:pt>
                <c:pt idx="533">
                  <c:v>41789</c:v>
                </c:pt>
                <c:pt idx="534">
                  <c:v>41820</c:v>
                </c:pt>
                <c:pt idx="535">
                  <c:v>41851</c:v>
                </c:pt>
                <c:pt idx="536">
                  <c:v>41880</c:v>
                </c:pt>
                <c:pt idx="537">
                  <c:v>41912</c:v>
                </c:pt>
                <c:pt idx="538">
                  <c:v>41943</c:v>
                </c:pt>
                <c:pt idx="539">
                  <c:v>41971</c:v>
                </c:pt>
                <c:pt idx="540">
                  <c:v>42004</c:v>
                </c:pt>
                <c:pt idx="541">
                  <c:v>42034</c:v>
                </c:pt>
                <c:pt idx="542">
                  <c:v>42062</c:v>
                </c:pt>
                <c:pt idx="543">
                  <c:v>42094</c:v>
                </c:pt>
                <c:pt idx="544">
                  <c:v>42124</c:v>
                </c:pt>
                <c:pt idx="545">
                  <c:v>42153</c:v>
                </c:pt>
                <c:pt idx="546">
                  <c:v>42185</c:v>
                </c:pt>
                <c:pt idx="547">
                  <c:v>42216</c:v>
                </c:pt>
                <c:pt idx="548">
                  <c:v>42247</c:v>
                </c:pt>
                <c:pt idx="549">
                  <c:v>42277</c:v>
                </c:pt>
                <c:pt idx="550">
                  <c:v>42307</c:v>
                </c:pt>
                <c:pt idx="551">
                  <c:v>42338</c:v>
                </c:pt>
                <c:pt idx="552">
                  <c:v>42369</c:v>
                </c:pt>
                <c:pt idx="553">
                  <c:v>42398</c:v>
                </c:pt>
                <c:pt idx="554">
                  <c:v>42429</c:v>
                </c:pt>
                <c:pt idx="555">
                  <c:v>42460</c:v>
                </c:pt>
                <c:pt idx="556">
                  <c:v>42489</c:v>
                </c:pt>
                <c:pt idx="557">
                  <c:v>42521</c:v>
                </c:pt>
                <c:pt idx="558">
                  <c:v>42551</c:v>
                </c:pt>
                <c:pt idx="559">
                  <c:v>42580</c:v>
                </c:pt>
                <c:pt idx="560">
                  <c:v>42613</c:v>
                </c:pt>
                <c:pt idx="561">
                  <c:v>42643</c:v>
                </c:pt>
                <c:pt idx="562">
                  <c:v>42674</c:v>
                </c:pt>
                <c:pt idx="563">
                  <c:v>42704</c:v>
                </c:pt>
                <c:pt idx="564">
                  <c:v>42734</c:v>
                </c:pt>
                <c:pt idx="565">
                  <c:v>42766</c:v>
                </c:pt>
                <c:pt idx="566">
                  <c:v>42794</c:v>
                </c:pt>
                <c:pt idx="567">
                  <c:v>42825</c:v>
                </c:pt>
                <c:pt idx="568">
                  <c:v>42853</c:v>
                </c:pt>
                <c:pt idx="569">
                  <c:v>42886</c:v>
                </c:pt>
                <c:pt idx="570">
                  <c:v>42916</c:v>
                </c:pt>
                <c:pt idx="571">
                  <c:v>42947</c:v>
                </c:pt>
                <c:pt idx="572">
                  <c:v>42978</c:v>
                </c:pt>
                <c:pt idx="573">
                  <c:v>43007</c:v>
                </c:pt>
                <c:pt idx="574">
                  <c:v>43039</c:v>
                </c:pt>
                <c:pt idx="575">
                  <c:v>43069</c:v>
                </c:pt>
                <c:pt idx="576">
                  <c:v>43098</c:v>
                </c:pt>
                <c:pt idx="577">
                  <c:v>43131</c:v>
                </c:pt>
                <c:pt idx="578">
                  <c:v>43159</c:v>
                </c:pt>
                <c:pt idx="579">
                  <c:v>43189</c:v>
                </c:pt>
                <c:pt idx="580">
                  <c:v>43220</c:v>
                </c:pt>
                <c:pt idx="581">
                  <c:v>43251</c:v>
                </c:pt>
                <c:pt idx="582">
                  <c:v>43280</c:v>
                </c:pt>
                <c:pt idx="583">
                  <c:v>43312</c:v>
                </c:pt>
                <c:pt idx="584">
                  <c:v>43343</c:v>
                </c:pt>
                <c:pt idx="585">
                  <c:v>43371</c:v>
                </c:pt>
                <c:pt idx="586">
                  <c:v>43404</c:v>
                </c:pt>
                <c:pt idx="587">
                  <c:v>43434</c:v>
                </c:pt>
                <c:pt idx="588">
                  <c:v>43465</c:v>
                </c:pt>
                <c:pt idx="589">
                  <c:v>43496</c:v>
                </c:pt>
                <c:pt idx="590">
                  <c:v>43524</c:v>
                </c:pt>
                <c:pt idx="591">
                  <c:v>43553</c:v>
                </c:pt>
                <c:pt idx="592">
                  <c:v>43585</c:v>
                </c:pt>
                <c:pt idx="593">
                  <c:v>43616</c:v>
                </c:pt>
                <c:pt idx="594">
                  <c:v>43644</c:v>
                </c:pt>
                <c:pt idx="595">
                  <c:v>43677</c:v>
                </c:pt>
                <c:pt idx="596">
                  <c:v>43707</c:v>
                </c:pt>
                <c:pt idx="597">
                  <c:v>43738</c:v>
                </c:pt>
                <c:pt idx="598">
                  <c:v>43769</c:v>
                </c:pt>
                <c:pt idx="599">
                  <c:v>43798</c:v>
                </c:pt>
                <c:pt idx="600">
                  <c:v>43830</c:v>
                </c:pt>
                <c:pt idx="601">
                  <c:v>43861</c:v>
                </c:pt>
                <c:pt idx="602">
                  <c:v>43889</c:v>
                </c:pt>
                <c:pt idx="603">
                  <c:v>43921</c:v>
                </c:pt>
                <c:pt idx="604">
                  <c:v>43951</c:v>
                </c:pt>
                <c:pt idx="605">
                  <c:v>43980</c:v>
                </c:pt>
                <c:pt idx="606">
                  <c:v>44012</c:v>
                </c:pt>
                <c:pt idx="607">
                  <c:v>44043</c:v>
                </c:pt>
                <c:pt idx="608">
                  <c:v>44074</c:v>
                </c:pt>
                <c:pt idx="609">
                  <c:v>44104</c:v>
                </c:pt>
                <c:pt idx="610">
                  <c:v>44134</c:v>
                </c:pt>
                <c:pt idx="611">
                  <c:v>44165</c:v>
                </c:pt>
                <c:pt idx="612">
                  <c:v>44196</c:v>
                </c:pt>
                <c:pt idx="613">
                  <c:v>44225</c:v>
                </c:pt>
                <c:pt idx="614">
                  <c:v>44253</c:v>
                </c:pt>
                <c:pt idx="615">
                  <c:v>44286</c:v>
                </c:pt>
                <c:pt idx="616">
                  <c:v>44316</c:v>
                </c:pt>
                <c:pt idx="617">
                  <c:v>44347</c:v>
                </c:pt>
                <c:pt idx="618">
                  <c:v>44377</c:v>
                </c:pt>
                <c:pt idx="619">
                  <c:v>44407</c:v>
                </c:pt>
                <c:pt idx="620">
                  <c:v>44439</c:v>
                </c:pt>
                <c:pt idx="621">
                  <c:v>44469</c:v>
                </c:pt>
                <c:pt idx="622">
                  <c:v>44498</c:v>
                </c:pt>
                <c:pt idx="623">
                  <c:v>44530</c:v>
                </c:pt>
                <c:pt idx="624">
                  <c:v>44561</c:v>
                </c:pt>
              </c:numCache>
            </c:numRef>
          </c:xVal>
          <c:yVal>
            <c:numRef>
              <c:f>'World-Daten USD'!$F$4:$F$628</c:f>
              <c:numCache>
                <c:formatCode>General</c:formatCode>
                <c:ptCount val="625"/>
                <c:pt idx="120" formatCode="0.00%">
                  <c:v>0.73979999999999979</c:v>
                </c:pt>
                <c:pt idx="121" formatCode="0.00%">
                  <c:v>0.95262294214176069</c:v>
                </c:pt>
                <c:pt idx="122" formatCode="0.00%">
                  <c:v>0.89418407679277223</c:v>
                </c:pt>
                <c:pt idx="123" formatCode="0.00%">
                  <c:v>0.68490809350309068</c:v>
                </c:pt>
                <c:pt idx="124" formatCode="0.00%">
                  <c:v>0.97998374314163783</c:v>
                </c:pt>
                <c:pt idx="125" formatCode="0.00%">
                  <c:v>1.2170381973731774</c:v>
                </c:pt>
                <c:pt idx="126" formatCode="0.00%">
                  <c:v>1.381600079065056</c:v>
                </c:pt>
                <c:pt idx="127" formatCode="0.00%">
                  <c:v>1.3110800907346012</c:v>
                </c:pt>
                <c:pt idx="128" formatCode="0.00%">
                  <c:v>1.2806675750853045</c:v>
                </c:pt>
                <c:pt idx="129" formatCode="0.00%">
                  <c:v>1.2753117261391775</c:v>
                </c:pt>
                <c:pt idx="130" formatCode="0.00%">
                  <c:v>1.3763093208140491</c:v>
                </c:pt>
                <c:pt idx="131" formatCode="0.00%">
                  <c:v>1.4210879712357993</c:v>
                </c:pt>
                <c:pt idx="132" formatCode="0.00%">
                  <c:v>1.2560387968838671</c:v>
                </c:pt>
                <c:pt idx="133" formatCode="0.00%">
                  <c:v>1.0938353934634848</c:v>
                </c:pt>
                <c:pt idx="134" formatCode="0.00%">
                  <c:v>1.0777250629649151</c:v>
                </c:pt>
                <c:pt idx="135" formatCode="0.00%">
                  <c:v>1.0608698904921772</c:v>
                </c:pt>
                <c:pt idx="136" formatCode="0.00%">
                  <c:v>0.99632342953390851</c:v>
                </c:pt>
                <c:pt idx="137" formatCode="0.00%">
                  <c:v>1.0045541395366095</c:v>
                </c:pt>
                <c:pt idx="138" formatCode="0.00%">
                  <c:v>0.98070866503227472</c:v>
                </c:pt>
                <c:pt idx="139" formatCode="0.00%">
                  <c:v>0.97860368766796046</c:v>
                </c:pt>
                <c:pt idx="140" formatCode="0.00%">
                  <c:v>0.89794259727688619</c:v>
                </c:pt>
                <c:pt idx="141" formatCode="0.00%">
                  <c:v>0.77185477476813036</c:v>
                </c:pt>
                <c:pt idx="142" formatCode="0.00%">
                  <c:v>0.89786393997182601</c:v>
                </c:pt>
                <c:pt idx="143" formatCode="0.00%">
                  <c:v>1.0215236665304608</c:v>
                </c:pt>
                <c:pt idx="144" formatCode="0.00%">
                  <c:v>0.81481449194504507</c:v>
                </c:pt>
                <c:pt idx="145" formatCode="0.00%">
                  <c:v>0.72471007728469172</c:v>
                </c:pt>
                <c:pt idx="146" formatCode="0.00%">
                  <c:v>0.560130554858147</c:v>
                </c:pt>
                <c:pt idx="147" formatCode="0.00%">
                  <c:v>0.49648925207889016</c:v>
                </c:pt>
                <c:pt idx="148" formatCode="0.00%">
                  <c:v>0.54911390010090821</c:v>
                </c:pt>
                <c:pt idx="149" formatCode="0.00%">
                  <c:v>0.47964181964274699</c:v>
                </c:pt>
                <c:pt idx="150" formatCode="0.00%">
                  <c:v>0.44608789192267539</c:v>
                </c:pt>
                <c:pt idx="151" formatCode="0.00%">
                  <c:v>0.40549614039460669</c:v>
                </c:pt>
                <c:pt idx="152" formatCode="0.00%">
                  <c:v>0.46553003908261914</c:v>
                </c:pt>
                <c:pt idx="153" formatCode="0.00%">
                  <c:v>0.4947892231135449</c:v>
                </c:pt>
                <c:pt idx="154" formatCode="0.00%">
                  <c:v>0.58408470257982814</c:v>
                </c:pt>
                <c:pt idx="155" formatCode="0.00%">
                  <c:v>0.58449719152020307</c:v>
                </c:pt>
                <c:pt idx="156" formatCode="0.00%">
                  <c:v>0.62553112744923611</c:v>
                </c:pt>
                <c:pt idx="157" formatCode="0.00%">
                  <c:v>0.65610753696050472</c:v>
                </c:pt>
                <c:pt idx="158" formatCode="0.00%">
                  <c:v>0.67895401236962183</c:v>
                </c:pt>
                <c:pt idx="159" formatCode="0.00%">
                  <c:v>0.73529722458925173</c:v>
                </c:pt>
                <c:pt idx="160" formatCode="0.00%">
                  <c:v>0.95749840554129984</c:v>
                </c:pt>
                <c:pt idx="161" formatCode="0.00%">
                  <c:v>0.94378905087771492</c:v>
                </c:pt>
                <c:pt idx="162" formatCode="0.00%">
                  <c:v>0.99197250249473323</c:v>
                </c:pt>
                <c:pt idx="163" formatCode="0.00%">
                  <c:v>0.91057685365677599</c:v>
                </c:pt>
                <c:pt idx="164" formatCode="0.00%">
                  <c:v>1.0039625441642874</c:v>
                </c:pt>
                <c:pt idx="165" formatCode="0.00%">
                  <c:v>0.98671879575938592</c:v>
                </c:pt>
                <c:pt idx="166" formatCode="0.00%">
                  <c:v>0.94342645076180442</c:v>
                </c:pt>
                <c:pt idx="167" formatCode="0.00%">
                  <c:v>1.2902817452716264</c:v>
                </c:pt>
                <c:pt idx="168" formatCode="0.00%">
                  <c:v>1.3384276909124497</c:v>
                </c:pt>
                <c:pt idx="169" formatCode="0.00%">
                  <c:v>1.3395111625930216</c:v>
                </c:pt>
                <c:pt idx="170" formatCode="0.00%">
                  <c:v>1.2652913856202717</c:v>
                </c:pt>
                <c:pt idx="171" formatCode="0.00%">
                  <c:v>1.4331200538811246</c:v>
                </c:pt>
                <c:pt idx="172" formatCode="0.00%">
                  <c:v>1.4649532110170287</c:v>
                </c:pt>
                <c:pt idx="173" formatCode="0.00%">
                  <c:v>1.3754571892451248</c:v>
                </c:pt>
                <c:pt idx="174" formatCode="0.00%">
                  <c:v>1.4733361578278412</c:v>
                </c:pt>
                <c:pt idx="175" formatCode="0.00%">
                  <c:v>1.5361254699248121</c:v>
                </c:pt>
                <c:pt idx="176" formatCode="0.00%">
                  <c:v>2.088170598242439</c:v>
                </c:pt>
                <c:pt idx="177" formatCode="0.00%">
                  <c:v>2.3923040152963666</c:v>
                </c:pt>
                <c:pt idx="178" formatCode="0.00%">
                  <c:v>2.1284777890477593</c:v>
                </c:pt>
                <c:pt idx="179" formatCode="0.00%">
                  <c:v>2.1655938043586644</c:v>
                </c:pt>
                <c:pt idx="180" formatCode="0.00%">
                  <c:v>2.2854841253746141</c:v>
                </c:pt>
                <c:pt idx="181" formatCode="0.00%">
                  <c:v>2.0249063431038046</c:v>
                </c:pt>
                <c:pt idx="182" formatCode="0.00%">
                  <c:v>1.7841764317916931</c:v>
                </c:pt>
                <c:pt idx="183" formatCode="0.00%">
                  <c:v>1.8591583403591225</c:v>
                </c:pt>
                <c:pt idx="184" formatCode="0.00%">
                  <c:v>1.7372192365991457</c:v>
                </c:pt>
                <c:pt idx="185" formatCode="0.00%">
                  <c:v>1.8107153073415336</c:v>
                </c:pt>
                <c:pt idx="186" formatCode="0.00%">
                  <c:v>1.8245621323407226</c:v>
                </c:pt>
                <c:pt idx="187" formatCode="0.00%">
                  <c:v>2.0506921358591454</c:v>
                </c:pt>
                <c:pt idx="188" formatCode="0.00%">
                  <c:v>2.1233105542900534</c:v>
                </c:pt>
                <c:pt idx="189" formatCode="0.00%">
                  <c:v>2.2835311558866582</c:v>
                </c:pt>
                <c:pt idx="190" formatCode="0.00%">
                  <c:v>2.236455307530596</c:v>
                </c:pt>
                <c:pt idx="191" formatCode="0.00%">
                  <c:v>2.3255896887258647</c:v>
                </c:pt>
                <c:pt idx="192" formatCode="0.00%">
                  <c:v>2.4774549310710494</c:v>
                </c:pt>
                <c:pt idx="193" formatCode="0.00%">
                  <c:v>2.2386455672543768</c:v>
                </c:pt>
                <c:pt idx="194" formatCode="0.00%">
                  <c:v>2.5559478416419523</c:v>
                </c:pt>
                <c:pt idx="195" formatCode="0.00%">
                  <c:v>2.8571040857313448</c:v>
                </c:pt>
                <c:pt idx="196" formatCode="0.00%">
                  <c:v>2.9912983026222268</c:v>
                </c:pt>
                <c:pt idx="197" formatCode="0.00%">
                  <c:v>3.0461997966446361</c:v>
                </c:pt>
                <c:pt idx="198" formatCode="0.00%">
                  <c:v>3.0818883802654087</c:v>
                </c:pt>
                <c:pt idx="199" formatCode="0.00%">
                  <c:v>3.1524955658586675</c:v>
                </c:pt>
                <c:pt idx="200" formatCode="0.00%">
                  <c:v>3.5245368637724548</c:v>
                </c:pt>
                <c:pt idx="201" formatCode="0.00%">
                  <c:v>3.3074389366982908</c:v>
                </c:pt>
                <c:pt idx="202" formatCode="0.00%">
                  <c:v>3.3857765527850772</c:v>
                </c:pt>
                <c:pt idx="203" formatCode="0.00%">
                  <c:v>3.5881690503386485</c:v>
                </c:pt>
                <c:pt idx="204" formatCode="0.00%">
                  <c:v>3.3512086004773058</c:v>
                </c:pt>
                <c:pt idx="205" formatCode="0.00%">
                  <c:v>4.0300356092274345</c:v>
                </c:pt>
                <c:pt idx="206" formatCode="0.00%">
                  <c:v>4.2175596557113204</c:v>
                </c:pt>
                <c:pt idx="207" formatCode="0.00%">
                  <c:v>4.5742396857811265</c:v>
                </c:pt>
                <c:pt idx="208" formatCode="0.00%">
                  <c:v>4.8360215469869825</c:v>
                </c:pt>
                <c:pt idx="209" formatCode="0.00%">
                  <c:v>4.9232881656479748</c:v>
                </c:pt>
                <c:pt idx="210" formatCode="0.00%">
                  <c:v>4.7037860399700575</c:v>
                </c:pt>
                <c:pt idx="211" formatCode="0.00%">
                  <c:v>4.8954750298905543</c:v>
                </c:pt>
                <c:pt idx="212" formatCode="0.00%">
                  <c:v>5.2196276668855663</c:v>
                </c:pt>
                <c:pt idx="213" formatCode="0.00%">
                  <c:v>5.0348068090113056</c:v>
                </c:pt>
                <c:pt idx="214" formatCode="0.00%">
                  <c:v>4.0958073723949537</c:v>
                </c:pt>
                <c:pt idx="215" formatCode="0.00%">
                  <c:v>3.9088642512333562</c:v>
                </c:pt>
                <c:pt idx="216" formatCode="0.00%">
                  <c:v>4.0204272710384554</c:v>
                </c:pt>
                <c:pt idx="217" formatCode="0.00%">
                  <c:v>4.297306608685</c:v>
                </c:pt>
                <c:pt idx="218" formatCode="0.00%">
                  <c:v>4.646622226337068</c:v>
                </c:pt>
                <c:pt idx="219" formatCode="0.00%">
                  <c:v>4.5639047794796088</c:v>
                </c:pt>
                <c:pt idx="220" formatCode="0.00%">
                  <c:v>4.3906298567351438</c:v>
                </c:pt>
                <c:pt idx="221" formatCode="0.00%">
                  <c:v>4.2160663080561784</c:v>
                </c:pt>
                <c:pt idx="222" formatCode="0.00%">
                  <c:v>4.1563868739205523</c:v>
                </c:pt>
                <c:pt idx="223" formatCode="0.00%">
                  <c:v>3.8989309258221043</c:v>
                </c:pt>
                <c:pt idx="224" formatCode="0.00%">
                  <c:v>3.5247988811682225</c:v>
                </c:pt>
                <c:pt idx="225" formatCode="0.00%">
                  <c:v>3.6619041984043443</c:v>
                </c:pt>
                <c:pt idx="226" formatCode="0.00%">
                  <c:v>4.069693581990955</c:v>
                </c:pt>
                <c:pt idx="227" formatCode="0.00%">
                  <c:v>4.4373201456614355</c:v>
                </c:pt>
                <c:pt idx="228" formatCode="0.00%">
                  <c:v>4.3120499984056631</c:v>
                </c:pt>
                <c:pt idx="229" formatCode="0.00%">
                  <c:v>4.365802090653002</c:v>
                </c:pt>
                <c:pt idx="230" formatCode="0.00%">
                  <c:v>4.4351762617296471</c:v>
                </c:pt>
                <c:pt idx="231" formatCode="0.00%">
                  <c:v>4.182128555605594</c:v>
                </c:pt>
                <c:pt idx="232" formatCode="0.00%">
                  <c:v>4.3084532538536084</c:v>
                </c:pt>
                <c:pt idx="233" formatCode="0.00%">
                  <c:v>4.2685234004280002</c:v>
                </c:pt>
                <c:pt idx="234" formatCode="0.00%">
                  <c:v>4.0617987350854028</c:v>
                </c:pt>
                <c:pt idx="235" formatCode="0.00%">
                  <c:v>4.5908291141513162</c:v>
                </c:pt>
                <c:pt idx="236" formatCode="0.00%">
                  <c:v>4.2441034139492597</c:v>
                </c:pt>
                <c:pt idx="237" formatCode="0.00%">
                  <c:v>4.272863374138173</c:v>
                </c:pt>
                <c:pt idx="238" formatCode="0.00%">
                  <c:v>4.5058197518851859</c:v>
                </c:pt>
                <c:pt idx="239" formatCode="0.00%">
                  <c:v>4.5541380978793216</c:v>
                </c:pt>
                <c:pt idx="240" formatCode="0.00%">
                  <c:v>4.5828083687780206</c:v>
                </c:pt>
                <c:pt idx="241" formatCode="0.00%">
                  <c:v>4.0190853146094829</c:v>
                </c:pt>
                <c:pt idx="242" formatCode="0.00%">
                  <c:v>3.8007403673653002</c:v>
                </c:pt>
                <c:pt idx="243" formatCode="0.00%">
                  <c:v>4.0538240528703939</c:v>
                </c:pt>
                <c:pt idx="244" formatCode="0.00%">
                  <c:v>3.6740790156400562</c:v>
                </c:pt>
                <c:pt idx="245" formatCode="0.00%">
                  <c:v>3.9231270924822823</c:v>
                </c:pt>
                <c:pt idx="246" formatCode="0.00%">
                  <c:v>3.6638206047276443</c:v>
                </c:pt>
                <c:pt idx="247" formatCode="0.00%">
                  <c:v>3.5654042844487401</c:v>
                </c:pt>
                <c:pt idx="248" formatCode="0.00%">
                  <c:v>3.0580680522019943</c:v>
                </c:pt>
                <c:pt idx="249" formatCode="0.00%">
                  <c:v>2.5235243634062261</c:v>
                </c:pt>
                <c:pt idx="250" formatCode="0.00%">
                  <c:v>2.7426589132116264</c:v>
                </c:pt>
                <c:pt idx="251" formatCode="0.00%">
                  <c:v>2.532680849541054</c:v>
                </c:pt>
                <c:pt idx="252" formatCode="0.00%">
                  <c:v>2.6863760267832641</c:v>
                </c:pt>
                <c:pt idx="253" formatCode="0.00%">
                  <c:v>2.9349587750294468</c:v>
                </c:pt>
                <c:pt idx="254" formatCode="0.00%">
                  <c:v>3.2860015598718277</c:v>
                </c:pt>
                <c:pt idx="255" formatCode="0.00%">
                  <c:v>3.0161497447532613</c:v>
                </c:pt>
                <c:pt idx="256" formatCode="0.00%">
                  <c:v>3.0448895904777453</c:v>
                </c:pt>
                <c:pt idx="257" formatCode="0.00%">
                  <c:v>3.2182084869909628</c:v>
                </c:pt>
                <c:pt idx="258" formatCode="0.00%">
                  <c:v>2.9639017787193405</c:v>
                </c:pt>
                <c:pt idx="259" formatCode="0.00%">
                  <c:v>3.2217333276741034</c:v>
                </c:pt>
                <c:pt idx="260" formatCode="0.00%">
                  <c:v>3.2921313715489946</c:v>
                </c:pt>
                <c:pt idx="261" formatCode="0.00%">
                  <c:v>3.7619753780192102</c:v>
                </c:pt>
                <c:pt idx="262" formatCode="0.00%">
                  <c:v>3.6946486639332665</c:v>
                </c:pt>
                <c:pt idx="263" formatCode="0.00%">
                  <c:v>3.1787515688827677</c:v>
                </c:pt>
                <c:pt idx="264" formatCode="0.00%">
                  <c:v>3.5795533694237225</c:v>
                </c:pt>
                <c:pt idx="265" formatCode="0.00%">
                  <c:v>3.5612106081809189</c:v>
                </c:pt>
                <c:pt idx="266" formatCode="0.00%">
                  <c:v>3.7708296562392931</c:v>
                </c:pt>
                <c:pt idx="267" formatCode="0.00%">
                  <c:v>3.6730293955941304</c:v>
                </c:pt>
                <c:pt idx="268" formatCode="0.00%">
                  <c:v>3.5158217219163168</c:v>
                </c:pt>
                <c:pt idx="269" formatCode="0.00%">
                  <c:v>3.8162892336290479</c:v>
                </c:pt>
                <c:pt idx="270" formatCode="0.00%">
                  <c:v>3.8745637928959775</c:v>
                </c:pt>
                <c:pt idx="271" formatCode="0.00%">
                  <c:v>3.9500440592111463</c:v>
                </c:pt>
                <c:pt idx="272" formatCode="0.00%">
                  <c:v>3.7268710172566157</c:v>
                </c:pt>
                <c:pt idx="273" formatCode="0.00%">
                  <c:v>3.6613035178620121</c:v>
                </c:pt>
                <c:pt idx="274" formatCode="0.00%">
                  <c:v>3.2429116264735347</c:v>
                </c:pt>
                <c:pt idx="275" formatCode="0.00%">
                  <c:v>3.1010973328271296</c:v>
                </c:pt>
                <c:pt idx="276" formatCode="0.00%">
                  <c:v>2.95613681740166</c:v>
                </c:pt>
                <c:pt idx="277" formatCode="0.00%">
                  <c:v>2.8859846584599289</c:v>
                </c:pt>
                <c:pt idx="278" formatCode="0.00%">
                  <c:v>2.8958433092231828</c:v>
                </c:pt>
                <c:pt idx="279" formatCode="0.00%">
                  <c:v>2.9812180660452015</c:v>
                </c:pt>
                <c:pt idx="280" formatCode="0.00%">
                  <c:v>2.8877944179456194</c:v>
                </c:pt>
                <c:pt idx="281" formatCode="0.00%">
                  <c:v>3.0163820253096745</c:v>
                </c:pt>
                <c:pt idx="282" formatCode="0.00%">
                  <c:v>2.861075240088466</c:v>
                </c:pt>
                <c:pt idx="283" formatCode="0.00%">
                  <c:v>3.0118200987023585</c:v>
                </c:pt>
                <c:pt idx="284" formatCode="0.00%">
                  <c:v>3.1729959550696964</c:v>
                </c:pt>
                <c:pt idx="285" formatCode="0.00%">
                  <c:v>3.0142839243202602</c:v>
                </c:pt>
                <c:pt idx="286" formatCode="0.00%">
                  <c:v>3.1736952621783612</c:v>
                </c:pt>
                <c:pt idx="287" formatCode="0.00%">
                  <c:v>2.8381024069003389</c:v>
                </c:pt>
                <c:pt idx="288" formatCode="0.00%">
                  <c:v>2.9747732283803878</c:v>
                </c:pt>
                <c:pt idx="289" formatCode="0.00%">
                  <c:v>3.2018280324429451</c:v>
                </c:pt>
                <c:pt idx="290" formatCode="0.00%">
                  <c:v>3.2167737682114881</c:v>
                </c:pt>
                <c:pt idx="291" formatCode="0.00%">
                  <c:v>2.8533594458246547</c:v>
                </c:pt>
                <c:pt idx="292" formatCode="0.00%">
                  <c:v>2.9867076055281356</c:v>
                </c:pt>
                <c:pt idx="293" formatCode="0.00%">
                  <c:v>3.3205825359390726</c:v>
                </c:pt>
                <c:pt idx="294" formatCode="0.00%">
                  <c:v>3.2714083562970133</c:v>
                </c:pt>
                <c:pt idx="295" formatCode="0.00%">
                  <c:v>3.5110519204786721</c:v>
                </c:pt>
                <c:pt idx="296" formatCode="0.00%">
                  <c:v>3.2228857746370148</c:v>
                </c:pt>
                <c:pt idx="297" formatCode="0.00%">
                  <c:v>3.1273620133301394</c:v>
                </c:pt>
                <c:pt idx="298" formatCode="0.00%">
                  <c:v>3.1997441144582304</c:v>
                </c:pt>
                <c:pt idx="299" formatCode="0.00%">
                  <c:v>3.0325531907446885</c:v>
                </c:pt>
                <c:pt idx="300" formatCode="0.00%">
                  <c:v>2.9883544286434418</c:v>
                </c:pt>
                <c:pt idx="301" formatCode="0.00%">
                  <c:v>2.7229680531537266</c:v>
                </c:pt>
                <c:pt idx="302" formatCode="0.00%">
                  <c:v>2.7699059906996668</c:v>
                </c:pt>
                <c:pt idx="303" formatCode="0.00%">
                  <c:v>2.819106653826005</c:v>
                </c:pt>
                <c:pt idx="304" formatCode="0.00%">
                  <c:v>2.9631934655658476</c:v>
                </c:pt>
                <c:pt idx="305" formatCode="0.00%">
                  <c:v>2.8017936038506206</c:v>
                </c:pt>
                <c:pt idx="306" formatCode="0.00%">
                  <c:v>2.7340808876521172</c:v>
                </c:pt>
                <c:pt idx="307" formatCode="0.00%">
                  <c:v>2.8417675174843322</c:v>
                </c:pt>
                <c:pt idx="308" formatCode="0.00%">
                  <c:v>2.72573997751967</c:v>
                </c:pt>
                <c:pt idx="309" formatCode="0.00%">
                  <c:v>2.8059870173386114</c:v>
                </c:pt>
                <c:pt idx="310" formatCode="0.00%">
                  <c:v>2.5548455086463409</c:v>
                </c:pt>
                <c:pt idx="311" formatCode="0.00%">
                  <c:v>2.4836672896432694</c:v>
                </c:pt>
                <c:pt idx="312" formatCode="0.00%">
                  <c:v>2.4252936656054453</c:v>
                </c:pt>
                <c:pt idx="313" formatCode="0.00%">
                  <c:v>2.4365567920590188</c:v>
                </c:pt>
                <c:pt idx="314" formatCode="0.00%">
                  <c:v>2.1717920544354574</c:v>
                </c:pt>
                <c:pt idx="315" formatCode="0.00%">
                  <c:v>1.9375572961062772</c:v>
                </c:pt>
                <c:pt idx="316" formatCode="0.00%">
                  <c:v>1.9262911716930544</c:v>
                </c:pt>
                <c:pt idx="317" formatCode="0.00%">
                  <c:v>1.9374440483108479</c:v>
                </c:pt>
                <c:pt idx="318" formatCode="0.00%">
                  <c:v>1.8385497494685414</c:v>
                </c:pt>
                <c:pt idx="319" formatCode="0.00%">
                  <c:v>1.7165278805533961</c:v>
                </c:pt>
                <c:pt idx="320" formatCode="0.00%">
                  <c:v>1.5270334775693222</c:v>
                </c:pt>
                <c:pt idx="321" formatCode="0.00%">
                  <c:v>1.7348113603808333</c:v>
                </c:pt>
                <c:pt idx="322" formatCode="0.00%">
                  <c:v>1.8022233183528811</c:v>
                </c:pt>
                <c:pt idx="323" formatCode="0.00%">
                  <c:v>1.8393368069678395</c:v>
                </c:pt>
                <c:pt idx="324" formatCode="0.00%">
                  <c:v>1.7394401431879962</c:v>
                </c:pt>
                <c:pt idx="325" formatCode="0.00%">
                  <c:v>1.4811428483486719</c:v>
                </c:pt>
                <c:pt idx="326" formatCode="0.00%">
                  <c:v>1.4296963248421122</c:v>
                </c:pt>
                <c:pt idx="327" formatCode="0.00%">
                  <c:v>1.2428379732692529</c:v>
                </c:pt>
                <c:pt idx="328" formatCode="0.00%">
                  <c:v>1.1879334101630001</c:v>
                </c:pt>
                <c:pt idx="329" formatCode="0.00%">
                  <c:v>1.3198737894556971</c:v>
                </c:pt>
                <c:pt idx="330" formatCode="0.00%">
                  <c:v>1.437146038816417</c:v>
                </c:pt>
                <c:pt idx="331" formatCode="0.00%">
                  <c:v>1.4996268938064374</c:v>
                </c:pt>
                <c:pt idx="332" formatCode="0.00%">
                  <c:v>1.2023449681403546</c:v>
                </c:pt>
                <c:pt idx="333" formatCode="0.00%">
                  <c:v>1.3632885875005778</c:v>
                </c:pt>
                <c:pt idx="334" formatCode="0.00%">
                  <c:v>1.6970890189216781</c:v>
                </c:pt>
                <c:pt idx="335" formatCode="0.00%">
                  <c:v>1.8136143226107242</c:v>
                </c:pt>
                <c:pt idx="336" formatCode="0.00%">
                  <c:v>1.7299962701147384</c:v>
                </c:pt>
                <c:pt idx="337" formatCode="0.00%">
                  <c:v>1.7395727497532203</c:v>
                </c:pt>
                <c:pt idx="338" formatCode="0.00%">
                  <c:v>1.7647833631655896</c:v>
                </c:pt>
                <c:pt idx="339" formatCode="0.00%">
                  <c:v>1.7973984106557701</c:v>
                </c:pt>
                <c:pt idx="340" formatCode="0.00%">
                  <c:v>1.789871520005871</c:v>
                </c:pt>
                <c:pt idx="341" formatCode="0.00%">
                  <c:v>1.8114212491840815</c:v>
                </c:pt>
                <c:pt idx="342" formatCode="0.00%">
                  <c:v>1.8824858953867096</c:v>
                </c:pt>
                <c:pt idx="343" formatCode="0.00%">
                  <c:v>1.8250719198759309</c:v>
                </c:pt>
                <c:pt idx="344" formatCode="0.00%">
                  <c:v>1.5909505424968637</c:v>
                </c:pt>
                <c:pt idx="345" formatCode="0.00%">
                  <c:v>1.5297266606102711</c:v>
                </c:pt>
                <c:pt idx="346" formatCode="0.00%">
                  <c:v>1.58654332867245</c:v>
                </c:pt>
                <c:pt idx="347" formatCode="0.00%">
                  <c:v>1.6484584101362953</c:v>
                </c:pt>
                <c:pt idx="348" formatCode="0.00%">
                  <c:v>1.7532714813267445</c:v>
                </c:pt>
                <c:pt idx="349" formatCode="0.00%">
                  <c:v>1.7156012423511959</c:v>
                </c:pt>
                <c:pt idx="350" formatCode="0.00%">
                  <c:v>1.6603782388980397</c:v>
                </c:pt>
                <c:pt idx="351" formatCode="0.00%">
                  <c:v>1.7893665070691482</c:v>
                </c:pt>
                <c:pt idx="352" formatCode="0.00%">
                  <c:v>1.8342794353699787</c:v>
                </c:pt>
                <c:pt idx="353" formatCode="0.00%">
                  <c:v>1.7996903569136942</c:v>
                </c:pt>
                <c:pt idx="354" formatCode="0.00%">
                  <c:v>1.9641143224684505</c:v>
                </c:pt>
                <c:pt idx="355" formatCode="0.00%">
                  <c:v>1.6554826941727305</c:v>
                </c:pt>
                <c:pt idx="356" formatCode="0.00%">
                  <c:v>1.7168156935207608</c:v>
                </c:pt>
                <c:pt idx="357" formatCode="0.00%">
                  <c:v>1.6168845585660976</c:v>
                </c:pt>
                <c:pt idx="358" formatCode="0.00%">
                  <c:v>1.8482543735924373</c:v>
                </c:pt>
                <c:pt idx="359" formatCode="0.00%">
                  <c:v>1.8163249695627877</c:v>
                </c:pt>
                <c:pt idx="360" formatCode="0.00%">
                  <c:v>1.9498690925638607</c:v>
                </c:pt>
                <c:pt idx="361" formatCode="0.00%">
                  <c:v>1.9175808446626585</c:v>
                </c:pt>
                <c:pt idx="362" formatCode="0.00%">
                  <c:v>2.0570103787633318</c:v>
                </c:pt>
                <c:pt idx="363" formatCode="0.00%">
                  <c:v>2.4790253916438107</c:v>
                </c:pt>
                <c:pt idx="364" formatCode="0.00%">
                  <c:v>2.3813180539527714</c:v>
                </c:pt>
                <c:pt idx="365" formatCode="0.00%">
                  <c:v>1.9822215549294779</c:v>
                </c:pt>
                <c:pt idx="366" formatCode="0.00%">
                  <c:v>2.1053068860277433</c:v>
                </c:pt>
                <c:pt idx="367" formatCode="0.00%">
                  <c:v>1.9911622481582505</c:v>
                </c:pt>
                <c:pt idx="368" formatCode="0.00%">
                  <c:v>2.4081322002715844</c:v>
                </c:pt>
                <c:pt idx="369" formatCode="0.00%">
                  <c:v>2.6082078636014181</c:v>
                </c:pt>
                <c:pt idx="370" formatCode="0.00%">
                  <c:v>2.2455781491409033</c:v>
                </c:pt>
                <c:pt idx="371" formatCode="0.00%">
                  <c:v>2.1001301674449699</c:v>
                </c:pt>
                <c:pt idx="372" formatCode="0.00%">
                  <c:v>2.0863531694631785</c:v>
                </c:pt>
                <c:pt idx="373" formatCode="0.00%">
                  <c:v>2.0358371398296207</c:v>
                </c:pt>
                <c:pt idx="374" formatCode="0.00%">
                  <c:v>1.5442807906829903</c:v>
                </c:pt>
                <c:pt idx="375" formatCode="0.00%">
                  <c:v>1.4496864050871188</c:v>
                </c:pt>
                <c:pt idx="376" formatCode="0.00%">
                  <c:v>1.6106622825511607</c:v>
                </c:pt>
                <c:pt idx="377" formatCode="0.00%">
                  <c:v>1.5203102118720762</c:v>
                </c:pt>
                <c:pt idx="378" formatCode="0.00%">
                  <c:v>1.6024353248405707</c:v>
                </c:pt>
                <c:pt idx="379" formatCode="0.00%">
                  <c:v>1.4526094489543548</c:v>
                </c:pt>
                <c:pt idx="380" formatCode="0.00%">
                  <c:v>1.3426924853262308</c:v>
                </c:pt>
                <c:pt idx="381" formatCode="0.00%">
                  <c:v>1.0819987215699558</c:v>
                </c:pt>
                <c:pt idx="382" formatCode="0.00%">
                  <c:v>1.0885230067964726</c:v>
                </c:pt>
                <c:pt idx="383" formatCode="0.00%">
                  <c:v>1.3132684627931828</c:v>
                </c:pt>
                <c:pt idx="384" formatCode="0.00%">
                  <c:v>1.1702864347329913</c:v>
                </c:pt>
                <c:pt idx="385" formatCode="0.00%">
                  <c:v>1.1446520105404376</c:v>
                </c:pt>
                <c:pt idx="386" formatCode="0.00%">
                  <c:v>1.1637726544682185</c:v>
                </c:pt>
                <c:pt idx="387" formatCode="0.00%">
                  <c:v>1.3715289279798961</c:v>
                </c:pt>
                <c:pt idx="388" formatCode="0.00%">
                  <c:v>1.2601524959205199</c:v>
                </c:pt>
                <c:pt idx="389" formatCode="0.00%">
                  <c:v>1.1779815737948054</c:v>
                </c:pt>
                <c:pt idx="390" formatCode="0.00%">
                  <c:v>1.1170336076086431</c:v>
                </c:pt>
                <c:pt idx="391" formatCode="0.00%">
                  <c:v>0.93409734421130763</c:v>
                </c:pt>
                <c:pt idx="392" formatCode="0.00%">
                  <c:v>0.8920137283007894</c:v>
                </c:pt>
                <c:pt idx="393" formatCode="0.00%">
                  <c:v>0.69983078144092969</c:v>
                </c:pt>
                <c:pt idx="394" formatCode="0.00%">
                  <c:v>0.87651117920780841</c:v>
                </c:pt>
                <c:pt idx="395" formatCode="0.00%">
                  <c:v>0.94324582360197451</c:v>
                </c:pt>
                <c:pt idx="396" formatCode="0.00%">
                  <c:v>0.83458137347130767</c:v>
                </c:pt>
                <c:pt idx="397" formatCode="0.00%">
                  <c:v>0.77327510396656307</c:v>
                </c:pt>
                <c:pt idx="398" formatCode="0.00%">
                  <c:v>0.70242124250268723</c:v>
                </c:pt>
                <c:pt idx="399" formatCode="0.00%">
                  <c:v>0.604262996941896</c:v>
                </c:pt>
                <c:pt idx="400" formatCode="0.00%">
                  <c:v>0.6695150531819003</c:v>
                </c:pt>
                <c:pt idx="401" formatCode="0.00%">
                  <c:v>0.72526351192342009</c:v>
                </c:pt>
                <c:pt idx="402" formatCode="0.00%">
                  <c:v>0.77021099511964453</c:v>
                </c:pt>
                <c:pt idx="403" formatCode="0.00%">
                  <c:v>0.76994698887783697</c:v>
                </c:pt>
                <c:pt idx="404" formatCode="0.00%">
                  <c:v>0.72913526841172649</c:v>
                </c:pt>
                <c:pt idx="405" formatCode="0.00%">
                  <c:v>0.77271842628055665</c:v>
                </c:pt>
                <c:pt idx="406" formatCode="0.00%">
                  <c:v>0.82780973453304463</c:v>
                </c:pt>
                <c:pt idx="407" formatCode="0.00%">
                  <c:v>0.96717708118186785</c:v>
                </c:pt>
                <c:pt idx="408" formatCode="0.00%">
                  <c:v>0.99338766667479739</c:v>
                </c:pt>
                <c:pt idx="409" formatCode="0.00%">
                  <c:v>0.90047023737365617</c:v>
                </c:pt>
                <c:pt idx="410" formatCode="0.00%">
                  <c:v>0.95806599312253105</c:v>
                </c:pt>
                <c:pt idx="411" formatCode="0.00%">
                  <c:v>1.0331829561331989</c:v>
                </c:pt>
                <c:pt idx="412" formatCode="0.00%">
                  <c:v>0.93226137798187692</c:v>
                </c:pt>
                <c:pt idx="413" formatCode="0.00%">
                  <c:v>0.94530213767555393</c:v>
                </c:pt>
                <c:pt idx="414" formatCode="0.00%">
                  <c:v>0.99122178399433647</c:v>
                </c:pt>
                <c:pt idx="415" formatCode="0.00%">
                  <c:v>0.89069714903798425</c:v>
                </c:pt>
                <c:pt idx="416" formatCode="0.00%">
                  <c:v>0.84389795216341512</c:v>
                </c:pt>
                <c:pt idx="417" formatCode="0.00%">
                  <c:v>0.92991449489854272</c:v>
                </c:pt>
                <c:pt idx="418" formatCode="0.00%">
                  <c:v>0.9228851715470614</c:v>
                </c:pt>
                <c:pt idx="419" formatCode="0.00%">
                  <c:v>1.1161444197856389</c:v>
                </c:pt>
                <c:pt idx="420" formatCode="0.00%">
                  <c:v>1.1763595218115035</c:v>
                </c:pt>
                <c:pt idx="421" formatCode="0.00%">
                  <c:v>1.1603055567924745</c:v>
                </c:pt>
                <c:pt idx="422" formatCode="0.00%">
                  <c:v>1.1972406859377931</c:v>
                </c:pt>
                <c:pt idx="423" formatCode="0.00%">
                  <c:v>1.055990754453362</c:v>
                </c:pt>
                <c:pt idx="424" formatCode="0.00%">
                  <c:v>0.94389638598981573</c:v>
                </c:pt>
                <c:pt idx="425" formatCode="0.00%">
                  <c:v>0.96209396514257306</c:v>
                </c:pt>
                <c:pt idx="426" formatCode="0.00%">
                  <c:v>0.98012544390631229</c:v>
                </c:pt>
                <c:pt idx="427" formatCode="0.00%">
                  <c:v>0.95206432344819292</c:v>
                </c:pt>
                <c:pt idx="428" formatCode="0.00%">
                  <c:v>1.0120314985291681</c:v>
                </c:pt>
                <c:pt idx="429" formatCode="0.00%">
                  <c:v>1.0062895240255338</c:v>
                </c:pt>
                <c:pt idx="430" formatCode="0.00%">
                  <c:v>0.98936412994443246</c:v>
                </c:pt>
                <c:pt idx="431" formatCode="0.00%">
                  <c:v>0.98708701951934885</c:v>
                </c:pt>
                <c:pt idx="432" formatCode="0.00%">
                  <c:v>0.9738185029682096</c:v>
                </c:pt>
                <c:pt idx="433" formatCode="0.00%">
                  <c:v>1.0257292076291291</c:v>
                </c:pt>
                <c:pt idx="434" formatCode="0.00%">
                  <c:v>1.0108802112462469</c:v>
                </c:pt>
                <c:pt idx="435" formatCode="0.00%">
                  <c:v>1.0218712444942057</c:v>
                </c:pt>
                <c:pt idx="436" formatCode="0.00%">
                  <c:v>1.0358041179818454</c:v>
                </c:pt>
                <c:pt idx="437" formatCode="0.00%">
                  <c:v>0.96495816179222582</c:v>
                </c:pt>
                <c:pt idx="438" formatCode="0.00%">
                  <c:v>0.9548887733071898</c:v>
                </c:pt>
                <c:pt idx="439" formatCode="0.00%">
                  <c:v>1.0395788062499096</c:v>
                </c:pt>
                <c:pt idx="440" formatCode="0.00%">
                  <c:v>1.0691670616154143</c:v>
                </c:pt>
                <c:pt idx="441" formatCode="0.00%">
                  <c:v>1.015349050603624</c:v>
                </c:pt>
                <c:pt idx="442" formatCode="0.00%">
                  <c:v>1.0752418212364581</c:v>
                </c:pt>
                <c:pt idx="443" formatCode="0.00%">
                  <c:v>1.0136174889705996</c:v>
                </c:pt>
                <c:pt idx="444" formatCode="0.00%">
                  <c:v>1.088394232326237</c:v>
                </c:pt>
                <c:pt idx="445" formatCode="0.00%">
                  <c:v>1.0882727110892776</c:v>
                </c:pt>
                <c:pt idx="446" formatCode="0.00%">
                  <c:v>1.0541645864485494</c:v>
                </c:pt>
                <c:pt idx="447" formatCode="0.00%">
                  <c:v>1.1343840569052928</c:v>
                </c:pt>
                <c:pt idx="448" formatCode="0.00%">
                  <c:v>1.1583965174150461</c:v>
                </c:pt>
                <c:pt idx="449" formatCode="0.00%">
                  <c:v>1.0902166341201593</c:v>
                </c:pt>
                <c:pt idx="450" formatCode="0.00%">
                  <c:v>0.97588539524844609</c:v>
                </c:pt>
                <c:pt idx="451" formatCode="0.00%">
                  <c:v>0.84734584383474143</c:v>
                </c:pt>
                <c:pt idx="452" formatCode="0.00%">
                  <c:v>0.97861561171837708</c:v>
                </c:pt>
                <c:pt idx="453" formatCode="0.00%">
                  <c:v>0.96622232986758738</c:v>
                </c:pt>
                <c:pt idx="454" formatCode="0.00%">
                  <c:v>1.1394783136895619</c:v>
                </c:pt>
                <c:pt idx="455" formatCode="0.00%">
                  <c:v>1.0166816274394472</c:v>
                </c:pt>
                <c:pt idx="456" formatCode="0.00%">
                  <c:v>0.96702053890290385</c:v>
                </c:pt>
                <c:pt idx="457" formatCode="0.00%">
                  <c:v>0.76773183030113756</c:v>
                </c:pt>
                <c:pt idx="458" formatCode="0.00%">
                  <c:v>0.64639760964129778</c:v>
                </c:pt>
                <c:pt idx="459" formatCode="0.00%">
                  <c:v>0.56478176226349786</c:v>
                </c:pt>
                <c:pt idx="460" formatCode="0.00%">
                  <c:v>0.63132702392427209</c:v>
                </c:pt>
                <c:pt idx="461" formatCode="0.00%">
                  <c:v>0.67747584788137893</c:v>
                </c:pt>
                <c:pt idx="462" formatCode="0.00%">
                  <c:v>0.50812196425666412</c:v>
                </c:pt>
                <c:pt idx="463" formatCode="0.00%">
                  <c:v>0.47385526421779045</c:v>
                </c:pt>
                <c:pt idx="464" formatCode="0.00%">
                  <c:v>0.6770383856056934</c:v>
                </c:pt>
                <c:pt idx="465" formatCode="0.00%">
                  <c:v>0.45214520232093025</c:v>
                </c:pt>
                <c:pt idx="466" formatCode="0.00%">
                  <c:v>7.9422477103550104E-2</c:v>
                </c:pt>
                <c:pt idx="467" formatCode="0.00%">
                  <c:v>-4.6973543657355288E-2</c:v>
                </c:pt>
                <c:pt idx="468" formatCode="0.00%">
                  <c:v>-6.2076766168676967E-2</c:v>
                </c:pt>
                <c:pt idx="469" formatCode="0.00%">
                  <c:v>-0.16246194368647138</c:v>
                </c:pt>
                <c:pt idx="470" formatCode="0.00%">
                  <c:v>-0.22753326796961471</c:v>
                </c:pt>
                <c:pt idx="471" formatCode="0.00%">
                  <c:v>-0.20237597534179341</c:v>
                </c:pt>
                <c:pt idx="472" formatCode="0.00%">
                  <c:v>-0.14642820538684931</c:v>
                </c:pt>
                <c:pt idx="473" formatCode="0.00%">
                  <c:v>-3.3647762640146461E-2</c:v>
                </c:pt>
                <c:pt idx="474" formatCode="0.00%">
                  <c:v>-8.0753470814377892E-2</c:v>
                </c:pt>
                <c:pt idx="475" formatCode="0.00%">
                  <c:v>2.394450679152893E-4</c:v>
                </c:pt>
                <c:pt idx="476" formatCode="0.00%">
                  <c:v>4.3501001014140339E-2</c:v>
                </c:pt>
                <c:pt idx="477" formatCode="0.00%">
                  <c:v>9.5868323459686877E-2</c:v>
                </c:pt>
                <c:pt idx="478" formatCode="0.00%">
                  <c:v>2.3319879755415718E-2</c:v>
                </c:pt>
                <c:pt idx="479" formatCode="0.00%">
                  <c:v>3.6121308690147957E-2</c:v>
                </c:pt>
                <c:pt idx="480" formatCode="0.00%">
                  <c:v>-2.4139335522593841E-2</c:v>
                </c:pt>
                <c:pt idx="481" formatCode="0.00%">
                  <c:v>-7.5229840157878813E-3</c:v>
                </c:pt>
                <c:pt idx="482" formatCode="0.00%">
                  <c:v>3.8807127689040044E-3</c:v>
                </c:pt>
                <c:pt idx="483" formatCode="0.00%">
                  <c:v>-2.7530859505902061E-3</c:v>
                </c:pt>
                <c:pt idx="484" formatCode="0.00%">
                  <c:v>4.1545192396843955E-2</c:v>
                </c:pt>
                <c:pt idx="485" formatCode="0.00%">
                  <c:v>-3.3642142577916756E-2</c:v>
                </c:pt>
                <c:pt idx="486" formatCode="0.00%">
                  <c:v>-9.7066622158054061E-2</c:v>
                </c:pt>
                <c:pt idx="487" formatCode="0.00%">
                  <c:v>4.5358745435928327E-3</c:v>
                </c:pt>
                <c:pt idx="488" formatCode="0.00%">
                  <c:v>-6.3321305284308682E-2</c:v>
                </c:pt>
                <c:pt idx="489" formatCode="0.00%">
                  <c:v>8.1661883553507453E-2</c:v>
                </c:pt>
                <c:pt idx="490" formatCode="0.00%">
                  <c:v>0.14124282299220225</c:v>
                </c:pt>
                <c:pt idx="491" formatCode="0.00%">
                  <c:v>0.18893704862163418</c:v>
                </c:pt>
                <c:pt idx="492" formatCode="0.00%">
                  <c:v>0.25620062284607781</c:v>
                </c:pt>
                <c:pt idx="493" formatCode="0.00%">
                  <c:v>0.26031111615939317</c:v>
                </c:pt>
                <c:pt idx="494" formatCode="0.00%">
                  <c:v>0.42502781183944172</c:v>
                </c:pt>
                <c:pt idx="495" formatCode="0.00%">
                  <c:v>0.51043832044119375</c:v>
                </c:pt>
                <c:pt idx="496" formatCode="0.00%">
                  <c:v>0.46650340344115682</c:v>
                </c:pt>
                <c:pt idx="497" formatCode="0.00%">
                  <c:v>0.45504075334163474</c:v>
                </c:pt>
                <c:pt idx="498" formatCode="0.00%">
                  <c:v>0.47855540820916609</c:v>
                </c:pt>
                <c:pt idx="499" formatCode="0.00%">
                  <c:v>0.47141330027250583</c:v>
                </c:pt>
                <c:pt idx="500" formatCode="0.00%">
                  <c:v>0.43692462728025716</c:v>
                </c:pt>
                <c:pt idx="501" formatCode="0.00%">
                  <c:v>0.43988550519729563</c:v>
                </c:pt>
                <c:pt idx="502" formatCode="0.00%">
                  <c:v>0.55905248640692795</c:v>
                </c:pt>
                <c:pt idx="503" formatCode="0.00%">
                  <c:v>0.43623746583802592</c:v>
                </c:pt>
                <c:pt idx="504" formatCode="0.00%">
                  <c:v>0.42661564284744236</c:v>
                </c:pt>
                <c:pt idx="505" formatCode="0.00%">
                  <c:v>0.54517686137601173</c:v>
                </c:pt>
                <c:pt idx="506" formatCode="0.00%">
                  <c:v>0.63503723047694338</c:v>
                </c:pt>
                <c:pt idx="507" formatCode="0.00%">
                  <c:v>0.58618648414978636</c:v>
                </c:pt>
                <c:pt idx="508" formatCode="0.00%">
                  <c:v>0.62335116851076511</c:v>
                </c:pt>
                <c:pt idx="509" formatCode="0.00%">
                  <c:v>0.48074821882881991</c:v>
                </c:pt>
                <c:pt idx="510" formatCode="0.00%">
                  <c:v>0.6570249335610332</c:v>
                </c:pt>
                <c:pt idx="511" formatCode="0.00%">
                  <c:v>0.83299035194810522</c:v>
                </c:pt>
                <c:pt idx="512" formatCode="0.00%">
                  <c:v>0.87625581568714228</c:v>
                </c:pt>
                <c:pt idx="513" formatCode="0.00%">
                  <c:v>1.166315134623352</c:v>
                </c:pt>
                <c:pt idx="514" formatCode="0.00%">
                  <c:v>1.0040123527725395</c:v>
                </c:pt>
                <c:pt idx="515" formatCode="0.00%">
                  <c:v>0.92611779804360572</c:v>
                </c:pt>
                <c:pt idx="516" formatCode="0.00%">
                  <c:v>1.062552333564184</c:v>
                </c:pt>
                <c:pt idx="517" formatCode="0.00%">
                  <c:v>1.2357501395352308</c:v>
                </c:pt>
                <c:pt idx="518" formatCode="0.00%">
                  <c:v>1.2793335503491465</c:v>
                </c:pt>
                <c:pt idx="519" formatCode="0.00%">
                  <c:v>1.3404486771357154</c:v>
                </c:pt>
                <c:pt idx="520" formatCode="0.00%">
                  <c:v>1.2176287379293598</c:v>
                </c:pt>
                <c:pt idx="521" formatCode="0.00%">
                  <c:v>1.0989639880935944</c:v>
                </c:pt>
                <c:pt idx="522" formatCode="0.00%">
                  <c:v>1.0126651758156382</c:v>
                </c:pt>
                <c:pt idx="523" formatCode="0.00%">
                  <c:v>1.0766951432316407</c:v>
                </c:pt>
                <c:pt idx="524" formatCode="0.00%">
                  <c:v>0.98974865795308697</c:v>
                </c:pt>
                <c:pt idx="525" formatCode="0.00%">
                  <c:v>1.0767624991714171</c:v>
                </c:pt>
                <c:pt idx="526" formatCode="0.00%">
                  <c:v>1.0373569048672513</c:v>
                </c:pt>
                <c:pt idx="527" formatCode="0.00%">
                  <c:v>1.0426899514525698</c:v>
                </c:pt>
                <c:pt idx="528" formatCode="0.00%">
                  <c:v>0.96291554248664024</c:v>
                </c:pt>
                <c:pt idx="529" formatCode="0.00%">
                  <c:v>0.86036121431314716</c:v>
                </c:pt>
                <c:pt idx="530" formatCode="0.00%">
                  <c:v>0.92131982256477341</c:v>
                </c:pt>
                <c:pt idx="531" formatCode="0.00%">
                  <c:v>0.93695329386169823</c:v>
                </c:pt>
                <c:pt idx="532" formatCode="0.00%">
                  <c:v>0.99771717600739795</c:v>
                </c:pt>
                <c:pt idx="533" formatCode="0.00%">
                  <c:v>1.0186303044492719</c:v>
                </c:pt>
                <c:pt idx="534" formatCode="0.00%">
                  <c:v>1.0134088201542983</c:v>
                </c:pt>
                <c:pt idx="535" formatCode="0.00%">
                  <c:v>1.0481482688420538</c:v>
                </c:pt>
                <c:pt idx="536" formatCode="0.00%">
                  <c:v>1.0841193299978324</c:v>
                </c:pt>
                <c:pt idx="537" formatCode="0.00%">
                  <c:v>0.98990994799963583</c:v>
                </c:pt>
                <c:pt idx="538" formatCode="0.00%">
                  <c:v>0.95494435712284531</c:v>
                </c:pt>
                <c:pt idx="539" formatCode="0.00%">
                  <c:v>0.89459739245560987</c:v>
                </c:pt>
                <c:pt idx="540" formatCode="0.00%">
                  <c:v>0.79550676588596536</c:v>
                </c:pt>
                <c:pt idx="541" formatCode="0.00%">
                  <c:v>0.80357920152418583</c:v>
                </c:pt>
                <c:pt idx="542" formatCode="0.00%">
                  <c:v>0.8506243394037023</c:v>
                </c:pt>
                <c:pt idx="543" formatCode="0.00%">
                  <c:v>0.85771661017599188</c:v>
                </c:pt>
                <c:pt idx="544" formatCode="0.00%">
                  <c:v>0.94363511464847472</c:v>
                </c:pt>
                <c:pt idx="545" formatCode="0.00%">
                  <c:v>0.91628317774410606</c:v>
                </c:pt>
                <c:pt idx="546" formatCode="0.00%">
                  <c:v>0.85566847483385389</c:v>
                </c:pt>
                <c:pt idx="547" formatCode="0.00%">
                  <c:v>0.82521981441524361</c:v>
                </c:pt>
                <c:pt idx="548" formatCode="0.00%">
                  <c:v>0.69168954914553638</c:v>
                </c:pt>
                <c:pt idx="549" formatCode="0.00%">
                  <c:v>0.58804504741030206</c:v>
                </c:pt>
                <c:pt idx="550" formatCode="0.00%">
                  <c:v>0.75650325972868737</c:v>
                </c:pt>
                <c:pt idx="551" formatCode="0.00%">
                  <c:v>0.691406551116583</c:v>
                </c:pt>
                <c:pt idx="552" formatCode="0.00%">
                  <c:v>0.62566024255501884</c:v>
                </c:pt>
                <c:pt idx="553" formatCode="0.00%">
                  <c:v>0.46307510088671133</c:v>
                </c:pt>
                <c:pt idx="554" formatCode="0.00%">
                  <c:v>0.45435141998547812</c:v>
                </c:pt>
                <c:pt idx="555" formatCode="0.00%">
                  <c:v>0.51962709700392717</c:v>
                </c:pt>
                <c:pt idx="556" formatCode="0.00%">
                  <c:v>0.49818694296705335</c:v>
                </c:pt>
                <c:pt idx="557" formatCode="0.00%">
                  <c:v>0.55988556653307486</c:v>
                </c:pt>
                <c:pt idx="558" formatCode="0.00%">
                  <c:v>0.54285896065816841</c:v>
                </c:pt>
                <c:pt idx="559" formatCode="0.00%">
                  <c:v>0.59806899676419167</c:v>
                </c:pt>
                <c:pt idx="560" formatCode="0.00%">
                  <c:v>0.55893173349099756</c:v>
                </c:pt>
                <c:pt idx="561" formatCode="0.00%">
                  <c:v>0.54874597741915832</c:v>
                </c:pt>
                <c:pt idx="562" formatCode="0.00%">
                  <c:v>0.46500348394401314</c:v>
                </c:pt>
                <c:pt idx="563" formatCode="0.00%">
                  <c:v>0.45054772526282361</c:v>
                </c:pt>
                <c:pt idx="564" formatCode="0.00%">
                  <c:v>0.45566182388428778</c:v>
                </c:pt>
                <c:pt idx="565" formatCode="0.00%">
                  <c:v>0.4734005661912366</c:v>
                </c:pt>
                <c:pt idx="566" formatCode="0.00%">
                  <c:v>0.52219881356316811</c:v>
                </c:pt>
                <c:pt idx="567" formatCode="0.00%">
                  <c:v>0.51075825920921769</c:v>
                </c:pt>
                <c:pt idx="568" formatCode="0.00%">
                  <c:v>0.4683547218685391</c:v>
                </c:pt>
                <c:pt idx="569" formatCode="0.00%">
                  <c:v>0.45856425582132299</c:v>
                </c:pt>
                <c:pt idx="570" formatCode="0.00%">
                  <c:v>0.47555750343295045</c:v>
                </c:pt>
                <c:pt idx="571" formatCode="0.00%">
                  <c:v>0.545089117423738</c:v>
                </c:pt>
                <c:pt idx="572" formatCode="0.00%">
                  <c:v>0.54843963774306159</c:v>
                </c:pt>
                <c:pt idx="573" formatCode="0.00%">
                  <c:v>0.51132152961208899</c:v>
                </c:pt>
                <c:pt idx="574" formatCode="0.00%">
                  <c:v>0.49405800894697549</c:v>
                </c:pt>
                <c:pt idx="575" formatCode="0.00%">
                  <c:v>0.59148396772023104</c:v>
                </c:pt>
                <c:pt idx="576" formatCode="0.00%">
                  <c:v>0.63408812336466225</c:v>
                </c:pt>
                <c:pt idx="577" formatCode="0.00%">
                  <c:v>0.86271616743021173</c:v>
                </c:pt>
                <c:pt idx="578" formatCode="0.00%">
                  <c:v>0.7959433551368289</c:v>
                </c:pt>
                <c:pt idx="579" formatCode="0.00%">
                  <c:v>0.77380026191918683</c:v>
                </c:pt>
                <c:pt idx="580" formatCode="0.00%">
                  <c:v>0.70459292592428358</c:v>
                </c:pt>
                <c:pt idx="581" formatCode="0.00%">
                  <c:v>0.68951204286723589</c:v>
                </c:pt>
                <c:pt idx="582" formatCode="0.00%">
                  <c:v>0.83506628914252357</c:v>
                </c:pt>
                <c:pt idx="583" formatCode="0.00%">
                  <c:v>0.93977919786893649</c:v>
                </c:pt>
                <c:pt idx="584" formatCode="0.00%">
                  <c:v>0.9917619864538989</c:v>
                </c:pt>
                <c:pt idx="585" formatCode="0.00%">
                  <c:v>1.2732199856639483</c:v>
                </c:pt>
                <c:pt idx="586" formatCode="0.00%">
                  <c:v>1.5990931459551252</c:v>
                </c:pt>
                <c:pt idx="587" formatCode="0.00%">
                  <c:v>1.8105410234707726</c:v>
                </c:pt>
                <c:pt idx="588" formatCode="0.00%">
                  <c:v>1.5161074667943604</c:v>
                </c:pt>
                <c:pt idx="589" formatCode="0.00%">
                  <c:v>1.9722626316462604</c:v>
                </c:pt>
                <c:pt idx="590" formatCode="0.00%">
                  <c:v>2.4107606095593606</c:v>
                </c:pt>
                <c:pt idx="591" formatCode="0.00%">
                  <c:v>2.2132518628817675</c:v>
                </c:pt>
                <c:pt idx="592" formatCode="0.00%">
                  <c:v>1.9915962517963619</c:v>
                </c:pt>
                <c:pt idx="593" formatCode="0.00%">
                  <c:v>1.5847818007907932</c:v>
                </c:pt>
                <c:pt idx="594" formatCode="0.00%">
                  <c:v>1.767591414329297</c:v>
                </c:pt>
                <c:pt idx="595" formatCode="0.00%">
                  <c:v>1.5641264966771855</c:v>
                </c:pt>
                <c:pt idx="596" formatCode="0.00%">
                  <c:v>1.4121648165400198</c:v>
                </c:pt>
                <c:pt idx="597" formatCode="0.00%">
                  <c:v>1.3690708863991565</c:v>
                </c:pt>
                <c:pt idx="598" formatCode="0.00%">
                  <c:v>1.4733614260595407</c:v>
                </c:pt>
                <c:pt idx="599" formatCode="0.00%">
                  <c:v>1.4424402704033041</c:v>
                </c:pt>
                <c:pt idx="600" formatCode="0.00%">
                  <c:v>1.4712351597887725</c:v>
                </c:pt>
                <c:pt idx="601" formatCode="0.00%">
                  <c:v>1.5620871995678369</c:v>
                </c:pt>
                <c:pt idx="602" formatCode="0.00%">
                  <c:v>1.3129213636086052</c:v>
                </c:pt>
                <c:pt idx="603" formatCode="0.00%">
                  <c:v>0.88978767761807043</c:v>
                </c:pt>
                <c:pt idx="604" formatCode="0.00%">
                  <c:v>1.0959419550911917</c:v>
                </c:pt>
                <c:pt idx="605" formatCode="0.00%">
                  <c:v>1.4299540503320292</c:v>
                </c:pt>
                <c:pt idx="606" formatCode="0.00%">
                  <c:v>1.5827826837532655</c:v>
                </c:pt>
                <c:pt idx="607" formatCode="0.00%">
                  <c:v>1.5033892969107749</c:v>
                </c:pt>
                <c:pt idx="608" formatCode="0.00%">
                  <c:v>1.7742275573993376</c:v>
                </c:pt>
                <c:pt idx="609" formatCode="0.00%">
                  <c:v>1.4500612223836846</c:v>
                </c:pt>
                <c:pt idx="610" formatCode="0.00%">
                  <c:v>1.2895608183393965</c:v>
                </c:pt>
                <c:pt idx="611" formatCode="0.00%">
                  <c:v>1.6392886772715793</c:v>
                </c:pt>
                <c:pt idx="612" formatCode="0.00%">
                  <c:v>1.5627581448737753</c:v>
                </c:pt>
                <c:pt idx="613" formatCode="0.00%">
                  <c:v>1.4812324305852624</c:v>
                </c:pt>
                <c:pt idx="614" formatCode="0.00%">
                  <c:v>1.4587252798552588</c:v>
                </c:pt>
                <c:pt idx="615" formatCode="0.00%">
                  <c:v>1.5658357881853804</c:v>
                </c:pt>
                <c:pt idx="616" formatCode="0.00%">
                  <c:v>1.5758227543689394</c:v>
                </c:pt>
                <c:pt idx="617" formatCode="0.00%">
                  <c:v>1.6682830278190397</c:v>
                </c:pt>
                <c:pt idx="618" formatCode="0.00%">
                  <c:v>1.7515824934449649</c:v>
                </c:pt>
                <c:pt idx="619" formatCode="0.00%">
                  <c:v>1.8525952156901591</c:v>
                </c:pt>
                <c:pt idx="620" formatCode="0.00%">
                  <c:v>2.1451928507491314</c:v>
                </c:pt>
                <c:pt idx="621" formatCode="0.00%">
                  <c:v>2.2995901702083925</c:v>
                </c:pt>
                <c:pt idx="622" formatCode="0.00%">
                  <c:v>2.1596560044791433</c:v>
                </c:pt>
                <c:pt idx="623" formatCode="0.00%">
                  <c:v>2.1677614315461584</c:v>
                </c:pt>
                <c:pt idx="624" formatCode="0.00%">
                  <c:v>2.3049882292519599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A7-419F-A9D4-C6014EDCB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711424"/>
        <c:axId val="495202416"/>
      </c:scatterChart>
      <c:valAx>
        <c:axId val="490711424"/>
        <c:scaling>
          <c:orientation val="minMax"/>
          <c:max val="45000"/>
          <c:min val="28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\ mmm/\ yy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5202416"/>
        <c:crosses val="autoZero"/>
        <c:crossBetween val="midCat"/>
      </c:valAx>
      <c:valAx>
        <c:axId val="49520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0711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5"/>
          <c:order val="0"/>
          <c:tx>
            <c:strRef>
              <c:f>'World-Daten USD'!$G$3</c:f>
              <c:strCache>
                <c:ptCount val="1"/>
                <c:pt idx="0">
                  <c:v>Rollierend 15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'World-Daten USD'!$A$4:$A$607</c:f>
              <c:numCache>
                <c:formatCode>[$-407]d/\ mmm/\ yyyy;@</c:formatCode>
                <c:ptCount val="604"/>
                <c:pt idx="0">
                  <c:v>25568</c:v>
                </c:pt>
                <c:pt idx="1">
                  <c:v>25598</c:v>
                </c:pt>
                <c:pt idx="2">
                  <c:v>25626</c:v>
                </c:pt>
                <c:pt idx="3">
                  <c:v>25658</c:v>
                </c:pt>
                <c:pt idx="4">
                  <c:v>25688</c:v>
                </c:pt>
                <c:pt idx="5">
                  <c:v>25717</c:v>
                </c:pt>
                <c:pt idx="6">
                  <c:v>25749</c:v>
                </c:pt>
                <c:pt idx="7">
                  <c:v>25780</c:v>
                </c:pt>
                <c:pt idx="8">
                  <c:v>25811</c:v>
                </c:pt>
                <c:pt idx="9">
                  <c:v>25841</c:v>
                </c:pt>
                <c:pt idx="10">
                  <c:v>25871</c:v>
                </c:pt>
                <c:pt idx="11">
                  <c:v>25902</c:v>
                </c:pt>
                <c:pt idx="12">
                  <c:v>25933</c:v>
                </c:pt>
                <c:pt idx="13">
                  <c:v>25962</c:v>
                </c:pt>
                <c:pt idx="14">
                  <c:v>25990</c:v>
                </c:pt>
                <c:pt idx="15">
                  <c:v>26023</c:v>
                </c:pt>
                <c:pt idx="16">
                  <c:v>26053</c:v>
                </c:pt>
                <c:pt idx="17">
                  <c:v>26084</c:v>
                </c:pt>
                <c:pt idx="18">
                  <c:v>26114</c:v>
                </c:pt>
                <c:pt idx="19">
                  <c:v>26144</c:v>
                </c:pt>
                <c:pt idx="20">
                  <c:v>26176</c:v>
                </c:pt>
                <c:pt idx="21">
                  <c:v>26206</c:v>
                </c:pt>
                <c:pt idx="22">
                  <c:v>26235</c:v>
                </c:pt>
                <c:pt idx="23">
                  <c:v>26267</c:v>
                </c:pt>
                <c:pt idx="24">
                  <c:v>26298</c:v>
                </c:pt>
                <c:pt idx="25">
                  <c:v>26329</c:v>
                </c:pt>
                <c:pt idx="26">
                  <c:v>26358</c:v>
                </c:pt>
                <c:pt idx="27">
                  <c:v>26389</c:v>
                </c:pt>
                <c:pt idx="28">
                  <c:v>26417</c:v>
                </c:pt>
                <c:pt idx="29">
                  <c:v>26450</c:v>
                </c:pt>
                <c:pt idx="30">
                  <c:v>26480</c:v>
                </c:pt>
                <c:pt idx="31">
                  <c:v>26511</c:v>
                </c:pt>
                <c:pt idx="32">
                  <c:v>26542</c:v>
                </c:pt>
                <c:pt idx="33">
                  <c:v>26571</c:v>
                </c:pt>
                <c:pt idx="34">
                  <c:v>26603</c:v>
                </c:pt>
                <c:pt idx="35">
                  <c:v>26633</c:v>
                </c:pt>
                <c:pt idx="36">
                  <c:v>26662</c:v>
                </c:pt>
                <c:pt idx="37">
                  <c:v>26695</c:v>
                </c:pt>
                <c:pt idx="38">
                  <c:v>26723</c:v>
                </c:pt>
                <c:pt idx="39">
                  <c:v>26753</c:v>
                </c:pt>
                <c:pt idx="40">
                  <c:v>26784</c:v>
                </c:pt>
                <c:pt idx="41">
                  <c:v>26815</c:v>
                </c:pt>
                <c:pt idx="42">
                  <c:v>26844</c:v>
                </c:pt>
                <c:pt idx="43">
                  <c:v>26876</c:v>
                </c:pt>
                <c:pt idx="44">
                  <c:v>26907</c:v>
                </c:pt>
                <c:pt idx="45">
                  <c:v>26935</c:v>
                </c:pt>
                <c:pt idx="46">
                  <c:v>26968</c:v>
                </c:pt>
                <c:pt idx="47">
                  <c:v>26998</c:v>
                </c:pt>
                <c:pt idx="48">
                  <c:v>27029</c:v>
                </c:pt>
                <c:pt idx="49">
                  <c:v>27060</c:v>
                </c:pt>
                <c:pt idx="50">
                  <c:v>27088</c:v>
                </c:pt>
                <c:pt idx="51">
                  <c:v>27117</c:v>
                </c:pt>
                <c:pt idx="52">
                  <c:v>27149</c:v>
                </c:pt>
                <c:pt idx="53">
                  <c:v>27180</c:v>
                </c:pt>
                <c:pt idx="54">
                  <c:v>27208</c:v>
                </c:pt>
                <c:pt idx="55">
                  <c:v>27241</c:v>
                </c:pt>
                <c:pt idx="56">
                  <c:v>27271</c:v>
                </c:pt>
                <c:pt idx="57">
                  <c:v>27302</c:v>
                </c:pt>
                <c:pt idx="58">
                  <c:v>27333</c:v>
                </c:pt>
                <c:pt idx="59">
                  <c:v>27362</c:v>
                </c:pt>
                <c:pt idx="60">
                  <c:v>27394</c:v>
                </c:pt>
                <c:pt idx="61">
                  <c:v>27425</c:v>
                </c:pt>
                <c:pt idx="62">
                  <c:v>27453</c:v>
                </c:pt>
                <c:pt idx="63">
                  <c:v>27484</c:v>
                </c:pt>
                <c:pt idx="64">
                  <c:v>27514</c:v>
                </c:pt>
                <c:pt idx="65">
                  <c:v>27544</c:v>
                </c:pt>
                <c:pt idx="66">
                  <c:v>27575</c:v>
                </c:pt>
                <c:pt idx="67">
                  <c:v>27606</c:v>
                </c:pt>
                <c:pt idx="68">
                  <c:v>27635</c:v>
                </c:pt>
                <c:pt idx="69">
                  <c:v>27667</c:v>
                </c:pt>
                <c:pt idx="70">
                  <c:v>27698</c:v>
                </c:pt>
                <c:pt idx="71">
                  <c:v>27726</c:v>
                </c:pt>
                <c:pt idx="72">
                  <c:v>27759</c:v>
                </c:pt>
                <c:pt idx="73">
                  <c:v>27789</c:v>
                </c:pt>
                <c:pt idx="74">
                  <c:v>27817</c:v>
                </c:pt>
                <c:pt idx="75">
                  <c:v>27850</c:v>
                </c:pt>
                <c:pt idx="76">
                  <c:v>27880</c:v>
                </c:pt>
                <c:pt idx="77">
                  <c:v>27911</c:v>
                </c:pt>
                <c:pt idx="78">
                  <c:v>27941</c:v>
                </c:pt>
                <c:pt idx="79">
                  <c:v>27971</c:v>
                </c:pt>
                <c:pt idx="80">
                  <c:v>28003</c:v>
                </c:pt>
                <c:pt idx="81">
                  <c:v>28033</c:v>
                </c:pt>
                <c:pt idx="82">
                  <c:v>28062</c:v>
                </c:pt>
                <c:pt idx="83">
                  <c:v>28094</c:v>
                </c:pt>
                <c:pt idx="84">
                  <c:v>28125</c:v>
                </c:pt>
                <c:pt idx="85">
                  <c:v>28156</c:v>
                </c:pt>
                <c:pt idx="86">
                  <c:v>28184</c:v>
                </c:pt>
                <c:pt idx="87">
                  <c:v>28215</c:v>
                </c:pt>
                <c:pt idx="88">
                  <c:v>28244</c:v>
                </c:pt>
                <c:pt idx="89">
                  <c:v>28276</c:v>
                </c:pt>
                <c:pt idx="90">
                  <c:v>28306</c:v>
                </c:pt>
                <c:pt idx="91">
                  <c:v>28335</c:v>
                </c:pt>
                <c:pt idx="92">
                  <c:v>28368</c:v>
                </c:pt>
                <c:pt idx="93">
                  <c:v>28398</c:v>
                </c:pt>
                <c:pt idx="94">
                  <c:v>28429</c:v>
                </c:pt>
                <c:pt idx="95">
                  <c:v>28459</c:v>
                </c:pt>
                <c:pt idx="96">
                  <c:v>28489</c:v>
                </c:pt>
                <c:pt idx="97">
                  <c:v>28521</c:v>
                </c:pt>
                <c:pt idx="98">
                  <c:v>28549</c:v>
                </c:pt>
                <c:pt idx="99">
                  <c:v>28580</c:v>
                </c:pt>
                <c:pt idx="100">
                  <c:v>28608</c:v>
                </c:pt>
                <c:pt idx="101">
                  <c:v>28641</c:v>
                </c:pt>
                <c:pt idx="102">
                  <c:v>28671</c:v>
                </c:pt>
                <c:pt idx="103">
                  <c:v>28702</c:v>
                </c:pt>
                <c:pt idx="104">
                  <c:v>28733</c:v>
                </c:pt>
                <c:pt idx="105">
                  <c:v>28762</c:v>
                </c:pt>
                <c:pt idx="106">
                  <c:v>28794</c:v>
                </c:pt>
                <c:pt idx="107">
                  <c:v>28824</c:v>
                </c:pt>
                <c:pt idx="108">
                  <c:v>28853</c:v>
                </c:pt>
                <c:pt idx="109">
                  <c:v>28886</c:v>
                </c:pt>
                <c:pt idx="110">
                  <c:v>28914</c:v>
                </c:pt>
                <c:pt idx="111">
                  <c:v>28944</c:v>
                </c:pt>
                <c:pt idx="112">
                  <c:v>28975</c:v>
                </c:pt>
                <c:pt idx="113">
                  <c:v>29006</c:v>
                </c:pt>
                <c:pt idx="114">
                  <c:v>29035</c:v>
                </c:pt>
                <c:pt idx="115">
                  <c:v>29067</c:v>
                </c:pt>
                <c:pt idx="116">
                  <c:v>29098</c:v>
                </c:pt>
                <c:pt idx="117">
                  <c:v>29126</c:v>
                </c:pt>
                <c:pt idx="118">
                  <c:v>29159</c:v>
                </c:pt>
                <c:pt idx="119">
                  <c:v>29189</c:v>
                </c:pt>
                <c:pt idx="120">
                  <c:v>29220</c:v>
                </c:pt>
                <c:pt idx="121">
                  <c:v>29251</c:v>
                </c:pt>
                <c:pt idx="122">
                  <c:v>29280</c:v>
                </c:pt>
                <c:pt idx="123">
                  <c:v>29311</c:v>
                </c:pt>
                <c:pt idx="124">
                  <c:v>29341</c:v>
                </c:pt>
                <c:pt idx="125">
                  <c:v>29371</c:v>
                </c:pt>
                <c:pt idx="126">
                  <c:v>29402</c:v>
                </c:pt>
                <c:pt idx="127">
                  <c:v>29433</c:v>
                </c:pt>
                <c:pt idx="128">
                  <c:v>29462</c:v>
                </c:pt>
                <c:pt idx="129">
                  <c:v>29494</c:v>
                </c:pt>
                <c:pt idx="130">
                  <c:v>29525</c:v>
                </c:pt>
                <c:pt idx="131">
                  <c:v>29553</c:v>
                </c:pt>
                <c:pt idx="132">
                  <c:v>29586</c:v>
                </c:pt>
                <c:pt idx="133">
                  <c:v>29616</c:v>
                </c:pt>
                <c:pt idx="134">
                  <c:v>29644</c:v>
                </c:pt>
                <c:pt idx="135">
                  <c:v>29676</c:v>
                </c:pt>
                <c:pt idx="136">
                  <c:v>29706</c:v>
                </c:pt>
                <c:pt idx="137">
                  <c:v>29735</c:v>
                </c:pt>
                <c:pt idx="138">
                  <c:v>29767</c:v>
                </c:pt>
                <c:pt idx="139">
                  <c:v>29798</c:v>
                </c:pt>
                <c:pt idx="140">
                  <c:v>29829</c:v>
                </c:pt>
                <c:pt idx="141">
                  <c:v>29859</c:v>
                </c:pt>
                <c:pt idx="142">
                  <c:v>29889</c:v>
                </c:pt>
                <c:pt idx="143">
                  <c:v>29920</c:v>
                </c:pt>
                <c:pt idx="144">
                  <c:v>29951</c:v>
                </c:pt>
                <c:pt idx="145">
                  <c:v>29980</c:v>
                </c:pt>
                <c:pt idx="146">
                  <c:v>30008</c:v>
                </c:pt>
                <c:pt idx="147">
                  <c:v>30041</c:v>
                </c:pt>
                <c:pt idx="148">
                  <c:v>30071</c:v>
                </c:pt>
                <c:pt idx="149">
                  <c:v>30102</c:v>
                </c:pt>
                <c:pt idx="150">
                  <c:v>30132</c:v>
                </c:pt>
                <c:pt idx="151">
                  <c:v>30162</c:v>
                </c:pt>
                <c:pt idx="152">
                  <c:v>30194</c:v>
                </c:pt>
                <c:pt idx="153">
                  <c:v>30224</c:v>
                </c:pt>
                <c:pt idx="154">
                  <c:v>30253</c:v>
                </c:pt>
                <c:pt idx="155">
                  <c:v>30285</c:v>
                </c:pt>
                <c:pt idx="156">
                  <c:v>30316</c:v>
                </c:pt>
                <c:pt idx="157">
                  <c:v>30347</c:v>
                </c:pt>
                <c:pt idx="158">
                  <c:v>30375</c:v>
                </c:pt>
                <c:pt idx="159">
                  <c:v>30406</c:v>
                </c:pt>
                <c:pt idx="160">
                  <c:v>30435</c:v>
                </c:pt>
                <c:pt idx="161">
                  <c:v>30467</c:v>
                </c:pt>
                <c:pt idx="162">
                  <c:v>30497</c:v>
                </c:pt>
                <c:pt idx="163">
                  <c:v>30526</c:v>
                </c:pt>
                <c:pt idx="164">
                  <c:v>30559</c:v>
                </c:pt>
                <c:pt idx="165">
                  <c:v>30589</c:v>
                </c:pt>
                <c:pt idx="166">
                  <c:v>30620</c:v>
                </c:pt>
                <c:pt idx="167">
                  <c:v>30650</c:v>
                </c:pt>
                <c:pt idx="168">
                  <c:v>30680</c:v>
                </c:pt>
                <c:pt idx="169">
                  <c:v>30712</c:v>
                </c:pt>
                <c:pt idx="170">
                  <c:v>30741</c:v>
                </c:pt>
                <c:pt idx="171">
                  <c:v>30771</c:v>
                </c:pt>
                <c:pt idx="172">
                  <c:v>30802</c:v>
                </c:pt>
                <c:pt idx="173">
                  <c:v>30833</c:v>
                </c:pt>
                <c:pt idx="174">
                  <c:v>30862</c:v>
                </c:pt>
                <c:pt idx="175">
                  <c:v>30894</c:v>
                </c:pt>
                <c:pt idx="176">
                  <c:v>30925</c:v>
                </c:pt>
                <c:pt idx="177">
                  <c:v>30953</c:v>
                </c:pt>
                <c:pt idx="178">
                  <c:v>30986</c:v>
                </c:pt>
                <c:pt idx="179">
                  <c:v>31016</c:v>
                </c:pt>
                <c:pt idx="180">
                  <c:v>31047</c:v>
                </c:pt>
                <c:pt idx="181">
                  <c:v>31078</c:v>
                </c:pt>
                <c:pt idx="182">
                  <c:v>31106</c:v>
                </c:pt>
                <c:pt idx="183">
                  <c:v>31135</c:v>
                </c:pt>
                <c:pt idx="184">
                  <c:v>31167</c:v>
                </c:pt>
                <c:pt idx="185">
                  <c:v>31198</c:v>
                </c:pt>
                <c:pt idx="186">
                  <c:v>31226</c:v>
                </c:pt>
                <c:pt idx="187">
                  <c:v>31259</c:v>
                </c:pt>
                <c:pt idx="188">
                  <c:v>31289</c:v>
                </c:pt>
                <c:pt idx="189">
                  <c:v>31320</c:v>
                </c:pt>
                <c:pt idx="190">
                  <c:v>31351</c:v>
                </c:pt>
                <c:pt idx="191">
                  <c:v>31380</c:v>
                </c:pt>
                <c:pt idx="192">
                  <c:v>31412</c:v>
                </c:pt>
                <c:pt idx="193">
                  <c:v>31443</c:v>
                </c:pt>
                <c:pt idx="194">
                  <c:v>31471</c:v>
                </c:pt>
                <c:pt idx="195">
                  <c:v>31502</c:v>
                </c:pt>
                <c:pt idx="196">
                  <c:v>31532</c:v>
                </c:pt>
                <c:pt idx="197">
                  <c:v>31562</c:v>
                </c:pt>
                <c:pt idx="198">
                  <c:v>31593</c:v>
                </c:pt>
                <c:pt idx="199">
                  <c:v>31624</c:v>
                </c:pt>
                <c:pt idx="200">
                  <c:v>31653</c:v>
                </c:pt>
                <c:pt idx="201">
                  <c:v>31685</c:v>
                </c:pt>
                <c:pt idx="202">
                  <c:v>31716</c:v>
                </c:pt>
                <c:pt idx="203">
                  <c:v>31744</c:v>
                </c:pt>
                <c:pt idx="204">
                  <c:v>31777</c:v>
                </c:pt>
                <c:pt idx="205">
                  <c:v>31807</c:v>
                </c:pt>
                <c:pt idx="206">
                  <c:v>31835</c:v>
                </c:pt>
                <c:pt idx="207">
                  <c:v>31867</c:v>
                </c:pt>
                <c:pt idx="208">
                  <c:v>31897</c:v>
                </c:pt>
                <c:pt idx="209">
                  <c:v>31926</c:v>
                </c:pt>
                <c:pt idx="210">
                  <c:v>31958</c:v>
                </c:pt>
                <c:pt idx="211">
                  <c:v>31989</c:v>
                </c:pt>
                <c:pt idx="212">
                  <c:v>32020</c:v>
                </c:pt>
                <c:pt idx="213">
                  <c:v>32050</c:v>
                </c:pt>
                <c:pt idx="214">
                  <c:v>32080</c:v>
                </c:pt>
                <c:pt idx="215">
                  <c:v>32111</c:v>
                </c:pt>
                <c:pt idx="216">
                  <c:v>32142</c:v>
                </c:pt>
                <c:pt idx="217">
                  <c:v>32171</c:v>
                </c:pt>
                <c:pt idx="218">
                  <c:v>32202</c:v>
                </c:pt>
                <c:pt idx="219">
                  <c:v>32233</c:v>
                </c:pt>
                <c:pt idx="220">
                  <c:v>32262</c:v>
                </c:pt>
                <c:pt idx="221">
                  <c:v>32294</c:v>
                </c:pt>
                <c:pt idx="222">
                  <c:v>32324</c:v>
                </c:pt>
                <c:pt idx="223">
                  <c:v>32353</c:v>
                </c:pt>
                <c:pt idx="224">
                  <c:v>32386</c:v>
                </c:pt>
                <c:pt idx="225">
                  <c:v>32416</c:v>
                </c:pt>
                <c:pt idx="226">
                  <c:v>32447</c:v>
                </c:pt>
                <c:pt idx="227">
                  <c:v>32477</c:v>
                </c:pt>
                <c:pt idx="228">
                  <c:v>32507</c:v>
                </c:pt>
                <c:pt idx="229">
                  <c:v>32539</c:v>
                </c:pt>
                <c:pt idx="230">
                  <c:v>32567</c:v>
                </c:pt>
                <c:pt idx="231">
                  <c:v>32598</c:v>
                </c:pt>
                <c:pt idx="232">
                  <c:v>32626</c:v>
                </c:pt>
                <c:pt idx="233">
                  <c:v>32659</c:v>
                </c:pt>
                <c:pt idx="234">
                  <c:v>32689</c:v>
                </c:pt>
                <c:pt idx="235">
                  <c:v>32720</c:v>
                </c:pt>
                <c:pt idx="236">
                  <c:v>32751</c:v>
                </c:pt>
                <c:pt idx="237">
                  <c:v>32780</c:v>
                </c:pt>
                <c:pt idx="238">
                  <c:v>32812</c:v>
                </c:pt>
                <c:pt idx="239">
                  <c:v>32842</c:v>
                </c:pt>
                <c:pt idx="240">
                  <c:v>32871</c:v>
                </c:pt>
                <c:pt idx="241">
                  <c:v>32904</c:v>
                </c:pt>
                <c:pt idx="242">
                  <c:v>32932</c:v>
                </c:pt>
                <c:pt idx="243">
                  <c:v>32962</c:v>
                </c:pt>
                <c:pt idx="244">
                  <c:v>32993</c:v>
                </c:pt>
                <c:pt idx="245">
                  <c:v>33024</c:v>
                </c:pt>
                <c:pt idx="246">
                  <c:v>33053</c:v>
                </c:pt>
                <c:pt idx="247">
                  <c:v>33085</c:v>
                </c:pt>
                <c:pt idx="248">
                  <c:v>33116</c:v>
                </c:pt>
                <c:pt idx="249">
                  <c:v>33144</c:v>
                </c:pt>
                <c:pt idx="250">
                  <c:v>33177</c:v>
                </c:pt>
                <c:pt idx="251">
                  <c:v>33207</c:v>
                </c:pt>
                <c:pt idx="252">
                  <c:v>33238</c:v>
                </c:pt>
                <c:pt idx="253">
                  <c:v>33269</c:v>
                </c:pt>
                <c:pt idx="254">
                  <c:v>33297</c:v>
                </c:pt>
                <c:pt idx="255">
                  <c:v>33326</c:v>
                </c:pt>
                <c:pt idx="256">
                  <c:v>33358</c:v>
                </c:pt>
                <c:pt idx="257">
                  <c:v>33389</c:v>
                </c:pt>
                <c:pt idx="258">
                  <c:v>33417</c:v>
                </c:pt>
                <c:pt idx="259">
                  <c:v>33450</c:v>
                </c:pt>
                <c:pt idx="260">
                  <c:v>33480</c:v>
                </c:pt>
                <c:pt idx="261">
                  <c:v>33511</c:v>
                </c:pt>
                <c:pt idx="262">
                  <c:v>33542</c:v>
                </c:pt>
                <c:pt idx="263">
                  <c:v>33571</c:v>
                </c:pt>
                <c:pt idx="264">
                  <c:v>33603</c:v>
                </c:pt>
                <c:pt idx="265">
                  <c:v>33634</c:v>
                </c:pt>
                <c:pt idx="266">
                  <c:v>33662</c:v>
                </c:pt>
                <c:pt idx="267">
                  <c:v>33694</c:v>
                </c:pt>
                <c:pt idx="268">
                  <c:v>33724</c:v>
                </c:pt>
                <c:pt idx="269">
                  <c:v>33753</c:v>
                </c:pt>
                <c:pt idx="270">
                  <c:v>33785</c:v>
                </c:pt>
                <c:pt idx="271">
                  <c:v>33816</c:v>
                </c:pt>
                <c:pt idx="272">
                  <c:v>33847</c:v>
                </c:pt>
                <c:pt idx="273">
                  <c:v>33877</c:v>
                </c:pt>
                <c:pt idx="274">
                  <c:v>33907</c:v>
                </c:pt>
                <c:pt idx="275">
                  <c:v>33938</c:v>
                </c:pt>
                <c:pt idx="276">
                  <c:v>33969</c:v>
                </c:pt>
                <c:pt idx="277">
                  <c:v>33998</c:v>
                </c:pt>
                <c:pt idx="278">
                  <c:v>34026</c:v>
                </c:pt>
                <c:pt idx="279">
                  <c:v>34059</c:v>
                </c:pt>
                <c:pt idx="280">
                  <c:v>34089</c:v>
                </c:pt>
                <c:pt idx="281">
                  <c:v>34120</c:v>
                </c:pt>
                <c:pt idx="282">
                  <c:v>34150</c:v>
                </c:pt>
                <c:pt idx="283">
                  <c:v>34180</c:v>
                </c:pt>
                <c:pt idx="284">
                  <c:v>34212</c:v>
                </c:pt>
                <c:pt idx="285">
                  <c:v>34242</c:v>
                </c:pt>
                <c:pt idx="286">
                  <c:v>34271</c:v>
                </c:pt>
                <c:pt idx="287">
                  <c:v>34303</c:v>
                </c:pt>
                <c:pt idx="288">
                  <c:v>34334</c:v>
                </c:pt>
                <c:pt idx="289">
                  <c:v>34365</c:v>
                </c:pt>
                <c:pt idx="290">
                  <c:v>34393</c:v>
                </c:pt>
                <c:pt idx="291">
                  <c:v>34424</c:v>
                </c:pt>
                <c:pt idx="292">
                  <c:v>34453</c:v>
                </c:pt>
                <c:pt idx="293">
                  <c:v>34485</c:v>
                </c:pt>
                <c:pt idx="294">
                  <c:v>34515</c:v>
                </c:pt>
                <c:pt idx="295">
                  <c:v>34544</c:v>
                </c:pt>
                <c:pt idx="296">
                  <c:v>34577</c:v>
                </c:pt>
                <c:pt idx="297">
                  <c:v>34607</c:v>
                </c:pt>
                <c:pt idx="298">
                  <c:v>34638</c:v>
                </c:pt>
                <c:pt idx="299">
                  <c:v>34668</c:v>
                </c:pt>
                <c:pt idx="300">
                  <c:v>34698</c:v>
                </c:pt>
                <c:pt idx="301">
                  <c:v>34730</c:v>
                </c:pt>
                <c:pt idx="302">
                  <c:v>34758</c:v>
                </c:pt>
                <c:pt idx="303">
                  <c:v>34789</c:v>
                </c:pt>
                <c:pt idx="304">
                  <c:v>34817</c:v>
                </c:pt>
                <c:pt idx="305">
                  <c:v>34850</c:v>
                </c:pt>
                <c:pt idx="306">
                  <c:v>34880</c:v>
                </c:pt>
                <c:pt idx="307">
                  <c:v>34911</c:v>
                </c:pt>
                <c:pt idx="308">
                  <c:v>34942</c:v>
                </c:pt>
                <c:pt idx="309">
                  <c:v>34971</c:v>
                </c:pt>
                <c:pt idx="310">
                  <c:v>35003</c:v>
                </c:pt>
                <c:pt idx="311">
                  <c:v>35033</c:v>
                </c:pt>
                <c:pt idx="312">
                  <c:v>35062</c:v>
                </c:pt>
                <c:pt idx="313">
                  <c:v>35095</c:v>
                </c:pt>
                <c:pt idx="314">
                  <c:v>35124</c:v>
                </c:pt>
                <c:pt idx="315">
                  <c:v>35153</c:v>
                </c:pt>
                <c:pt idx="316">
                  <c:v>35185</c:v>
                </c:pt>
                <c:pt idx="317">
                  <c:v>35216</c:v>
                </c:pt>
                <c:pt idx="318">
                  <c:v>35244</c:v>
                </c:pt>
                <c:pt idx="319">
                  <c:v>35277</c:v>
                </c:pt>
                <c:pt idx="320">
                  <c:v>35307</c:v>
                </c:pt>
                <c:pt idx="321">
                  <c:v>35338</c:v>
                </c:pt>
                <c:pt idx="322">
                  <c:v>35369</c:v>
                </c:pt>
                <c:pt idx="323">
                  <c:v>35398</c:v>
                </c:pt>
                <c:pt idx="324">
                  <c:v>35430</c:v>
                </c:pt>
                <c:pt idx="325">
                  <c:v>35461</c:v>
                </c:pt>
                <c:pt idx="326">
                  <c:v>35489</c:v>
                </c:pt>
                <c:pt idx="327">
                  <c:v>35520</c:v>
                </c:pt>
                <c:pt idx="328">
                  <c:v>35550</c:v>
                </c:pt>
                <c:pt idx="329">
                  <c:v>35580</c:v>
                </c:pt>
                <c:pt idx="330">
                  <c:v>35611</c:v>
                </c:pt>
                <c:pt idx="331">
                  <c:v>35642</c:v>
                </c:pt>
                <c:pt idx="332">
                  <c:v>35671</c:v>
                </c:pt>
                <c:pt idx="333">
                  <c:v>35703</c:v>
                </c:pt>
                <c:pt idx="334">
                  <c:v>35734</c:v>
                </c:pt>
                <c:pt idx="335">
                  <c:v>35762</c:v>
                </c:pt>
                <c:pt idx="336">
                  <c:v>35795</c:v>
                </c:pt>
                <c:pt idx="337">
                  <c:v>35825</c:v>
                </c:pt>
                <c:pt idx="338">
                  <c:v>35853</c:v>
                </c:pt>
                <c:pt idx="339">
                  <c:v>35885</c:v>
                </c:pt>
                <c:pt idx="340">
                  <c:v>35915</c:v>
                </c:pt>
                <c:pt idx="341">
                  <c:v>35944</c:v>
                </c:pt>
                <c:pt idx="342">
                  <c:v>35976</c:v>
                </c:pt>
                <c:pt idx="343">
                  <c:v>36007</c:v>
                </c:pt>
                <c:pt idx="344">
                  <c:v>36038</c:v>
                </c:pt>
                <c:pt idx="345">
                  <c:v>36068</c:v>
                </c:pt>
                <c:pt idx="346">
                  <c:v>36098</c:v>
                </c:pt>
                <c:pt idx="347">
                  <c:v>36129</c:v>
                </c:pt>
                <c:pt idx="348">
                  <c:v>36160</c:v>
                </c:pt>
                <c:pt idx="349">
                  <c:v>36189</c:v>
                </c:pt>
                <c:pt idx="350">
                  <c:v>36217</c:v>
                </c:pt>
                <c:pt idx="351">
                  <c:v>36250</c:v>
                </c:pt>
                <c:pt idx="352">
                  <c:v>36280</c:v>
                </c:pt>
                <c:pt idx="353">
                  <c:v>36311</c:v>
                </c:pt>
                <c:pt idx="354">
                  <c:v>36341</c:v>
                </c:pt>
                <c:pt idx="355">
                  <c:v>36371</c:v>
                </c:pt>
                <c:pt idx="356">
                  <c:v>36403</c:v>
                </c:pt>
                <c:pt idx="357">
                  <c:v>36433</c:v>
                </c:pt>
                <c:pt idx="358">
                  <c:v>36462</c:v>
                </c:pt>
                <c:pt idx="359">
                  <c:v>36494</c:v>
                </c:pt>
                <c:pt idx="360">
                  <c:v>36525</c:v>
                </c:pt>
                <c:pt idx="361">
                  <c:v>36556</c:v>
                </c:pt>
                <c:pt idx="362">
                  <c:v>36585</c:v>
                </c:pt>
                <c:pt idx="363">
                  <c:v>36616</c:v>
                </c:pt>
                <c:pt idx="364">
                  <c:v>36644</c:v>
                </c:pt>
                <c:pt idx="365">
                  <c:v>36677</c:v>
                </c:pt>
                <c:pt idx="366">
                  <c:v>36707</c:v>
                </c:pt>
                <c:pt idx="367">
                  <c:v>36738</c:v>
                </c:pt>
                <c:pt idx="368">
                  <c:v>36769</c:v>
                </c:pt>
                <c:pt idx="369">
                  <c:v>36798</c:v>
                </c:pt>
                <c:pt idx="370">
                  <c:v>36830</c:v>
                </c:pt>
                <c:pt idx="371">
                  <c:v>36860</c:v>
                </c:pt>
                <c:pt idx="372">
                  <c:v>36889</c:v>
                </c:pt>
                <c:pt idx="373">
                  <c:v>36922</c:v>
                </c:pt>
                <c:pt idx="374">
                  <c:v>36950</c:v>
                </c:pt>
                <c:pt idx="375">
                  <c:v>36980</c:v>
                </c:pt>
                <c:pt idx="376">
                  <c:v>37011</c:v>
                </c:pt>
                <c:pt idx="377">
                  <c:v>37042</c:v>
                </c:pt>
                <c:pt idx="378">
                  <c:v>37071</c:v>
                </c:pt>
                <c:pt idx="379">
                  <c:v>37103</c:v>
                </c:pt>
                <c:pt idx="380">
                  <c:v>37134</c:v>
                </c:pt>
                <c:pt idx="381">
                  <c:v>37162</c:v>
                </c:pt>
                <c:pt idx="382">
                  <c:v>37195</c:v>
                </c:pt>
                <c:pt idx="383">
                  <c:v>37225</c:v>
                </c:pt>
                <c:pt idx="384">
                  <c:v>37256</c:v>
                </c:pt>
                <c:pt idx="385">
                  <c:v>37287</c:v>
                </c:pt>
                <c:pt idx="386">
                  <c:v>37315</c:v>
                </c:pt>
                <c:pt idx="387">
                  <c:v>37344</c:v>
                </c:pt>
                <c:pt idx="388">
                  <c:v>37376</c:v>
                </c:pt>
                <c:pt idx="389">
                  <c:v>37407</c:v>
                </c:pt>
                <c:pt idx="390">
                  <c:v>37435</c:v>
                </c:pt>
                <c:pt idx="391">
                  <c:v>37468</c:v>
                </c:pt>
                <c:pt idx="392">
                  <c:v>37498</c:v>
                </c:pt>
                <c:pt idx="393">
                  <c:v>37529</c:v>
                </c:pt>
                <c:pt idx="394">
                  <c:v>37560</c:v>
                </c:pt>
                <c:pt idx="395">
                  <c:v>37589</c:v>
                </c:pt>
                <c:pt idx="396">
                  <c:v>37621</c:v>
                </c:pt>
                <c:pt idx="397">
                  <c:v>37652</c:v>
                </c:pt>
                <c:pt idx="398">
                  <c:v>37680</c:v>
                </c:pt>
                <c:pt idx="399">
                  <c:v>37711</c:v>
                </c:pt>
                <c:pt idx="400">
                  <c:v>37741</c:v>
                </c:pt>
                <c:pt idx="401">
                  <c:v>37771</c:v>
                </c:pt>
                <c:pt idx="402">
                  <c:v>37802</c:v>
                </c:pt>
                <c:pt idx="403">
                  <c:v>37833</c:v>
                </c:pt>
                <c:pt idx="404">
                  <c:v>37862</c:v>
                </c:pt>
                <c:pt idx="405">
                  <c:v>37894</c:v>
                </c:pt>
                <c:pt idx="406">
                  <c:v>37925</c:v>
                </c:pt>
                <c:pt idx="407">
                  <c:v>37953</c:v>
                </c:pt>
                <c:pt idx="408">
                  <c:v>37986</c:v>
                </c:pt>
                <c:pt idx="409">
                  <c:v>38016</c:v>
                </c:pt>
                <c:pt idx="410">
                  <c:v>38044</c:v>
                </c:pt>
                <c:pt idx="411">
                  <c:v>38077</c:v>
                </c:pt>
                <c:pt idx="412">
                  <c:v>38107</c:v>
                </c:pt>
                <c:pt idx="413">
                  <c:v>38138</c:v>
                </c:pt>
                <c:pt idx="414">
                  <c:v>38168</c:v>
                </c:pt>
                <c:pt idx="415">
                  <c:v>38198</c:v>
                </c:pt>
                <c:pt idx="416">
                  <c:v>38230</c:v>
                </c:pt>
                <c:pt idx="417">
                  <c:v>38260</c:v>
                </c:pt>
                <c:pt idx="418">
                  <c:v>38289</c:v>
                </c:pt>
                <c:pt idx="419">
                  <c:v>38321</c:v>
                </c:pt>
                <c:pt idx="420">
                  <c:v>38352</c:v>
                </c:pt>
                <c:pt idx="421">
                  <c:v>38383</c:v>
                </c:pt>
                <c:pt idx="422">
                  <c:v>38411</c:v>
                </c:pt>
                <c:pt idx="423">
                  <c:v>38442</c:v>
                </c:pt>
                <c:pt idx="424">
                  <c:v>38471</c:v>
                </c:pt>
                <c:pt idx="425">
                  <c:v>38503</c:v>
                </c:pt>
                <c:pt idx="426">
                  <c:v>38533</c:v>
                </c:pt>
                <c:pt idx="427">
                  <c:v>38562</c:v>
                </c:pt>
                <c:pt idx="428">
                  <c:v>38595</c:v>
                </c:pt>
                <c:pt idx="429">
                  <c:v>38625</c:v>
                </c:pt>
                <c:pt idx="430">
                  <c:v>38656</c:v>
                </c:pt>
                <c:pt idx="431">
                  <c:v>38686</c:v>
                </c:pt>
                <c:pt idx="432">
                  <c:v>38716</c:v>
                </c:pt>
                <c:pt idx="433">
                  <c:v>38748</c:v>
                </c:pt>
                <c:pt idx="434">
                  <c:v>38776</c:v>
                </c:pt>
                <c:pt idx="435">
                  <c:v>38807</c:v>
                </c:pt>
                <c:pt idx="436">
                  <c:v>38835</c:v>
                </c:pt>
                <c:pt idx="437">
                  <c:v>38868</c:v>
                </c:pt>
                <c:pt idx="438">
                  <c:v>38898</c:v>
                </c:pt>
                <c:pt idx="439">
                  <c:v>38929</c:v>
                </c:pt>
                <c:pt idx="440">
                  <c:v>38960</c:v>
                </c:pt>
                <c:pt idx="441">
                  <c:v>38989</c:v>
                </c:pt>
                <c:pt idx="442">
                  <c:v>39021</c:v>
                </c:pt>
                <c:pt idx="443">
                  <c:v>39051</c:v>
                </c:pt>
                <c:pt idx="444">
                  <c:v>39080</c:v>
                </c:pt>
                <c:pt idx="445">
                  <c:v>39113</c:v>
                </c:pt>
                <c:pt idx="446">
                  <c:v>39141</c:v>
                </c:pt>
                <c:pt idx="447">
                  <c:v>39171</c:v>
                </c:pt>
                <c:pt idx="448">
                  <c:v>39202</c:v>
                </c:pt>
                <c:pt idx="449">
                  <c:v>39233</c:v>
                </c:pt>
                <c:pt idx="450">
                  <c:v>39262</c:v>
                </c:pt>
                <c:pt idx="451">
                  <c:v>39294</c:v>
                </c:pt>
                <c:pt idx="452">
                  <c:v>39325</c:v>
                </c:pt>
                <c:pt idx="453">
                  <c:v>39353</c:v>
                </c:pt>
                <c:pt idx="454">
                  <c:v>39386</c:v>
                </c:pt>
                <c:pt idx="455">
                  <c:v>39416</c:v>
                </c:pt>
                <c:pt idx="456">
                  <c:v>39447</c:v>
                </c:pt>
                <c:pt idx="457">
                  <c:v>39478</c:v>
                </c:pt>
                <c:pt idx="458">
                  <c:v>39507</c:v>
                </c:pt>
                <c:pt idx="459">
                  <c:v>39538</c:v>
                </c:pt>
                <c:pt idx="460">
                  <c:v>39568</c:v>
                </c:pt>
                <c:pt idx="461">
                  <c:v>39598</c:v>
                </c:pt>
                <c:pt idx="462">
                  <c:v>39629</c:v>
                </c:pt>
                <c:pt idx="463">
                  <c:v>39660</c:v>
                </c:pt>
                <c:pt idx="464">
                  <c:v>39689</c:v>
                </c:pt>
                <c:pt idx="465">
                  <c:v>39721</c:v>
                </c:pt>
                <c:pt idx="466">
                  <c:v>39752</c:v>
                </c:pt>
                <c:pt idx="467">
                  <c:v>39780</c:v>
                </c:pt>
                <c:pt idx="468">
                  <c:v>39813</c:v>
                </c:pt>
                <c:pt idx="469">
                  <c:v>39843</c:v>
                </c:pt>
                <c:pt idx="470">
                  <c:v>39871</c:v>
                </c:pt>
                <c:pt idx="471">
                  <c:v>39903</c:v>
                </c:pt>
                <c:pt idx="472">
                  <c:v>39933</c:v>
                </c:pt>
                <c:pt idx="473">
                  <c:v>39962</c:v>
                </c:pt>
                <c:pt idx="474">
                  <c:v>39994</c:v>
                </c:pt>
                <c:pt idx="475">
                  <c:v>40025</c:v>
                </c:pt>
                <c:pt idx="476">
                  <c:v>40056</c:v>
                </c:pt>
                <c:pt idx="477">
                  <c:v>40086</c:v>
                </c:pt>
                <c:pt idx="478">
                  <c:v>40116</c:v>
                </c:pt>
                <c:pt idx="479">
                  <c:v>40147</c:v>
                </c:pt>
                <c:pt idx="480">
                  <c:v>40178</c:v>
                </c:pt>
                <c:pt idx="481">
                  <c:v>40207</c:v>
                </c:pt>
                <c:pt idx="482">
                  <c:v>40235</c:v>
                </c:pt>
                <c:pt idx="483">
                  <c:v>40268</c:v>
                </c:pt>
                <c:pt idx="484">
                  <c:v>40298</c:v>
                </c:pt>
                <c:pt idx="485">
                  <c:v>40329</c:v>
                </c:pt>
                <c:pt idx="486">
                  <c:v>40359</c:v>
                </c:pt>
                <c:pt idx="487">
                  <c:v>40389</c:v>
                </c:pt>
                <c:pt idx="488">
                  <c:v>40421</c:v>
                </c:pt>
                <c:pt idx="489">
                  <c:v>40451</c:v>
                </c:pt>
                <c:pt idx="490">
                  <c:v>40480</c:v>
                </c:pt>
                <c:pt idx="491">
                  <c:v>40512</c:v>
                </c:pt>
                <c:pt idx="492">
                  <c:v>40543</c:v>
                </c:pt>
                <c:pt idx="493">
                  <c:v>40574</c:v>
                </c:pt>
                <c:pt idx="494">
                  <c:v>40602</c:v>
                </c:pt>
                <c:pt idx="495">
                  <c:v>40633</c:v>
                </c:pt>
                <c:pt idx="496">
                  <c:v>40662</c:v>
                </c:pt>
                <c:pt idx="497">
                  <c:v>40694</c:v>
                </c:pt>
                <c:pt idx="498">
                  <c:v>40724</c:v>
                </c:pt>
                <c:pt idx="499">
                  <c:v>40753</c:v>
                </c:pt>
                <c:pt idx="500">
                  <c:v>40786</c:v>
                </c:pt>
                <c:pt idx="501">
                  <c:v>40816</c:v>
                </c:pt>
                <c:pt idx="502">
                  <c:v>40847</c:v>
                </c:pt>
                <c:pt idx="503">
                  <c:v>40877</c:v>
                </c:pt>
                <c:pt idx="504">
                  <c:v>40907</c:v>
                </c:pt>
                <c:pt idx="505">
                  <c:v>40939</c:v>
                </c:pt>
                <c:pt idx="506">
                  <c:v>40968</c:v>
                </c:pt>
                <c:pt idx="507">
                  <c:v>40998</c:v>
                </c:pt>
                <c:pt idx="508">
                  <c:v>41029</c:v>
                </c:pt>
                <c:pt idx="509">
                  <c:v>41060</c:v>
                </c:pt>
                <c:pt idx="510">
                  <c:v>41089</c:v>
                </c:pt>
                <c:pt idx="511">
                  <c:v>41121</c:v>
                </c:pt>
                <c:pt idx="512">
                  <c:v>41152</c:v>
                </c:pt>
                <c:pt idx="513">
                  <c:v>41180</c:v>
                </c:pt>
                <c:pt idx="514">
                  <c:v>41213</c:v>
                </c:pt>
                <c:pt idx="515">
                  <c:v>41243</c:v>
                </c:pt>
                <c:pt idx="516">
                  <c:v>41274</c:v>
                </c:pt>
                <c:pt idx="517">
                  <c:v>41305</c:v>
                </c:pt>
                <c:pt idx="518">
                  <c:v>41333</c:v>
                </c:pt>
                <c:pt idx="519">
                  <c:v>41362</c:v>
                </c:pt>
                <c:pt idx="520">
                  <c:v>41394</c:v>
                </c:pt>
                <c:pt idx="521">
                  <c:v>41425</c:v>
                </c:pt>
                <c:pt idx="522">
                  <c:v>41453</c:v>
                </c:pt>
                <c:pt idx="523">
                  <c:v>41486</c:v>
                </c:pt>
                <c:pt idx="524">
                  <c:v>41516</c:v>
                </c:pt>
                <c:pt idx="525">
                  <c:v>41547</c:v>
                </c:pt>
                <c:pt idx="526">
                  <c:v>41578</c:v>
                </c:pt>
                <c:pt idx="527">
                  <c:v>41607</c:v>
                </c:pt>
                <c:pt idx="528">
                  <c:v>41639</c:v>
                </c:pt>
                <c:pt idx="529">
                  <c:v>41670</c:v>
                </c:pt>
                <c:pt idx="530">
                  <c:v>41698</c:v>
                </c:pt>
                <c:pt idx="531">
                  <c:v>41729</c:v>
                </c:pt>
                <c:pt idx="532">
                  <c:v>41759</c:v>
                </c:pt>
                <c:pt idx="533">
                  <c:v>41789</c:v>
                </c:pt>
                <c:pt idx="534">
                  <c:v>41820</c:v>
                </c:pt>
                <c:pt idx="535">
                  <c:v>41851</c:v>
                </c:pt>
                <c:pt idx="536">
                  <c:v>41880</c:v>
                </c:pt>
                <c:pt idx="537">
                  <c:v>41912</c:v>
                </c:pt>
                <c:pt idx="538">
                  <c:v>41943</c:v>
                </c:pt>
                <c:pt idx="539">
                  <c:v>41971</c:v>
                </c:pt>
                <c:pt idx="540">
                  <c:v>42004</c:v>
                </c:pt>
                <c:pt idx="541">
                  <c:v>42034</c:v>
                </c:pt>
                <c:pt idx="542">
                  <c:v>42062</c:v>
                </c:pt>
                <c:pt idx="543">
                  <c:v>42094</c:v>
                </c:pt>
                <c:pt idx="544">
                  <c:v>42124</c:v>
                </c:pt>
                <c:pt idx="545">
                  <c:v>42153</c:v>
                </c:pt>
                <c:pt idx="546">
                  <c:v>42185</c:v>
                </c:pt>
                <c:pt idx="547">
                  <c:v>42216</c:v>
                </c:pt>
                <c:pt idx="548">
                  <c:v>42247</c:v>
                </c:pt>
                <c:pt idx="549">
                  <c:v>42277</c:v>
                </c:pt>
                <c:pt idx="550">
                  <c:v>42307</c:v>
                </c:pt>
                <c:pt idx="551">
                  <c:v>42338</c:v>
                </c:pt>
                <c:pt idx="552">
                  <c:v>42369</c:v>
                </c:pt>
                <c:pt idx="553">
                  <c:v>42398</c:v>
                </c:pt>
                <c:pt idx="554">
                  <c:v>42429</c:v>
                </c:pt>
                <c:pt idx="555">
                  <c:v>42460</c:v>
                </c:pt>
                <c:pt idx="556">
                  <c:v>42489</c:v>
                </c:pt>
                <c:pt idx="557">
                  <c:v>42521</c:v>
                </c:pt>
                <c:pt idx="558">
                  <c:v>42551</c:v>
                </c:pt>
                <c:pt idx="559">
                  <c:v>42580</c:v>
                </c:pt>
                <c:pt idx="560">
                  <c:v>42613</c:v>
                </c:pt>
                <c:pt idx="561">
                  <c:v>42643</c:v>
                </c:pt>
                <c:pt idx="562">
                  <c:v>42674</c:v>
                </c:pt>
                <c:pt idx="563">
                  <c:v>42704</c:v>
                </c:pt>
                <c:pt idx="564">
                  <c:v>42734</c:v>
                </c:pt>
                <c:pt idx="565">
                  <c:v>42766</c:v>
                </c:pt>
                <c:pt idx="566">
                  <c:v>42794</c:v>
                </c:pt>
                <c:pt idx="567">
                  <c:v>42825</c:v>
                </c:pt>
                <c:pt idx="568">
                  <c:v>42853</c:v>
                </c:pt>
                <c:pt idx="569">
                  <c:v>42886</c:v>
                </c:pt>
                <c:pt idx="570">
                  <c:v>42916</c:v>
                </c:pt>
                <c:pt idx="571">
                  <c:v>42947</c:v>
                </c:pt>
                <c:pt idx="572">
                  <c:v>42978</c:v>
                </c:pt>
                <c:pt idx="573">
                  <c:v>43007</c:v>
                </c:pt>
                <c:pt idx="574">
                  <c:v>43039</c:v>
                </c:pt>
                <c:pt idx="575">
                  <c:v>43069</c:v>
                </c:pt>
                <c:pt idx="576">
                  <c:v>43098</c:v>
                </c:pt>
                <c:pt idx="577">
                  <c:v>43131</c:v>
                </c:pt>
                <c:pt idx="578">
                  <c:v>43159</c:v>
                </c:pt>
                <c:pt idx="579">
                  <c:v>43189</c:v>
                </c:pt>
                <c:pt idx="580">
                  <c:v>43220</c:v>
                </c:pt>
                <c:pt idx="581">
                  <c:v>43251</c:v>
                </c:pt>
                <c:pt idx="582">
                  <c:v>43280</c:v>
                </c:pt>
                <c:pt idx="583">
                  <c:v>43312</c:v>
                </c:pt>
                <c:pt idx="584">
                  <c:v>43343</c:v>
                </c:pt>
                <c:pt idx="585">
                  <c:v>43371</c:v>
                </c:pt>
                <c:pt idx="586">
                  <c:v>43404</c:v>
                </c:pt>
                <c:pt idx="587">
                  <c:v>43434</c:v>
                </c:pt>
                <c:pt idx="588">
                  <c:v>43465</c:v>
                </c:pt>
                <c:pt idx="589">
                  <c:v>43496</c:v>
                </c:pt>
                <c:pt idx="590">
                  <c:v>43524</c:v>
                </c:pt>
                <c:pt idx="591">
                  <c:v>43553</c:v>
                </c:pt>
                <c:pt idx="592">
                  <c:v>43585</c:v>
                </c:pt>
                <c:pt idx="593">
                  <c:v>43616</c:v>
                </c:pt>
                <c:pt idx="594">
                  <c:v>43644</c:v>
                </c:pt>
                <c:pt idx="595">
                  <c:v>43677</c:v>
                </c:pt>
                <c:pt idx="596">
                  <c:v>43707</c:v>
                </c:pt>
                <c:pt idx="597">
                  <c:v>43738</c:v>
                </c:pt>
                <c:pt idx="598">
                  <c:v>43769</c:v>
                </c:pt>
                <c:pt idx="599">
                  <c:v>43798</c:v>
                </c:pt>
                <c:pt idx="600">
                  <c:v>43830</c:v>
                </c:pt>
                <c:pt idx="601">
                  <c:v>43861</c:v>
                </c:pt>
                <c:pt idx="602">
                  <c:v>43889</c:v>
                </c:pt>
                <c:pt idx="603">
                  <c:v>43921</c:v>
                </c:pt>
              </c:numCache>
            </c:numRef>
          </c:xVal>
          <c:yVal>
            <c:numRef>
              <c:f>'World-Daten USD'!$G$4:$G$607</c:f>
              <c:numCache>
                <c:formatCode>General</c:formatCode>
                <c:ptCount val="604"/>
                <c:pt idx="180" formatCode="0.00%">
                  <c:v>1.9161299999999999</c:v>
                </c:pt>
                <c:pt idx="181" formatCode="0.00%">
                  <c:v>2.2569583399502413</c:v>
                </c:pt>
                <c:pt idx="182" formatCode="0.00%">
                  <c:v>2.1637082285303628</c:v>
                </c:pt>
                <c:pt idx="183" formatCode="0.00%">
                  <c:v>2.2625680599336802</c:v>
                </c:pt>
                <c:pt idx="184" formatCode="0.00%">
                  <c:v>2.5880692722797987</c:v>
                </c:pt>
                <c:pt idx="185" formatCode="0.00%">
                  <c:v>3.0254970478370895</c:v>
                </c:pt>
                <c:pt idx="186" formatCode="0.00%">
                  <c:v>3.1997504509178958</c:v>
                </c:pt>
                <c:pt idx="187" formatCode="0.00%">
                  <c:v>3.0351538416797537</c:v>
                </c:pt>
                <c:pt idx="188" formatCode="0.00%">
                  <c:v>2.9374204664466941</c:v>
                </c:pt>
                <c:pt idx="189" formatCode="0.00%">
                  <c:v>2.8417533027152624</c:v>
                </c:pt>
                <c:pt idx="190" formatCode="0.00%">
                  <c:v>3.1081559891046799</c:v>
                </c:pt>
                <c:pt idx="191" formatCode="0.00%">
                  <c:v>3.2417232528672146</c:v>
                </c:pt>
                <c:pt idx="192" formatCode="0.00%">
                  <c:v>3.2295310323479329</c:v>
                </c:pt>
                <c:pt idx="193" formatCode="0.00%">
                  <c:v>3.1025165484516961</c:v>
                </c:pt>
                <c:pt idx="194" formatCode="0.00%">
                  <c:v>3.4244713875710184</c:v>
                </c:pt>
                <c:pt idx="195" formatCode="0.00%">
                  <c:v>3.6516603854750169</c:v>
                </c:pt>
                <c:pt idx="196" formatCode="0.00%">
                  <c:v>3.6271359878292841</c:v>
                </c:pt>
                <c:pt idx="197" formatCode="0.00%">
                  <c:v>3.7245070213515872</c:v>
                </c:pt>
                <c:pt idx="198" formatCode="0.00%">
                  <c:v>3.8634548108971707</c:v>
                </c:pt>
                <c:pt idx="199" formatCode="0.00%">
                  <c:v>3.9809178112869503</c:v>
                </c:pt>
                <c:pt idx="200" formatCode="0.00%">
                  <c:v>4.2991954852201228</c:v>
                </c:pt>
                <c:pt idx="201" formatCode="0.00%">
                  <c:v>4.1361163867018247</c:v>
                </c:pt>
                <c:pt idx="202" formatCode="0.00%">
                  <c:v>4.2455654473843083</c:v>
                </c:pt>
                <c:pt idx="203" formatCode="0.00%">
                  <c:v>4.4202769093345244</c:v>
                </c:pt>
                <c:pt idx="204" formatCode="0.00%">
                  <c:v>4.0702018969244724</c:v>
                </c:pt>
                <c:pt idx="205" formatCode="0.00%">
                  <c:v>4.4644229718024402</c:v>
                </c:pt>
                <c:pt idx="206" formatCode="0.00%">
                  <c:v>4.4347590161411814</c:v>
                </c:pt>
                <c:pt idx="207" formatCode="0.00%">
                  <c:v>4.6909902785432989</c:v>
                </c:pt>
                <c:pt idx="208" formatCode="0.00%">
                  <c:v>4.9445083879919274</c:v>
                </c:pt>
                <c:pt idx="209" formatCode="0.00%">
                  <c:v>4.8326302614500278</c:v>
                </c:pt>
                <c:pt idx="210" formatCode="0.00%">
                  <c:v>4.9663998481349072</c:v>
                </c:pt>
                <c:pt idx="211" formatCode="0.00%">
                  <c:v>4.9916810119877546</c:v>
                </c:pt>
                <c:pt idx="212" formatCode="0.00%">
                  <c:v>5.1692216802496445</c:v>
                </c:pt>
                <c:pt idx="213" formatCode="0.00%">
                  <c:v>5.1540928633507406</c:v>
                </c:pt>
                <c:pt idx="214" formatCode="0.00%">
                  <c:v>4.0658763940378657</c:v>
                </c:pt>
                <c:pt idx="215" formatCode="0.00%">
                  <c:v>3.694756296430513</c:v>
                </c:pt>
                <c:pt idx="216" formatCode="0.00%">
                  <c:v>3.8086090688455059</c:v>
                </c:pt>
                <c:pt idx="217" formatCode="0.00%">
                  <c:v>3.9132475537187741</c:v>
                </c:pt>
                <c:pt idx="218" formatCode="0.00%">
                  <c:v>4.1613198964731763</c:v>
                </c:pt>
                <c:pt idx="219" formatCode="0.00%">
                  <c:v>4.3083515848926384</c:v>
                </c:pt>
                <c:pt idx="220" formatCode="0.00%">
                  <c:v>4.6590379851974904</c:v>
                </c:pt>
                <c:pt idx="221" formatCode="0.00%">
                  <c:v>4.5610235049092536</c:v>
                </c:pt>
                <c:pt idx="222" formatCode="0.00%">
                  <c:v>4.5171452858779615</c:v>
                </c:pt>
                <c:pt idx="223" formatCode="0.00%">
                  <c:v>4.4885640025990909</c:v>
                </c:pt>
                <c:pt idx="224" formatCode="0.00%">
                  <c:v>4.4108540563344212</c:v>
                </c:pt>
                <c:pt idx="225" formatCode="0.00%">
                  <c:v>4.4802905171908858</c:v>
                </c:pt>
                <c:pt idx="226" formatCode="0.00%">
                  <c:v>4.7851582319769213</c:v>
                </c:pt>
                <c:pt idx="227" formatCode="0.00%">
                  <c:v>5.8767000074954412</c:v>
                </c:pt>
                <c:pt idx="228" formatCode="0.00%">
                  <c:v>5.9945753489075129</c:v>
                </c:pt>
                <c:pt idx="229" formatCode="0.00%">
                  <c:v>6.1907265893882455</c:v>
                </c:pt>
                <c:pt idx="230" formatCode="0.00%">
                  <c:v>6.0342507344132077</c:v>
                </c:pt>
                <c:pt idx="231" formatCode="0.00%">
                  <c:v>6.1688583936689678</c:v>
                </c:pt>
                <c:pt idx="232" formatCode="0.00%">
                  <c:v>6.456631364457496</c:v>
                </c:pt>
                <c:pt idx="233" formatCode="0.00%">
                  <c:v>6.5769862084961375</c:v>
                </c:pt>
                <c:pt idx="234" formatCode="0.00%">
                  <c:v>6.7325602814670171</c:v>
                </c:pt>
                <c:pt idx="235" formatCode="0.00%">
                  <c:v>8.1458529135338331</c:v>
                </c:pt>
                <c:pt idx="236" formatCode="0.00%">
                  <c:v>8.8752478680637559</c:v>
                </c:pt>
                <c:pt idx="237" formatCode="0.00%">
                  <c:v>10.195697896749522</c:v>
                </c:pt>
                <c:pt idx="238" formatCode="0.00%">
                  <c:v>8.8744342287515412</c:v>
                </c:pt>
                <c:pt idx="239" formatCode="0.00%">
                  <c:v>9.4289085611088339</c:v>
                </c:pt>
                <c:pt idx="240" formatCode="0.00%">
                  <c:v>9.943205119538522</c:v>
                </c:pt>
                <c:pt idx="241" formatCode="0.00%">
                  <c:v>8.102122889647104</c:v>
                </c:pt>
                <c:pt idx="242" formatCode="0.00%">
                  <c:v>7.0025929907935272</c:v>
                </c:pt>
                <c:pt idx="243" formatCode="0.00%">
                  <c:v>6.4623387805621828</c:v>
                </c:pt>
                <c:pt idx="244" formatCode="0.00%">
                  <c:v>6.0600282485875709</c:v>
                </c:pt>
                <c:pt idx="245" formatCode="0.00%">
                  <c:v>6.6209931178380925</c:v>
                </c:pt>
                <c:pt idx="246" formatCode="0.00%">
                  <c:v>6.470304762537805</c:v>
                </c:pt>
                <c:pt idx="247" formatCode="0.00%">
                  <c:v>6.9768701739573986</c:v>
                </c:pt>
                <c:pt idx="248" formatCode="0.00%">
                  <c:v>6.3414980570816031</c:v>
                </c:pt>
                <c:pt idx="249" formatCode="0.00%">
                  <c:v>5.852197182310654</c:v>
                </c:pt>
                <c:pt idx="250" formatCode="0.00%">
                  <c:v>6.0065771683284046</c:v>
                </c:pt>
                <c:pt idx="251" formatCode="0.00%">
                  <c:v>5.7056565965323411</c:v>
                </c:pt>
                <c:pt idx="252" formatCode="0.00%">
                  <c:v>5.8377857900318135</c:v>
                </c:pt>
                <c:pt idx="253" formatCode="0.00%">
                  <c:v>5.5042287084916834</c:v>
                </c:pt>
                <c:pt idx="254" formatCode="0.00%">
                  <c:v>6.1570556575499387</c:v>
                </c:pt>
                <c:pt idx="255" formatCode="0.00%">
                  <c:v>5.8629973402811695</c:v>
                </c:pt>
                <c:pt idx="256" formatCode="0.00%">
                  <c:v>5.9652947563290404</c:v>
                </c:pt>
                <c:pt idx="257" formatCode="0.00%">
                  <c:v>6.2416354219623793</c:v>
                </c:pt>
                <c:pt idx="258" formatCode="0.00%">
                  <c:v>5.589610209460397</c:v>
                </c:pt>
                <c:pt idx="259" formatCode="0.00%">
                  <c:v>5.9638500793477922</c:v>
                </c:pt>
                <c:pt idx="260" formatCode="0.00%">
                  <c:v>5.9553705089820355</c:v>
                </c:pt>
                <c:pt idx="261" formatCode="0.00%">
                  <c:v>6.0761909180178293</c:v>
                </c:pt>
                <c:pt idx="262" formatCode="0.00%">
                  <c:v>6.4494183065188118</c:v>
                </c:pt>
                <c:pt idx="263" formatCode="0.00%">
                  <c:v>6.1506137486124297</c:v>
                </c:pt>
                <c:pt idx="264" formatCode="0.00%">
                  <c:v>6.1324709913441611</c:v>
                </c:pt>
                <c:pt idx="265" formatCode="0.00%">
                  <c:v>6.2414073385973063</c:v>
                </c:pt>
                <c:pt idx="266" formatCode="0.00%">
                  <c:v>6.1456540163125037</c:v>
                </c:pt>
                <c:pt idx="267" formatCode="0.00%">
                  <c:v>5.8496741231055722</c:v>
                </c:pt>
                <c:pt idx="268" formatCode="0.00%">
                  <c:v>5.8678544340046139</c:v>
                </c:pt>
                <c:pt idx="269" formatCode="0.00%">
                  <c:v>6.2371499635153906</c:v>
                </c:pt>
                <c:pt idx="270" formatCode="0.00%">
                  <c:v>5.7387806335019551</c:v>
                </c:pt>
                <c:pt idx="271" formatCode="0.00%">
                  <c:v>5.8455578037340201</c:v>
                </c:pt>
                <c:pt idx="272" formatCode="0.00%">
                  <c:v>5.9839719604758779</c:v>
                </c:pt>
                <c:pt idx="273" formatCode="0.00%">
                  <c:v>5.8326105483863664</c:v>
                </c:pt>
                <c:pt idx="274" formatCode="0.00%">
                  <c:v>5.7608422086492119</c:v>
                </c:pt>
                <c:pt idx="275" formatCode="0.00%">
                  <c:v>5.7945315519449521</c:v>
                </c:pt>
                <c:pt idx="276" formatCode="0.00%">
                  <c:v>5.7140999442689955</c:v>
                </c:pt>
                <c:pt idx="277" formatCode="0.00%">
                  <c:v>5.9386675445580934</c:v>
                </c:pt>
                <c:pt idx="278" formatCode="0.00%">
                  <c:v>6.1559654970218816</c:v>
                </c:pt>
                <c:pt idx="279" formatCode="0.00%">
                  <c:v>6.2411884111459681</c:v>
                </c:pt>
                <c:pt idx="280" formatCode="0.00%">
                  <c:v>6.2493924665856611</c:v>
                </c:pt>
                <c:pt idx="281" formatCode="0.00%">
                  <c:v>6.3227215326761144</c:v>
                </c:pt>
                <c:pt idx="282" formatCode="0.00%">
                  <c:v>6.1882417962003453</c:v>
                </c:pt>
                <c:pt idx="283" formatCode="0.00%">
                  <c:v>5.8414561060954622</c:v>
                </c:pt>
                <c:pt idx="284" formatCode="0.00%">
                  <c:v>5.9931206964979813</c:v>
                </c:pt>
                <c:pt idx="285" formatCode="0.00%">
                  <c:v>5.7842875916318404</c:v>
                </c:pt>
                <c:pt idx="286" formatCode="0.00%">
                  <c:v>6.1081292240459382</c:v>
                </c:pt>
                <c:pt idx="287" formatCode="0.00%">
                  <c:v>5.9504079442114062</c:v>
                </c:pt>
                <c:pt idx="288" formatCode="0.00%">
                  <c:v>6.0589011829979915</c:v>
                </c:pt>
                <c:pt idx="289" formatCode="0.00%">
                  <c:v>6.3354248154666033</c:v>
                </c:pt>
                <c:pt idx="290" formatCode="0.00%">
                  <c:v>6.3807443570885107</c:v>
                </c:pt>
                <c:pt idx="291" formatCode="0.00%">
                  <c:v>5.7773707080173802</c:v>
                </c:pt>
                <c:pt idx="292" formatCode="0.00%">
                  <c:v>5.9959772531953401</c:v>
                </c:pt>
                <c:pt idx="293" formatCode="0.00%">
                  <c:v>6.1364451198709791</c:v>
                </c:pt>
                <c:pt idx="294" formatCode="0.00%">
                  <c:v>5.915694467053739</c:v>
                </c:pt>
                <c:pt idx="295" formatCode="0.00%">
                  <c:v>5.9935964187822428</c:v>
                </c:pt>
                <c:pt idx="296" formatCode="0.00%">
                  <c:v>5.9252245564973203</c:v>
                </c:pt>
                <c:pt idx="297" formatCode="0.00%">
                  <c:v>5.5942085268045583</c:v>
                </c:pt>
                <c:pt idx="298" formatCode="0.00%">
                  <c:v>6.3259790805156895</c:v>
                </c:pt>
                <c:pt idx="299" formatCode="0.00%">
                  <c:v>5.7985000649067127</c:v>
                </c:pt>
                <c:pt idx="300" formatCode="0.00%">
                  <c:v>5.6849982756638697</c:v>
                </c:pt>
                <c:pt idx="301" formatCode="0.00%">
                  <c:v>5.2098788190961587</c:v>
                </c:pt>
                <c:pt idx="302" formatCode="0.00%">
                  <c:v>5.2965805434057991</c:v>
                </c:pt>
                <c:pt idx="303" formatCode="0.00%">
                  <c:v>6.3951187214889238</c:v>
                </c:pt>
                <c:pt idx="304" formatCode="0.00%">
                  <c:v>6.1819845709105206</c:v>
                </c:pt>
                <c:pt idx="305" formatCode="0.00%">
                  <c:v>5.902952302274012</c:v>
                </c:pt>
                <c:pt idx="306" formatCode="0.00%">
                  <c:v>5.5847360476395496</c:v>
                </c:pt>
                <c:pt idx="307" formatCode="0.00%">
                  <c:v>5.7077393895465898</c:v>
                </c:pt>
                <c:pt idx="308" formatCode="0.00%">
                  <c:v>5.4322415946988221</c:v>
                </c:pt>
                <c:pt idx="309" formatCode="0.00%">
                  <c:v>5.4262241634743091</c:v>
                </c:pt>
                <c:pt idx="310" formatCode="0.00%">
                  <c:v>5.1456055988891682</c:v>
                </c:pt>
                <c:pt idx="311" formatCode="0.00%">
                  <c:v>5.1033521802143529</c:v>
                </c:pt>
                <c:pt idx="312" formatCode="0.00%">
                  <c:v>5.4216031539854743</c:v>
                </c:pt>
                <c:pt idx="313" formatCode="0.00%">
                  <c:v>5.7333521790341582</c:v>
                </c:pt>
                <c:pt idx="314" formatCode="0.00%">
                  <c:v>5.7542638062751958</c:v>
                </c:pt>
                <c:pt idx="315" formatCode="0.00%">
                  <c:v>5.6304617129892236</c:v>
                </c:pt>
                <c:pt idx="316" formatCode="0.00%">
                  <c:v>5.7826420263821605</c:v>
                </c:pt>
                <c:pt idx="317" formatCode="0.00%">
                  <c:v>5.9232228540757639</c:v>
                </c:pt>
                <c:pt idx="318" formatCode="0.00%">
                  <c:v>5.9698076646717686</c:v>
                </c:pt>
                <c:pt idx="319" formatCode="0.00%">
                  <c:v>5.8385610465801747</c:v>
                </c:pt>
                <c:pt idx="320" formatCode="0.00%">
                  <c:v>6.0556635456461283</c:v>
                </c:pt>
                <c:pt idx="321" formatCode="0.00%">
                  <c:v>6.9274608972557834</c:v>
                </c:pt>
                <c:pt idx="322" formatCode="0.00%">
                  <c:v>6.7451525923532145</c:v>
                </c:pt>
                <c:pt idx="323" formatCode="0.00%">
                  <c:v>6.6130653266331665</c:v>
                </c:pt>
                <c:pt idx="324" formatCode="0.00%">
                  <c:v>6.6534073714700188</c:v>
                </c:pt>
                <c:pt idx="325" formatCode="0.00%">
                  <c:v>6.8610394613017887</c:v>
                </c:pt>
                <c:pt idx="326" formatCode="0.00%">
                  <c:v>7.4639160272849043</c:v>
                </c:pt>
                <c:pt idx="327" formatCode="0.00%">
                  <c:v>7.529275492284123</c:v>
                </c:pt>
                <c:pt idx="328" formatCode="0.00%">
                  <c:v>7.3958891003653893</c:v>
                </c:pt>
                <c:pt idx="329" formatCode="0.00%">
                  <c:v>8.1447577971208212</c:v>
                </c:pt>
                <c:pt idx="330" formatCode="0.00%">
                  <c:v>9.0553969347904566</c:v>
                </c:pt>
                <c:pt idx="331" formatCode="0.00%">
                  <c:v>9.6560000886726272</c:v>
                </c:pt>
                <c:pt idx="332" formatCode="0.00%">
                  <c:v>8.2708808161619913</c:v>
                </c:pt>
                <c:pt idx="333" formatCode="0.00%">
                  <c:v>8.729731259422385</c:v>
                </c:pt>
                <c:pt idx="334" formatCode="0.00%">
                  <c:v>7.625245589028431</c:v>
                </c:pt>
                <c:pt idx="335" formatCode="0.00%">
                  <c:v>7.3365458944932094</c:v>
                </c:pt>
                <c:pt idx="336" formatCode="0.00%">
                  <c:v>7.0758126379207678</c:v>
                </c:pt>
                <c:pt idx="337" formatCode="0.00%">
                  <c:v>7.1276117707087199</c:v>
                </c:pt>
                <c:pt idx="338" formatCode="0.00%">
                  <c:v>7.4992985374295387</c:v>
                </c:pt>
                <c:pt idx="339" formatCode="0.00%">
                  <c:v>7.5573664709200621</c:v>
                </c:pt>
                <c:pt idx="340" formatCode="0.00%">
                  <c:v>7.0653904293567429</c:v>
                </c:pt>
                <c:pt idx="341" formatCode="0.00%">
                  <c:v>7.0432491590866473</c:v>
                </c:pt>
                <c:pt idx="342" formatCode="0.00%">
                  <c:v>6.9835908625372936</c:v>
                </c:pt>
                <c:pt idx="343" formatCode="0.00%">
                  <c:v>7.1156578519766924</c:v>
                </c:pt>
                <c:pt idx="344" formatCode="0.00%">
                  <c:v>5.9957671082507558</c:v>
                </c:pt>
                <c:pt idx="345" formatCode="0.00%">
                  <c:v>5.9781576833214176</c:v>
                </c:pt>
                <c:pt idx="346" formatCode="0.00%">
                  <c:v>6.6995774264412429</c:v>
                </c:pt>
                <c:pt idx="347" formatCode="0.00%">
                  <c:v>6.9521456285613512</c:v>
                </c:pt>
                <c:pt idx="348" formatCode="0.00%">
                  <c:v>7.2354331104519627</c:v>
                </c:pt>
                <c:pt idx="349" formatCode="0.00%">
                  <c:v>7.3466778751794379</c:v>
                </c:pt>
                <c:pt idx="350" formatCode="0.00%">
                  <c:v>7.2610862777202225</c:v>
                </c:pt>
                <c:pt idx="351" formatCode="0.00%">
                  <c:v>7.2184902735583361</c:v>
                </c:pt>
                <c:pt idx="352" formatCode="0.00%">
                  <c:v>7.5738653532887135</c:v>
                </c:pt>
                <c:pt idx="353" formatCode="0.00%">
                  <c:v>7.9301610310795994</c:v>
                </c:pt>
                <c:pt idx="354" formatCode="0.00%">
                  <c:v>8.266913681388246</c:v>
                </c:pt>
                <c:pt idx="355" formatCode="0.00%">
                  <c:v>8.5762825709322517</c:v>
                </c:pt>
                <c:pt idx="356" formatCode="0.00%">
                  <c:v>7.6877416683625857</c:v>
                </c:pt>
                <c:pt idx="357" formatCode="0.00%">
                  <c:v>7.6365634731635819</c:v>
                </c:pt>
                <c:pt idx="358" formatCode="0.00%">
                  <c:v>7.9899632905346767</c:v>
                </c:pt>
                <c:pt idx="359" formatCode="0.00%">
                  <c:v>8.2782578565503631</c:v>
                </c:pt>
                <c:pt idx="360" formatCode="0.00%">
                  <c:v>8.8253472924732446</c:v>
                </c:pt>
                <c:pt idx="361" formatCode="0.00%">
                  <c:v>7.7791740888582606</c:v>
                </c:pt>
                <c:pt idx="362" formatCode="0.00%">
                  <c:v>7.786803002326705</c:v>
                </c:pt>
                <c:pt idx="363" formatCode="0.00%">
                  <c:v>8.0801778034312175</c:v>
                </c:pt>
                <c:pt idx="364" formatCode="0.00%">
                  <c:v>7.721333190696738</c:v>
                </c:pt>
                <c:pt idx="365" formatCode="0.00%">
                  <c:v>7.0860163555598117</c:v>
                </c:pt>
                <c:pt idx="366" formatCode="0.00%">
                  <c:v>7.2128088294558381</c:v>
                </c:pt>
                <c:pt idx="367" formatCode="0.00%">
                  <c:v>6.8212129773237011</c:v>
                </c:pt>
                <c:pt idx="368" formatCode="0.00%">
                  <c:v>7.0109856165931141</c:v>
                </c:pt>
                <c:pt idx="369" formatCode="0.00%">
                  <c:v>6.529744833343746</c:v>
                </c:pt>
                <c:pt idx="370" formatCode="0.00%">
                  <c:v>6.0263271378670922</c:v>
                </c:pt>
                <c:pt idx="371" formatCode="0.00%">
                  <c:v>5.2510442517642488</c:v>
                </c:pt>
                <c:pt idx="372" formatCode="0.00%">
                  <c:v>5.068754955416499</c:v>
                </c:pt>
                <c:pt idx="373" formatCode="0.00%">
                  <c:v>5.0969249858128061</c:v>
                </c:pt>
                <c:pt idx="374" formatCode="0.00%">
                  <c:v>4.1208735443501601</c:v>
                </c:pt>
                <c:pt idx="375" formatCode="0.00%">
                  <c:v>3.3587600720523669</c:v>
                </c:pt>
                <c:pt idx="376" formatCode="0.00%">
                  <c:v>3.5559191341957455</c:v>
                </c:pt>
                <c:pt idx="377" formatCode="0.00%">
                  <c:v>3.5106936438881124</c:v>
                </c:pt>
                <c:pt idx="378" formatCode="0.00%">
                  <c:v>3.2012502029550252</c:v>
                </c:pt>
                <c:pt idx="379" formatCode="0.00%">
                  <c:v>3.1130939780252724</c:v>
                </c:pt>
                <c:pt idx="380" formatCode="0.00%">
                  <c:v>2.6013175966182951</c:v>
                </c:pt>
                <c:pt idx="381" formatCode="0.00%">
                  <c:v>2.4202737778543653</c:v>
                </c:pt>
                <c:pt idx="382" formatCode="0.00%">
                  <c:v>2.5474405349117615</c:v>
                </c:pt>
                <c:pt idx="383" formatCode="0.00%">
                  <c:v>2.6052048415826308</c:v>
                </c:pt>
                <c:pt idx="384" formatCode="0.00%">
                  <c:v>2.5575184873790646</c:v>
                </c:pt>
                <c:pt idx="385" formatCode="0.00%">
                  <c:v>2.087512696605005</c:v>
                </c:pt>
                <c:pt idx="386" formatCode="0.00%">
                  <c:v>1.963372108618485</c:v>
                </c:pt>
                <c:pt idx="387" formatCode="0.00%">
                  <c:v>1.9141553370258189</c:v>
                </c:pt>
                <c:pt idx="388" formatCode="0.00%">
                  <c:v>1.6597568593022469</c:v>
                </c:pt>
                <c:pt idx="389" formatCode="0.00%">
                  <c:v>1.6610860094128057</c:v>
                </c:pt>
                <c:pt idx="390" formatCode="0.00%">
                  <c:v>1.5011851734012089</c:v>
                </c:pt>
                <c:pt idx="391" formatCode="0.00%">
                  <c:v>1.2457859800472688</c:v>
                </c:pt>
                <c:pt idx="392" formatCode="0.00%">
                  <c:v>1.1245276301088998</c:v>
                </c:pt>
                <c:pt idx="393" formatCode="0.00%">
                  <c:v>0.92454905273892729</c:v>
                </c:pt>
                <c:pt idx="394" formatCode="0.00%">
                  <c:v>1.4896537600925153</c:v>
                </c:pt>
                <c:pt idx="395" formatCode="0.00%">
                  <c:v>1.6897148476516728</c:v>
                </c:pt>
                <c:pt idx="396" formatCode="0.00%">
                  <c:v>1.4534889228328183</c:v>
                </c:pt>
                <c:pt idx="397" formatCode="0.00%">
                  <c:v>1.322721209169361</c:v>
                </c:pt>
                <c:pt idx="398" formatCode="0.00%">
                  <c:v>1.1574787872163088</c:v>
                </c:pt>
                <c:pt idx="399" formatCode="0.00%">
                  <c:v>1.0878809185825915</c:v>
                </c:pt>
                <c:pt idx="400" formatCode="0.00%">
                  <c:v>1.2451865869192584</c:v>
                </c:pt>
                <c:pt idx="401" formatCode="0.00%">
                  <c:v>1.4220597519608784</c:v>
                </c:pt>
                <c:pt idx="402" formatCode="0.00%">
                  <c:v>1.4677560032530046</c:v>
                </c:pt>
                <c:pt idx="403" formatCode="0.00%">
                  <c:v>1.4717667625598345</c:v>
                </c:pt>
                <c:pt idx="404" formatCode="0.00%">
                  <c:v>1.6723953815716741</c:v>
                </c:pt>
                <c:pt idx="405" formatCode="0.00%">
                  <c:v>1.5797680756693211</c:v>
                </c:pt>
                <c:pt idx="406" formatCode="0.00%">
                  <c:v>1.5627402484802015</c:v>
                </c:pt>
                <c:pt idx="407" formatCode="0.00%">
                  <c:v>1.5145996274703104</c:v>
                </c:pt>
                <c:pt idx="408" formatCode="0.00%">
                  <c:v>1.6489070251009652</c:v>
                </c:pt>
                <c:pt idx="409" formatCode="0.00%">
                  <c:v>1.5980750509920272</c:v>
                </c:pt>
                <c:pt idx="410" formatCode="0.00%">
                  <c:v>1.6589725583153299</c:v>
                </c:pt>
                <c:pt idx="411" formatCode="0.00%">
                  <c:v>1.6590684625204193</c:v>
                </c:pt>
                <c:pt idx="412" formatCode="0.00%">
                  <c:v>1.5465151525589538</c:v>
                </c:pt>
                <c:pt idx="413" formatCode="0.00%">
                  <c:v>1.634996732853367</c:v>
                </c:pt>
                <c:pt idx="414" formatCode="0.00%">
                  <c:v>1.7205114614289712</c:v>
                </c:pt>
                <c:pt idx="415" formatCode="0.00%">
                  <c:v>1.3650826273771828</c:v>
                </c:pt>
                <c:pt idx="416" formatCode="0.00%">
                  <c:v>1.435002968101414</c:v>
                </c:pt>
                <c:pt idx="417" formatCode="0.00%">
                  <c:v>1.4135384733619683</c:v>
                </c:pt>
                <c:pt idx="418" formatCode="0.00%">
                  <c:v>1.5585684195644469</c:v>
                </c:pt>
                <c:pt idx="419" formatCode="0.00%">
                  <c:v>1.5902503181830734</c:v>
                </c:pt>
                <c:pt idx="420" formatCode="0.00%">
                  <c:v>1.606028845965755</c:v>
                </c:pt>
                <c:pt idx="421" formatCode="0.00%">
                  <c:v>1.6728447274750322</c:v>
                </c:pt>
                <c:pt idx="422" formatCode="0.00%">
                  <c:v>1.8818686064142178</c:v>
                </c:pt>
                <c:pt idx="423" formatCode="0.00%">
                  <c:v>2.0084734965853617</c:v>
                </c:pt>
                <c:pt idx="424" formatCode="0.00%">
                  <c:v>1.9869058278459146</c:v>
                </c:pt>
                <c:pt idx="425" formatCode="0.00%">
                  <c:v>1.7511459280913564</c:v>
                </c:pt>
                <c:pt idx="426" formatCode="0.00%">
                  <c:v>1.7956914500787455</c:v>
                </c:pt>
                <c:pt idx="427" formatCode="0.00%">
                  <c:v>1.8680786930358599</c:v>
                </c:pt>
                <c:pt idx="428" formatCode="0.00%">
                  <c:v>2.189170937550192</c:v>
                </c:pt>
                <c:pt idx="429" formatCode="0.00%">
                  <c:v>2.6590824664412409</c:v>
                </c:pt>
                <c:pt idx="430" formatCode="0.00%">
                  <c:v>2.2666207684751636</c:v>
                </c:pt>
                <c:pt idx="431" formatCode="0.00%">
                  <c:v>2.4330561999209879</c:v>
                </c:pt>
                <c:pt idx="432" formatCode="0.00%">
                  <c:v>2.4383576260167441</c:v>
                </c:pt>
                <c:pt idx="433" formatCode="0.00%">
                  <c:v>2.4663509719287111</c:v>
                </c:pt>
                <c:pt idx="434" formatCode="0.00%">
                  <c:v>2.1689245185393058</c:v>
                </c:pt>
                <c:pt idx="435" formatCode="0.00%">
                  <c:v>2.3380079746096021</c:v>
                </c:pt>
                <c:pt idx="436" formatCode="0.00%">
                  <c:v>2.4137224908714106</c:v>
                </c:pt>
                <c:pt idx="437" formatCode="0.00%">
                  <c:v>2.2250286573025391</c:v>
                </c:pt>
                <c:pt idx="438" formatCode="0.00%">
                  <c:v>2.4373199731955215</c:v>
                </c:pt>
                <c:pt idx="439" formatCode="0.00%">
                  <c:v>2.3038051182487722</c:v>
                </c:pt>
                <c:pt idx="440" formatCode="0.00%">
                  <c:v>2.4014211921064312</c:v>
                </c:pt>
                <c:pt idx="441" formatCode="0.00%">
                  <c:v>2.3550364134027548</c:v>
                </c:pt>
                <c:pt idx="442" formatCode="0.00%">
                  <c:v>2.4236991353561779</c:v>
                </c:pt>
                <c:pt idx="443" formatCode="0.00%">
                  <c:v>2.668512289780077</c:v>
                </c:pt>
                <c:pt idx="444" formatCode="0.00%">
                  <c:v>2.4901507904541336</c:v>
                </c:pt>
                <c:pt idx="445" formatCode="0.00%">
                  <c:v>2.5990432361068794</c:v>
                </c:pt>
                <c:pt idx="446" formatCode="0.00%">
                  <c:v>2.6442878532007872</c:v>
                </c:pt>
                <c:pt idx="447" formatCode="0.00%">
                  <c:v>2.8957062082357643</c:v>
                </c:pt>
                <c:pt idx="448" formatCode="0.00%">
                  <c:v>3.0129258661569942</c:v>
                </c:pt>
                <c:pt idx="449" formatCode="0.00%">
                  <c:v>2.9687244547270004</c:v>
                </c:pt>
                <c:pt idx="450" formatCode="0.00%">
                  <c:v>3.0759158749412308</c:v>
                </c:pt>
                <c:pt idx="451" formatCode="0.00%">
                  <c:v>2.9767964164038414</c:v>
                </c:pt>
                <c:pt idx="452" formatCode="0.00%">
                  <c:v>2.8806875521398809</c:v>
                </c:pt>
                <c:pt idx="453" formatCode="0.00%">
                  <c:v>3.1041770381564113</c:v>
                </c:pt>
                <c:pt idx="454" formatCode="0.00%">
                  <c:v>3.3492600158892287</c:v>
                </c:pt>
                <c:pt idx="455" formatCode="0.00%">
                  <c:v>3.0994293910455886</c:v>
                </c:pt>
                <c:pt idx="456" formatCode="0.00%">
                  <c:v>3.0153538819102428</c:v>
                </c:pt>
                <c:pt idx="457" formatCode="0.00%">
                  <c:v>2.6972451757197664</c:v>
                </c:pt>
                <c:pt idx="458" formatCode="0.00%">
                  <c:v>2.5918346003607549</c:v>
                </c:pt>
                <c:pt idx="459" formatCode="0.00%">
                  <c:v>2.3633955147808359</c:v>
                </c:pt>
                <c:pt idx="460" formatCode="0.00%">
                  <c:v>2.3842554290363918</c:v>
                </c:pt>
                <c:pt idx="461" formatCode="0.00%">
                  <c:v>2.3593308897999465</c:v>
                </c:pt>
                <c:pt idx="462" formatCode="0.00%">
                  <c:v>2.1183615922375627</c:v>
                </c:pt>
                <c:pt idx="463" formatCode="0.00%">
                  <c:v>1.9815158091448897</c:v>
                </c:pt>
                <c:pt idx="464" formatCode="0.00%">
                  <c:v>1.8114501196774611</c:v>
                </c:pt>
                <c:pt idx="465" formatCode="0.00%">
                  <c:v>1.5243102859472022</c:v>
                </c:pt>
                <c:pt idx="466" formatCode="0.00%">
                  <c:v>0.99130420795551899</c:v>
                </c:pt>
                <c:pt idx="467" formatCode="0.00%">
                  <c:v>0.97457085956937206</c:v>
                </c:pt>
                <c:pt idx="468" formatCode="0.00%">
                  <c:v>0.94330685328281216</c:v>
                </c:pt>
                <c:pt idx="469" formatCode="0.00%">
                  <c:v>0.66371881720931447</c:v>
                </c:pt>
                <c:pt idx="470" formatCode="0.00%">
                  <c:v>0.51334045190625144</c:v>
                </c:pt>
                <c:pt idx="471" formatCode="0.00%">
                  <c:v>0.70118188577319129</c:v>
                </c:pt>
                <c:pt idx="472" formatCode="0.00%">
                  <c:v>0.83570262996718103</c:v>
                </c:pt>
                <c:pt idx="473" formatCode="0.00%">
                  <c:v>0.99734202982697995</c:v>
                </c:pt>
                <c:pt idx="474" formatCode="0.00%">
                  <c:v>0.99432541384637374</c:v>
                </c:pt>
                <c:pt idx="475" formatCode="0.00%">
                  <c:v>1.1233574193813389</c:v>
                </c:pt>
                <c:pt idx="476" formatCode="0.00%">
                  <c:v>1.1467943040130821</c:v>
                </c:pt>
                <c:pt idx="477" formatCode="0.00%">
                  <c:v>1.2931199888018874</c:v>
                </c:pt>
                <c:pt idx="478" formatCode="0.00%">
                  <c:v>1.1905163511759103</c:v>
                </c:pt>
                <c:pt idx="479" formatCode="0.00%">
                  <c:v>1.3839488824990083</c:v>
                </c:pt>
                <c:pt idx="480" formatCode="0.00%">
                  <c:v>1.4040415938699424</c:v>
                </c:pt>
                <c:pt idx="481" formatCode="0.00%">
                  <c:v>1.3403715471410149</c:v>
                </c:pt>
                <c:pt idx="482" formatCode="0.00%">
                  <c:v>1.3398201659926761</c:v>
                </c:pt>
                <c:pt idx="483" formatCode="0.00%">
                  <c:v>1.3710202710417092</c:v>
                </c:pt>
                <c:pt idx="484" formatCode="0.00%">
                  <c:v>1.2920058621877772</c:v>
                </c:pt>
                <c:pt idx="485" formatCode="0.00%">
                  <c:v>1.0553418345815411</c:v>
                </c:pt>
                <c:pt idx="486" formatCode="0.00%">
                  <c:v>0.9859289182708213</c:v>
                </c:pt>
                <c:pt idx="487" formatCode="0.00%">
                  <c:v>1.0450714371473167</c:v>
                </c:pt>
                <c:pt idx="488" formatCode="0.00%">
                  <c:v>1.014021267187855</c:v>
                </c:pt>
                <c:pt idx="489" formatCode="0.00%">
                  <c:v>1.1399542200244119</c:v>
                </c:pt>
                <c:pt idx="490" formatCode="0.00%">
                  <c:v>1.2557226182072934</c:v>
                </c:pt>
                <c:pt idx="491" formatCode="0.00%">
                  <c:v>1.1334121446072052</c:v>
                </c:pt>
                <c:pt idx="492" formatCode="0.00%">
                  <c:v>1.2256701174107665</c:v>
                </c:pt>
                <c:pt idx="493" formatCode="0.00%">
                  <c:v>1.2359654732799967</c:v>
                </c:pt>
                <c:pt idx="494" formatCode="0.00%">
                  <c:v>1.3007142638519049</c:v>
                </c:pt>
                <c:pt idx="495" formatCode="0.00%">
                  <c:v>1.2411948359827756</c:v>
                </c:pt>
                <c:pt idx="496" formatCode="0.00%">
                  <c:v>1.2831873262410824</c:v>
                </c:pt>
                <c:pt idx="497" formatCode="0.00%">
                  <c:v>1.2343380741057586</c:v>
                </c:pt>
                <c:pt idx="498" formatCode="0.00%">
                  <c:v>1.1883643962844177</c:v>
                </c:pt>
                <c:pt idx="499" formatCode="0.00%">
                  <c:v>1.2278663980817464</c:v>
                </c:pt>
                <c:pt idx="500" formatCode="0.00%">
                  <c:v>1.0477852751741468</c:v>
                </c:pt>
                <c:pt idx="501" formatCode="0.00%">
                  <c:v>0.80078330369854034</c:v>
                </c:pt>
                <c:pt idx="502" formatCode="0.00%">
                  <c:v>0.9736635371322806</c:v>
                </c:pt>
                <c:pt idx="503" formatCode="0.00%">
                  <c:v>0.82364073638420887</c:v>
                </c:pt>
                <c:pt idx="504" formatCode="0.00%">
                  <c:v>0.85264552555899908</c:v>
                </c:pt>
                <c:pt idx="505" formatCode="0.00%">
                  <c:v>0.92280471927438157</c:v>
                </c:pt>
                <c:pt idx="506" formatCode="0.00%">
                  <c:v>0.99416843817428191</c:v>
                </c:pt>
                <c:pt idx="507" formatCode="0.00%">
                  <c:v>1.0609575294311284</c:v>
                </c:pt>
                <c:pt idx="508" formatCode="0.00%">
                  <c:v>0.97342359024590119</c:v>
                </c:pt>
                <c:pt idx="509" formatCode="0.00%">
                  <c:v>0.69853997510477694</c:v>
                </c:pt>
                <c:pt idx="510" formatCode="0.00%">
                  <c:v>0.70056538663220169</c:v>
                </c:pt>
                <c:pt idx="511" formatCode="0.00%">
                  <c:v>0.6468473931716836</c:v>
                </c:pt>
                <c:pt idx="512" formatCode="0.00%">
                  <c:v>0.80996046452510595</c:v>
                </c:pt>
                <c:pt idx="513" formatCode="0.00%">
                  <c:v>0.76414330536022801</c:v>
                </c:pt>
                <c:pt idx="514" formatCode="0.00%">
                  <c:v>0.8498821708698252</c:v>
                </c:pt>
                <c:pt idx="515" formatCode="0.00%">
                  <c:v>0.8412998533917424</c:v>
                </c:pt>
                <c:pt idx="516" formatCode="0.00%">
                  <c:v>0.8536469659535546</c:v>
                </c:pt>
                <c:pt idx="517" formatCode="0.00%">
                  <c:v>0.89555990727737544</c:v>
                </c:pt>
                <c:pt idx="518" formatCode="0.00%">
                  <c:v>0.77866152168906555</c:v>
                </c:pt>
                <c:pt idx="519" formatCode="0.00%">
                  <c:v>0.74682952392469892</c:v>
                </c:pt>
                <c:pt idx="520" formatCode="0.00%">
                  <c:v>0.78466652011100657</c:v>
                </c:pt>
                <c:pt idx="521" formatCode="0.00%">
                  <c:v>0.80827266559651667</c:v>
                </c:pt>
                <c:pt idx="522" formatCode="0.00%">
                  <c:v>0.72308443142996603</c:v>
                </c:pt>
                <c:pt idx="523" formatCode="0.00%">
                  <c:v>0.81698242614468919</c:v>
                </c:pt>
                <c:pt idx="524" formatCode="0.00%">
                  <c:v>1.0522951082184551</c:v>
                </c:pt>
                <c:pt idx="525" formatCode="0.00%">
                  <c:v>1.1178436704371841</c:v>
                </c:pt>
                <c:pt idx="526" formatCode="0.00%">
                  <c:v>1.0186078008993404</c:v>
                </c:pt>
                <c:pt idx="527" formatCode="0.00%">
                  <c:v>0.9394480091894819</c:v>
                </c:pt>
                <c:pt idx="528" formatCode="0.00%">
                  <c:v>0.88851001633415527</c:v>
                </c:pt>
                <c:pt idx="529" formatCode="0.00%">
                  <c:v>0.77984822711137336</c:v>
                </c:pt>
                <c:pt idx="530" formatCode="0.00%">
                  <c:v>0.92030464287029745</c:v>
                </c:pt>
                <c:pt idx="531" formatCode="0.00%">
                  <c:v>0.84647352867745873</c:v>
                </c:pt>
                <c:pt idx="532" formatCode="0.00%">
                  <c:v>0.79488902743495737</c:v>
                </c:pt>
                <c:pt idx="533" formatCode="0.00%">
                  <c:v>0.89988305096933985</c:v>
                </c:pt>
                <c:pt idx="534" formatCode="0.00%">
                  <c:v>0.84793876884289854</c:v>
                </c:pt>
                <c:pt idx="535" formatCode="0.00%">
                  <c:v>0.82416548959663594</c:v>
                </c:pt>
                <c:pt idx="536" formatCode="0.00%">
                  <c:v>0.86793560068320175</c:v>
                </c:pt>
                <c:pt idx="537" formatCode="0.00%">
                  <c:v>0.83528318140806768</c:v>
                </c:pt>
                <c:pt idx="538" formatCode="0.00%">
                  <c:v>0.75611382905786684</c:v>
                </c:pt>
                <c:pt idx="539" formatCode="0.00%">
                  <c:v>0.74251251246720029</c:v>
                </c:pt>
                <c:pt idx="540" formatCode="0.00%">
                  <c:v>0.58622036375134856</c:v>
                </c:pt>
                <c:pt idx="541" formatCode="0.00%">
                  <c:v>0.65228914502793622</c:v>
                </c:pt>
                <c:pt idx="542" formatCode="0.00%">
                  <c:v>0.74459865201735753</c:v>
                </c:pt>
                <c:pt idx="543" formatCode="0.00%">
                  <c:v>0.60645311738876573</c:v>
                </c:pt>
                <c:pt idx="544" formatCode="0.00%">
                  <c:v>0.71692072692271469</c:v>
                </c:pt>
                <c:pt idx="545" formatCode="0.00%">
                  <c:v>0.76780113898859237</c:v>
                </c:pt>
                <c:pt idx="546" formatCode="0.00%">
                  <c:v>0.67064856379136017</c:v>
                </c:pt>
                <c:pt idx="547" formatCode="0.00%">
                  <c:v>0.75011371016550443</c:v>
                </c:pt>
                <c:pt idx="548" formatCode="0.00%">
                  <c:v>0.58300407040032454</c:v>
                </c:pt>
                <c:pt idx="549" formatCode="0.00%">
                  <c:v>0.61043598610697347</c:v>
                </c:pt>
                <c:pt idx="550" formatCode="0.00%">
                  <c:v>0.76789150174764531</c:v>
                </c:pt>
                <c:pt idx="551" formatCode="0.00%">
                  <c:v>0.87304836676695263</c:v>
                </c:pt>
                <c:pt idx="552" formatCode="0.00%">
                  <c:v>0.81106988908644562</c:v>
                </c:pt>
                <c:pt idx="553" formatCode="0.00%">
                  <c:v>0.67055463266648663</c:v>
                </c:pt>
                <c:pt idx="554" formatCode="0.00%">
                  <c:v>0.81140772285878993</c:v>
                </c:pt>
                <c:pt idx="555" formatCode="0.00%">
                  <c:v>1.0706843772729977</c:v>
                </c:pt>
                <c:pt idx="556" formatCode="0.00%">
                  <c:v>0.9590410053876004</c:v>
                </c:pt>
                <c:pt idx="557" formatCode="0.00%">
                  <c:v>0.99605414860617802</c:v>
                </c:pt>
                <c:pt idx="558" formatCode="0.00%">
                  <c:v>1.0378219856890754</c:v>
                </c:pt>
                <c:pt idx="559" formatCode="0.00%">
                  <c:v>1.1526902838424471</c:v>
                </c:pt>
                <c:pt idx="560" formatCode="0.00%">
                  <c:v>1.2634568849974714</c:v>
                </c:pt>
                <c:pt idx="561" formatCode="0.00%">
                  <c:v>1.4957263880710436</c:v>
                </c:pt>
                <c:pt idx="562" formatCode="0.00%">
                  <c:v>1.4015685462648535</c:v>
                </c:pt>
                <c:pt idx="563" formatCode="0.00%">
                  <c:v>1.3003608282515877</c:v>
                </c:pt>
                <c:pt idx="564" formatCode="0.00%">
                  <c:v>1.3409256879443658</c:v>
                </c:pt>
                <c:pt idx="565" formatCode="0.00%">
                  <c:v>1.4725840442945981</c:v>
                </c:pt>
                <c:pt idx="566" formatCode="0.00%">
                  <c:v>1.5637308221682136</c:v>
                </c:pt>
                <c:pt idx="567" formatCode="0.00%">
                  <c:v>1.481719813790396</c:v>
                </c:pt>
                <c:pt idx="568" formatCode="0.00%">
                  <c:v>1.6070801216800867</c:v>
                </c:pt>
                <c:pt idx="569" formatCode="0.00%">
                  <c:v>1.6578000936816646</c:v>
                </c:pt>
                <c:pt idx="570" formatCode="0.00%">
                  <c:v>1.8408846373603778</c:v>
                </c:pt>
                <c:pt idx="571" formatCode="0.00%">
                  <c:v>2.1769367160270425</c:v>
                </c:pt>
                <c:pt idx="572" formatCode="0.00%">
                  <c:v>2.1759866947826834</c:v>
                </c:pt>
                <c:pt idx="573" formatCode="0.00%">
                  <c:v>2.6490285896854786</c:v>
                </c:pt>
                <c:pt idx="574" formatCode="0.00%">
                  <c:v>2.4628340250418232</c:v>
                </c:pt>
                <c:pt idx="575" formatCode="0.00%">
                  <c:v>2.3573601823350572</c:v>
                </c:pt>
                <c:pt idx="576" formatCode="0.00%">
                  <c:v>2.5765336901466913</c:v>
                </c:pt>
                <c:pt idx="577" formatCode="0.00%">
                  <c:v>2.8837281075911521</c:v>
                </c:pt>
                <c:pt idx="578" formatCode="0.00%">
                  <c:v>2.7891511937347451</c:v>
                </c:pt>
                <c:pt idx="579" formatCode="0.00%">
                  <c:v>2.7188365351745034</c:v>
                </c:pt>
                <c:pt idx="580" formatCode="0.00%">
                  <c:v>2.4553613954313676</c:v>
                </c:pt>
                <c:pt idx="581" formatCode="0.00%">
                  <c:v>2.2897177475024715</c:v>
                </c:pt>
                <c:pt idx="582" formatCode="0.00%">
                  <c:v>2.232609135887325</c:v>
                </c:pt>
                <c:pt idx="583" formatCode="0.00%">
                  <c:v>2.2676020135288963</c:v>
                </c:pt>
                <c:pt idx="584" formatCode="0.00%">
                  <c:v>2.2384623560008672</c:v>
                </c:pt>
                <c:pt idx="585" formatCode="0.00%">
                  <c:v>2.2370130004640063</c:v>
                </c:pt>
                <c:pt idx="586" formatCode="0.00%">
                  <c:v>1.8315776093243148</c:v>
                </c:pt>
                <c:pt idx="587" formatCode="0.00%">
                  <c:v>1.821104646682592</c:v>
                </c:pt>
                <c:pt idx="588" formatCode="0.00%">
                  <c:v>1.4528941186708084</c:v>
                </c:pt>
                <c:pt idx="589" formatCode="0.00%">
                  <c:v>1.6019924820247051</c:v>
                </c:pt>
                <c:pt idx="590" formatCode="0.00%">
                  <c:v>1.6360919500896518</c:v>
                </c:pt>
                <c:pt idx="591" formatCode="0.00%">
                  <c:v>1.688555816913563</c:v>
                </c:pt>
                <c:pt idx="592" formatCode="0.00%">
                  <c:v>1.8421005407447781</c:v>
                </c:pt>
                <c:pt idx="593" formatCode="0.00%">
                  <c:v>1.6539287798348044</c:v>
                </c:pt>
                <c:pt idx="594" formatCode="0.00%">
                  <c:v>1.7719051373915895</c:v>
                </c:pt>
                <c:pt idx="595" formatCode="0.00%">
                  <c:v>1.8796558051203789</c:v>
                </c:pt>
                <c:pt idx="596" formatCode="0.00%">
                  <c:v>1.8084101305135234</c:v>
                </c:pt>
                <c:pt idx="597" formatCode="0.00%">
                  <c:v>1.8149246087589526</c:v>
                </c:pt>
                <c:pt idx="598" formatCode="0.00%">
                  <c:v>1.8176090420376876</c:v>
                </c:pt>
                <c:pt idx="599" formatCode="0.00%">
                  <c:v>1.7515384577524982</c:v>
                </c:pt>
                <c:pt idx="600" formatCode="0.00%">
                  <c:v>1.7297659475953964</c:v>
                </c:pt>
                <c:pt idx="601" formatCode="0.00%">
                  <c:v>1.7756425308953583</c:v>
                </c:pt>
                <c:pt idx="602" formatCode="0.00%">
                  <c:v>1.46300739084344</c:v>
                </c:pt>
                <c:pt idx="603" formatCode="0.00%">
                  <c:v>1.1793507008199535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47-48C4-83D7-ADA25FB0B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711424"/>
        <c:axId val="495202416"/>
      </c:scatterChart>
      <c:valAx>
        <c:axId val="490711424"/>
        <c:scaling>
          <c:orientation val="minMax"/>
          <c:min val="2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5202416"/>
        <c:crosses val="autoZero"/>
        <c:crossBetween val="midCat"/>
      </c:valAx>
      <c:valAx>
        <c:axId val="49520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0711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4"/>
          <c:order val="0"/>
          <c:tx>
            <c:strRef>
              <c:f>'World-Daten USD'!$G$3</c:f>
              <c:strCache>
                <c:ptCount val="1"/>
                <c:pt idx="0">
                  <c:v>Rollierend 15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'World-Daten USD'!$A$4:$A$628</c:f>
              <c:numCache>
                <c:formatCode>[$-407]d/\ mmm/\ yyyy;@</c:formatCode>
                <c:ptCount val="625"/>
                <c:pt idx="0">
                  <c:v>25568</c:v>
                </c:pt>
                <c:pt idx="1">
                  <c:v>25598</c:v>
                </c:pt>
                <c:pt idx="2">
                  <c:v>25626</c:v>
                </c:pt>
                <c:pt idx="3">
                  <c:v>25658</c:v>
                </c:pt>
                <c:pt idx="4">
                  <c:v>25688</c:v>
                </c:pt>
                <c:pt idx="5">
                  <c:v>25717</c:v>
                </c:pt>
                <c:pt idx="6">
                  <c:v>25749</c:v>
                </c:pt>
                <c:pt idx="7">
                  <c:v>25780</c:v>
                </c:pt>
                <c:pt idx="8">
                  <c:v>25811</c:v>
                </c:pt>
                <c:pt idx="9">
                  <c:v>25841</c:v>
                </c:pt>
                <c:pt idx="10">
                  <c:v>25871</c:v>
                </c:pt>
                <c:pt idx="11">
                  <c:v>25902</c:v>
                </c:pt>
                <c:pt idx="12">
                  <c:v>25933</c:v>
                </c:pt>
                <c:pt idx="13">
                  <c:v>25962</c:v>
                </c:pt>
                <c:pt idx="14">
                  <c:v>25990</c:v>
                </c:pt>
                <c:pt idx="15">
                  <c:v>26023</c:v>
                </c:pt>
                <c:pt idx="16">
                  <c:v>26053</c:v>
                </c:pt>
                <c:pt idx="17">
                  <c:v>26084</c:v>
                </c:pt>
                <c:pt idx="18">
                  <c:v>26114</c:v>
                </c:pt>
                <c:pt idx="19">
                  <c:v>26144</c:v>
                </c:pt>
                <c:pt idx="20">
                  <c:v>26176</c:v>
                </c:pt>
                <c:pt idx="21">
                  <c:v>26206</c:v>
                </c:pt>
                <c:pt idx="22">
                  <c:v>26235</c:v>
                </c:pt>
                <c:pt idx="23">
                  <c:v>26267</c:v>
                </c:pt>
                <c:pt idx="24">
                  <c:v>26298</c:v>
                </c:pt>
                <c:pt idx="25">
                  <c:v>26329</c:v>
                </c:pt>
                <c:pt idx="26">
                  <c:v>26358</c:v>
                </c:pt>
                <c:pt idx="27">
                  <c:v>26389</c:v>
                </c:pt>
                <c:pt idx="28">
                  <c:v>26417</c:v>
                </c:pt>
                <c:pt idx="29">
                  <c:v>26450</c:v>
                </c:pt>
                <c:pt idx="30">
                  <c:v>26480</c:v>
                </c:pt>
                <c:pt idx="31">
                  <c:v>26511</c:v>
                </c:pt>
                <c:pt idx="32">
                  <c:v>26542</c:v>
                </c:pt>
                <c:pt idx="33">
                  <c:v>26571</c:v>
                </c:pt>
                <c:pt idx="34">
                  <c:v>26603</c:v>
                </c:pt>
                <c:pt idx="35">
                  <c:v>26633</c:v>
                </c:pt>
                <c:pt idx="36">
                  <c:v>26662</c:v>
                </c:pt>
                <c:pt idx="37">
                  <c:v>26695</c:v>
                </c:pt>
                <c:pt idx="38">
                  <c:v>26723</c:v>
                </c:pt>
                <c:pt idx="39">
                  <c:v>26753</c:v>
                </c:pt>
                <c:pt idx="40">
                  <c:v>26784</c:v>
                </c:pt>
                <c:pt idx="41">
                  <c:v>26815</c:v>
                </c:pt>
                <c:pt idx="42">
                  <c:v>26844</c:v>
                </c:pt>
                <c:pt idx="43">
                  <c:v>26876</c:v>
                </c:pt>
                <c:pt idx="44">
                  <c:v>26907</c:v>
                </c:pt>
                <c:pt idx="45">
                  <c:v>26935</c:v>
                </c:pt>
                <c:pt idx="46">
                  <c:v>26968</c:v>
                </c:pt>
                <c:pt idx="47">
                  <c:v>26998</c:v>
                </c:pt>
                <c:pt idx="48">
                  <c:v>27029</c:v>
                </c:pt>
                <c:pt idx="49">
                  <c:v>27060</c:v>
                </c:pt>
                <c:pt idx="50">
                  <c:v>27088</c:v>
                </c:pt>
                <c:pt idx="51">
                  <c:v>27117</c:v>
                </c:pt>
                <c:pt idx="52">
                  <c:v>27149</c:v>
                </c:pt>
                <c:pt idx="53">
                  <c:v>27180</c:v>
                </c:pt>
                <c:pt idx="54">
                  <c:v>27208</c:v>
                </c:pt>
                <c:pt idx="55">
                  <c:v>27241</c:v>
                </c:pt>
                <c:pt idx="56">
                  <c:v>27271</c:v>
                </c:pt>
                <c:pt idx="57">
                  <c:v>27302</c:v>
                </c:pt>
                <c:pt idx="58">
                  <c:v>27333</c:v>
                </c:pt>
                <c:pt idx="59">
                  <c:v>27362</c:v>
                </c:pt>
                <c:pt idx="60">
                  <c:v>27394</c:v>
                </c:pt>
                <c:pt idx="61">
                  <c:v>27425</c:v>
                </c:pt>
                <c:pt idx="62">
                  <c:v>27453</c:v>
                </c:pt>
                <c:pt idx="63">
                  <c:v>27484</c:v>
                </c:pt>
                <c:pt idx="64">
                  <c:v>27514</c:v>
                </c:pt>
                <c:pt idx="65">
                  <c:v>27544</c:v>
                </c:pt>
                <c:pt idx="66">
                  <c:v>27575</c:v>
                </c:pt>
                <c:pt idx="67">
                  <c:v>27606</c:v>
                </c:pt>
                <c:pt idx="68">
                  <c:v>27635</c:v>
                </c:pt>
                <c:pt idx="69">
                  <c:v>27667</c:v>
                </c:pt>
                <c:pt idx="70">
                  <c:v>27698</c:v>
                </c:pt>
                <c:pt idx="71">
                  <c:v>27726</c:v>
                </c:pt>
                <c:pt idx="72">
                  <c:v>27759</c:v>
                </c:pt>
                <c:pt idx="73">
                  <c:v>27789</c:v>
                </c:pt>
                <c:pt idx="74">
                  <c:v>27817</c:v>
                </c:pt>
                <c:pt idx="75">
                  <c:v>27850</c:v>
                </c:pt>
                <c:pt idx="76">
                  <c:v>27880</c:v>
                </c:pt>
                <c:pt idx="77">
                  <c:v>27911</c:v>
                </c:pt>
                <c:pt idx="78">
                  <c:v>27941</c:v>
                </c:pt>
                <c:pt idx="79">
                  <c:v>27971</c:v>
                </c:pt>
                <c:pt idx="80">
                  <c:v>28003</c:v>
                </c:pt>
                <c:pt idx="81">
                  <c:v>28033</c:v>
                </c:pt>
                <c:pt idx="82">
                  <c:v>28062</c:v>
                </c:pt>
                <c:pt idx="83">
                  <c:v>28094</c:v>
                </c:pt>
                <c:pt idx="84">
                  <c:v>28125</c:v>
                </c:pt>
                <c:pt idx="85">
                  <c:v>28156</c:v>
                </c:pt>
                <c:pt idx="86">
                  <c:v>28184</c:v>
                </c:pt>
                <c:pt idx="87">
                  <c:v>28215</c:v>
                </c:pt>
                <c:pt idx="88">
                  <c:v>28244</c:v>
                </c:pt>
                <c:pt idx="89">
                  <c:v>28276</c:v>
                </c:pt>
                <c:pt idx="90">
                  <c:v>28306</c:v>
                </c:pt>
                <c:pt idx="91">
                  <c:v>28335</c:v>
                </c:pt>
                <c:pt idx="92">
                  <c:v>28368</c:v>
                </c:pt>
                <c:pt idx="93">
                  <c:v>28398</c:v>
                </c:pt>
                <c:pt idx="94">
                  <c:v>28429</c:v>
                </c:pt>
                <c:pt idx="95">
                  <c:v>28459</c:v>
                </c:pt>
                <c:pt idx="96">
                  <c:v>28489</c:v>
                </c:pt>
                <c:pt idx="97">
                  <c:v>28521</c:v>
                </c:pt>
                <c:pt idx="98">
                  <c:v>28549</c:v>
                </c:pt>
                <c:pt idx="99">
                  <c:v>28580</c:v>
                </c:pt>
                <c:pt idx="100">
                  <c:v>28608</c:v>
                </c:pt>
                <c:pt idx="101">
                  <c:v>28641</c:v>
                </c:pt>
                <c:pt idx="102">
                  <c:v>28671</c:v>
                </c:pt>
                <c:pt idx="103">
                  <c:v>28702</c:v>
                </c:pt>
                <c:pt idx="104">
                  <c:v>28733</c:v>
                </c:pt>
                <c:pt idx="105">
                  <c:v>28762</c:v>
                </c:pt>
                <c:pt idx="106">
                  <c:v>28794</c:v>
                </c:pt>
                <c:pt idx="107">
                  <c:v>28824</c:v>
                </c:pt>
                <c:pt idx="108">
                  <c:v>28853</c:v>
                </c:pt>
                <c:pt idx="109">
                  <c:v>28886</c:v>
                </c:pt>
                <c:pt idx="110">
                  <c:v>28914</c:v>
                </c:pt>
                <c:pt idx="111">
                  <c:v>28944</c:v>
                </c:pt>
                <c:pt idx="112">
                  <c:v>28975</c:v>
                </c:pt>
                <c:pt idx="113">
                  <c:v>29006</c:v>
                </c:pt>
                <c:pt idx="114">
                  <c:v>29035</c:v>
                </c:pt>
                <c:pt idx="115">
                  <c:v>29067</c:v>
                </c:pt>
                <c:pt idx="116">
                  <c:v>29098</c:v>
                </c:pt>
                <c:pt idx="117">
                  <c:v>29126</c:v>
                </c:pt>
                <c:pt idx="118">
                  <c:v>29159</c:v>
                </c:pt>
                <c:pt idx="119">
                  <c:v>29189</c:v>
                </c:pt>
                <c:pt idx="120">
                  <c:v>29220</c:v>
                </c:pt>
                <c:pt idx="121">
                  <c:v>29251</c:v>
                </c:pt>
                <c:pt idx="122">
                  <c:v>29280</c:v>
                </c:pt>
                <c:pt idx="123">
                  <c:v>29311</c:v>
                </c:pt>
                <c:pt idx="124">
                  <c:v>29341</c:v>
                </c:pt>
                <c:pt idx="125">
                  <c:v>29371</c:v>
                </c:pt>
                <c:pt idx="126">
                  <c:v>29402</c:v>
                </c:pt>
                <c:pt idx="127">
                  <c:v>29433</c:v>
                </c:pt>
                <c:pt idx="128">
                  <c:v>29462</c:v>
                </c:pt>
                <c:pt idx="129">
                  <c:v>29494</c:v>
                </c:pt>
                <c:pt idx="130">
                  <c:v>29525</c:v>
                </c:pt>
                <c:pt idx="131">
                  <c:v>29553</c:v>
                </c:pt>
                <c:pt idx="132">
                  <c:v>29586</c:v>
                </c:pt>
                <c:pt idx="133">
                  <c:v>29616</c:v>
                </c:pt>
                <c:pt idx="134">
                  <c:v>29644</c:v>
                </c:pt>
                <c:pt idx="135">
                  <c:v>29676</c:v>
                </c:pt>
                <c:pt idx="136">
                  <c:v>29706</c:v>
                </c:pt>
                <c:pt idx="137">
                  <c:v>29735</c:v>
                </c:pt>
                <c:pt idx="138">
                  <c:v>29767</c:v>
                </c:pt>
                <c:pt idx="139">
                  <c:v>29798</c:v>
                </c:pt>
                <c:pt idx="140">
                  <c:v>29829</c:v>
                </c:pt>
                <c:pt idx="141">
                  <c:v>29859</c:v>
                </c:pt>
                <c:pt idx="142">
                  <c:v>29889</c:v>
                </c:pt>
                <c:pt idx="143">
                  <c:v>29920</c:v>
                </c:pt>
                <c:pt idx="144">
                  <c:v>29951</c:v>
                </c:pt>
                <c:pt idx="145">
                  <c:v>29980</c:v>
                </c:pt>
                <c:pt idx="146">
                  <c:v>30008</c:v>
                </c:pt>
                <c:pt idx="147">
                  <c:v>30041</c:v>
                </c:pt>
                <c:pt idx="148">
                  <c:v>30071</c:v>
                </c:pt>
                <c:pt idx="149">
                  <c:v>30102</c:v>
                </c:pt>
                <c:pt idx="150">
                  <c:v>30132</c:v>
                </c:pt>
                <c:pt idx="151">
                  <c:v>30162</c:v>
                </c:pt>
                <c:pt idx="152">
                  <c:v>30194</c:v>
                </c:pt>
                <c:pt idx="153">
                  <c:v>30224</c:v>
                </c:pt>
                <c:pt idx="154">
                  <c:v>30253</c:v>
                </c:pt>
                <c:pt idx="155">
                  <c:v>30285</c:v>
                </c:pt>
                <c:pt idx="156">
                  <c:v>30316</c:v>
                </c:pt>
                <c:pt idx="157">
                  <c:v>30347</c:v>
                </c:pt>
                <c:pt idx="158">
                  <c:v>30375</c:v>
                </c:pt>
                <c:pt idx="159">
                  <c:v>30406</c:v>
                </c:pt>
                <c:pt idx="160">
                  <c:v>30435</c:v>
                </c:pt>
                <c:pt idx="161">
                  <c:v>30467</c:v>
                </c:pt>
                <c:pt idx="162">
                  <c:v>30497</c:v>
                </c:pt>
                <c:pt idx="163">
                  <c:v>30526</c:v>
                </c:pt>
                <c:pt idx="164">
                  <c:v>30559</c:v>
                </c:pt>
                <c:pt idx="165">
                  <c:v>30589</c:v>
                </c:pt>
                <c:pt idx="166">
                  <c:v>30620</c:v>
                </c:pt>
                <c:pt idx="167">
                  <c:v>30650</c:v>
                </c:pt>
                <c:pt idx="168">
                  <c:v>30680</c:v>
                </c:pt>
                <c:pt idx="169">
                  <c:v>30712</c:v>
                </c:pt>
                <c:pt idx="170">
                  <c:v>30741</c:v>
                </c:pt>
                <c:pt idx="171">
                  <c:v>30771</c:v>
                </c:pt>
                <c:pt idx="172">
                  <c:v>30802</c:v>
                </c:pt>
                <c:pt idx="173">
                  <c:v>30833</c:v>
                </c:pt>
                <c:pt idx="174">
                  <c:v>30862</c:v>
                </c:pt>
                <c:pt idx="175">
                  <c:v>30894</c:v>
                </c:pt>
                <c:pt idx="176">
                  <c:v>30925</c:v>
                </c:pt>
                <c:pt idx="177">
                  <c:v>30953</c:v>
                </c:pt>
                <c:pt idx="178">
                  <c:v>30986</c:v>
                </c:pt>
                <c:pt idx="179">
                  <c:v>31016</c:v>
                </c:pt>
                <c:pt idx="180">
                  <c:v>31047</c:v>
                </c:pt>
                <c:pt idx="181">
                  <c:v>31078</c:v>
                </c:pt>
                <c:pt idx="182">
                  <c:v>31106</c:v>
                </c:pt>
                <c:pt idx="183">
                  <c:v>31135</c:v>
                </c:pt>
                <c:pt idx="184">
                  <c:v>31167</c:v>
                </c:pt>
                <c:pt idx="185">
                  <c:v>31198</c:v>
                </c:pt>
                <c:pt idx="186">
                  <c:v>31226</c:v>
                </c:pt>
                <c:pt idx="187">
                  <c:v>31259</c:v>
                </c:pt>
                <c:pt idx="188">
                  <c:v>31289</c:v>
                </c:pt>
                <c:pt idx="189">
                  <c:v>31320</c:v>
                </c:pt>
                <c:pt idx="190">
                  <c:v>31351</c:v>
                </c:pt>
                <c:pt idx="191">
                  <c:v>31380</c:v>
                </c:pt>
                <c:pt idx="192">
                  <c:v>31412</c:v>
                </c:pt>
                <c:pt idx="193">
                  <c:v>31443</c:v>
                </c:pt>
                <c:pt idx="194">
                  <c:v>31471</c:v>
                </c:pt>
                <c:pt idx="195">
                  <c:v>31502</c:v>
                </c:pt>
                <c:pt idx="196">
                  <c:v>31532</c:v>
                </c:pt>
                <c:pt idx="197">
                  <c:v>31562</c:v>
                </c:pt>
                <c:pt idx="198">
                  <c:v>31593</c:v>
                </c:pt>
                <c:pt idx="199">
                  <c:v>31624</c:v>
                </c:pt>
                <c:pt idx="200">
                  <c:v>31653</c:v>
                </c:pt>
                <c:pt idx="201">
                  <c:v>31685</c:v>
                </c:pt>
                <c:pt idx="202">
                  <c:v>31716</c:v>
                </c:pt>
                <c:pt idx="203">
                  <c:v>31744</c:v>
                </c:pt>
                <c:pt idx="204">
                  <c:v>31777</c:v>
                </c:pt>
                <c:pt idx="205">
                  <c:v>31807</c:v>
                </c:pt>
                <c:pt idx="206">
                  <c:v>31835</c:v>
                </c:pt>
                <c:pt idx="207">
                  <c:v>31867</c:v>
                </c:pt>
                <c:pt idx="208">
                  <c:v>31897</c:v>
                </c:pt>
                <c:pt idx="209">
                  <c:v>31926</c:v>
                </c:pt>
                <c:pt idx="210">
                  <c:v>31958</c:v>
                </c:pt>
                <c:pt idx="211">
                  <c:v>31989</c:v>
                </c:pt>
                <c:pt idx="212">
                  <c:v>32020</c:v>
                </c:pt>
                <c:pt idx="213">
                  <c:v>32050</c:v>
                </c:pt>
                <c:pt idx="214">
                  <c:v>32080</c:v>
                </c:pt>
                <c:pt idx="215">
                  <c:v>32111</c:v>
                </c:pt>
                <c:pt idx="216">
                  <c:v>32142</c:v>
                </c:pt>
                <c:pt idx="217">
                  <c:v>32171</c:v>
                </c:pt>
                <c:pt idx="218">
                  <c:v>32202</c:v>
                </c:pt>
                <c:pt idx="219">
                  <c:v>32233</c:v>
                </c:pt>
                <c:pt idx="220">
                  <c:v>32262</c:v>
                </c:pt>
                <c:pt idx="221">
                  <c:v>32294</c:v>
                </c:pt>
                <c:pt idx="222">
                  <c:v>32324</c:v>
                </c:pt>
                <c:pt idx="223">
                  <c:v>32353</c:v>
                </c:pt>
                <c:pt idx="224">
                  <c:v>32386</c:v>
                </c:pt>
                <c:pt idx="225">
                  <c:v>32416</c:v>
                </c:pt>
                <c:pt idx="226">
                  <c:v>32447</c:v>
                </c:pt>
                <c:pt idx="227">
                  <c:v>32477</c:v>
                </c:pt>
                <c:pt idx="228">
                  <c:v>32507</c:v>
                </c:pt>
                <c:pt idx="229">
                  <c:v>32539</c:v>
                </c:pt>
                <c:pt idx="230">
                  <c:v>32567</c:v>
                </c:pt>
                <c:pt idx="231">
                  <c:v>32598</c:v>
                </c:pt>
                <c:pt idx="232">
                  <c:v>32626</c:v>
                </c:pt>
                <c:pt idx="233">
                  <c:v>32659</c:v>
                </c:pt>
                <c:pt idx="234">
                  <c:v>32689</c:v>
                </c:pt>
                <c:pt idx="235">
                  <c:v>32720</c:v>
                </c:pt>
                <c:pt idx="236">
                  <c:v>32751</c:v>
                </c:pt>
                <c:pt idx="237">
                  <c:v>32780</c:v>
                </c:pt>
                <c:pt idx="238">
                  <c:v>32812</c:v>
                </c:pt>
                <c:pt idx="239">
                  <c:v>32842</c:v>
                </c:pt>
                <c:pt idx="240">
                  <c:v>32871</c:v>
                </c:pt>
                <c:pt idx="241">
                  <c:v>32904</c:v>
                </c:pt>
                <c:pt idx="242">
                  <c:v>32932</c:v>
                </c:pt>
                <c:pt idx="243">
                  <c:v>32962</c:v>
                </c:pt>
                <c:pt idx="244">
                  <c:v>32993</c:v>
                </c:pt>
                <c:pt idx="245">
                  <c:v>33024</c:v>
                </c:pt>
                <c:pt idx="246">
                  <c:v>33053</c:v>
                </c:pt>
                <c:pt idx="247">
                  <c:v>33085</c:v>
                </c:pt>
                <c:pt idx="248">
                  <c:v>33116</c:v>
                </c:pt>
                <c:pt idx="249">
                  <c:v>33144</c:v>
                </c:pt>
                <c:pt idx="250">
                  <c:v>33177</c:v>
                </c:pt>
                <c:pt idx="251">
                  <c:v>33207</c:v>
                </c:pt>
                <c:pt idx="252">
                  <c:v>33238</c:v>
                </c:pt>
                <c:pt idx="253">
                  <c:v>33269</c:v>
                </c:pt>
                <c:pt idx="254">
                  <c:v>33297</c:v>
                </c:pt>
                <c:pt idx="255">
                  <c:v>33326</c:v>
                </c:pt>
                <c:pt idx="256">
                  <c:v>33358</c:v>
                </c:pt>
                <c:pt idx="257">
                  <c:v>33389</c:v>
                </c:pt>
                <c:pt idx="258">
                  <c:v>33417</c:v>
                </c:pt>
                <c:pt idx="259">
                  <c:v>33450</c:v>
                </c:pt>
                <c:pt idx="260">
                  <c:v>33480</c:v>
                </c:pt>
                <c:pt idx="261">
                  <c:v>33511</c:v>
                </c:pt>
                <c:pt idx="262">
                  <c:v>33542</c:v>
                </c:pt>
                <c:pt idx="263">
                  <c:v>33571</c:v>
                </c:pt>
                <c:pt idx="264">
                  <c:v>33603</c:v>
                </c:pt>
                <c:pt idx="265">
                  <c:v>33634</c:v>
                </c:pt>
                <c:pt idx="266">
                  <c:v>33662</c:v>
                </c:pt>
                <c:pt idx="267">
                  <c:v>33694</c:v>
                </c:pt>
                <c:pt idx="268">
                  <c:v>33724</c:v>
                </c:pt>
                <c:pt idx="269">
                  <c:v>33753</c:v>
                </c:pt>
                <c:pt idx="270">
                  <c:v>33785</c:v>
                </c:pt>
                <c:pt idx="271">
                  <c:v>33816</c:v>
                </c:pt>
                <c:pt idx="272">
                  <c:v>33847</c:v>
                </c:pt>
                <c:pt idx="273">
                  <c:v>33877</c:v>
                </c:pt>
                <c:pt idx="274">
                  <c:v>33907</c:v>
                </c:pt>
                <c:pt idx="275">
                  <c:v>33938</c:v>
                </c:pt>
                <c:pt idx="276">
                  <c:v>33969</c:v>
                </c:pt>
                <c:pt idx="277">
                  <c:v>33998</c:v>
                </c:pt>
                <c:pt idx="278">
                  <c:v>34026</c:v>
                </c:pt>
                <c:pt idx="279">
                  <c:v>34059</c:v>
                </c:pt>
                <c:pt idx="280">
                  <c:v>34089</c:v>
                </c:pt>
                <c:pt idx="281">
                  <c:v>34120</c:v>
                </c:pt>
                <c:pt idx="282">
                  <c:v>34150</c:v>
                </c:pt>
                <c:pt idx="283">
                  <c:v>34180</c:v>
                </c:pt>
                <c:pt idx="284">
                  <c:v>34212</c:v>
                </c:pt>
                <c:pt idx="285">
                  <c:v>34242</c:v>
                </c:pt>
                <c:pt idx="286">
                  <c:v>34271</c:v>
                </c:pt>
                <c:pt idx="287">
                  <c:v>34303</c:v>
                </c:pt>
                <c:pt idx="288">
                  <c:v>34334</c:v>
                </c:pt>
                <c:pt idx="289">
                  <c:v>34365</c:v>
                </c:pt>
                <c:pt idx="290">
                  <c:v>34393</c:v>
                </c:pt>
                <c:pt idx="291">
                  <c:v>34424</c:v>
                </c:pt>
                <c:pt idx="292">
                  <c:v>34453</c:v>
                </c:pt>
                <c:pt idx="293">
                  <c:v>34485</c:v>
                </c:pt>
                <c:pt idx="294">
                  <c:v>34515</c:v>
                </c:pt>
                <c:pt idx="295">
                  <c:v>34544</c:v>
                </c:pt>
                <c:pt idx="296">
                  <c:v>34577</c:v>
                </c:pt>
                <c:pt idx="297">
                  <c:v>34607</c:v>
                </c:pt>
                <c:pt idx="298">
                  <c:v>34638</c:v>
                </c:pt>
                <c:pt idx="299">
                  <c:v>34668</c:v>
                </c:pt>
                <c:pt idx="300">
                  <c:v>34698</c:v>
                </c:pt>
                <c:pt idx="301">
                  <c:v>34730</c:v>
                </c:pt>
                <c:pt idx="302">
                  <c:v>34758</c:v>
                </c:pt>
                <c:pt idx="303">
                  <c:v>34789</c:v>
                </c:pt>
                <c:pt idx="304">
                  <c:v>34817</c:v>
                </c:pt>
                <c:pt idx="305">
                  <c:v>34850</c:v>
                </c:pt>
                <c:pt idx="306">
                  <c:v>34880</c:v>
                </c:pt>
                <c:pt idx="307">
                  <c:v>34911</c:v>
                </c:pt>
                <c:pt idx="308">
                  <c:v>34942</c:v>
                </c:pt>
                <c:pt idx="309">
                  <c:v>34971</c:v>
                </c:pt>
                <c:pt idx="310">
                  <c:v>35003</c:v>
                </c:pt>
                <c:pt idx="311">
                  <c:v>35033</c:v>
                </c:pt>
                <c:pt idx="312">
                  <c:v>35062</c:v>
                </c:pt>
                <c:pt idx="313">
                  <c:v>35095</c:v>
                </c:pt>
                <c:pt idx="314">
                  <c:v>35124</c:v>
                </c:pt>
                <c:pt idx="315">
                  <c:v>35153</c:v>
                </c:pt>
                <c:pt idx="316">
                  <c:v>35185</c:v>
                </c:pt>
                <c:pt idx="317">
                  <c:v>35216</c:v>
                </c:pt>
                <c:pt idx="318">
                  <c:v>35244</c:v>
                </c:pt>
                <c:pt idx="319">
                  <c:v>35277</c:v>
                </c:pt>
                <c:pt idx="320">
                  <c:v>35307</c:v>
                </c:pt>
                <c:pt idx="321">
                  <c:v>35338</c:v>
                </c:pt>
                <c:pt idx="322">
                  <c:v>35369</c:v>
                </c:pt>
                <c:pt idx="323">
                  <c:v>35398</c:v>
                </c:pt>
                <c:pt idx="324">
                  <c:v>35430</c:v>
                </c:pt>
                <c:pt idx="325">
                  <c:v>35461</c:v>
                </c:pt>
                <c:pt idx="326">
                  <c:v>35489</c:v>
                </c:pt>
                <c:pt idx="327">
                  <c:v>35520</c:v>
                </c:pt>
                <c:pt idx="328">
                  <c:v>35550</c:v>
                </c:pt>
                <c:pt idx="329">
                  <c:v>35580</c:v>
                </c:pt>
                <c:pt idx="330">
                  <c:v>35611</c:v>
                </c:pt>
                <c:pt idx="331">
                  <c:v>35642</c:v>
                </c:pt>
                <c:pt idx="332">
                  <c:v>35671</c:v>
                </c:pt>
                <c:pt idx="333">
                  <c:v>35703</c:v>
                </c:pt>
                <c:pt idx="334">
                  <c:v>35734</c:v>
                </c:pt>
                <c:pt idx="335">
                  <c:v>35762</c:v>
                </c:pt>
                <c:pt idx="336">
                  <c:v>35795</c:v>
                </c:pt>
                <c:pt idx="337">
                  <c:v>35825</c:v>
                </c:pt>
                <c:pt idx="338">
                  <c:v>35853</c:v>
                </c:pt>
                <c:pt idx="339">
                  <c:v>35885</c:v>
                </c:pt>
                <c:pt idx="340">
                  <c:v>35915</c:v>
                </c:pt>
                <c:pt idx="341">
                  <c:v>35944</c:v>
                </c:pt>
                <c:pt idx="342">
                  <c:v>35976</c:v>
                </c:pt>
                <c:pt idx="343">
                  <c:v>36007</c:v>
                </c:pt>
                <c:pt idx="344">
                  <c:v>36038</c:v>
                </c:pt>
                <c:pt idx="345">
                  <c:v>36068</c:v>
                </c:pt>
                <c:pt idx="346">
                  <c:v>36098</c:v>
                </c:pt>
                <c:pt idx="347">
                  <c:v>36129</c:v>
                </c:pt>
                <c:pt idx="348">
                  <c:v>36160</c:v>
                </c:pt>
                <c:pt idx="349">
                  <c:v>36189</c:v>
                </c:pt>
                <c:pt idx="350">
                  <c:v>36217</c:v>
                </c:pt>
                <c:pt idx="351">
                  <c:v>36250</c:v>
                </c:pt>
                <c:pt idx="352">
                  <c:v>36280</c:v>
                </c:pt>
                <c:pt idx="353">
                  <c:v>36311</c:v>
                </c:pt>
                <c:pt idx="354">
                  <c:v>36341</c:v>
                </c:pt>
                <c:pt idx="355">
                  <c:v>36371</c:v>
                </c:pt>
                <c:pt idx="356">
                  <c:v>36403</c:v>
                </c:pt>
                <c:pt idx="357">
                  <c:v>36433</c:v>
                </c:pt>
                <c:pt idx="358">
                  <c:v>36462</c:v>
                </c:pt>
                <c:pt idx="359">
                  <c:v>36494</c:v>
                </c:pt>
                <c:pt idx="360">
                  <c:v>36525</c:v>
                </c:pt>
                <c:pt idx="361">
                  <c:v>36556</c:v>
                </c:pt>
                <c:pt idx="362">
                  <c:v>36585</c:v>
                </c:pt>
                <c:pt idx="363">
                  <c:v>36616</c:v>
                </c:pt>
                <c:pt idx="364">
                  <c:v>36644</c:v>
                </c:pt>
                <c:pt idx="365">
                  <c:v>36677</c:v>
                </c:pt>
                <c:pt idx="366">
                  <c:v>36707</c:v>
                </c:pt>
                <c:pt idx="367">
                  <c:v>36738</c:v>
                </c:pt>
                <c:pt idx="368">
                  <c:v>36769</c:v>
                </c:pt>
                <c:pt idx="369">
                  <c:v>36798</c:v>
                </c:pt>
                <c:pt idx="370">
                  <c:v>36830</c:v>
                </c:pt>
                <c:pt idx="371">
                  <c:v>36860</c:v>
                </c:pt>
                <c:pt idx="372">
                  <c:v>36889</c:v>
                </c:pt>
                <c:pt idx="373">
                  <c:v>36922</c:v>
                </c:pt>
                <c:pt idx="374">
                  <c:v>36950</c:v>
                </c:pt>
                <c:pt idx="375">
                  <c:v>36980</c:v>
                </c:pt>
                <c:pt idx="376">
                  <c:v>37011</c:v>
                </c:pt>
                <c:pt idx="377">
                  <c:v>37042</c:v>
                </c:pt>
                <c:pt idx="378">
                  <c:v>37071</c:v>
                </c:pt>
                <c:pt idx="379">
                  <c:v>37103</c:v>
                </c:pt>
                <c:pt idx="380">
                  <c:v>37134</c:v>
                </c:pt>
                <c:pt idx="381">
                  <c:v>37162</c:v>
                </c:pt>
                <c:pt idx="382">
                  <c:v>37195</c:v>
                </c:pt>
                <c:pt idx="383">
                  <c:v>37225</c:v>
                </c:pt>
                <c:pt idx="384">
                  <c:v>37256</c:v>
                </c:pt>
                <c:pt idx="385">
                  <c:v>37287</c:v>
                </c:pt>
                <c:pt idx="386">
                  <c:v>37315</c:v>
                </c:pt>
                <c:pt idx="387">
                  <c:v>37344</c:v>
                </c:pt>
                <c:pt idx="388">
                  <c:v>37376</c:v>
                </c:pt>
                <c:pt idx="389">
                  <c:v>37407</c:v>
                </c:pt>
                <c:pt idx="390">
                  <c:v>37435</c:v>
                </c:pt>
                <c:pt idx="391">
                  <c:v>37468</c:v>
                </c:pt>
                <c:pt idx="392">
                  <c:v>37498</c:v>
                </c:pt>
                <c:pt idx="393">
                  <c:v>37529</c:v>
                </c:pt>
                <c:pt idx="394">
                  <c:v>37560</c:v>
                </c:pt>
                <c:pt idx="395">
                  <c:v>37589</c:v>
                </c:pt>
                <c:pt idx="396">
                  <c:v>37621</c:v>
                </c:pt>
                <c:pt idx="397">
                  <c:v>37652</c:v>
                </c:pt>
                <c:pt idx="398">
                  <c:v>37680</c:v>
                </c:pt>
                <c:pt idx="399">
                  <c:v>37711</c:v>
                </c:pt>
                <c:pt idx="400">
                  <c:v>37741</c:v>
                </c:pt>
                <c:pt idx="401">
                  <c:v>37771</c:v>
                </c:pt>
                <c:pt idx="402">
                  <c:v>37802</c:v>
                </c:pt>
                <c:pt idx="403">
                  <c:v>37833</c:v>
                </c:pt>
                <c:pt idx="404">
                  <c:v>37862</c:v>
                </c:pt>
                <c:pt idx="405">
                  <c:v>37894</c:v>
                </c:pt>
                <c:pt idx="406">
                  <c:v>37925</c:v>
                </c:pt>
                <c:pt idx="407">
                  <c:v>37953</c:v>
                </c:pt>
                <c:pt idx="408">
                  <c:v>37986</c:v>
                </c:pt>
                <c:pt idx="409">
                  <c:v>38016</c:v>
                </c:pt>
                <c:pt idx="410">
                  <c:v>38044</c:v>
                </c:pt>
                <c:pt idx="411">
                  <c:v>38077</c:v>
                </c:pt>
                <c:pt idx="412">
                  <c:v>38107</c:v>
                </c:pt>
                <c:pt idx="413">
                  <c:v>38138</c:v>
                </c:pt>
                <c:pt idx="414">
                  <c:v>38168</c:v>
                </c:pt>
                <c:pt idx="415">
                  <c:v>38198</c:v>
                </c:pt>
                <c:pt idx="416">
                  <c:v>38230</c:v>
                </c:pt>
                <c:pt idx="417">
                  <c:v>38260</c:v>
                </c:pt>
                <c:pt idx="418">
                  <c:v>38289</c:v>
                </c:pt>
                <c:pt idx="419">
                  <c:v>38321</c:v>
                </c:pt>
                <c:pt idx="420">
                  <c:v>38352</c:v>
                </c:pt>
                <c:pt idx="421">
                  <c:v>38383</c:v>
                </c:pt>
                <c:pt idx="422">
                  <c:v>38411</c:v>
                </c:pt>
                <c:pt idx="423">
                  <c:v>38442</c:v>
                </c:pt>
                <c:pt idx="424">
                  <c:v>38471</c:v>
                </c:pt>
                <c:pt idx="425">
                  <c:v>38503</c:v>
                </c:pt>
                <c:pt idx="426">
                  <c:v>38533</c:v>
                </c:pt>
                <c:pt idx="427">
                  <c:v>38562</c:v>
                </c:pt>
                <c:pt idx="428">
                  <c:v>38595</c:v>
                </c:pt>
                <c:pt idx="429">
                  <c:v>38625</c:v>
                </c:pt>
                <c:pt idx="430">
                  <c:v>38656</c:v>
                </c:pt>
                <c:pt idx="431">
                  <c:v>38686</c:v>
                </c:pt>
                <c:pt idx="432">
                  <c:v>38716</c:v>
                </c:pt>
                <c:pt idx="433">
                  <c:v>38748</c:v>
                </c:pt>
                <c:pt idx="434">
                  <c:v>38776</c:v>
                </c:pt>
                <c:pt idx="435">
                  <c:v>38807</c:v>
                </c:pt>
                <c:pt idx="436">
                  <c:v>38835</c:v>
                </c:pt>
                <c:pt idx="437">
                  <c:v>38868</c:v>
                </c:pt>
                <c:pt idx="438">
                  <c:v>38898</c:v>
                </c:pt>
                <c:pt idx="439">
                  <c:v>38929</c:v>
                </c:pt>
                <c:pt idx="440">
                  <c:v>38960</c:v>
                </c:pt>
                <c:pt idx="441">
                  <c:v>38989</c:v>
                </c:pt>
                <c:pt idx="442">
                  <c:v>39021</c:v>
                </c:pt>
                <c:pt idx="443">
                  <c:v>39051</c:v>
                </c:pt>
                <c:pt idx="444">
                  <c:v>39080</c:v>
                </c:pt>
                <c:pt idx="445">
                  <c:v>39113</c:v>
                </c:pt>
                <c:pt idx="446">
                  <c:v>39141</c:v>
                </c:pt>
                <c:pt idx="447">
                  <c:v>39171</c:v>
                </c:pt>
                <c:pt idx="448">
                  <c:v>39202</c:v>
                </c:pt>
                <c:pt idx="449">
                  <c:v>39233</c:v>
                </c:pt>
                <c:pt idx="450">
                  <c:v>39262</c:v>
                </c:pt>
                <c:pt idx="451">
                  <c:v>39294</c:v>
                </c:pt>
                <c:pt idx="452">
                  <c:v>39325</c:v>
                </c:pt>
                <c:pt idx="453">
                  <c:v>39353</c:v>
                </c:pt>
                <c:pt idx="454">
                  <c:v>39386</c:v>
                </c:pt>
                <c:pt idx="455">
                  <c:v>39416</c:v>
                </c:pt>
                <c:pt idx="456">
                  <c:v>39447</c:v>
                </c:pt>
                <c:pt idx="457">
                  <c:v>39478</c:v>
                </c:pt>
                <c:pt idx="458">
                  <c:v>39507</c:v>
                </c:pt>
                <c:pt idx="459">
                  <c:v>39538</c:v>
                </c:pt>
                <c:pt idx="460">
                  <c:v>39568</c:v>
                </c:pt>
                <c:pt idx="461">
                  <c:v>39598</c:v>
                </c:pt>
                <c:pt idx="462">
                  <c:v>39629</c:v>
                </c:pt>
                <c:pt idx="463">
                  <c:v>39660</c:v>
                </c:pt>
                <c:pt idx="464">
                  <c:v>39689</c:v>
                </c:pt>
                <c:pt idx="465">
                  <c:v>39721</c:v>
                </c:pt>
                <c:pt idx="466">
                  <c:v>39752</c:v>
                </c:pt>
                <c:pt idx="467">
                  <c:v>39780</c:v>
                </c:pt>
                <c:pt idx="468">
                  <c:v>39813</c:v>
                </c:pt>
                <c:pt idx="469">
                  <c:v>39843</c:v>
                </c:pt>
                <c:pt idx="470">
                  <c:v>39871</c:v>
                </c:pt>
                <c:pt idx="471">
                  <c:v>39903</c:v>
                </c:pt>
                <c:pt idx="472">
                  <c:v>39933</c:v>
                </c:pt>
                <c:pt idx="473">
                  <c:v>39962</c:v>
                </c:pt>
                <c:pt idx="474">
                  <c:v>39994</c:v>
                </c:pt>
                <c:pt idx="475">
                  <c:v>40025</c:v>
                </c:pt>
                <c:pt idx="476">
                  <c:v>40056</c:v>
                </c:pt>
                <c:pt idx="477">
                  <c:v>40086</c:v>
                </c:pt>
                <c:pt idx="478">
                  <c:v>40116</c:v>
                </c:pt>
                <c:pt idx="479">
                  <c:v>40147</c:v>
                </c:pt>
                <c:pt idx="480">
                  <c:v>40178</c:v>
                </c:pt>
                <c:pt idx="481">
                  <c:v>40207</c:v>
                </c:pt>
                <c:pt idx="482">
                  <c:v>40235</c:v>
                </c:pt>
                <c:pt idx="483">
                  <c:v>40268</c:v>
                </c:pt>
                <c:pt idx="484">
                  <c:v>40298</c:v>
                </c:pt>
                <c:pt idx="485">
                  <c:v>40329</c:v>
                </c:pt>
                <c:pt idx="486">
                  <c:v>40359</c:v>
                </c:pt>
                <c:pt idx="487">
                  <c:v>40389</c:v>
                </c:pt>
                <c:pt idx="488">
                  <c:v>40421</c:v>
                </c:pt>
                <c:pt idx="489">
                  <c:v>40451</c:v>
                </c:pt>
                <c:pt idx="490">
                  <c:v>40480</c:v>
                </c:pt>
                <c:pt idx="491">
                  <c:v>40512</c:v>
                </c:pt>
                <c:pt idx="492">
                  <c:v>40543</c:v>
                </c:pt>
                <c:pt idx="493">
                  <c:v>40574</c:v>
                </c:pt>
                <c:pt idx="494">
                  <c:v>40602</c:v>
                </c:pt>
                <c:pt idx="495">
                  <c:v>40633</c:v>
                </c:pt>
                <c:pt idx="496">
                  <c:v>40662</c:v>
                </c:pt>
                <c:pt idx="497">
                  <c:v>40694</c:v>
                </c:pt>
                <c:pt idx="498">
                  <c:v>40724</c:v>
                </c:pt>
                <c:pt idx="499">
                  <c:v>40753</c:v>
                </c:pt>
                <c:pt idx="500">
                  <c:v>40786</c:v>
                </c:pt>
                <c:pt idx="501">
                  <c:v>40816</c:v>
                </c:pt>
                <c:pt idx="502">
                  <c:v>40847</c:v>
                </c:pt>
                <c:pt idx="503">
                  <c:v>40877</c:v>
                </c:pt>
                <c:pt idx="504">
                  <c:v>40907</c:v>
                </c:pt>
                <c:pt idx="505">
                  <c:v>40939</c:v>
                </c:pt>
                <c:pt idx="506">
                  <c:v>40968</c:v>
                </c:pt>
                <c:pt idx="507">
                  <c:v>40998</c:v>
                </c:pt>
                <c:pt idx="508">
                  <c:v>41029</c:v>
                </c:pt>
                <c:pt idx="509">
                  <c:v>41060</c:v>
                </c:pt>
                <c:pt idx="510">
                  <c:v>41089</c:v>
                </c:pt>
                <c:pt idx="511">
                  <c:v>41121</c:v>
                </c:pt>
                <c:pt idx="512">
                  <c:v>41152</c:v>
                </c:pt>
                <c:pt idx="513">
                  <c:v>41180</c:v>
                </c:pt>
                <c:pt idx="514">
                  <c:v>41213</c:v>
                </c:pt>
                <c:pt idx="515">
                  <c:v>41243</c:v>
                </c:pt>
                <c:pt idx="516">
                  <c:v>41274</c:v>
                </c:pt>
                <c:pt idx="517">
                  <c:v>41305</c:v>
                </c:pt>
                <c:pt idx="518">
                  <c:v>41333</c:v>
                </c:pt>
                <c:pt idx="519">
                  <c:v>41362</c:v>
                </c:pt>
                <c:pt idx="520">
                  <c:v>41394</c:v>
                </c:pt>
                <c:pt idx="521">
                  <c:v>41425</c:v>
                </c:pt>
                <c:pt idx="522">
                  <c:v>41453</c:v>
                </c:pt>
                <c:pt idx="523">
                  <c:v>41486</c:v>
                </c:pt>
                <c:pt idx="524">
                  <c:v>41516</c:v>
                </c:pt>
                <c:pt idx="525">
                  <c:v>41547</c:v>
                </c:pt>
                <c:pt idx="526">
                  <c:v>41578</c:v>
                </c:pt>
                <c:pt idx="527">
                  <c:v>41607</c:v>
                </c:pt>
                <c:pt idx="528">
                  <c:v>41639</c:v>
                </c:pt>
                <c:pt idx="529">
                  <c:v>41670</c:v>
                </c:pt>
                <c:pt idx="530">
                  <c:v>41698</c:v>
                </c:pt>
                <c:pt idx="531">
                  <c:v>41729</c:v>
                </c:pt>
                <c:pt idx="532">
                  <c:v>41759</c:v>
                </c:pt>
                <c:pt idx="533">
                  <c:v>41789</c:v>
                </c:pt>
                <c:pt idx="534">
                  <c:v>41820</c:v>
                </c:pt>
                <c:pt idx="535">
                  <c:v>41851</c:v>
                </c:pt>
                <c:pt idx="536">
                  <c:v>41880</c:v>
                </c:pt>
                <c:pt idx="537">
                  <c:v>41912</c:v>
                </c:pt>
                <c:pt idx="538">
                  <c:v>41943</c:v>
                </c:pt>
                <c:pt idx="539">
                  <c:v>41971</c:v>
                </c:pt>
                <c:pt idx="540">
                  <c:v>42004</c:v>
                </c:pt>
                <c:pt idx="541">
                  <c:v>42034</c:v>
                </c:pt>
                <c:pt idx="542">
                  <c:v>42062</c:v>
                </c:pt>
                <c:pt idx="543">
                  <c:v>42094</c:v>
                </c:pt>
                <c:pt idx="544">
                  <c:v>42124</c:v>
                </c:pt>
                <c:pt idx="545">
                  <c:v>42153</c:v>
                </c:pt>
                <c:pt idx="546">
                  <c:v>42185</c:v>
                </c:pt>
                <c:pt idx="547">
                  <c:v>42216</c:v>
                </c:pt>
                <c:pt idx="548">
                  <c:v>42247</c:v>
                </c:pt>
                <c:pt idx="549">
                  <c:v>42277</c:v>
                </c:pt>
                <c:pt idx="550">
                  <c:v>42307</c:v>
                </c:pt>
                <c:pt idx="551">
                  <c:v>42338</c:v>
                </c:pt>
                <c:pt idx="552">
                  <c:v>42369</c:v>
                </c:pt>
                <c:pt idx="553">
                  <c:v>42398</c:v>
                </c:pt>
                <c:pt idx="554">
                  <c:v>42429</c:v>
                </c:pt>
                <c:pt idx="555">
                  <c:v>42460</c:v>
                </c:pt>
                <c:pt idx="556">
                  <c:v>42489</c:v>
                </c:pt>
                <c:pt idx="557">
                  <c:v>42521</c:v>
                </c:pt>
                <c:pt idx="558">
                  <c:v>42551</c:v>
                </c:pt>
                <c:pt idx="559">
                  <c:v>42580</c:v>
                </c:pt>
                <c:pt idx="560">
                  <c:v>42613</c:v>
                </c:pt>
                <c:pt idx="561">
                  <c:v>42643</c:v>
                </c:pt>
                <c:pt idx="562">
                  <c:v>42674</c:v>
                </c:pt>
                <c:pt idx="563">
                  <c:v>42704</c:v>
                </c:pt>
                <c:pt idx="564">
                  <c:v>42734</c:v>
                </c:pt>
                <c:pt idx="565">
                  <c:v>42766</c:v>
                </c:pt>
                <c:pt idx="566">
                  <c:v>42794</c:v>
                </c:pt>
                <c:pt idx="567">
                  <c:v>42825</c:v>
                </c:pt>
                <c:pt idx="568">
                  <c:v>42853</c:v>
                </c:pt>
                <c:pt idx="569">
                  <c:v>42886</c:v>
                </c:pt>
                <c:pt idx="570">
                  <c:v>42916</c:v>
                </c:pt>
                <c:pt idx="571">
                  <c:v>42947</c:v>
                </c:pt>
                <c:pt idx="572">
                  <c:v>42978</c:v>
                </c:pt>
                <c:pt idx="573">
                  <c:v>43007</c:v>
                </c:pt>
                <c:pt idx="574">
                  <c:v>43039</c:v>
                </c:pt>
                <c:pt idx="575">
                  <c:v>43069</c:v>
                </c:pt>
                <c:pt idx="576">
                  <c:v>43098</c:v>
                </c:pt>
                <c:pt idx="577">
                  <c:v>43131</c:v>
                </c:pt>
                <c:pt idx="578">
                  <c:v>43159</c:v>
                </c:pt>
                <c:pt idx="579">
                  <c:v>43189</c:v>
                </c:pt>
                <c:pt idx="580">
                  <c:v>43220</c:v>
                </c:pt>
                <c:pt idx="581">
                  <c:v>43251</c:v>
                </c:pt>
                <c:pt idx="582">
                  <c:v>43280</c:v>
                </c:pt>
                <c:pt idx="583">
                  <c:v>43312</c:v>
                </c:pt>
                <c:pt idx="584">
                  <c:v>43343</c:v>
                </c:pt>
                <c:pt idx="585">
                  <c:v>43371</c:v>
                </c:pt>
                <c:pt idx="586">
                  <c:v>43404</c:v>
                </c:pt>
                <c:pt idx="587">
                  <c:v>43434</c:v>
                </c:pt>
                <c:pt idx="588">
                  <c:v>43465</c:v>
                </c:pt>
                <c:pt idx="589">
                  <c:v>43496</c:v>
                </c:pt>
                <c:pt idx="590">
                  <c:v>43524</c:v>
                </c:pt>
                <c:pt idx="591">
                  <c:v>43553</c:v>
                </c:pt>
                <c:pt idx="592">
                  <c:v>43585</c:v>
                </c:pt>
                <c:pt idx="593">
                  <c:v>43616</c:v>
                </c:pt>
                <c:pt idx="594">
                  <c:v>43644</c:v>
                </c:pt>
                <c:pt idx="595">
                  <c:v>43677</c:v>
                </c:pt>
                <c:pt idx="596">
                  <c:v>43707</c:v>
                </c:pt>
                <c:pt idx="597">
                  <c:v>43738</c:v>
                </c:pt>
                <c:pt idx="598">
                  <c:v>43769</c:v>
                </c:pt>
                <c:pt idx="599">
                  <c:v>43798</c:v>
                </c:pt>
                <c:pt idx="600">
                  <c:v>43830</c:v>
                </c:pt>
                <c:pt idx="601">
                  <c:v>43861</c:v>
                </c:pt>
                <c:pt idx="602">
                  <c:v>43889</c:v>
                </c:pt>
                <c:pt idx="603">
                  <c:v>43921</c:v>
                </c:pt>
                <c:pt idx="604">
                  <c:v>43951</c:v>
                </c:pt>
                <c:pt idx="605">
                  <c:v>43980</c:v>
                </c:pt>
                <c:pt idx="606">
                  <c:v>44012</c:v>
                </c:pt>
                <c:pt idx="607">
                  <c:v>44043</c:v>
                </c:pt>
                <c:pt idx="608">
                  <c:v>44074</c:v>
                </c:pt>
                <c:pt idx="609">
                  <c:v>44104</c:v>
                </c:pt>
                <c:pt idx="610">
                  <c:v>44134</c:v>
                </c:pt>
                <c:pt idx="611">
                  <c:v>44165</c:v>
                </c:pt>
                <c:pt idx="612">
                  <c:v>44196</c:v>
                </c:pt>
                <c:pt idx="613">
                  <c:v>44225</c:v>
                </c:pt>
                <c:pt idx="614">
                  <c:v>44253</c:v>
                </c:pt>
                <c:pt idx="615">
                  <c:v>44286</c:v>
                </c:pt>
                <c:pt idx="616">
                  <c:v>44316</c:v>
                </c:pt>
                <c:pt idx="617">
                  <c:v>44347</c:v>
                </c:pt>
                <c:pt idx="618">
                  <c:v>44377</c:v>
                </c:pt>
                <c:pt idx="619">
                  <c:v>44407</c:v>
                </c:pt>
                <c:pt idx="620">
                  <c:v>44439</c:v>
                </c:pt>
                <c:pt idx="621">
                  <c:v>44469</c:v>
                </c:pt>
                <c:pt idx="622">
                  <c:v>44498</c:v>
                </c:pt>
                <c:pt idx="623">
                  <c:v>44530</c:v>
                </c:pt>
                <c:pt idx="624">
                  <c:v>44561</c:v>
                </c:pt>
              </c:numCache>
            </c:numRef>
          </c:xVal>
          <c:yVal>
            <c:numRef>
              <c:f>'World-Daten USD'!$G$4:$G$628</c:f>
              <c:numCache>
                <c:formatCode>General</c:formatCode>
                <c:ptCount val="625"/>
                <c:pt idx="180" formatCode="0.00%">
                  <c:v>1.9161299999999999</c:v>
                </c:pt>
                <c:pt idx="181" formatCode="0.00%">
                  <c:v>2.2569583399502413</c:v>
                </c:pt>
                <c:pt idx="182" formatCode="0.00%">
                  <c:v>2.1637082285303628</c:v>
                </c:pt>
                <c:pt idx="183" formatCode="0.00%">
                  <c:v>2.2625680599336802</c:v>
                </c:pt>
                <c:pt idx="184" formatCode="0.00%">
                  <c:v>2.5880692722797987</c:v>
                </c:pt>
                <c:pt idx="185" formatCode="0.00%">
                  <c:v>3.0254970478370895</c:v>
                </c:pt>
                <c:pt idx="186" formatCode="0.00%">
                  <c:v>3.1997504509178958</c:v>
                </c:pt>
                <c:pt idx="187" formatCode="0.00%">
                  <c:v>3.0351538416797537</c:v>
                </c:pt>
                <c:pt idx="188" formatCode="0.00%">
                  <c:v>2.9374204664466941</c:v>
                </c:pt>
                <c:pt idx="189" formatCode="0.00%">
                  <c:v>2.8417533027152624</c:v>
                </c:pt>
                <c:pt idx="190" formatCode="0.00%">
                  <c:v>3.1081559891046799</c:v>
                </c:pt>
                <c:pt idx="191" formatCode="0.00%">
                  <c:v>3.2417232528672146</c:v>
                </c:pt>
                <c:pt idx="192" formatCode="0.00%">
                  <c:v>3.2295310323479329</c:v>
                </c:pt>
                <c:pt idx="193" formatCode="0.00%">
                  <c:v>3.1025165484516961</c:v>
                </c:pt>
                <c:pt idx="194" formatCode="0.00%">
                  <c:v>3.4244713875710184</c:v>
                </c:pt>
                <c:pt idx="195" formatCode="0.00%">
                  <c:v>3.6516603854750169</c:v>
                </c:pt>
                <c:pt idx="196" formatCode="0.00%">
                  <c:v>3.6271359878292841</c:v>
                </c:pt>
                <c:pt idx="197" formatCode="0.00%">
                  <c:v>3.7245070213515872</c:v>
                </c:pt>
                <c:pt idx="198" formatCode="0.00%">
                  <c:v>3.8634548108971707</c:v>
                </c:pt>
                <c:pt idx="199" formatCode="0.00%">
                  <c:v>3.9809178112869503</c:v>
                </c:pt>
                <c:pt idx="200" formatCode="0.00%">
                  <c:v>4.2991954852201228</c:v>
                </c:pt>
                <c:pt idx="201" formatCode="0.00%">
                  <c:v>4.1361163867018247</c:v>
                </c:pt>
                <c:pt idx="202" formatCode="0.00%">
                  <c:v>4.2455654473843083</c:v>
                </c:pt>
                <c:pt idx="203" formatCode="0.00%">
                  <c:v>4.4202769093345244</c:v>
                </c:pt>
                <c:pt idx="204" formatCode="0.00%">
                  <c:v>4.0702018969244724</c:v>
                </c:pt>
                <c:pt idx="205" formatCode="0.00%">
                  <c:v>4.4644229718024402</c:v>
                </c:pt>
                <c:pt idx="206" formatCode="0.00%">
                  <c:v>4.4347590161411814</c:v>
                </c:pt>
                <c:pt idx="207" formatCode="0.00%">
                  <c:v>4.6909902785432989</c:v>
                </c:pt>
                <c:pt idx="208" formatCode="0.00%">
                  <c:v>4.9445083879919274</c:v>
                </c:pt>
                <c:pt idx="209" formatCode="0.00%">
                  <c:v>4.8326302614500278</c:v>
                </c:pt>
                <c:pt idx="210" formatCode="0.00%">
                  <c:v>4.9663998481349072</c:v>
                </c:pt>
                <c:pt idx="211" formatCode="0.00%">
                  <c:v>4.9916810119877546</c:v>
                </c:pt>
                <c:pt idx="212" formatCode="0.00%">
                  <c:v>5.1692216802496445</c:v>
                </c:pt>
                <c:pt idx="213" formatCode="0.00%">
                  <c:v>5.1540928633507406</c:v>
                </c:pt>
                <c:pt idx="214" formatCode="0.00%">
                  <c:v>4.0658763940378657</c:v>
                </c:pt>
                <c:pt idx="215" formatCode="0.00%">
                  <c:v>3.694756296430513</c:v>
                </c:pt>
                <c:pt idx="216" formatCode="0.00%">
                  <c:v>3.8086090688455059</c:v>
                </c:pt>
                <c:pt idx="217" formatCode="0.00%">
                  <c:v>3.9132475537187741</c:v>
                </c:pt>
                <c:pt idx="218" formatCode="0.00%">
                  <c:v>4.1613198964731763</c:v>
                </c:pt>
                <c:pt idx="219" formatCode="0.00%">
                  <c:v>4.3083515848926384</c:v>
                </c:pt>
                <c:pt idx="220" formatCode="0.00%">
                  <c:v>4.6590379851974904</c:v>
                </c:pt>
                <c:pt idx="221" formatCode="0.00%">
                  <c:v>4.5610235049092536</c:v>
                </c:pt>
                <c:pt idx="222" formatCode="0.00%">
                  <c:v>4.5171452858779615</c:v>
                </c:pt>
                <c:pt idx="223" formatCode="0.00%">
                  <c:v>4.4885640025990909</c:v>
                </c:pt>
                <c:pt idx="224" formatCode="0.00%">
                  <c:v>4.4108540563344212</c:v>
                </c:pt>
                <c:pt idx="225" formatCode="0.00%">
                  <c:v>4.4802905171908858</c:v>
                </c:pt>
                <c:pt idx="226" formatCode="0.00%">
                  <c:v>4.7851582319769213</c:v>
                </c:pt>
                <c:pt idx="227" formatCode="0.00%">
                  <c:v>5.8767000074954412</c:v>
                </c:pt>
                <c:pt idx="228" formatCode="0.00%">
                  <c:v>5.9945753489075129</c:v>
                </c:pt>
                <c:pt idx="229" formatCode="0.00%">
                  <c:v>6.1907265893882455</c:v>
                </c:pt>
                <c:pt idx="230" formatCode="0.00%">
                  <c:v>6.0342507344132077</c:v>
                </c:pt>
                <c:pt idx="231" formatCode="0.00%">
                  <c:v>6.1688583936689678</c:v>
                </c:pt>
                <c:pt idx="232" formatCode="0.00%">
                  <c:v>6.456631364457496</c:v>
                </c:pt>
                <c:pt idx="233" formatCode="0.00%">
                  <c:v>6.5769862084961375</c:v>
                </c:pt>
                <c:pt idx="234" formatCode="0.00%">
                  <c:v>6.7325602814670171</c:v>
                </c:pt>
                <c:pt idx="235" formatCode="0.00%">
                  <c:v>8.1458529135338331</c:v>
                </c:pt>
                <c:pt idx="236" formatCode="0.00%">
                  <c:v>8.8752478680637559</c:v>
                </c:pt>
                <c:pt idx="237" formatCode="0.00%">
                  <c:v>10.195697896749522</c:v>
                </c:pt>
                <c:pt idx="238" formatCode="0.00%">
                  <c:v>8.8744342287515412</c:v>
                </c:pt>
                <c:pt idx="239" formatCode="0.00%">
                  <c:v>9.4289085611088339</c:v>
                </c:pt>
                <c:pt idx="240" formatCode="0.00%">
                  <c:v>9.943205119538522</c:v>
                </c:pt>
                <c:pt idx="241" formatCode="0.00%">
                  <c:v>8.102122889647104</c:v>
                </c:pt>
                <c:pt idx="242" formatCode="0.00%">
                  <c:v>7.0025929907935272</c:v>
                </c:pt>
                <c:pt idx="243" formatCode="0.00%">
                  <c:v>6.4623387805621828</c:v>
                </c:pt>
                <c:pt idx="244" formatCode="0.00%">
                  <c:v>6.0600282485875709</c:v>
                </c:pt>
                <c:pt idx="245" formatCode="0.00%">
                  <c:v>6.6209931178380925</c:v>
                </c:pt>
                <c:pt idx="246" formatCode="0.00%">
                  <c:v>6.470304762537805</c:v>
                </c:pt>
                <c:pt idx="247" formatCode="0.00%">
                  <c:v>6.9768701739573986</c:v>
                </c:pt>
                <c:pt idx="248" formatCode="0.00%">
                  <c:v>6.3414980570816031</c:v>
                </c:pt>
                <c:pt idx="249" formatCode="0.00%">
                  <c:v>5.852197182310654</c:v>
                </c:pt>
                <c:pt idx="250" formatCode="0.00%">
                  <c:v>6.0065771683284046</c:v>
                </c:pt>
                <c:pt idx="251" formatCode="0.00%">
                  <c:v>5.7056565965323411</c:v>
                </c:pt>
                <c:pt idx="252" formatCode="0.00%">
                  <c:v>5.8377857900318135</c:v>
                </c:pt>
                <c:pt idx="253" formatCode="0.00%">
                  <c:v>5.5042287084916834</c:v>
                </c:pt>
                <c:pt idx="254" formatCode="0.00%">
                  <c:v>6.1570556575499387</c:v>
                </c:pt>
                <c:pt idx="255" formatCode="0.00%">
                  <c:v>5.8629973402811695</c:v>
                </c:pt>
                <c:pt idx="256" formatCode="0.00%">
                  <c:v>5.9652947563290404</c:v>
                </c:pt>
                <c:pt idx="257" formatCode="0.00%">
                  <c:v>6.2416354219623793</c:v>
                </c:pt>
                <c:pt idx="258" formatCode="0.00%">
                  <c:v>5.589610209460397</c:v>
                </c:pt>
                <c:pt idx="259" formatCode="0.00%">
                  <c:v>5.9638500793477922</c:v>
                </c:pt>
                <c:pt idx="260" formatCode="0.00%">
                  <c:v>5.9553705089820355</c:v>
                </c:pt>
                <c:pt idx="261" formatCode="0.00%">
                  <c:v>6.0761909180178293</c:v>
                </c:pt>
                <c:pt idx="262" formatCode="0.00%">
                  <c:v>6.4494183065188118</c:v>
                </c:pt>
                <c:pt idx="263" formatCode="0.00%">
                  <c:v>6.1506137486124297</c:v>
                </c:pt>
                <c:pt idx="264" formatCode="0.00%">
                  <c:v>6.1324709913441611</c:v>
                </c:pt>
                <c:pt idx="265" formatCode="0.00%">
                  <c:v>6.2414073385973063</c:v>
                </c:pt>
                <c:pt idx="266" formatCode="0.00%">
                  <c:v>6.1456540163125037</c:v>
                </c:pt>
                <c:pt idx="267" formatCode="0.00%">
                  <c:v>5.8496741231055722</c:v>
                </c:pt>
                <c:pt idx="268" formatCode="0.00%">
                  <c:v>5.8678544340046139</c:v>
                </c:pt>
                <c:pt idx="269" formatCode="0.00%">
                  <c:v>6.2371499635153906</c:v>
                </c:pt>
                <c:pt idx="270" formatCode="0.00%">
                  <c:v>5.7387806335019551</c:v>
                </c:pt>
                <c:pt idx="271" formatCode="0.00%">
                  <c:v>5.8455578037340201</c:v>
                </c:pt>
                <c:pt idx="272" formatCode="0.00%">
                  <c:v>5.9839719604758779</c:v>
                </c:pt>
                <c:pt idx="273" formatCode="0.00%">
                  <c:v>5.8326105483863664</c:v>
                </c:pt>
                <c:pt idx="274" formatCode="0.00%">
                  <c:v>5.7608422086492119</c:v>
                </c:pt>
                <c:pt idx="275" formatCode="0.00%">
                  <c:v>5.7945315519449521</c:v>
                </c:pt>
                <c:pt idx="276" formatCode="0.00%">
                  <c:v>5.7140999442689955</c:v>
                </c:pt>
                <c:pt idx="277" formatCode="0.00%">
                  <c:v>5.9386675445580934</c:v>
                </c:pt>
                <c:pt idx="278" formatCode="0.00%">
                  <c:v>6.1559654970218816</c:v>
                </c:pt>
                <c:pt idx="279" formatCode="0.00%">
                  <c:v>6.2411884111459681</c:v>
                </c:pt>
                <c:pt idx="280" formatCode="0.00%">
                  <c:v>6.2493924665856611</c:v>
                </c:pt>
                <c:pt idx="281" formatCode="0.00%">
                  <c:v>6.3227215326761144</c:v>
                </c:pt>
                <c:pt idx="282" formatCode="0.00%">
                  <c:v>6.1882417962003453</c:v>
                </c:pt>
                <c:pt idx="283" formatCode="0.00%">
                  <c:v>5.8414561060954622</c:v>
                </c:pt>
                <c:pt idx="284" formatCode="0.00%">
                  <c:v>5.9931206964979813</c:v>
                </c:pt>
                <c:pt idx="285" formatCode="0.00%">
                  <c:v>5.7842875916318404</c:v>
                </c:pt>
                <c:pt idx="286" formatCode="0.00%">
                  <c:v>6.1081292240459382</c:v>
                </c:pt>
                <c:pt idx="287" formatCode="0.00%">
                  <c:v>5.9504079442114062</c:v>
                </c:pt>
                <c:pt idx="288" formatCode="0.00%">
                  <c:v>6.0589011829979915</c:v>
                </c:pt>
                <c:pt idx="289" formatCode="0.00%">
                  <c:v>6.3354248154666033</c:v>
                </c:pt>
                <c:pt idx="290" formatCode="0.00%">
                  <c:v>6.3807443570885107</c:v>
                </c:pt>
                <c:pt idx="291" formatCode="0.00%">
                  <c:v>5.7773707080173802</c:v>
                </c:pt>
                <c:pt idx="292" formatCode="0.00%">
                  <c:v>5.9959772531953401</c:v>
                </c:pt>
                <c:pt idx="293" formatCode="0.00%">
                  <c:v>6.1364451198709791</c:v>
                </c:pt>
                <c:pt idx="294" formatCode="0.00%">
                  <c:v>5.915694467053739</c:v>
                </c:pt>
                <c:pt idx="295" formatCode="0.00%">
                  <c:v>5.9935964187822428</c:v>
                </c:pt>
                <c:pt idx="296" formatCode="0.00%">
                  <c:v>5.9252245564973203</c:v>
                </c:pt>
                <c:pt idx="297" formatCode="0.00%">
                  <c:v>5.5942085268045583</c:v>
                </c:pt>
                <c:pt idx="298" formatCode="0.00%">
                  <c:v>6.3259790805156895</c:v>
                </c:pt>
                <c:pt idx="299" formatCode="0.00%">
                  <c:v>5.7985000649067127</c:v>
                </c:pt>
                <c:pt idx="300" formatCode="0.00%">
                  <c:v>5.6849982756638697</c:v>
                </c:pt>
                <c:pt idx="301" formatCode="0.00%">
                  <c:v>5.2098788190961587</c:v>
                </c:pt>
                <c:pt idx="302" formatCode="0.00%">
                  <c:v>5.2965805434057991</c:v>
                </c:pt>
                <c:pt idx="303" formatCode="0.00%">
                  <c:v>6.3951187214889238</c:v>
                </c:pt>
                <c:pt idx="304" formatCode="0.00%">
                  <c:v>6.1819845709105206</c:v>
                </c:pt>
                <c:pt idx="305" formatCode="0.00%">
                  <c:v>5.902952302274012</c:v>
                </c:pt>
                <c:pt idx="306" formatCode="0.00%">
                  <c:v>5.5847360476395496</c:v>
                </c:pt>
                <c:pt idx="307" formatCode="0.00%">
                  <c:v>5.7077393895465898</c:v>
                </c:pt>
                <c:pt idx="308" formatCode="0.00%">
                  <c:v>5.4322415946988221</c:v>
                </c:pt>
                <c:pt idx="309" formatCode="0.00%">
                  <c:v>5.4262241634743091</c:v>
                </c:pt>
                <c:pt idx="310" formatCode="0.00%">
                  <c:v>5.1456055988891682</c:v>
                </c:pt>
                <c:pt idx="311" formatCode="0.00%">
                  <c:v>5.1033521802143529</c:v>
                </c:pt>
                <c:pt idx="312" formatCode="0.00%">
                  <c:v>5.4216031539854743</c:v>
                </c:pt>
                <c:pt idx="313" formatCode="0.00%">
                  <c:v>5.7333521790341582</c:v>
                </c:pt>
                <c:pt idx="314" formatCode="0.00%">
                  <c:v>5.7542638062751958</c:v>
                </c:pt>
                <c:pt idx="315" formatCode="0.00%">
                  <c:v>5.6304617129892236</c:v>
                </c:pt>
                <c:pt idx="316" formatCode="0.00%">
                  <c:v>5.7826420263821605</c:v>
                </c:pt>
                <c:pt idx="317" formatCode="0.00%">
                  <c:v>5.9232228540757639</c:v>
                </c:pt>
                <c:pt idx="318" formatCode="0.00%">
                  <c:v>5.9698076646717686</c:v>
                </c:pt>
                <c:pt idx="319" formatCode="0.00%">
                  <c:v>5.8385610465801747</c:v>
                </c:pt>
                <c:pt idx="320" formatCode="0.00%">
                  <c:v>6.0556635456461283</c:v>
                </c:pt>
                <c:pt idx="321" formatCode="0.00%">
                  <c:v>6.9274608972557834</c:v>
                </c:pt>
                <c:pt idx="322" formatCode="0.00%">
                  <c:v>6.7451525923532145</c:v>
                </c:pt>
                <c:pt idx="323" formatCode="0.00%">
                  <c:v>6.6130653266331665</c:v>
                </c:pt>
                <c:pt idx="324" formatCode="0.00%">
                  <c:v>6.6534073714700188</c:v>
                </c:pt>
                <c:pt idx="325" formatCode="0.00%">
                  <c:v>6.8610394613017887</c:v>
                </c:pt>
                <c:pt idx="326" formatCode="0.00%">
                  <c:v>7.4639160272849043</c:v>
                </c:pt>
                <c:pt idx="327" formatCode="0.00%">
                  <c:v>7.529275492284123</c:v>
                </c:pt>
                <c:pt idx="328" formatCode="0.00%">
                  <c:v>7.3958891003653893</c:v>
                </c:pt>
                <c:pt idx="329" formatCode="0.00%">
                  <c:v>8.1447577971208212</c:v>
                </c:pt>
                <c:pt idx="330" formatCode="0.00%">
                  <c:v>9.0553969347904566</c:v>
                </c:pt>
                <c:pt idx="331" formatCode="0.00%">
                  <c:v>9.6560000886726272</c:v>
                </c:pt>
                <c:pt idx="332" formatCode="0.00%">
                  <c:v>8.2708808161619913</c:v>
                </c:pt>
                <c:pt idx="333" formatCode="0.00%">
                  <c:v>8.729731259422385</c:v>
                </c:pt>
                <c:pt idx="334" formatCode="0.00%">
                  <c:v>7.625245589028431</c:v>
                </c:pt>
                <c:pt idx="335" formatCode="0.00%">
                  <c:v>7.3365458944932094</c:v>
                </c:pt>
                <c:pt idx="336" formatCode="0.00%">
                  <c:v>7.0758126379207678</c:v>
                </c:pt>
                <c:pt idx="337" formatCode="0.00%">
                  <c:v>7.1276117707087199</c:v>
                </c:pt>
                <c:pt idx="338" formatCode="0.00%">
                  <c:v>7.4992985374295387</c:v>
                </c:pt>
                <c:pt idx="339" formatCode="0.00%">
                  <c:v>7.5573664709200621</c:v>
                </c:pt>
                <c:pt idx="340" formatCode="0.00%">
                  <c:v>7.0653904293567429</c:v>
                </c:pt>
                <c:pt idx="341" formatCode="0.00%">
                  <c:v>7.0432491590866473</c:v>
                </c:pt>
                <c:pt idx="342" formatCode="0.00%">
                  <c:v>6.9835908625372936</c:v>
                </c:pt>
                <c:pt idx="343" formatCode="0.00%">
                  <c:v>7.1156578519766924</c:v>
                </c:pt>
                <c:pt idx="344" formatCode="0.00%">
                  <c:v>5.9957671082507558</c:v>
                </c:pt>
                <c:pt idx="345" formatCode="0.00%">
                  <c:v>5.9781576833214176</c:v>
                </c:pt>
                <c:pt idx="346" formatCode="0.00%">
                  <c:v>6.6995774264412429</c:v>
                </c:pt>
                <c:pt idx="347" formatCode="0.00%">
                  <c:v>6.9521456285613512</c:v>
                </c:pt>
                <c:pt idx="348" formatCode="0.00%">
                  <c:v>7.2354331104519627</c:v>
                </c:pt>
                <c:pt idx="349" formatCode="0.00%">
                  <c:v>7.3466778751794379</c:v>
                </c:pt>
                <c:pt idx="350" formatCode="0.00%">
                  <c:v>7.2610862777202225</c:v>
                </c:pt>
                <c:pt idx="351" formatCode="0.00%">
                  <c:v>7.2184902735583361</c:v>
                </c:pt>
                <c:pt idx="352" formatCode="0.00%">
                  <c:v>7.5738653532887135</c:v>
                </c:pt>
                <c:pt idx="353" formatCode="0.00%">
                  <c:v>7.9301610310795994</c:v>
                </c:pt>
                <c:pt idx="354" formatCode="0.00%">
                  <c:v>8.266913681388246</c:v>
                </c:pt>
                <c:pt idx="355" formatCode="0.00%">
                  <c:v>8.5762825709322517</c:v>
                </c:pt>
                <c:pt idx="356" formatCode="0.00%">
                  <c:v>7.6877416683625857</c:v>
                </c:pt>
                <c:pt idx="357" formatCode="0.00%">
                  <c:v>7.6365634731635819</c:v>
                </c:pt>
                <c:pt idx="358" formatCode="0.00%">
                  <c:v>7.9899632905346767</c:v>
                </c:pt>
                <c:pt idx="359" formatCode="0.00%">
                  <c:v>8.2782578565503631</c:v>
                </c:pt>
                <c:pt idx="360" formatCode="0.00%">
                  <c:v>8.8253472924732446</c:v>
                </c:pt>
                <c:pt idx="361" formatCode="0.00%">
                  <c:v>7.7791740888582606</c:v>
                </c:pt>
                <c:pt idx="362" formatCode="0.00%">
                  <c:v>7.786803002326705</c:v>
                </c:pt>
                <c:pt idx="363" formatCode="0.00%">
                  <c:v>8.0801778034312175</c:v>
                </c:pt>
                <c:pt idx="364" formatCode="0.00%">
                  <c:v>7.721333190696738</c:v>
                </c:pt>
                <c:pt idx="365" formatCode="0.00%">
                  <c:v>7.0860163555598117</c:v>
                </c:pt>
                <c:pt idx="366" formatCode="0.00%">
                  <c:v>7.2128088294558381</c:v>
                </c:pt>
                <c:pt idx="367" formatCode="0.00%">
                  <c:v>6.8212129773237011</c:v>
                </c:pt>
                <c:pt idx="368" formatCode="0.00%">
                  <c:v>7.0109856165931141</c:v>
                </c:pt>
                <c:pt idx="369" formatCode="0.00%">
                  <c:v>6.529744833343746</c:v>
                </c:pt>
                <c:pt idx="370" formatCode="0.00%">
                  <c:v>6.0263271378670922</c:v>
                </c:pt>
                <c:pt idx="371" formatCode="0.00%">
                  <c:v>5.2510442517642488</c:v>
                </c:pt>
                <c:pt idx="372" formatCode="0.00%">
                  <c:v>5.068754955416499</c:v>
                </c:pt>
                <c:pt idx="373" formatCode="0.00%">
                  <c:v>5.0969249858128061</c:v>
                </c:pt>
                <c:pt idx="374" formatCode="0.00%">
                  <c:v>4.1208735443501601</c:v>
                </c:pt>
                <c:pt idx="375" formatCode="0.00%">
                  <c:v>3.3587600720523669</c:v>
                </c:pt>
                <c:pt idx="376" formatCode="0.00%">
                  <c:v>3.5559191341957455</c:v>
                </c:pt>
                <c:pt idx="377" formatCode="0.00%">
                  <c:v>3.5106936438881124</c:v>
                </c:pt>
                <c:pt idx="378" formatCode="0.00%">
                  <c:v>3.2012502029550252</c:v>
                </c:pt>
                <c:pt idx="379" formatCode="0.00%">
                  <c:v>3.1130939780252724</c:v>
                </c:pt>
                <c:pt idx="380" formatCode="0.00%">
                  <c:v>2.6013175966182951</c:v>
                </c:pt>
                <c:pt idx="381" formatCode="0.00%">
                  <c:v>2.4202737778543653</c:v>
                </c:pt>
                <c:pt idx="382" formatCode="0.00%">
                  <c:v>2.5474405349117615</c:v>
                </c:pt>
                <c:pt idx="383" formatCode="0.00%">
                  <c:v>2.6052048415826308</c:v>
                </c:pt>
                <c:pt idx="384" formatCode="0.00%">
                  <c:v>2.5575184873790646</c:v>
                </c:pt>
                <c:pt idx="385" formatCode="0.00%">
                  <c:v>2.087512696605005</c:v>
                </c:pt>
                <c:pt idx="386" formatCode="0.00%">
                  <c:v>1.963372108618485</c:v>
                </c:pt>
                <c:pt idx="387" formatCode="0.00%">
                  <c:v>1.9141553370258189</c:v>
                </c:pt>
                <c:pt idx="388" formatCode="0.00%">
                  <c:v>1.6597568593022469</c:v>
                </c:pt>
                <c:pt idx="389" formatCode="0.00%">
                  <c:v>1.6610860094128057</c:v>
                </c:pt>
                <c:pt idx="390" formatCode="0.00%">
                  <c:v>1.5011851734012089</c:v>
                </c:pt>
                <c:pt idx="391" formatCode="0.00%">
                  <c:v>1.2457859800472688</c:v>
                </c:pt>
                <c:pt idx="392" formatCode="0.00%">
                  <c:v>1.1245276301088998</c:v>
                </c:pt>
                <c:pt idx="393" formatCode="0.00%">
                  <c:v>0.92454905273892729</c:v>
                </c:pt>
                <c:pt idx="394" formatCode="0.00%">
                  <c:v>1.4896537600925153</c:v>
                </c:pt>
                <c:pt idx="395" formatCode="0.00%">
                  <c:v>1.6897148476516728</c:v>
                </c:pt>
                <c:pt idx="396" formatCode="0.00%">
                  <c:v>1.4534889228328183</c:v>
                </c:pt>
                <c:pt idx="397" formatCode="0.00%">
                  <c:v>1.322721209169361</c:v>
                </c:pt>
                <c:pt idx="398" formatCode="0.00%">
                  <c:v>1.1574787872163088</c:v>
                </c:pt>
                <c:pt idx="399" formatCode="0.00%">
                  <c:v>1.0878809185825915</c:v>
                </c:pt>
                <c:pt idx="400" formatCode="0.00%">
                  <c:v>1.2451865869192584</c:v>
                </c:pt>
                <c:pt idx="401" formatCode="0.00%">
                  <c:v>1.4220597519608784</c:v>
                </c:pt>
                <c:pt idx="402" formatCode="0.00%">
                  <c:v>1.4677560032530046</c:v>
                </c:pt>
                <c:pt idx="403" formatCode="0.00%">
                  <c:v>1.4717667625598345</c:v>
                </c:pt>
                <c:pt idx="404" formatCode="0.00%">
                  <c:v>1.6723953815716741</c:v>
                </c:pt>
                <c:pt idx="405" formatCode="0.00%">
                  <c:v>1.5797680756693211</c:v>
                </c:pt>
                <c:pt idx="406" formatCode="0.00%">
                  <c:v>1.5627402484802015</c:v>
                </c:pt>
                <c:pt idx="407" formatCode="0.00%">
                  <c:v>1.5145996274703104</c:v>
                </c:pt>
                <c:pt idx="408" formatCode="0.00%">
                  <c:v>1.6489070251009652</c:v>
                </c:pt>
                <c:pt idx="409" formatCode="0.00%">
                  <c:v>1.5980750509920272</c:v>
                </c:pt>
                <c:pt idx="410" formatCode="0.00%">
                  <c:v>1.6589725583153299</c:v>
                </c:pt>
                <c:pt idx="411" formatCode="0.00%">
                  <c:v>1.6590684625204193</c:v>
                </c:pt>
                <c:pt idx="412" formatCode="0.00%">
                  <c:v>1.5465151525589538</c:v>
                </c:pt>
                <c:pt idx="413" formatCode="0.00%">
                  <c:v>1.634996732853367</c:v>
                </c:pt>
                <c:pt idx="414" formatCode="0.00%">
                  <c:v>1.7205114614289712</c:v>
                </c:pt>
                <c:pt idx="415" formatCode="0.00%">
                  <c:v>1.3650826273771828</c:v>
                </c:pt>
                <c:pt idx="416" formatCode="0.00%">
                  <c:v>1.435002968101414</c:v>
                </c:pt>
                <c:pt idx="417" formatCode="0.00%">
                  <c:v>1.4135384733619683</c:v>
                </c:pt>
                <c:pt idx="418" formatCode="0.00%">
                  <c:v>1.5585684195644469</c:v>
                </c:pt>
                <c:pt idx="419" formatCode="0.00%">
                  <c:v>1.5902503181830734</c:v>
                </c:pt>
                <c:pt idx="420" formatCode="0.00%">
                  <c:v>1.606028845965755</c:v>
                </c:pt>
                <c:pt idx="421" formatCode="0.00%">
                  <c:v>1.6728447274750322</c:v>
                </c:pt>
                <c:pt idx="422" formatCode="0.00%">
                  <c:v>1.8818686064142178</c:v>
                </c:pt>
                <c:pt idx="423" formatCode="0.00%">
                  <c:v>2.0084734965853617</c:v>
                </c:pt>
                <c:pt idx="424" formatCode="0.00%">
                  <c:v>1.9869058278459146</c:v>
                </c:pt>
                <c:pt idx="425" formatCode="0.00%">
                  <c:v>1.7511459280913564</c:v>
                </c:pt>
                <c:pt idx="426" formatCode="0.00%">
                  <c:v>1.7956914500787455</c:v>
                </c:pt>
                <c:pt idx="427" formatCode="0.00%">
                  <c:v>1.8680786930358599</c:v>
                </c:pt>
                <c:pt idx="428" formatCode="0.00%">
                  <c:v>2.189170937550192</c:v>
                </c:pt>
                <c:pt idx="429" formatCode="0.00%">
                  <c:v>2.6590824664412409</c:v>
                </c:pt>
                <c:pt idx="430" formatCode="0.00%">
                  <c:v>2.2666207684751636</c:v>
                </c:pt>
                <c:pt idx="431" formatCode="0.00%">
                  <c:v>2.4330561999209879</c:v>
                </c:pt>
                <c:pt idx="432" formatCode="0.00%">
                  <c:v>2.4383576260167441</c:v>
                </c:pt>
                <c:pt idx="433" formatCode="0.00%">
                  <c:v>2.4663509719287111</c:v>
                </c:pt>
                <c:pt idx="434" formatCode="0.00%">
                  <c:v>2.1689245185393058</c:v>
                </c:pt>
                <c:pt idx="435" formatCode="0.00%">
                  <c:v>2.3380079746096021</c:v>
                </c:pt>
                <c:pt idx="436" formatCode="0.00%">
                  <c:v>2.4137224908714106</c:v>
                </c:pt>
                <c:pt idx="437" formatCode="0.00%">
                  <c:v>2.2250286573025391</c:v>
                </c:pt>
                <c:pt idx="438" formatCode="0.00%">
                  <c:v>2.4373199731955215</c:v>
                </c:pt>
                <c:pt idx="439" formatCode="0.00%">
                  <c:v>2.3038051182487722</c:v>
                </c:pt>
                <c:pt idx="440" formatCode="0.00%">
                  <c:v>2.4014211921064312</c:v>
                </c:pt>
                <c:pt idx="441" formatCode="0.00%">
                  <c:v>2.3550364134027548</c:v>
                </c:pt>
                <c:pt idx="442" formatCode="0.00%">
                  <c:v>2.4236991353561779</c:v>
                </c:pt>
                <c:pt idx="443" formatCode="0.00%">
                  <c:v>2.668512289780077</c:v>
                </c:pt>
                <c:pt idx="444" formatCode="0.00%">
                  <c:v>2.4901507904541336</c:v>
                </c:pt>
                <c:pt idx="445" formatCode="0.00%">
                  <c:v>2.5990432361068794</c:v>
                </c:pt>
                <c:pt idx="446" formatCode="0.00%">
                  <c:v>2.6442878532007872</c:v>
                </c:pt>
                <c:pt idx="447" formatCode="0.00%">
                  <c:v>2.8957062082357643</c:v>
                </c:pt>
                <c:pt idx="448" formatCode="0.00%">
                  <c:v>3.0129258661569942</c:v>
                </c:pt>
                <c:pt idx="449" formatCode="0.00%">
                  <c:v>2.9687244547270004</c:v>
                </c:pt>
                <c:pt idx="450" formatCode="0.00%">
                  <c:v>3.0759158749412308</c:v>
                </c:pt>
                <c:pt idx="451" formatCode="0.00%">
                  <c:v>2.9767964164038414</c:v>
                </c:pt>
                <c:pt idx="452" formatCode="0.00%">
                  <c:v>2.8806875521398809</c:v>
                </c:pt>
                <c:pt idx="453" formatCode="0.00%">
                  <c:v>3.1041770381564113</c:v>
                </c:pt>
                <c:pt idx="454" formatCode="0.00%">
                  <c:v>3.3492600158892287</c:v>
                </c:pt>
                <c:pt idx="455" formatCode="0.00%">
                  <c:v>3.0994293910455886</c:v>
                </c:pt>
                <c:pt idx="456" formatCode="0.00%">
                  <c:v>3.0153538819102428</c:v>
                </c:pt>
                <c:pt idx="457" formatCode="0.00%">
                  <c:v>2.6972451757197664</c:v>
                </c:pt>
                <c:pt idx="458" formatCode="0.00%">
                  <c:v>2.5918346003607549</c:v>
                </c:pt>
                <c:pt idx="459" formatCode="0.00%">
                  <c:v>2.3633955147808359</c:v>
                </c:pt>
                <c:pt idx="460" formatCode="0.00%">
                  <c:v>2.3842554290363918</c:v>
                </c:pt>
                <c:pt idx="461" formatCode="0.00%">
                  <c:v>2.3593308897999465</c:v>
                </c:pt>
                <c:pt idx="462" formatCode="0.00%">
                  <c:v>2.1183615922375627</c:v>
                </c:pt>
                <c:pt idx="463" formatCode="0.00%">
                  <c:v>1.9815158091448897</c:v>
                </c:pt>
                <c:pt idx="464" formatCode="0.00%">
                  <c:v>1.8114501196774611</c:v>
                </c:pt>
                <c:pt idx="465" formatCode="0.00%">
                  <c:v>1.5243102859472022</c:v>
                </c:pt>
                <c:pt idx="466" formatCode="0.00%">
                  <c:v>0.99130420795551899</c:v>
                </c:pt>
                <c:pt idx="467" formatCode="0.00%">
                  <c:v>0.97457085956937206</c:v>
                </c:pt>
                <c:pt idx="468" formatCode="0.00%">
                  <c:v>0.94330685328281216</c:v>
                </c:pt>
                <c:pt idx="469" formatCode="0.00%">
                  <c:v>0.66371881720931447</c:v>
                </c:pt>
                <c:pt idx="470" formatCode="0.00%">
                  <c:v>0.51334045190625144</c:v>
                </c:pt>
                <c:pt idx="471" formatCode="0.00%">
                  <c:v>0.70118188577319129</c:v>
                </c:pt>
                <c:pt idx="472" formatCode="0.00%">
                  <c:v>0.83570262996718103</c:v>
                </c:pt>
                <c:pt idx="473" formatCode="0.00%">
                  <c:v>0.99734202982697995</c:v>
                </c:pt>
                <c:pt idx="474" formatCode="0.00%">
                  <c:v>0.99432541384637374</c:v>
                </c:pt>
                <c:pt idx="475" formatCode="0.00%">
                  <c:v>1.1233574193813389</c:v>
                </c:pt>
                <c:pt idx="476" formatCode="0.00%">
                  <c:v>1.1467943040130821</c:v>
                </c:pt>
                <c:pt idx="477" formatCode="0.00%">
                  <c:v>1.2931199888018874</c:v>
                </c:pt>
                <c:pt idx="478" formatCode="0.00%">
                  <c:v>1.1905163511759103</c:v>
                </c:pt>
                <c:pt idx="479" formatCode="0.00%">
                  <c:v>1.3839488824990083</c:v>
                </c:pt>
                <c:pt idx="480" formatCode="0.00%">
                  <c:v>1.4040415938699424</c:v>
                </c:pt>
                <c:pt idx="481" formatCode="0.00%">
                  <c:v>1.3403715471410149</c:v>
                </c:pt>
                <c:pt idx="482" formatCode="0.00%">
                  <c:v>1.3398201659926761</c:v>
                </c:pt>
                <c:pt idx="483" formatCode="0.00%">
                  <c:v>1.3710202710417092</c:v>
                </c:pt>
                <c:pt idx="484" formatCode="0.00%">
                  <c:v>1.2920058621877772</c:v>
                </c:pt>
                <c:pt idx="485" formatCode="0.00%">
                  <c:v>1.0553418345815411</c:v>
                </c:pt>
                <c:pt idx="486" formatCode="0.00%">
                  <c:v>0.9859289182708213</c:v>
                </c:pt>
                <c:pt idx="487" formatCode="0.00%">
                  <c:v>1.0450714371473167</c:v>
                </c:pt>
                <c:pt idx="488" formatCode="0.00%">
                  <c:v>1.014021267187855</c:v>
                </c:pt>
                <c:pt idx="489" formatCode="0.00%">
                  <c:v>1.1399542200244119</c:v>
                </c:pt>
                <c:pt idx="490" formatCode="0.00%">
                  <c:v>1.2557226182072934</c:v>
                </c:pt>
                <c:pt idx="491" formatCode="0.00%">
                  <c:v>1.1334121446072052</c:v>
                </c:pt>
                <c:pt idx="492" formatCode="0.00%">
                  <c:v>1.2256701174107665</c:v>
                </c:pt>
                <c:pt idx="493" formatCode="0.00%">
                  <c:v>1.2359654732799967</c:v>
                </c:pt>
                <c:pt idx="494" formatCode="0.00%">
                  <c:v>1.3007142638519049</c:v>
                </c:pt>
                <c:pt idx="495" formatCode="0.00%">
                  <c:v>1.2411948359827756</c:v>
                </c:pt>
                <c:pt idx="496" formatCode="0.00%">
                  <c:v>1.2831873262410824</c:v>
                </c:pt>
                <c:pt idx="497" formatCode="0.00%">
                  <c:v>1.2343380741057586</c:v>
                </c:pt>
                <c:pt idx="498" formatCode="0.00%">
                  <c:v>1.1883643962844177</c:v>
                </c:pt>
                <c:pt idx="499" formatCode="0.00%">
                  <c:v>1.2278663980817464</c:v>
                </c:pt>
                <c:pt idx="500" formatCode="0.00%">
                  <c:v>1.0477852751741468</c:v>
                </c:pt>
                <c:pt idx="501" formatCode="0.00%">
                  <c:v>0.80078330369854034</c:v>
                </c:pt>
                <c:pt idx="502" formatCode="0.00%">
                  <c:v>0.9736635371322806</c:v>
                </c:pt>
                <c:pt idx="503" formatCode="0.00%">
                  <c:v>0.82364073638420887</c:v>
                </c:pt>
                <c:pt idx="504" formatCode="0.00%">
                  <c:v>0.85264552555899908</c:v>
                </c:pt>
                <c:pt idx="505" formatCode="0.00%">
                  <c:v>0.92280471927438157</c:v>
                </c:pt>
                <c:pt idx="506" formatCode="0.00%">
                  <c:v>0.99416843817428191</c:v>
                </c:pt>
                <c:pt idx="507" formatCode="0.00%">
                  <c:v>1.0609575294311284</c:v>
                </c:pt>
                <c:pt idx="508" formatCode="0.00%">
                  <c:v>0.97342359024590119</c:v>
                </c:pt>
                <c:pt idx="509" formatCode="0.00%">
                  <c:v>0.69853997510477694</c:v>
                </c:pt>
                <c:pt idx="510" formatCode="0.00%">
                  <c:v>0.70056538663220169</c:v>
                </c:pt>
                <c:pt idx="511" formatCode="0.00%">
                  <c:v>0.6468473931716836</c:v>
                </c:pt>
                <c:pt idx="512" formatCode="0.00%">
                  <c:v>0.80996046452510595</c:v>
                </c:pt>
                <c:pt idx="513" formatCode="0.00%">
                  <c:v>0.76414330536022801</c:v>
                </c:pt>
                <c:pt idx="514" formatCode="0.00%">
                  <c:v>0.8498821708698252</c:v>
                </c:pt>
                <c:pt idx="515" formatCode="0.00%">
                  <c:v>0.8412998533917424</c:v>
                </c:pt>
                <c:pt idx="516" formatCode="0.00%">
                  <c:v>0.8536469659535546</c:v>
                </c:pt>
                <c:pt idx="517" formatCode="0.00%">
                  <c:v>0.89555990727737544</c:v>
                </c:pt>
                <c:pt idx="518" formatCode="0.00%">
                  <c:v>0.77866152168906555</c:v>
                </c:pt>
                <c:pt idx="519" formatCode="0.00%">
                  <c:v>0.74682952392469892</c:v>
                </c:pt>
                <c:pt idx="520" formatCode="0.00%">
                  <c:v>0.78466652011100657</c:v>
                </c:pt>
                <c:pt idx="521" formatCode="0.00%">
                  <c:v>0.80827266559651667</c:v>
                </c:pt>
                <c:pt idx="522" formatCode="0.00%">
                  <c:v>0.72308443142996603</c:v>
                </c:pt>
                <c:pt idx="523" formatCode="0.00%">
                  <c:v>0.81698242614468919</c:v>
                </c:pt>
                <c:pt idx="524" formatCode="0.00%">
                  <c:v>1.0522951082184551</c:v>
                </c:pt>
                <c:pt idx="525" formatCode="0.00%">
                  <c:v>1.1178436704371841</c:v>
                </c:pt>
                <c:pt idx="526" formatCode="0.00%">
                  <c:v>1.0186078008993404</c:v>
                </c:pt>
                <c:pt idx="527" formatCode="0.00%">
                  <c:v>0.9394480091894819</c:v>
                </c:pt>
                <c:pt idx="528" formatCode="0.00%">
                  <c:v>0.88851001633415527</c:v>
                </c:pt>
                <c:pt idx="529" formatCode="0.00%">
                  <c:v>0.77984822711137336</c:v>
                </c:pt>
                <c:pt idx="530" formatCode="0.00%">
                  <c:v>0.92030464287029745</c:v>
                </c:pt>
                <c:pt idx="531" formatCode="0.00%">
                  <c:v>0.84647352867745873</c:v>
                </c:pt>
                <c:pt idx="532" formatCode="0.00%">
                  <c:v>0.79488902743495737</c:v>
                </c:pt>
                <c:pt idx="533" formatCode="0.00%">
                  <c:v>0.89988305096933985</c:v>
                </c:pt>
                <c:pt idx="534" formatCode="0.00%">
                  <c:v>0.84793876884289854</c:v>
                </c:pt>
                <c:pt idx="535" formatCode="0.00%">
                  <c:v>0.82416548959663594</c:v>
                </c:pt>
                <c:pt idx="536" formatCode="0.00%">
                  <c:v>0.86793560068320175</c:v>
                </c:pt>
                <c:pt idx="537" formatCode="0.00%">
                  <c:v>0.83528318140806768</c:v>
                </c:pt>
                <c:pt idx="538" formatCode="0.00%">
                  <c:v>0.75611382905786684</c:v>
                </c:pt>
                <c:pt idx="539" formatCode="0.00%">
                  <c:v>0.74251251246720029</c:v>
                </c:pt>
                <c:pt idx="540" formatCode="0.00%">
                  <c:v>0.58622036375134856</c:v>
                </c:pt>
                <c:pt idx="541" formatCode="0.00%">
                  <c:v>0.65228914502793622</c:v>
                </c:pt>
                <c:pt idx="542" formatCode="0.00%">
                  <c:v>0.74459865201735753</c:v>
                </c:pt>
                <c:pt idx="543" formatCode="0.00%">
                  <c:v>0.60645311738876573</c:v>
                </c:pt>
                <c:pt idx="544" formatCode="0.00%">
                  <c:v>0.71692072692271469</c:v>
                </c:pt>
                <c:pt idx="545" formatCode="0.00%">
                  <c:v>0.76780113898859237</c:v>
                </c:pt>
                <c:pt idx="546" formatCode="0.00%">
                  <c:v>0.67064856379136017</c:v>
                </c:pt>
                <c:pt idx="547" formatCode="0.00%">
                  <c:v>0.75011371016550443</c:v>
                </c:pt>
                <c:pt idx="548" formatCode="0.00%">
                  <c:v>0.58300407040032454</c:v>
                </c:pt>
                <c:pt idx="549" formatCode="0.00%">
                  <c:v>0.61043598610697347</c:v>
                </c:pt>
                <c:pt idx="550" formatCode="0.00%">
                  <c:v>0.76789150174764531</c:v>
                </c:pt>
                <c:pt idx="551" formatCode="0.00%">
                  <c:v>0.87304836676695263</c:v>
                </c:pt>
                <c:pt idx="552" formatCode="0.00%">
                  <c:v>0.81106988908644562</c:v>
                </c:pt>
                <c:pt idx="553" formatCode="0.00%">
                  <c:v>0.67055463266648663</c:v>
                </c:pt>
                <c:pt idx="554" formatCode="0.00%">
                  <c:v>0.81140772285878993</c:v>
                </c:pt>
                <c:pt idx="555" formatCode="0.00%">
                  <c:v>1.0706843772729977</c:v>
                </c:pt>
                <c:pt idx="556" formatCode="0.00%">
                  <c:v>0.9590410053876004</c:v>
                </c:pt>
                <c:pt idx="557" formatCode="0.00%">
                  <c:v>0.99605414860617802</c:v>
                </c:pt>
                <c:pt idx="558" formatCode="0.00%">
                  <c:v>1.0378219856890754</c:v>
                </c:pt>
                <c:pt idx="559" formatCode="0.00%">
                  <c:v>1.1526902838424471</c:v>
                </c:pt>
                <c:pt idx="560" formatCode="0.00%">
                  <c:v>1.2634568849974714</c:v>
                </c:pt>
                <c:pt idx="561" formatCode="0.00%">
                  <c:v>1.4957263880710436</c:v>
                </c:pt>
                <c:pt idx="562" formatCode="0.00%">
                  <c:v>1.4015685462648535</c:v>
                </c:pt>
                <c:pt idx="563" formatCode="0.00%">
                  <c:v>1.3003608282515877</c:v>
                </c:pt>
                <c:pt idx="564" formatCode="0.00%">
                  <c:v>1.3409256879443658</c:v>
                </c:pt>
                <c:pt idx="565" formatCode="0.00%">
                  <c:v>1.4725840442945981</c:v>
                </c:pt>
                <c:pt idx="566" formatCode="0.00%">
                  <c:v>1.5637308221682136</c:v>
                </c:pt>
                <c:pt idx="567" formatCode="0.00%">
                  <c:v>1.481719813790396</c:v>
                </c:pt>
                <c:pt idx="568" formatCode="0.00%">
                  <c:v>1.6070801216800867</c:v>
                </c:pt>
                <c:pt idx="569" formatCode="0.00%">
                  <c:v>1.6578000936816646</c:v>
                </c:pt>
                <c:pt idx="570" formatCode="0.00%">
                  <c:v>1.8408846373603778</c:v>
                </c:pt>
                <c:pt idx="571" formatCode="0.00%">
                  <c:v>2.1769367160270425</c:v>
                </c:pt>
                <c:pt idx="572" formatCode="0.00%">
                  <c:v>2.1759866947826834</c:v>
                </c:pt>
                <c:pt idx="573" formatCode="0.00%">
                  <c:v>2.6490285896854786</c:v>
                </c:pt>
                <c:pt idx="574" formatCode="0.00%">
                  <c:v>2.4628340250418232</c:v>
                </c:pt>
                <c:pt idx="575" formatCode="0.00%">
                  <c:v>2.3573601823350572</c:v>
                </c:pt>
                <c:pt idx="576" formatCode="0.00%">
                  <c:v>2.5765336901466913</c:v>
                </c:pt>
                <c:pt idx="577" formatCode="0.00%">
                  <c:v>2.8837281075911521</c:v>
                </c:pt>
                <c:pt idx="578" formatCode="0.00%">
                  <c:v>2.7891511937347451</c:v>
                </c:pt>
                <c:pt idx="579" formatCode="0.00%">
                  <c:v>2.7188365351745034</c:v>
                </c:pt>
                <c:pt idx="580" formatCode="0.00%">
                  <c:v>2.4553613954313676</c:v>
                </c:pt>
                <c:pt idx="581" formatCode="0.00%">
                  <c:v>2.2897177475024715</c:v>
                </c:pt>
                <c:pt idx="582" formatCode="0.00%">
                  <c:v>2.232609135887325</c:v>
                </c:pt>
                <c:pt idx="583" formatCode="0.00%">
                  <c:v>2.2676020135288963</c:v>
                </c:pt>
                <c:pt idx="584" formatCode="0.00%">
                  <c:v>2.2384623560008672</c:v>
                </c:pt>
                <c:pt idx="585" formatCode="0.00%">
                  <c:v>2.2370130004640063</c:v>
                </c:pt>
                <c:pt idx="586" formatCode="0.00%">
                  <c:v>1.8315776093243148</c:v>
                </c:pt>
                <c:pt idx="587" formatCode="0.00%">
                  <c:v>1.821104646682592</c:v>
                </c:pt>
                <c:pt idx="588" formatCode="0.00%">
                  <c:v>1.4528941186708084</c:v>
                </c:pt>
                <c:pt idx="589" formatCode="0.00%">
                  <c:v>1.6019924820247051</c:v>
                </c:pt>
                <c:pt idx="590" formatCode="0.00%">
                  <c:v>1.6360919500896518</c:v>
                </c:pt>
                <c:pt idx="591" formatCode="0.00%">
                  <c:v>1.688555816913563</c:v>
                </c:pt>
                <c:pt idx="592" formatCode="0.00%">
                  <c:v>1.8421005407447781</c:v>
                </c:pt>
                <c:pt idx="593" formatCode="0.00%">
                  <c:v>1.6539287798348044</c:v>
                </c:pt>
                <c:pt idx="594" formatCode="0.00%">
                  <c:v>1.7719051373915895</c:v>
                </c:pt>
                <c:pt idx="595" formatCode="0.00%">
                  <c:v>1.8796558051203789</c:v>
                </c:pt>
                <c:pt idx="596" formatCode="0.00%">
                  <c:v>1.8084101305135234</c:v>
                </c:pt>
                <c:pt idx="597" formatCode="0.00%">
                  <c:v>1.8149246087589526</c:v>
                </c:pt>
                <c:pt idx="598" formatCode="0.00%">
                  <c:v>1.8176090420376876</c:v>
                </c:pt>
                <c:pt idx="599" formatCode="0.00%">
                  <c:v>1.7515384577524982</c:v>
                </c:pt>
                <c:pt idx="600" formatCode="0.00%">
                  <c:v>1.7297659475953964</c:v>
                </c:pt>
                <c:pt idx="601" formatCode="0.00%">
                  <c:v>1.7756425308953583</c:v>
                </c:pt>
                <c:pt idx="602" formatCode="0.00%">
                  <c:v>1.46300739084344</c:v>
                </c:pt>
                <c:pt idx="603" formatCode="0.00%">
                  <c:v>1.1793507008199535</c:v>
                </c:pt>
                <c:pt idx="604" formatCode="0.00%">
                  <c:v>1.4712794789359163</c:v>
                </c:pt>
                <c:pt idx="605" formatCode="0.00%">
                  <c:v>1.5454368162206586</c:v>
                </c:pt>
                <c:pt idx="606" formatCode="0.00%">
                  <c:v>1.59035246330455</c:v>
                </c:pt>
                <c:pt idx="607" formatCode="0.00%">
                  <c:v>1.6226645739465573</c:v>
                </c:pt>
                <c:pt idx="608" formatCode="0.00%">
                  <c:v>1.7769710885268641</c:v>
                </c:pt>
                <c:pt idx="609" formatCode="0.00%">
                  <c:v>1.6132912470370884</c:v>
                </c:pt>
                <c:pt idx="610" formatCode="0.00%">
                  <c:v>1.5961130222216462</c:v>
                </c:pt>
                <c:pt idx="611" formatCode="0.00%">
                  <c:v>1.8336406316908391</c:v>
                </c:pt>
                <c:pt idx="612" formatCode="0.00%">
                  <c:v>1.8897561820497741</c:v>
                </c:pt>
                <c:pt idx="613" formatCode="0.00%">
                  <c:v>1.7387421897640789</c:v>
                </c:pt>
                <c:pt idx="614" formatCode="0.00%">
                  <c:v>1.8131085534679525</c:v>
                </c:pt>
                <c:pt idx="615" formatCode="0.00%">
                  <c:v>1.8441662317124607</c:v>
                </c:pt>
                <c:pt idx="616" formatCode="0.00%">
                  <c:v>1.8888269826512878</c:v>
                </c:pt>
                <c:pt idx="617" formatCode="0.00%">
                  <c:v>2.0340831054176305</c:v>
                </c:pt>
                <c:pt idx="618" formatCode="0.00%">
                  <c:v>2.0802085746840877</c:v>
                </c:pt>
                <c:pt idx="619" formatCode="0.00%">
                  <c:v>2.1159379617451046</c:v>
                </c:pt>
                <c:pt idx="620" formatCode="0.00%">
                  <c:v>2.112691926537233</c:v>
                </c:pt>
                <c:pt idx="621" formatCode="0.00%">
                  <c:v>1.9482966664158918</c:v>
                </c:pt>
                <c:pt idx="622" formatCode="0.00%">
                  <c:v>2.0049981559286425</c:v>
                </c:pt>
                <c:pt idx="623" formatCode="0.00%">
                  <c:v>1.8688958162891081</c:v>
                </c:pt>
                <c:pt idx="624" formatCode="0.00%">
                  <c:v>1.9319041204823186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5F-4367-9D30-794A1A86F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711424"/>
        <c:axId val="495202416"/>
      </c:scatterChart>
      <c:valAx>
        <c:axId val="490711424"/>
        <c:scaling>
          <c:orientation val="minMax"/>
          <c:max val="45000"/>
          <c:min val="3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\ mmm/\ yy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5202416"/>
        <c:crosses val="autoZero"/>
        <c:crossBetween val="midCat"/>
      </c:valAx>
      <c:valAx>
        <c:axId val="49520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0711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World vs EM seit Dezember</a:t>
            </a:r>
            <a:r>
              <a:rPr lang="de-DE" baseline="0"/>
              <a:t> </a:t>
            </a:r>
            <a:r>
              <a:rPr lang="de-DE"/>
              <a:t>2000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'World+EM-Daten USD'!$B$5</c:f>
              <c:strCache>
                <c:ptCount val="1"/>
                <c:pt idx="0">
                  <c:v>World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USD'!$A$6:$A$258</c:f>
              <c:numCache>
                <c:formatCode>General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USD'!$B$6:$B$258</c:f>
              <c:numCache>
                <c:formatCode>General</c:formatCode>
                <c:ptCount val="253"/>
                <c:pt idx="0">
                  <c:v>100</c:v>
                </c:pt>
                <c:pt idx="1">
                  <c:v>101.926</c:v>
                </c:pt>
                <c:pt idx="2">
                  <c:v>93.3</c:v>
                </c:pt>
                <c:pt idx="3">
                  <c:v>87.156000000000006</c:v>
                </c:pt>
                <c:pt idx="4">
                  <c:v>93.581000000000003</c:v>
                </c:pt>
                <c:pt idx="5">
                  <c:v>92.361999999999995</c:v>
                </c:pt>
                <c:pt idx="6">
                  <c:v>89.454999999999998</c:v>
                </c:pt>
                <c:pt idx="7">
                  <c:v>88.259</c:v>
                </c:pt>
                <c:pt idx="8">
                  <c:v>84.01</c:v>
                </c:pt>
                <c:pt idx="9">
                  <c:v>76.596000000000004</c:v>
                </c:pt>
                <c:pt idx="10">
                  <c:v>78.058999999999997</c:v>
                </c:pt>
                <c:pt idx="11">
                  <c:v>82.665000000000006</c:v>
                </c:pt>
                <c:pt idx="12">
                  <c:v>83.176000000000002</c:v>
                </c:pt>
                <c:pt idx="13">
                  <c:v>80.647999999999996</c:v>
                </c:pt>
                <c:pt idx="14">
                  <c:v>79.938000000000002</c:v>
                </c:pt>
                <c:pt idx="15">
                  <c:v>83.46</c:v>
                </c:pt>
                <c:pt idx="16">
                  <c:v>80.623000000000005</c:v>
                </c:pt>
                <c:pt idx="17">
                  <c:v>80.757000000000005</c:v>
                </c:pt>
                <c:pt idx="18">
                  <c:v>75.843999999999994</c:v>
                </c:pt>
                <c:pt idx="19">
                  <c:v>69.444000000000003</c:v>
                </c:pt>
                <c:pt idx="20">
                  <c:v>69.563000000000002</c:v>
                </c:pt>
                <c:pt idx="21">
                  <c:v>61.904000000000003</c:v>
                </c:pt>
                <c:pt idx="22">
                  <c:v>66.465000000000003</c:v>
                </c:pt>
                <c:pt idx="23">
                  <c:v>70.037999999999997</c:v>
                </c:pt>
                <c:pt idx="24">
                  <c:v>66.635999999999996</c:v>
                </c:pt>
                <c:pt idx="25">
                  <c:v>64.605000000000004</c:v>
                </c:pt>
                <c:pt idx="26">
                  <c:v>63.473999999999997</c:v>
                </c:pt>
                <c:pt idx="27">
                  <c:v>63.265000000000001</c:v>
                </c:pt>
                <c:pt idx="28">
                  <c:v>68.870999999999995</c:v>
                </c:pt>
                <c:pt idx="29">
                  <c:v>72.792000000000002</c:v>
                </c:pt>
                <c:pt idx="30">
                  <c:v>74.043000000000006</c:v>
                </c:pt>
                <c:pt idx="31">
                  <c:v>75.537999999999997</c:v>
                </c:pt>
                <c:pt idx="32">
                  <c:v>77.161000000000001</c:v>
                </c:pt>
                <c:pt idx="33">
                  <c:v>77.625</c:v>
                </c:pt>
                <c:pt idx="34">
                  <c:v>82.224000000000004</c:v>
                </c:pt>
                <c:pt idx="35">
                  <c:v>83.465999999999994</c:v>
                </c:pt>
                <c:pt idx="36">
                  <c:v>88.695999999999998</c:v>
                </c:pt>
                <c:pt idx="37">
                  <c:v>90.12</c:v>
                </c:pt>
                <c:pt idx="38">
                  <c:v>91.629000000000005</c:v>
                </c:pt>
                <c:pt idx="39">
                  <c:v>91.021000000000001</c:v>
                </c:pt>
                <c:pt idx="40">
                  <c:v>89.156000000000006</c:v>
                </c:pt>
                <c:pt idx="41">
                  <c:v>89.968999999999994</c:v>
                </c:pt>
                <c:pt idx="42">
                  <c:v>91.816000000000003</c:v>
                </c:pt>
                <c:pt idx="43">
                  <c:v>88.817999999999998</c:v>
                </c:pt>
                <c:pt idx="44">
                  <c:v>89.207999999999998</c:v>
                </c:pt>
                <c:pt idx="45">
                  <c:v>90.896000000000001</c:v>
                </c:pt>
                <c:pt idx="46">
                  <c:v>93.12</c:v>
                </c:pt>
                <c:pt idx="47">
                  <c:v>98.012</c:v>
                </c:pt>
                <c:pt idx="48">
                  <c:v>101.753</c:v>
                </c:pt>
                <c:pt idx="49">
                  <c:v>99.462000000000003</c:v>
                </c:pt>
                <c:pt idx="50">
                  <c:v>102.613</c:v>
                </c:pt>
                <c:pt idx="51">
                  <c:v>100.621</c:v>
                </c:pt>
                <c:pt idx="52">
                  <c:v>98.429000000000002</c:v>
                </c:pt>
                <c:pt idx="53">
                  <c:v>100.178</c:v>
                </c:pt>
                <c:pt idx="54">
                  <c:v>101.044</c:v>
                </c:pt>
                <c:pt idx="55">
                  <c:v>104.574</c:v>
                </c:pt>
                <c:pt idx="56">
                  <c:v>105.36199999999999</c:v>
                </c:pt>
                <c:pt idx="57">
                  <c:v>108.099</c:v>
                </c:pt>
                <c:pt idx="58">
                  <c:v>105.476</c:v>
                </c:pt>
                <c:pt idx="59">
                  <c:v>108.991</c:v>
                </c:pt>
                <c:pt idx="60">
                  <c:v>111.405</c:v>
                </c:pt>
                <c:pt idx="61">
                  <c:v>116.38</c:v>
                </c:pt>
                <c:pt idx="62">
                  <c:v>116.20699999999999</c:v>
                </c:pt>
                <c:pt idx="63">
                  <c:v>118.762</c:v>
                </c:pt>
                <c:pt idx="64">
                  <c:v>122.367</c:v>
                </c:pt>
                <c:pt idx="65">
                  <c:v>118.188</c:v>
                </c:pt>
                <c:pt idx="66">
                  <c:v>118.15300000000001</c:v>
                </c:pt>
                <c:pt idx="67">
                  <c:v>118.89</c:v>
                </c:pt>
                <c:pt idx="68">
                  <c:v>121.976</c:v>
                </c:pt>
                <c:pt idx="69">
                  <c:v>123.431</c:v>
                </c:pt>
                <c:pt idx="70">
                  <c:v>127.961</c:v>
                </c:pt>
                <c:pt idx="71">
                  <c:v>131.09399999999999</c:v>
                </c:pt>
                <c:pt idx="72">
                  <c:v>133.76</c:v>
                </c:pt>
                <c:pt idx="73">
                  <c:v>135.339</c:v>
                </c:pt>
                <c:pt idx="74">
                  <c:v>134.63499999999999</c:v>
                </c:pt>
                <c:pt idx="75">
                  <c:v>137.09899999999999</c:v>
                </c:pt>
                <c:pt idx="76">
                  <c:v>143.14699999999999</c:v>
                </c:pt>
                <c:pt idx="77">
                  <c:v>147.15600000000001</c:v>
                </c:pt>
                <c:pt idx="78">
                  <c:v>146.02099999999999</c:v>
                </c:pt>
                <c:pt idx="79">
                  <c:v>142.78700000000001</c:v>
                </c:pt>
                <c:pt idx="80">
                  <c:v>142.679</c:v>
                </c:pt>
                <c:pt idx="81">
                  <c:v>149.464</c:v>
                </c:pt>
                <c:pt idx="82">
                  <c:v>154.04900000000001</c:v>
                </c:pt>
                <c:pt idx="83">
                  <c:v>147.75200000000001</c:v>
                </c:pt>
                <c:pt idx="84">
                  <c:v>145.846</c:v>
                </c:pt>
                <c:pt idx="85">
                  <c:v>134.69999999999999</c:v>
                </c:pt>
                <c:pt idx="86">
                  <c:v>133.91999999999999</c:v>
                </c:pt>
                <c:pt idx="87">
                  <c:v>132.637</c:v>
                </c:pt>
                <c:pt idx="88">
                  <c:v>139.608</c:v>
                </c:pt>
                <c:pt idx="89">
                  <c:v>141.73699999999999</c:v>
                </c:pt>
                <c:pt idx="90">
                  <c:v>130.43199999999999</c:v>
                </c:pt>
                <c:pt idx="91">
                  <c:v>127.245</c:v>
                </c:pt>
                <c:pt idx="92">
                  <c:v>125.458</c:v>
                </c:pt>
                <c:pt idx="93">
                  <c:v>110.536</c:v>
                </c:pt>
                <c:pt idx="94">
                  <c:v>89.578000000000003</c:v>
                </c:pt>
                <c:pt idx="95">
                  <c:v>83.78</c:v>
                </c:pt>
                <c:pt idx="96">
                  <c:v>86.468000000000004</c:v>
                </c:pt>
                <c:pt idx="97">
                  <c:v>78.893000000000001</c:v>
                </c:pt>
                <c:pt idx="98">
                  <c:v>70.817999999999998</c:v>
                </c:pt>
                <c:pt idx="99">
                  <c:v>76.158000000000001</c:v>
                </c:pt>
                <c:pt idx="100">
                  <c:v>84.700999999999993</c:v>
                </c:pt>
                <c:pt idx="101">
                  <c:v>92.376000000000005</c:v>
                </c:pt>
                <c:pt idx="102">
                  <c:v>91.959000000000003</c:v>
                </c:pt>
                <c:pt idx="103">
                  <c:v>99.747</c:v>
                </c:pt>
                <c:pt idx="104">
                  <c:v>103.86199999999999</c:v>
                </c:pt>
                <c:pt idx="105">
                  <c:v>108.002</c:v>
                </c:pt>
                <c:pt idx="106">
                  <c:v>106.081</c:v>
                </c:pt>
                <c:pt idx="107">
                  <c:v>110.416</c:v>
                </c:pt>
                <c:pt idx="108">
                  <c:v>112.398</c:v>
                </c:pt>
                <c:pt idx="109">
                  <c:v>107.753</c:v>
                </c:pt>
                <c:pt idx="110">
                  <c:v>109.27200000000001</c:v>
                </c:pt>
                <c:pt idx="111">
                  <c:v>116.039</c:v>
                </c:pt>
                <c:pt idx="112">
                  <c:v>116.05500000000001</c:v>
                </c:pt>
                <c:pt idx="113">
                  <c:v>104.93899999999999</c:v>
                </c:pt>
                <c:pt idx="114">
                  <c:v>101.34099999999999</c:v>
                </c:pt>
                <c:pt idx="115">
                  <c:v>109.557</c:v>
                </c:pt>
                <c:pt idx="116">
                  <c:v>105.46599999999999</c:v>
                </c:pt>
                <c:pt idx="117">
                  <c:v>115.301</c:v>
                </c:pt>
                <c:pt idx="118">
                  <c:v>119.598</c:v>
                </c:pt>
                <c:pt idx="119">
                  <c:v>117.01600000000001</c:v>
                </c:pt>
                <c:pt idx="120">
                  <c:v>125.62</c:v>
                </c:pt>
                <c:pt idx="121">
                  <c:v>128.458</c:v>
                </c:pt>
                <c:pt idx="122">
                  <c:v>132.95599999999999</c:v>
                </c:pt>
                <c:pt idx="123">
                  <c:v>131.64500000000001</c:v>
                </c:pt>
                <c:pt idx="124">
                  <c:v>137.23699999999999</c:v>
                </c:pt>
                <c:pt idx="125">
                  <c:v>134.38999999999999</c:v>
                </c:pt>
                <c:pt idx="126">
                  <c:v>132.26400000000001</c:v>
                </c:pt>
                <c:pt idx="127">
                  <c:v>129.86600000000001</c:v>
                </c:pt>
                <c:pt idx="128">
                  <c:v>120.71599999999999</c:v>
                </c:pt>
                <c:pt idx="129">
                  <c:v>110.29</c:v>
                </c:pt>
                <c:pt idx="130">
                  <c:v>121.69799999999999</c:v>
                </c:pt>
                <c:pt idx="131">
                  <c:v>118.726</c:v>
                </c:pt>
                <c:pt idx="132">
                  <c:v>118.66</c:v>
                </c:pt>
                <c:pt idx="133">
                  <c:v>124.61499999999999</c:v>
                </c:pt>
                <c:pt idx="134">
                  <c:v>130.702</c:v>
                </c:pt>
                <c:pt idx="135">
                  <c:v>132.38300000000001</c:v>
                </c:pt>
                <c:pt idx="136">
                  <c:v>130.87899999999999</c:v>
                </c:pt>
                <c:pt idx="137">
                  <c:v>119.581</c:v>
                </c:pt>
                <c:pt idx="138">
                  <c:v>125.675</c:v>
                </c:pt>
                <c:pt idx="139">
                  <c:v>127.29</c:v>
                </c:pt>
                <c:pt idx="140">
                  <c:v>130.517</c:v>
                </c:pt>
                <c:pt idx="141">
                  <c:v>134.10300000000001</c:v>
                </c:pt>
                <c:pt idx="142">
                  <c:v>133.197</c:v>
                </c:pt>
                <c:pt idx="143">
                  <c:v>134.90199999999999</c:v>
                </c:pt>
                <c:pt idx="144">
                  <c:v>137.43899999999999</c:v>
                </c:pt>
                <c:pt idx="145">
                  <c:v>144.441</c:v>
                </c:pt>
                <c:pt idx="146">
                  <c:v>144.679</c:v>
                </c:pt>
                <c:pt idx="147">
                  <c:v>148.06800000000001</c:v>
                </c:pt>
                <c:pt idx="148">
                  <c:v>152.73099999999999</c:v>
                </c:pt>
                <c:pt idx="149">
                  <c:v>152.78800000000001</c:v>
                </c:pt>
                <c:pt idx="150">
                  <c:v>149.024</c:v>
                </c:pt>
                <c:pt idx="151">
                  <c:v>156.869</c:v>
                </c:pt>
                <c:pt idx="152">
                  <c:v>153.53</c:v>
                </c:pt>
                <c:pt idx="153">
                  <c:v>161.209</c:v>
                </c:pt>
                <c:pt idx="154">
                  <c:v>167.51900000000001</c:v>
                </c:pt>
                <c:pt idx="155">
                  <c:v>170.49600000000001</c:v>
                </c:pt>
                <c:pt idx="156">
                  <c:v>174.10400000000001</c:v>
                </c:pt>
                <c:pt idx="157">
                  <c:v>167.655</c:v>
                </c:pt>
                <c:pt idx="158">
                  <c:v>176.048</c:v>
                </c:pt>
                <c:pt idx="159">
                  <c:v>176.303</c:v>
                </c:pt>
                <c:pt idx="160">
                  <c:v>178.10900000000001</c:v>
                </c:pt>
                <c:pt idx="161">
                  <c:v>181.614</c:v>
                </c:pt>
                <c:pt idx="162">
                  <c:v>184.86199999999999</c:v>
                </c:pt>
                <c:pt idx="163">
                  <c:v>181.91200000000001</c:v>
                </c:pt>
                <c:pt idx="164">
                  <c:v>185.92099999999999</c:v>
                </c:pt>
                <c:pt idx="165">
                  <c:v>180.875</c:v>
                </c:pt>
                <c:pt idx="166">
                  <c:v>182.04499999999999</c:v>
                </c:pt>
                <c:pt idx="167">
                  <c:v>185.69300000000001</c:v>
                </c:pt>
                <c:pt idx="168">
                  <c:v>182.69900000000001</c:v>
                </c:pt>
                <c:pt idx="169">
                  <c:v>179.38800000000001</c:v>
                </c:pt>
                <c:pt idx="170">
                  <c:v>189.898</c:v>
                </c:pt>
                <c:pt idx="171">
                  <c:v>186.92599999999999</c:v>
                </c:pt>
                <c:pt idx="172">
                  <c:v>191.31</c:v>
                </c:pt>
                <c:pt idx="173">
                  <c:v>191.96899999999999</c:v>
                </c:pt>
                <c:pt idx="174">
                  <c:v>187.505</c:v>
                </c:pt>
                <c:pt idx="175">
                  <c:v>190.87100000000001</c:v>
                </c:pt>
                <c:pt idx="176">
                  <c:v>178.24</c:v>
                </c:pt>
                <c:pt idx="177">
                  <c:v>171.666</c:v>
                </c:pt>
                <c:pt idx="178">
                  <c:v>185.26900000000001</c:v>
                </c:pt>
                <c:pt idx="179">
                  <c:v>184.34700000000001</c:v>
                </c:pt>
                <c:pt idx="180">
                  <c:v>181.107</c:v>
                </c:pt>
                <c:pt idx="181">
                  <c:v>170.27199999999999</c:v>
                </c:pt>
                <c:pt idx="182">
                  <c:v>169.005</c:v>
                </c:pt>
                <c:pt idx="183">
                  <c:v>180.47399999999999</c:v>
                </c:pt>
                <c:pt idx="184">
                  <c:v>183.32900000000001</c:v>
                </c:pt>
                <c:pt idx="185">
                  <c:v>184.35900000000001</c:v>
                </c:pt>
                <c:pt idx="186">
                  <c:v>182.29300000000001</c:v>
                </c:pt>
                <c:pt idx="187">
                  <c:v>189.995</c:v>
                </c:pt>
                <c:pt idx="188">
                  <c:v>190.15299999999999</c:v>
                </c:pt>
                <c:pt idx="189">
                  <c:v>191.16300000000001</c:v>
                </c:pt>
                <c:pt idx="190">
                  <c:v>187.46299999999999</c:v>
                </c:pt>
                <c:pt idx="191">
                  <c:v>190.15899999999999</c:v>
                </c:pt>
                <c:pt idx="192">
                  <c:v>194.709</c:v>
                </c:pt>
                <c:pt idx="193">
                  <c:v>199.40799999999999</c:v>
                </c:pt>
                <c:pt idx="194">
                  <c:v>204.941</c:v>
                </c:pt>
                <c:pt idx="195">
                  <c:v>207.124</c:v>
                </c:pt>
                <c:pt idx="196">
                  <c:v>210.19</c:v>
                </c:pt>
                <c:pt idx="197">
                  <c:v>214.637</c:v>
                </c:pt>
                <c:pt idx="198">
                  <c:v>215.46299999999999</c:v>
                </c:pt>
                <c:pt idx="199">
                  <c:v>220.619</c:v>
                </c:pt>
                <c:pt idx="200">
                  <c:v>220.93</c:v>
                </c:pt>
                <c:pt idx="201">
                  <c:v>225.88900000000001</c:v>
                </c:pt>
                <c:pt idx="202">
                  <c:v>230.15799999999999</c:v>
                </c:pt>
                <c:pt idx="203">
                  <c:v>235.14400000000001</c:v>
                </c:pt>
                <c:pt idx="204">
                  <c:v>238.32400000000001</c:v>
                </c:pt>
                <c:pt idx="205">
                  <c:v>250.90799999999999</c:v>
                </c:pt>
                <c:pt idx="206">
                  <c:v>240.51400000000001</c:v>
                </c:pt>
                <c:pt idx="207">
                  <c:v>235.27099999999999</c:v>
                </c:pt>
                <c:pt idx="208">
                  <c:v>237.97499999999999</c:v>
                </c:pt>
                <c:pt idx="209">
                  <c:v>239.46600000000001</c:v>
                </c:pt>
                <c:pt idx="210">
                  <c:v>239.352</c:v>
                </c:pt>
                <c:pt idx="211">
                  <c:v>246.828</c:v>
                </c:pt>
                <c:pt idx="212">
                  <c:v>249.88200000000001</c:v>
                </c:pt>
                <c:pt idx="213">
                  <c:v>251.273</c:v>
                </c:pt>
                <c:pt idx="214">
                  <c:v>232.822</c:v>
                </c:pt>
                <c:pt idx="215">
                  <c:v>235.46700000000001</c:v>
                </c:pt>
                <c:pt idx="216">
                  <c:v>217.56299999999999</c:v>
                </c:pt>
                <c:pt idx="217">
                  <c:v>234.49</c:v>
                </c:pt>
                <c:pt idx="218">
                  <c:v>241.542</c:v>
                </c:pt>
                <c:pt idx="219">
                  <c:v>244.714</c:v>
                </c:pt>
                <c:pt idx="220">
                  <c:v>253.39099999999999</c:v>
                </c:pt>
                <c:pt idx="221">
                  <c:v>238.77099999999999</c:v>
                </c:pt>
                <c:pt idx="222">
                  <c:v>254.50399999999999</c:v>
                </c:pt>
                <c:pt idx="223">
                  <c:v>255.76499999999999</c:v>
                </c:pt>
                <c:pt idx="224">
                  <c:v>250.53299999999999</c:v>
                </c:pt>
                <c:pt idx="225">
                  <c:v>255.86500000000001</c:v>
                </c:pt>
                <c:pt idx="226">
                  <c:v>262.37599999999998</c:v>
                </c:pt>
                <c:pt idx="227">
                  <c:v>269.68299999999999</c:v>
                </c:pt>
                <c:pt idx="228">
                  <c:v>277.76299999999998</c:v>
                </c:pt>
                <c:pt idx="229">
                  <c:v>276.072</c:v>
                </c:pt>
                <c:pt idx="230">
                  <c:v>252.73699999999999</c:v>
                </c:pt>
                <c:pt idx="231">
                  <c:v>219.28899999999999</c:v>
                </c:pt>
                <c:pt idx="232">
                  <c:v>243.245</c:v>
                </c:pt>
                <c:pt idx="233">
                  <c:v>254.99600000000001</c:v>
                </c:pt>
                <c:pt idx="234">
                  <c:v>261.74099999999999</c:v>
                </c:pt>
                <c:pt idx="235">
                  <c:v>274.26299999999998</c:v>
                </c:pt>
                <c:pt idx="236">
                  <c:v>292.58699999999999</c:v>
                </c:pt>
                <c:pt idx="237">
                  <c:v>282.49299999999999</c:v>
                </c:pt>
                <c:pt idx="238">
                  <c:v>273.82799999999997</c:v>
                </c:pt>
                <c:pt idx="239">
                  <c:v>308.83999999999997</c:v>
                </c:pt>
                <c:pt idx="240">
                  <c:v>321.93400000000003</c:v>
                </c:pt>
                <c:pt idx="241">
                  <c:v>318.73399999999998</c:v>
                </c:pt>
                <c:pt idx="242">
                  <c:v>326.90199999999999</c:v>
                </c:pt>
                <c:pt idx="243">
                  <c:v>337.77800000000002</c:v>
                </c:pt>
                <c:pt idx="244">
                  <c:v>353.49799999999999</c:v>
                </c:pt>
                <c:pt idx="245">
                  <c:v>358.59100000000001</c:v>
                </c:pt>
                <c:pt idx="246">
                  <c:v>363.93599999999998</c:v>
                </c:pt>
                <c:pt idx="247">
                  <c:v>370.45499999999998</c:v>
                </c:pt>
                <c:pt idx="248">
                  <c:v>379.67500000000001</c:v>
                </c:pt>
                <c:pt idx="249">
                  <c:v>363.91</c:v>
                </c:pt>
                <c:pt idx="250">
                  <c:v>384.52199999999999</c:v>
                </c:pt>
                <c:pt idx="251">
                  <c:v>376.096</c:v>
                </c:pt>
                <c:pt idx="252">
                  <c:v>392.17099999999999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CF6-4712-AE0D-A9C1DBC3C16B}"/>
            </c:ext>
          </c:extLst>
        </c:ser>
        <c:ser>
          <c:idx val="1"/>
          <c:order val="1"/>
          <c:tx>
            <c:strRef>
              <c:f>'World+EM-Daten USD'!$C$5</c:f>
              <c:strCache>
                <c:ptCount val="1"/>
                <c:pt idx="0">
                  <c:v>EM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USD'!$A$6:$A$258</c:f>
              <c:numCache>
                <c:formatCode>General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USD'!$C$6:$C$258</c:f>
              <c:numCache>
                <c:formatCode>General</c:formatCode>
                <c:ptCount val="253"/>
                <c:pt idx="0">
                  <c:v>100</c:v>
                </c:pt>
                <c:pt idx="1">
                  <c:v>113.758</c:v>
                </c:pt>
                <c:pt idx="2">
                  <c:v>104.84099999999999</c:v>
                </c:pt>
                <c:pt idx="3">
                  <c:v>94.497</c:v>
                </c:pt>
                <c:pt idx="4">
                  <c:v>99.155000000000001</c:v>
                </c:pt>
                <c:pt idx="5">
                  <c:v>100.303</c:v>
                </c:pt>
                <c:pt idx="6">
                  <c:v>98.209000000000003</c:v>
                </c:pt>
                <c:pt idx="7">
                  <c:v>91.959000000000003</c:v>
                </c:pt>
                <c:pt idx="8">
                  <c:v>91.037000000000006</c:v>
                </c:pt>
                <c:pt idx="9">
                  <c:v>76.933999999999997</c:v>
                </c:pt>
                <c:pt idx="10">
                  <c:v>81.704999999999998</c:v>
                </c:pt>
                <c:pt idx="11">
                  <c:v>90.228999999999999</c:v>
                </c:pt>
                <c:pt idx="12">
                  <c:v>97.385000000000005</c:v>
                </c:pt>
                <c:pt idx="13">
                  <c:v>100.67100000000001</c:v>
                </c:pt>
                <c:pt idx="14">
                  <c:v>102.303</c:v>
                </c:pt>
                <c:pt idx="15">
                  <c:v>108.425</c:v>
                </c:pt>
                <c:pt idx="16">
                  <c:v>109.12</c:v>
                </c:pt>
                <c:pt idx="17">
                  <c:v>107.355</c:v>
                </c:pt>
                <c:pt idx="18">
                  <c:v>99.272000000000006</c:v>
                </c:pt>
                <c:pt idx="19">
                  <c:v>91.683000000000007</c:v>
                </c:pt>
                <c:pt idx="20">
                  <c:v>93.084000000000003</c:v>
                </c:pt>
                <c:pt idx="21">
                  <c:v>83.037999999999997</c:v>
                </c:pt>
                <c:pt idx="22">
                  <c:v>88.433000000000007</c:v>
                </c:pt>
                <c:pt idx="23">
                  <c:v>94.519000000000005</c:v>
                </c:pt>
                <c:pt idx="24">
                  <c:v>91.375</c:v>
                </c:pt>
                <c:pt idx="25">
                  <c:v>90.971999999999994</c:v>
                </c:pt>
                <c:pt idx="26">
                  <c:v>88.415999999999997</c:v>
                </c:pt>
                <c:pt idx="27">
                  <c:v>85.891000000000005</c:v>
                </c:pt>
                <c:pt idx="28">
                  <c:v>93.528999999999996</c:v>
                </c:pt>
                <c:pt idx="29">
                  <c:v>100.21599999999999</c:v>
                </c:pt>
                <c:pt idx="30">
                  <c:v>105.89700000000001</c:v>
                </c:pt>
                <c:pt idx="31">
                  <c:v>112.482</c:v>
                </c:pt>
                <c:pt idx="32">
                  <c:v>120.009</c:v>
                </c:pt>
                <c:pt idx="33">
                  <c:v>120.883</c:v>
                </c:pt>
                <c:pt idx="34">
                  <c:v>131.16800000000001</c:v>
                </c:pt>
                <c:pt idx="35">
                  <c:v>132.76400000000001</c:v>
                </c:pt>
                <c:pt idx="36">
                  <c:v>142.37700000000001</c:v>
                </c:pt>
                <c:pt idx="37">
                  <c:v>147.34899999999999</c:v>
                </c:pt>
                <c:pt idx="38">
                  <c:v>154.10599999999999</c:v>
                </c:pt>
                <c:pt idx="39">
                  <c:v>156.03200000000001</c:v>
                </c:pt>
                <c:pt idx="40">
                  <c:v>143.256</c:v>
                </c:pt>
                <c:pt idx="41">
                  <c:v>140.398</c:v>
                </c:pt>
                <c:pt idx="42">
                  <c:v>140.99600000000001</c:v>
                </c:pt>
                <c:pt idx="43">
                  <c:v>138.41499999999999</c:v>
                </c:pt>
                <c:pt idx="44">
                  <c:v>144.155</c:v>
                </c:pt>
                <c:pt idx="45">
                  <c:v>152.47200000000001</c:v>
                </c:pt>
                <c:pt idx="46">
                  <c:v>156.11500000000001</c:v>
                </c:pt>
                <c:pt idx="47">
                  <c:v>170.56700000000001</c:v>
                </c:pt>
                <c:pt idx="48">
                  <c:v>178.75899999999999</c:v>
                </c:pt>
                <c:pt idx="49">
                  <c:v>179.21299999999999</c:v>
                </c:pt>
                <c:pt idx="50">
                  <c:v>194.84899999999999</c:v>
                </c:pt>
                <c:pt idx="51">
                  <c:v>181.97200000000001</c:v>
                </c:pt>
                <c:pt idx="52">
                  <c:v>177.08699999999999</c:v>
                </c:pt>
                <c:pt idx="53">
                  <c:v>183.251</c:v>
                </c:pt>
                <c:pt idx="54">
                  <c:v>189.477</c:v>
                </c:pt>
                <c:pt idx="55">
                  <c:v>202.721</c:v>
                </c:pt>
                <c:pt idx="56">
                  <c:v>204.45699999999999</c:v>
                </c:pt>
                <c:pt idx="57">
                  <c:v>223.495</c:v>
                </c:pt>
                <c:pt idx="58">
                  <c:v>208.887</c:v>
                </c:pt>
                <c:pt idx="59">
                  <c:v>226.167</c:v>
                </c:pt>
                <c:pt idx="60">
                  <c:v>239.535</c:v>
                </c:pt>
                <c:pt idx="61">
                  <c:v>266.29000000000002</c:v>
                </c:pt>
                <c:pt idx="62">
                  <c:v>265.97399999999999</c:v>
                </c:pt>
                <c:pt idx="63">
                  <c:v>268.31700000000001</c:v>
                </c:pt>
                <c:pt idx="64">
                  <c:v>287.42500000000001</c:v>
                </c:pt>
                <c:pt idx="65">
                  <c:v>257.30599999999998</c:v>
                </c:pt>
                <c:pt idx="66">
                  <c:v>256.67700000000002</c:v>
                </c:pt>
                <c:pt idx="67">
                  <c:v>260.3</c:v>
                </c:pt>
                <c:pt idx="68">
                  <c:v>266.93099999999998</c:v>
                </c:pt>
                <c:pt idx="69">
                  <c:v>269.154</c:v>
                </c:pt>
                <c:pt idx="70">
                  <c:v>281.93799999999999</c:v>
                </c:pt>
                <c:pt idx="71">
                  <c:v>302.892</c:v>
                </c:pt>
                <c:pt idx="72">
                  <c:v>316.53100000000001</c:v>
                </c:pt>
                <c:pt idx="73">
                  <c:v>313.18900000000002</c:v>
                </c:pt>
                <c:pt idx="74">
                  <c:v>311.33</c:v>
                </c:pt>
                <c:pt idx="75">
                  <c:v>323.68200000000002</c:v>
                </c:pt>
                <c:pt idx="76">
                  <c:v>339.03899999999999</c:v>
                </c:pt>
                <c:pt idx="77">
                  <c:v>355.49599999999998</c:v>
                </c:pt>
                <c:pt idx="78">
                  <c:v>372.161</c:v>
                </c:pt>
                <c:pt idx="79">
                  <c:v>391.79700000000003</c:v>
                </c:pt>
                <c:pt idx="80">
                  <c:v>383.471</c:v>
                </c:pt>
                <c:pt idx="81">
                  <c:v>425.822</c:v>
                </c:pt>
                <c:pt idx="82">
                  <c:v>473.31</c:v>
                </c:pt>
                <c:pt idx="83">
                  <c:v>439.74900000000002</c:v>
                </c:pt>
                <c:pt idx="84">
                  <c:v>441.3</c:v>
                </c:pt>
                <c:pt idx="85">
                  <c:v>386.22800000000001</c:v>
                </c:pt>
                <c:pt idx="86">
                  <c:v>414.73599999999999</c:v>
                </c:pt>
                <c:pt idx="87">
                  <c:v>392.78899999999999</c:v>
                </c:pt>
                <c:pt idx="88">
                  <c:v>424.66500000000002</c:v>
                </c:pt>
                <c:pt idx="89">
                  <c:v>432.54399999999998</c:v>
                </c:pt>
                <c:pt idx="90">
                  <c:v>389.39600000000002</c:v>
                </c:pt>
                <c:pt idx="91">
                  <c:v>374.70800000000003</c:v>
                </c:pt>
                <c:pt idx="92">
                  <c:v>344.77800000000002</c:v>
                </c:pt>
                <c:pt idx="93">
                  <c:v>284.44099999999997</c:v>
                </c:pt>
                <c:pt idx="94">
                  <c:v>206.596</c:v>
                </c:pt>
                <c:pt idx="95">
                  <c:v>191.04400000000001</c:v>
                </c:pt>
                <c:pt idx="96">
                  <c:v>205.94399999999999</c:v>
                </c:pt>
                <c:pt idx="97">
                  <c:v>192.64400000000001</c:v>
                </c:pt>
                <c:pt idx="98">
                  <c:v>181.77699999999999</c:v>
                </c:pt>
                <c:pt idx="99">
                  <c:v>207.9</c:v>
                </c:pt>
                <c:pt idx="100">
                  <c:v>242.49600000000001</c:v>
                </c:pt>
                <c:pt idx="101">
                  <c:v>283.93099999999998</c:v>
                </c:pt>
                <c:pt idx="102">
                  <c:v>280.10599999999999</c:v>
                </c:pt>
                <c:pt idx="103">
                  <c:v>311.60300000000001</c:v>
                </c:pt>
                <c:pt idx="104">
                  <c:v>310.488</c:v>
                </c:pt>
                <c:pt idx="105">
                  <c:v>338.67099999999999</c:v>
                </c:pt>
                <c:pt idx="106">
                  <c:v>339.09</c:v>
                </c:pt>
                <c:pt idx="107">
                  <c:v>353.65499999999997</c:v>
                </c:pt>
                <c:pt idx="108">
                  <c:v>367.62200000000001</c:v>
                </c:pt>
                <c:pt idx="109">
                  <c:v>347.11900000000003</c:v>
                </c:pt>
                <c:pt idx="110">
                  <c:v>348.34</c:v>
                </c:pt>
                <c:pt idx="111">
                  <c:v>376.46300000000002</c:v>
                </c:pt>
                <c:pt idx="112">
                  <c:v>381.024</c:v>
                </c:pt>
                <c:pt idx="113">
                  <c:v>347.51</c:v>
                </c:pt>
                <c:pt idx="114">
                  <c:v>344.95600000000002</c:v>
                </c:pt>
                <c:pt idx="115">
                  <c:v>373.68200000000002</c:v>
                </c:pt>
                <c:pt idx="116">
                  <c:v>366.42500000000001</c:v>
                </c:pt>
                <c:pt idx="117">
                  <c:v>407.14499999999998</c:v>
                </c:pt>
                <c:pt idx="118">
                  <c:v>418.96699999999998</c:v>
                </c:pt>
                <c:pt idx="119">
                  <c:v>407.90699999999998</c:v>
                </c:pt>
                <c:pt idx="120">
                  <c:v>437.01499999999999</c:v>
                </c:pt>
                <c:pt idx="121">
                  <c:v>425.15899999999999</c:v>
                </c:pt>
                <c:pt idx="122">
                  <c:v>421.19400000000002</c:v>
                </c:pt>
                <c:pt idx="123">
                  <c:v>445.95800000000003</c:v>
                </c:pt>
                <c:pt idx="124">
                  <c:v>459.791</c:v>
                </c:pt>
                <c:pt idx="125">
                  <c:v>447.73099999999999</c:v>
                </c:pt>
                <c:pt idx="126">
                  <c:v>440.84399999999999</c:v>
                </c:pt>
                <c:pt idx="127">
                  <c:v>438.88600000000002</c:v>
                </c:pt>
                <c:pt idx="128">
                  <c:v>399.66500000000002</c:v>
                </c:pt>
                <c:pt idx="129">
                  <c:v>341.39600000000002</c:v>
                </c:pt>
                <c:pt idx="130">
                  <c:v>386.61599999999999</c:v>
                </c:pt>
                <c:pt idx="131">
                  <c:v>360.85</c:v>
                </c:pt>
                <c:pt idx="132">
                  <c:v>356.50099999999998</c:v>
                </c:pt>
                <c:pt idx="133">
                  <c:v>396.93700000000001</c:v>
                </c:pt>
                <c:pt idx="134">
                  <c:v>420.714</c:v>
                </c:pt>
                <c:pt idx="135">
                  <c:v>406.67099999999999</c:v>
                </c:pt>
                <c:pt idx="136">
                  <c:v>401.81</c:v>
                </c:pt>
                <c:pt idx="137">
                  <c:v>356.74900000000002</c:v>
                </c:pt>
                <c:pt idx="138">
                  <c:v>370.51799999999997</c:v>
                </c:pt>
                <c:pt idx="139">
                  <c:v>377.74599999999998</c:v>
                </c:pt>
                <c:pt idx="140">
                  <c:v>376.488</c:v>
                </c:pt>
                <c:pt idx="141">
                  <c:v>399.20600000000002</c:v>
                </c:pt>
                <c:pt idx="142">
                  <c:v>396.78199999999998</c:v>
                </c:pt>
                <c:pt idx="143">
                  <c:v>401.82</c:v>
                </c:pt>
                <c:pt idx="144">
                  <c:v>421.46699999999998</c:v>
                </c:pt>
                <c:pt idx="145">
                  <c:v>427.27800000000002</c:v>
                </c:pt>
                <c:pt idx="146">
                  <c:v>421.91</c:v>
                </c:pt>
                <c:pt idx="147">
                  <c:v>414.64299999999997</c:v>
                </c:pt>
                <c:pt idx="148">
                  <c:v>417.76799999999997</c:v>
                </c:pt>
                <c:pt idx="149">
                  <c:v>407.05</c:v>
                </c:pt>
                <c:pt idx="150">
                  <c:v>381.13799999999998</c:v>
                </c:pt>
                <c:pt idx="151">
                  <c:v>385.12</c:v>
                </c:pt>
                <c:pt idx="152">
                  <c:v>378.505</c:v>
                </c:pt>
                <c:pt idx="153">
                  <c:v>403.11900000000003</c:v>
                </c:pt>
                <c:pt idx="154">
                  <c:v>422.70400000000001</c:v>
                </c:pt>
                <c:pt idx="155">
                  <c:v>416.52300000000002</c:v>
                </c:pt>
                <c:pt idx="156">
                  <c:v>410.50099999999998</c:v>
                </c:pt>
                <c:pt idx="157">
                  <c:v>383.84500000000003</c:v>
                </c:pt>
                <c:pt idx="158">
                  <c:v>396.56</c:v>
                </c:pt>
                <c:pt idx="159">
                  <c:v>408.733</c:v>
                </c:pt>
                <c:pt idx="160">
                  <c:v>410.09800000000001</c:v>
                </c:pt>
                <c:pt idx="161">
                  <c:v>424.41300000000001</c:v>
                </c:pt>
                <c:pt idx="162">
                  <c:v>435.68900000000002</c:v>
                </c:pt>
                <c:pt idx="163">
                  <c:v>444.11399999999998</c:v>
                </c:pt>
                <c:pt idx="164">
                  <c:v>454.12200000000001</c:v>
                </c:pt>
                <c:pt idx="165">
                  <c:v>420.46199999999999</c:v>
                </c:pt>
                <c:pt idx="166">
                  <c:v>425.41899999999998</c:v>
                </c:pt>
                <c:pt idx="167">
                  <c:v>420.92</c:v>
                </c:pt>
                <c:pt idx="168">
                  <c:v>401.52100000000002</c:v>
                </c:pt>
                <c:pt idx="169">
                  <c:v>403.928</c:v>
                </c:pt>
                <c:pt idx="170">
                  <c:v>416.435</c:v>
                </c:pt>
                <c:pt idx="171">
                  <c:v>410.51299999999998</c:v>
                </c:pt>
                <c:pt idx="172">
                  <c:v>442.08699999999999</c:v>
                </c:pt>
                <c:pt idx="173">
                  <c:v>424.38299999999998</c:v>
                </c:pt>
                <c:pt idx="174">
                  <c:v>413.36200000000002</c:v>
                </c:pt>
                <c:pt idx="175">
                  <c:v>384.70800000000003</c:v>
                </c:pt>
                <c:pt idx="176">
                  <c:v>349.91199999999998</c:v>
                </c:pt>
                <c:pt idx="177">
                  <c:v>339.38600000000002</c:v>
                </c:pt>
                <c:pt idx="178">
                  <c:v>363.59500000000003</c:v>
                </c:pt>
                <c:pt idx="179">
                  <c:v>349.41199999999998</c:v>
                </c:pt>
                <c:pt idx="180">
                  <c:v>341.62299999999999</c:v>
                </c:pt>
                <c:pt idx="181">
                  <c:v>319.46100000000001</c:v>
                </c:pt>
                <c:pt idx="182">
                  <c:v>318.93799999999999</c:v>
                </c:pt>
                <c:pt idx="183">
                  <c:v>361.142</c:v>
                </c:pt>
                <c:pt idx="184">
                  <c:v>363.10500000000002</c:v>
                </c:pt>
                <c:pt idx="185">
                  <c:v>349.56</c:v>
                </c:pt>
                <c:pt idx="186">
                  <c:v>363.53100000000001</c:v>
                </c:pt>
                <c:pt idx="187">
                  <c:v>381.82499999999999</c:v>
                </c:pt>
                <c:pt idx="188">
                  <c:v>391.31400000000002</c:v>
                </c:pt>
                <c:pt idx="189">
                  <c:v>396.346</c:v>
                </c:pt>
                <c:pt idx="190">
                  <c:v>397.291</c:v>
                </c:pt>
                <c:pt idx="191">
                  <c:v>379.00299999999999</c:v>
                </c:pt>
                <c:pt idx="192">
                  <c:v>379.84</c:v>
                </c:pt>
                <c:pt idx="193">
                  <c:v>400.62599999999998</c:v>
                </c:pt>
                <c:pt idx="194">
                  <c:v>412.89</c:v>
                </c:pt>
                <c:pt idx="195">
                  <c:v>423.31299999999999</c:v>
                </c:pt>
                <c:pt idx="196">
                  <c:v>432.58</c:v>
                </c:pt>
                <c:pt idx="197">
                  <c:v>445.36900000000003</c:v>
                </c:pt>
                <c:pt idx="198">
                  <c:v>449.85300000000001</c:v>
                </c:pt>
                <c:pt idx="199">
                  <c:v>476.66800000000001</c:v>
                </c:pt>
                <c:pt idx="200">
                  <c:v>487.30099999999999</c:v>
                </c:pt>
                <c:pt idx="201">
                  <c:v>485.363</c:v>
                </c:pt>
                <c:pt idx="202">
                  <c:v>502.37799999999999</c:v>
                </c:pt>
                <c:pt idx="203">
                  <c:v>503.38600000000002</c:v>
                </c:pt>
                <c:pt idx="204">
                  <c:v>521.45600000000002</c:v>
                </c:pt>
                <c:pt idx="205">
                  <c:v>564.91800000000001</c:v>
                </c:pt>
                <c:pt idx="206">
                  <c:v>538.86400000000003</c:v>
                </c:pt>
                <c:pt idx="207">
                  <c:v>528.84500000000003</c:v>
                </c:pt>
                <c:pt idx="208">
                  <c:v>526.505</c:v>
                </c:pt>
                <c:pt idx="209">
                  <c:v>507.84899999999999</c:v>
                </c:pt>
                <c:pt idx="210">
                  <c:v>486.74900000000002</c:v>
                </c:pt>
                <c:pt idx="211">
                  <c:v>497.44200000000001</c:v>
                </c:pt>
                <c:pt idx="212">
                  <c:v>483.99099999999999</c:v>
                </c:pt>
                <c:pt idx="213">
                  <c:v>481.423</c:v>
                </c:pt>
                <c:pt idx="214">
                  <c:v>439.49900000000002</c:v>
                </c:pt>
                <c:pt idx="215">
                  <c:v>457.61099999999999</c:v>
                </c:pt>
                <c:pt idx="216">
                  <c:v>445.488</c:v>
                </c:pt>
                <c:pt idx="217">
                  <c:v>484.49400000000003</c:v>
                </c:pt>
                <c:pt idx="218">
                  <c:v>485.58300000000003</c:v>
                </c:pt>
                <c:pt idx="219">
                  <c:v>489.65800000000002</c:v>
                </c:pt>
                <c:pt idx="220">
                  <c:v>499.96699999999998</c:v>
                </c:pt>
                <c:pt idx="221">
                  <c:v>463.68799999999999</c:v>
                </c:pt>
                <c:pt idx="222">
                  <c:v>492.62799999999999</c:v>
                </c:pt>
                <c:pt idx="223">
                  <c:v>486.60399999999998</c:v>
                </c:pt>
                <c:pt idx="224">
                  <c:v>462.87900000000002</c:v>
                </c:pt>
                <c:pt idx="225">
                  <c:v>471.71499999999997</c:v>
                </c:pt>
                <c:pt idx="226">
                  <c:v>491.60599999999999</c:v>
                </c:pt>
                <c:pt idx="227">
                  <c:v>490.92899999999997</c:v>
                </c:pt>
                <c:pt idx="228">
                  <c:v>527.55499999999995</c:v>
                </c:pt>
                <c:pt idx="229">
                  <c:v>502.96300000000002</c:v>
                </c:pt>
                <c:pt idx="230">
                  <c:v>476.44</c:v>
                </c:pt>
                <c:pt idx="231">
                  <c:v>403.05799999999999</c:v>
                </c:pt>
                <c:pt idx="232">
                  <c:v>439.96699999999998</c:v>
                </c:pt>
                <c:pt idx="233">
                  <c:v>443.34699999999998</c:v>
                </c:pt>
                <c:pt idx="234">
                  <c:v>475.93700000000001</c:v>
                </c:pt>
                <c:pt idx="235">
                  <c:v>518.46699999999998</c:v>
                </c:pt>
                <c:pt idx="236">
                  <c:v>529.928</c:v>
                </c:pt>
                <c:pt idx="237">
                  <c:v>521.428</c:v>
                </c:pt>
                <c:pt idx="238">
                  <c:v>532.17100000000005</c:v>
                </c:pt>
                <c:pt idx="239">
                  <c:v>581.39</c:v>
                </c:pt>
                <c:pt idx="240">
                  <c:v>624.13</c:v>
                </c:pt>
                <c:pt idx="241">
                  <c:v>643.26499999999999</c:v>
                </c:pt>
                <c:pt idx="242">
                  <c:v>648.18499999999995</c:v>
                </c:pt>
                <c:pt idx="243">
                  <c:v>638.39499999999998</c:v>
                </c:pt>
                <c:pt idx="244">
                  <c:v>654.29</c:v>
                </c:pt>
                <c:pt idx="245">
                  <c:v>669.46299999999997</c:v>
                </c:pt>
                <c:pt idx="246">
                  <c:v>670.61699999999996</c:v>
                </c:pt>
                <c:pt idx="247">
                  <c:v>625.48500000000001</c:v>
                </c:pt>
                <c:pt idx="248">
                  <c:v>641.85799999999995</c:v>
                </c:pt>
                <c:pt idx="249">
                  <c:v>616.35</c:v>
                </c:pt>
                <c:pt idx="250">
                  <c:v>622.42899999999997</c:v>
                </c:pt>
                <c:pt idx="251">
                  <c:v>597.06399999999996</c:v>
                </c:pt>
                <c:pt idx="252">
                  <c:v>608.26599999999996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CF6-4712-AE0D-A9C1DBC3C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875120"/>
        <c:axId val="1"/>
      </c:scatterChart>
      <c:valAx>
        <c:axId val="292875120"/>
        <c:scaling>
          <c:orientation val="minMax"/>
          <c:min val="36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287512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Rollierend</a:t>
            </a:r>
            <a:r>
              <a:rPr lang="de-DE" baseline="0"/>
              <a:t> 1 Jahr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'World+EM-Daten USD'!$E$5</c:f>
              <c:strCache>
                <c:ptCount val="1"/>
                <c:pt idx="0">
                  <c:v>World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USD'!$A$6:$A$258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USD'!$E$6:$E$258</c:f>
              <c:numCache>
                <c:formatCode>0.00%</c:formatCode>
                <c:ptCount val="253"/>
                <c:pt idx="12">
                  <c:v>-0.16823999999999995</c:v>
                </c:pt>
                <c:pt idx="13">
                  <c:v>-0.20875929595981402</c:v>
                </c:pt>
                <c:pt idx="14">
                  <c:v>-0.14321543408360127</c:v>
                </c:pt>
                <c:pt idx="15">
                  <c:v>-4.240671898664472E-2</c:v>
                </c:pt>
                <c:pt idx="16">
                  <c:v>-0.1384682788172813</c:v>
                </c:pt>
                <c:pt idx="17">
                  <c:v>-0.12564691106732195</c:v>
                </c:pt>
                <c:pt idx="18">
                  <c:v>-0.15215471466100283</c:v>
                </c:pt>
                <c:pt idx="19">
                  <c:v>-0.21317939246988971</c:v>
                </c:pt>
                <c:pt idx="20">
                  <c:v>-0.17196762290203549</c:v>
                </c:pt>
                <c:pt idx="21">
                  <c:v>-0.19181158285027933</c:v>
                </c:pt>
                <c:pt idx="22">
                  <c:v>-0.14852867702635175</c:v>
                </c:pt>
                <c:pt idx="23">
                  <c:v>-0.15274904735982586</c:v>
                </c:pt>
                <c:pt idx="24">
                  <c:v>-0.1988554390689623</c:v>
                </c:pt>
                <c:pt idx="25">
                  <c:v>-0.19892619779783738</c:v>
                </c:pt>
                <c:pt idx="26">
                  <c:v>-0.20595961870449608</c:v>
                </c:pt>
                <c:pt idx="27">
                  <c:v>-0.24197220225257599</c:v>
                </c:pt>
                <c:pt idx="28">
                  <c:v>-0.14576485618247903</c:v>
                </c:pt>
                <c:pt idx="29">
                  <c:v>-9.862922099632232E-2</c:v>
                </c:pt>
                <c:pt idx="30">
                  <c:v>-2.3746110437213086E-2</c:v>
                </c:pt>
                <c:pt idx="31">
                  <c:v>8.7754161626634408E-2</c:v>
                </c:pt>
                <c:pt idx="32">
                  <c:v>0.10922473153831769</c:v>
                </c:pt>
                <c:pt idx="33">
                  <c:v>0.25395774101835089</c:v>
                </c:pt>
                <c:pt idx="34">
                  <c:v>0.23710223425863242</c:v>
                </c:pt>
                <c:pt idx="35">
                  <c:v>0.19172449241840139</c:v>
                </c:pt>
                <c:pt idx="36">
                  <c:v>0.33105228405066334</c:v>
                </c:pt>
                <c:pt idx="37">
                  <c:v>0.39493847225446954</c:v>
                </c:pt>
                <c:pt idx="38">
                  <c:v>0.44356744493808509</c:v>
                </c:pt>
                <c:pt idx="39">
                  <c:v>0.43872599383545396</c:v>
                </c:pt>
                <c:pt idx="40">
                  <c:v>0.29453616180976039</c:v>
                </c:pt>
                <c:pt idx="41">
                  <c:v>0.23597373337729399</c:v>
                </c:pt>
                <c:pt idx="42">
                  <c:v>0.24003619518387964</c:v>
                </c:pt>
                <c:pt idx="43">
                  <c:v>0.17580555482009053</c:v>
                </c:pt>
                <c:pt idx="44">
                  <c:v>0.15612809579969156</c:v>
                </c:pt>
                <c:pt idx="45">
                  <c:v>0.17096296296296298</c:v>
                </c:pt>
                <c:pt idx="46">
                  <c:v>0.13251605370694697</c:v>
                </c:pt>
                <c:pt idx="47">
                  <c:v>0.17427455490858557</c:v>
                </c:pt>
                <c:pt idx="48">
                  <c:v>0.1472106972129521</c:v>
                </c:pt>
                <c:pt idx="49">
                  <c:v>0.10366178428761641</c:v>
                </c:pt>
                <c:pt idx="50">
                  <c:v>0.11987471215444878</c:v>
                </c:pt>
                <c:pt idx="51">
                  <c:v>0.10547016622537653</c:v>
                </c:pt>
                <c:pt idx="52">
                  <c:v>0.10400870384494598</c:v>
                </c:pt>
                <c:pt idx="53">
                  <c:v>0.11347241827740673</c:v>
                </c:pt>
                <c:pt idx="54">
                  <c:v>0.10050535854317322</c:v>
                </c:pt>
                <c:pt idx="55">
                  <c:v>0.17739647368776601</c:v>
                </c:pt>
                <c:pt idx="56">
                  <c:v>0.18108241413326165</c:v>
                </c:pt>
                <c:pt idx="57">
                  <c:v>0.18926025347650066</c:v>
                </c:pt>
                <c:pt idx="58">
                  <c:v>0.13268900343642609</c:v>
                </c:pt>
                <c:pt idx="59">
                  <c:v>0.11201689589029917</c:v>
                </c:pt>
                <c:pt idx="60">
                  <c:v>9.4857154088823004E-2</c:v>
                </c:pt>
                <c:pt idx="61">
                  <c:v>0.17009511170095104</c:v>
                </c:pt>
                <c:pt idx="62">
                  <c:v>0.13247834095095157</c:v>
                </c:pt>
                <c:pt idx="63">
                  <c:v>0.18029039663688495</c:v>
                </c:pt>
                <c:pt idx="64">
                  <c:v>0.24320068272561945</c:v>
                </c:pt>
                <c:pt idx="65">
                  <c:v>0.17977999161492542</c:v>
                </c:pt>
                <c:pt idx="66">
                  <c:v>0.16932227544436107</c:v>
                </c:pt>
                <c:pt idx="67">
                  <c:v>0.13689827299328705</c:v>
                </c:pt>
                <c:pt idx="68">
                  <c:v>0.15768493384711757</c:v>
                </c:pt>
                <c:pt idx="69">
                  <c:v>0.14183294942598912</c:v>
                </c:pt>
                <c:pt idx="70">
                  <c:v>0.2131764572035344</c:v>
                </c:pt>
                <c:pt idx="71">
                  <c:v>0.20279656118395084</c:v>
                </c:pt>
                <c:pt idx="72">
                  <c:v>0.2006642430770611</c:v>
                </c:pt>
                <c:pt idx="73">
                  <c:v>0.1629059975940883</c:v>
                </c:pt>
                <c:pt idx="74">
                  <c:v>0.15857908731831993</c:v>
                </c:pt>
                <c:pt idx="75">
                  <c:v>0.15440123945369733</c:v>
                </c:pt>
                <c:pt idx="76">
                  <c:v>0.16981702583212788</c:v>
                </c:pt>
                <c:pt idx="77">
                  <c:v>0.24510102548482071</c:v>
                </c:pt>
                <c:pt idx="78">
                  <c:v>0.23586366829449923</c:v>
                </c:pt>
                <c:pt idx="79">
                  <c:v>0.20100092522499802</c:v>
                </c:pt>
                <c:pt idx="80">
                  <c:v>0.16973011084147704</c:v>
                </c:pt>
                <c:pt idx="81">
                  <c:v>0.21091135938297523</c:v>
                </c:pt>
                <c:pt idx="82">
                  <c:v>0.20387461804768647</c:v>
                </c:pt>
                <c:pt idx="83">
                  <c:v>0.12706912597067754</c:v>
                </c:pt>
                <c:pt idx="84">
                  <c:v>9.0355861244019176E-2</c:v>
                </c:pt>
                <c:pt idx="85">
                  <c:v>-4.7214771795270893E-3</c:v>
                </c:pt>
                <c:pt idx="86">
                  <c:v>-5.3106547331674969E-3</c:v>
                </c:pt>
                <c:pt idx="87">
                  <c:v>-3.2545824550142544E-2</c:v>
                </c:pt>
                <c:pt idx="88">
                  <c:v>-2.4722837362990413E-2</c:v>
                </c:pt>
                <c:pt idx="89">
                  <c:v>-3.6824866128462364E-2</c:v>
                </c:pt>
                <c:pt idx="90">
                  <c:v>-0.1067586169112662</c:v>
                </c:pt>
                <c:pt idx="91">
                  <c:v>-0.10884744409505065</c:v>
                </c:pt>
                <c:pt idx="92">
                  <c:v>-0.12069750979471405</c:v>
                </c:pt>
                <c:pt idx="93">
                  <c:v>-0.26045067708612102</c:v>
                </c:pt>
                <c:pt idx="94">
                  <c:v>-0.41850969496718582</c:v>
                </c:pt>
                <c:pt idx="95">
                  <c:v>-0.43296875846012239</c:v>
                </c:pt>
                <c:pt idx="96">
                  <c:v>-0.40712806659078749</c:v>
                </c:pt>
                <c:pt idx="97">
                  <c:v>-0.41430586488492938</c:v>
                </c:pt>
                <c:pt idx="98">
                  <c:v>-0.4711917562724014</c:v>
                </c:pt>
                <c:pt idx="99">
                  <c:v>-0.42581632576128836</c:v>
                </c:pt>
                <c:pt idx="100">
                  <c:v>-0.39329408056844883</c:v>
                </c:pt>
                <c:pt idx="101">
                  <c:v>-0.34825768853580918</c:v>
                </c:pt>
                <c:pt idx="102">
                  <c:v>-0.29496595927379776</c:v>
                </c:pt>
                <c:pt idx="103">
                  <c:v>-0.21610279382294006</c:v>
                </c:pt>
                <c:pt idx="104">
                  <c:v>-0.17213728897320224</c:v>
                </c:pt>
                <c:pt idx="105">
                  <c:v>-2.292465802996313E-2</c:v>
                </c:pt>
                <c:pt idx="106">
                  <c:v>0.18423050302529642</c:v>
                </c:pt>
                <c:pt idx="107">
                  <c:v>0.31792790642158031</c:v>
                </c:pt>
                <c:pt idx="108">
                  <c:v>0.29987972429106713</c:v>
                </c:pt>
                <c:pt idx="109">
                  <c:v>0.36581192247727934</c:v>
                </c:pt>
                <c:pt idx="110">
                  <c:v>0.5429975429975431</c:v>
                </c:pt>
                <c:pt idx="111">
                  <c:v>0.52366133564431849</c:v>
                </c:pt>
                <c:pt idx="112">
                  <c:v>0.37017272523346856</c:v>
                </c:pt>
                <c:pt idx="113">
                  <c:v>0.13599852775612709</c:v>
                </c:pt>
                <c:pt idx="114">
                  <c:v>0.10202372796572368</c:v>
                </c:pt>
                <c:pt idx="115">
                  <c:v>9.8348822520978096E-2</c:v>
                </c:pt>
                <c:pt idx="116">
                  <c:v>1.5443569351639708E-2</c:v>
                </c:pt>
                <c:pt idx="117">
                  <c:v>6.7582081813299721E-2</c:v>
                </c:pt>
                <c:pt idx="118">
                  <c:v>0.12742149866611352</c:v>
                </c:pt>
                <c:pt idx="119">
                  <c:v>5.9773945804955986E-2</c:v>
                </c:pt>
                <c:pt idx="120">
                  <c:v>0.11763554511646124</c:v>
                </c:pt>
                <c:pt idx="121">
                  <c:v>0.19215242267036636</c:v>
                </c:pt>
                <c:pt idx="122">
                  <c:v>0.21674353905849597</c:v>
                </c:pt>
                <c:pt idx="123">
                  <c:v>0.13448926653969795</c:v>
                </c:pt>
                <c:pt idx="124">
                  <c:v>0.18251691008573512</c:v>
                </c:pt>
                <c:pt idx="125">
                  <c:v>0.28064875784979848</c:v>
                </c:pt>
                <c:pt idx="126">
                  <c:v>0.30513809810441983</c:v>
                </c:pt>
                <c:pt idx="127">
                  <c:v>0.18537382367169619</c:v>
                </c:pt>
                <c:pt idx="128">
                  <c:v>0.14459636280886734</c:v>
                </c:pt>
                <c:pt idx="129">
                  <c:v>-4.3460160796523817E-2</c:v>
                </c:pt>
                <c:pt idx="130">
                  <c:v>1.7558822053880485E-2</c:v>
                </c:pt>
                <c:pt idx="131">
                  <c:v>1.4613386203595979E-2</c:v>
                </c:pt>
                <c:pt idx="132">
                  <c:v>-5.5405190256328618E-2</c:v>
                </c:pt>
                <c:pt idx="133">
                  <c:v>-2.9916392906630951E-2</c:v>
                </c:pt>
                <c:pt idx="134">
                  <c:v>-1.6952976924696772E-2</c:v>
                </c:pt>
                <c:pt idx="135">
                  <c:v>5.6059857951309411E-3</c:v>
                </c:pt>
                <c:pt idx="136">
                  <c:v>-4.6328614003512181E-2</c:v>
                </c:pt>
                <c:pt idx="137">
                  <c:v>-0.11019421087878556</c:v>
                </c:pt>
                <c:pt idx="138">
                  <c:v>-4.9817032601463862E-2</c:v>
                </c:pt>
                <c:pt idx="139">
                  <c:v>-1.9835830779418862E-2</c:v>
                </c:pt>
                <c:pt idx="140">
                  <c:v>8.1190562974253533E-2</c:v>
                </c:pt>
                <c:pt idx="141">
                  <c:v>0.21591259407017871</c:v>
                </c:pt>
                <c:pt idx="142">
                  <c:v>9.4487994872553438E-2</c:v>
                </c:pt>
                <c:pt idx="143">
                  <c:v>0.13624648349982293</c:v>
                </c:pt>
                <c:pt idx="144">
                  <c:v>0.15825889094892975</c:v>
                </c:pt>
                <c:pt idx="145">
                  <c:v>0.15909802190747513</c:v>
                </c:pt>
                <c:pt idx="146">
                  <c:v>0.10693791984820433</c:v>
                </c:pt>
                <c:pt idx="147">
                  <c:v>0.11848198031469304</c:v>
                </c:pt>
                <c:pt idx="148">
                  <c:v>0.16696337838767117</c:v>
                </c:pt>
                <c:pt idx="149">
                  <c:v>0.27769461703782383</c:v>
                </c:pt>
                <c:pt idx="150">
                  <c:v>0.18578874079968166</c:v>
                </c:pt>
                <c:pt idx="151">
                  <c:v>0.23237489197894567</c:v>
                </c:pt>
                <c:pt idx="152">
                  <c:v>0.17632185845522041</c:v>
                </c:pt>
                <c:pt idx="153">
                  <c:v>0.2021282148796073</c:v>
                </c:pt>
                <c:pt idx="154">
                  <c:v>0.2576784762419575</c:v>
                </c:pt>
                <c:pt idx="155">
                  <c:v>0.2638507953922109</c:v>
                </c:pt>
                <c:pt idx="156">
                  <c:v>0.26677289561187156</c:v>
                </c:pt>
                <c:pt idx="157">
                  <c:v>0.16071614015411129</c:v>
                </c:pt>
                <c:pt idx="158">
                  <c:v>0.21681792105281339</c:v>
                </c:pt>
                <c:pt idx="159">
                  <c:v>0.19068941297241793</c:v>
                </c:pt>
                <c:pt idx="160">
                  <c:v>0.16616142106055753</c:v>
                </c:pt>
                <c:pt idx="161">
                  <c:v>0.18866664921328891</c:v>
                </c:pt>
                <c:pt idx="162">
                  <c:v>0.24048475413356241</c:v>
                </c:pt>
                <c:pt idx="163">
                  <c:v>0.15964275924497517</c:v>
                </c:pt>
                <c:pt idx="164">
                  <c:v>0.21097505373542624</c:v>
                </c:pt>
                <c:pt idx="165">
                  <c:v>0.12199070771482989</c:v>
                </c:pt>
                <c:pt idx="166">
                  <c:v>8.6712552009025723E-2</c:v>
                </c:pt>
                <c:pt idx="167">
                  <c:v>8.9134055930931044E-2</c:v>
                </c:pt>
                <c:pt idx="168">
                  <c:v>4.9367044984606867E-2</c:v>
                </c:pt>
                <c:pt idx="169">
                  <c:v>6.9983000805225126E-2</c:v>
                </c:pt>
                <c:pt idx="170">
                  <c:v>7.867172589293836E-2</c:v>
                </c:pt>
                <c:pt idx="171">
                  <c:v>6.0254221425613874E-2</c:v>
                </c:pt>
                <c:pt idx="172">
                  <c:v>7.4117534768035176E-2</c:v>
                </c:pt>
                <c:pt idx="173">
                  <c:v>5.7016529562698759E-2</c:v>
                </c:pt>
                <c:pt idx="174">
                  <c:v>1.4297151388603435E-2</c:v>
                </c:pt>
                <c:pt idx="175">
                  <c:v>4.9249087470865094E-2</c:v>
                </c:pt>
                <c:pt idx="176">
                  <c:v>-4.1313245948547905E-2</c:v>
                </c:pt>
                <c:pt idx="177">
                  <c:v>-5.0913614374568095E-2</c:v>
                </c:pt>
                <c:pt idx="178">
                  <c:v>1.7709906891153482E-2</c:v>
                </c:pt>
                <c:pt idx="179">
                  <c:v>-7.248523099955273E-3</c:v>
                </c:pt>
                <c:pt idx="180">
                  <c:v>-8.7137860634158848E-3</c:v>
                </c:pt>
                <c:pt idx="181">
                  <c:v>-5.0817223002653567E-2</c:v>
                </c:pt>
                <c:pt idx="182">
                  <c:v>-0.11002222245626603</c:v>
                </c:pt>
                <c:pt idx="183">
                  <c:v>-3.4516332666402749E-2</c:v>
                </c:pt>
                <c:pt idx="184">
                  <c:v>-4.1717631069991046E-2</c:v>
                </c:pt>
                <c:pt idx="185">
                  <c:v>-3.9641817168396876E-2</c:v>
                </c:pt>
                <c:pt idx="186">
                  <c:v>-2.7796592090877481E-2</c:v>
                </c:pt>
                <c:pt idx="187">
                  <c:v>-4.5894871405295357E-3</c:v>
                </c:pt>
                <c:pt idx="188">
                  <c:v>6.6836849192100534E-2</c:v>
                </c:pt>
                <c:pt idx="189">
                  <c:v>0.11357519835028485</c:v>
                </c:pt>
                <c:pt idx="190">
                  <c:v>1.1842240202084575E-2</c:v>
                </c:pt>
                <c:pt idx="191">
                  <c:v>3.1527499769456346E-2</c:v>
                </c:pt>
                <c:pt idx="192">
                  <c:v>7.510477231691759E-2</c:v>
                </c:pt>
                <c:pt idx="193">
                  <c:v>0.17111445217064469</c:v>
                </c:pt>
                <c:pt idx="194">
                  <c:v>0.21263276234430939</c:v>
                </c:pt>
                <c:pt idx="195">
                  <c:v>0.14766669991245274</c:v>
                </c:pt>
                <c:pt idx="196">
                  <c:v>0.14651800860747621</c:v>
                </c:pt>
                <c:pt idx="197">
                  <c:v>0.16423391318026237</c:v>
                </c:pt>
                <c:pt idx="198">
                  <c:v>0.18195981195108968</c:v>
                </c:pt>
                <c:pt idx="199">
                  <c:v>0.16118318903129025</c:v>
                </c:pt>
                <c:pt idx="200">
                  <c:v>0.16185387556336228</c:v>
                </c:pt>
                <c:pt idx="201">
                  <c:v>0.18165649210359747</c:v>
                </c:pt>
                <c:pt idx="202">
                  <c:v>0.22775160965097108</c:v>
                </c:pt>
                <c:pt idx="203">
                  <c:v>0.23656519018295219</c:v>
                </c:pt>
                <c:pt idx="204">
                  <c:v>0.22400094499997447</c:v>
                </c:pt>
                <c:pt idx="205">
                  <c:v>0.25826446280991733</c:v>
                </c:pt>
                <c:pt idx="206">
                  <c:v>0.17357678551387967</c:v>
                </c:pt>
                <c:pt idx="207">
                  <c:v>0.1358944400455766</c:v>
                </c:pt>
                <c:pt idx="208">
                  <c:v>0.1321899234026358</c:v>
                </c:pt>
                <c:pt idx="209">
                  <c:v>0.11567903017653069</c:v>
                </c:pt>
                <c:pt idx="210">
                  <c:v>0.11087286448253297</c:v>
                </c:pt>
                <c:pt idx="211">
                  <c:v>0.11879756503293004</c:v>
                </c:pt>
                <c:pt idx="212">
                  <c:v>0.13104603268003445</c:v>
                </c:pt>
                <c:pt idx="213">
                  <c:v>0.11237377650084768</c:v>
                </c:pt>
                <c:pt idx="214">
                  <c:v>1.1574657409258116E-2</c:v>
                </c:pt>
                <c:pt idx="215">
                  <c:v>1.3736263736263687E-3</c:v>
                </c:pt>
                <c:pt idx="216">
                  <c:v>-8.711250230778278E-2</c:v>
                </c:pt>
                <c:pt idx="217">
                  <c:v>-6.5434342468155604E-2</c:v>
                </c:pt>
                <c:pt idx="218">
                  <c:v>4.2741794656444565E-3</c:v>
                </c:pt>
                <c:pt idx="219">
                  <c:v>4.0136693430129489E-2</c:v>
                </c:pt>
                <c:pt idx="220">
                  <c:v>6.4779913856497506E-2</c:v>
                </c:pt>
                <c:pt idx="221">
                  <c:v>-2.9022909306540834E-3</c:v>
                </c:pt>
                <c:pt idx="222">
                  <c:v>6.3304254821350936E-2</c:v>
                </c:pt>
                <c:pt idx="223">
                  <c:v>3.6207399484661229E-2</c:v>
                </c:pt>
                <c:pt idx="224">
                  <c:v>2.6052296684033749E-3</c:v>
                </c:pt>
                <c:pt idx="225">
                  <c:v>1.8274943985227221E-2</c:v>
                </c:pt>
                <c:pt idx="226">
                  <c:v>0.12693817594557211</c:v>
                </c:pt>
                <c:pt idx="227">
                  <c:v>0.14531123257186773</c:v>
                </c:pt>
                <c:pt idx="228">
                  <c:v>0.27670146118595529</c:v>
                </c:pt>
                <c:pt idx="229">
                  <c:v>0.17732952364706378</c:v>
                </c:pt>
                <c:pt idx="230">
                  <c:v>4.6348047130519765E-2</c:v>
                </c:pt>
                <c:pt idx="231">
                  <c:v>-0.10389679380828232</c:v>
                </c:pt>
                <c:pt idx="232">
                  <c:v>-4.004088543002704E-2</c:v>
                </c:pt>
                <c:pt idx="233">
                  <c:v>6.7952138241243798E-2</c:v>
                </c:pt>
                <c:pt idx="234">
                  <c:v>2.8435702385817052E-2</c:v>
                </c:pt>
                <c:pt idx="235">
                  <c:v>7.232420385901106E-2</c:v>
                </c:pt>
                <c:pt idx="236">
                  <c:v>0.16785812647435661</c:v>
                </c:pt>
                <c:pt idx="237">
                  <c:v>0.10407050593086198</c:v>
                </c:pt>
                <c:pt idx="238">
                  <c:v>4.3647284812635245E-2</c:v>
                </c:pt>
                <c:pt idx="239">
                  <c:v>0.14519639725158795</c:v>
                </c:pt>
                <c:pt idx="240">
                  <c:v>0.15902406007999637</c:v>
                </c:pt>
                <c:pt idx="241">
                  <c:v>0.15453215103306372</c:v>
                </c:pt>
                <c:pt idx="242">
                  <c:v>0.29344733853768945</c:v>
                </c:pt>
                <c:pt idx="243">
                  <c:v>0.54033262042327723</c:v>
                </c:pt>
                <c:pt idx="244">
                  <c:v>0.45325905979567915</c:v>
                </c:pt>
                <c:pt idx="245">
                  <c:v>0.40626127468666162</c:v>
                </c:pt>
                <c:pt idx="246">
                  <c:v>0.39044322440886226</c:v>
                </c:pt>
                <c:pt idx="247">
                  <c:v>0.35072904474901834</c:v>
                </c:pt>
                <c:pt idx="248">
                  <c:v>0.29764822087105713</c:v>
                </c:pt>
                <c:pt idx="249">
                  <c:v>0.28820891137125537</c:v>
                </c:pt>
                <c:pt idx="250">
                  <c:v>0.40424646128226494</c:v>
                </c:pt>
                <c:pt idx="251">
                  <c:v>0.21776971894832298</c:v>
                </c:pt>
                <c:pt idx="252">
                  <c:v>0.21817204768679277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6C-478B-BA3B-D579C70CD3C2}"/>
            </c:ext>
          </c:extLst>
        </c:ser>
        <c:ser>
          <c:idx val="4"/>
          <c:order val="1"/>
          <c:tx>
            <c:strRef>
              <c:f>'World+EM-Daten USD'!$F$5</c:f>
              <c:strCache>
                <c:ptCount val="1"/>
                <c:pt idx="0">
                  <c:v>EM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USD'!$A$6:$A$258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USD'!$F$6:$F$258</c:f>
              <c:numCache>
                <c:formatCode>0.00%</c:formatCode>
                <c:ptCount val="253"/>
                <c:pt idx="12">
                  <c:v>-2.6149999999999896E-2</c:v>
                </c:pt>
                <c:pt idx="13">
                  <c:v>-0.1150424585523655</c:v>
                </c:pt>
                <c:pt idx="14">
                  <c:v>-2.420808653103268E-2</c:v>
                </c:pt>
                <c:pt idx="15">
                  <c:v>0.14739092246314689</c:v>
                </c:pt>
                <c:pt idx="16">
                  <c:v>0.1004992183954414</c:v>
                </c:pt>
                <c:pt idx="17">
                  <c:v>7.0306969881259951E-2</c:v>
                </c:pt>
                <c:pt idx="18">
                  <c:v>1.0823855247482417E-2</c:v>
                </c:pt>
                <c:pt idx="19">
                  <c:v>-3.0013375526048991E-3</c:v>
                </c:pt>
                <c:pt idx="20">
                  <c:v>2.2485363094126631E-2</c:v>
                </c:pt>
                <c:pt idx="21">
                  <c:v>7.9340733615826498E-2</c:v>
                </c:pt>
                <c:pt idx="22">
                  <c:v>8.2345021724496759E-2</c:v>
                </c:pt>
                <c:pt idx="23">
                  <c:v>4.7545689301665917E-2</c:v>
                </c:pt>
                <c:pt idx="24">
                  <c:v>-6.1713816296144253E-2</c:v>
                </c:pt>
                <c:pt idx="25">
                  <c:v>-9.6343534880948933E-2</c:v>
                </c:pt>
                <c:pt idx="26">
                  <c:v>-0.13574381982933048</c:v>
                </c:pt>
                <c:pt idx="27">
                  <c:v>-0.20783029744062709</c:v>
                </c:pt>
                <c:pt idx="28">
                  <c:v>-0.14287939882697953</c:v>
                </c:pt>
                <c:pt idx="29">
                  <c:v>-6.6498998649341057E-2</c:v>
                </c:pt>
                <c:pt idx="30">
                  <c:v>6.6735836892577893E-2</c:v>
                </c:pt>
                <c:pt idx="31">
                  <c:v>0.22685775989005585</c:v>
                </c:pt>
                <c:pt idx="32">
                  <c:v>0.2892548665721284</c:v>
                </c:pt>
                <c:pt idx="33">
                  <c:v>0.45575519641609863</c:v>
                </c:pt>
                <c:pt idx="34">
                  <c:v>0.48324720409801758</c:v>
                </c:pt>
                <c:pt idx="35">
                  <c:v>0.40462764100339621</c:v>
                </c:pt>
                <c:pt idx="36">
                  <c:v>0.55816142270861846</c:v>
                </c:pt>
                <c:pt idx="37">
                  <c:v>0.61971815503671457</c:v>
                </c:pt>
                <c:pt idx="38">
                  <c:v>0.7429650741947158</c:v>
                </c:pt>
                <c:pt idx="39">
                  <c:v>0.81662805183313747</c:v>
                </c:pt>
                <c:pt idx="40">
                  <c:v>0.53167466775010963</c:v>
                </c:pt>
                <c:pt idx="41">
                  <c:v>0.40095393949070024</c:v>
                </c:pt>
                <c:pt idx="42">
                  <c:v>0.33144470570459972</c:v>
                </c:pt>
                <c:pt idx="43">
                  <c:v>0.23055244394658692</c:v>
                </c:pt>
                <c:pt idx="44">
                  <c:v>0.20120157654842563</c:v>
                </c:pt>
                <c:pt idx="45">
                  <c:v>0.26131879586046014</c:v>
                </c:pt>
                <c:pt idx="46">
                  <c:v>0.19019120517199317</c:v>
                </c:pt>
                <c:pt idx="47">
                  <c:v>0.28473833268054594</c:v>
                </c:pt>
                <c:pt idx="48">
                  <c:v>0.25553284589505298</c:v>
                </c:pt>
                <c:pt idx="49">
                  <c:v>0.21624849846283323</c:v>
                </c:pt>
                <c:pt idx="50">
                  <c:v>0.26438295718531402</c:v>
                </c:pt>
                <c:pt idx="51">
                  <c:v>0.16624794913863816</c:v>
                </c:pt>
                <c:pt idx="52">
                  <c:v>0.23615764784721049</c:v>
                </c:pt>
                <c:pt idx="53">
                  <c:v>0.3052251456573456</c:v>
                </c:pt>
                <c:pt idx="54">
                  <c:v>0.34384663394706227</c:v>
                </c:pt>
                <c:pt idx="55">
                  <c:v>0.46458837553733345</c:v>
                </c:pt>
                <c:pt idx="56">
                  <c:v>0.41831362075543677</c:v>
                </c:pt>
                <c:pt idx="57">
                  <c:v>0.46581011595571642</c:v>
                </c:pt>
                <c:pt idx="58">
                  <c:v>0.33803286039137803</c:v>
                </c:pt>
                <c:pt idx="59">
                  <c:v>0.32597161232829319</c:v>
                </c:pt>
                <c:pt idx="60">
                  <c:v>0.33998847610469962</c:v>
                </c:pt>
                <c:pt idx="61">
                  <c:v>0.48588551053774021</c:v>
                </c:pt>
                <c:pt idx="62">
                  <c:v>0.36502625109700326</c:v>
                </c:pt>
                <c:pt idx="63">
                  <c:v>0.47449607631943369</c:v>
                </c:pt>
                <c:pt idx="64">
                  <c:v>0.62307227520936048</c:v>
                </c:pt>
                <c:pt idx="65">
                  <c:v>0.40411784928868033</c:v>
                </c:pt>
                <c:pt idx="66">
                  <c:v>0.35466046010861474</c:v>
                </c:pt>
                <c:pt idx="67">
                  <c:v>0.28403076148992956</c:v>
                </c:pt>
                <c:pt idx="68">
                  <c:v>0.30556058242075346</c:v>
                </c:pt>
                <c:pt idx="69">
                  <c:v>0.2042953981073401</c:v>
                </c:pt>
                <c:pt idx="70">
                  <c:v>0.34971539636262672</c:v>
                </c:pt>
                <c:pt idx="71">
                  <c:v>0.33924047274801361</c:v>
                </c:pt>
                <c:pt idx="72">
                  <c:v>0.32143945561191489</c:v>
                </c:pt>
                <c:pt idx="73">
                  <c:v>0.17612001952758272</c:v>
                </c:pt>
                <c:pt idx="74">
                  <c:v>0.17052794634061974</c:v>
                </c:pt>
                <c:pt idx="75">
                  <c:v>0.20634175247934339</c:v>
                </c:pt>
                <c:pt idx="76">
                  <c:v>0.17957380186135508</c:v>
                </c:pt>
                <c:pt idx="77">
                  <c:v>0.38160789099360293</c:v>
                </c:pt>
                <c:pt idx="78">
                  <c:v>0.44991954869349415</c:v>
                </c:pt>
                <c:pt idx="79">
                  <c:v>0.50517479830964285</c:v>
                </c:pt>
                <c:pt idx="80">
                  <c:v>0.43659222795404062</c:v>
                </c:pt>
                <c:pt idx="81">
                  <c:v>0.58207568901075235</c:v>
                </c:pt>
                <c:pt idx="82">
                  <c:v>0.67877334733168304</c:v>
                </c:pt>
                <c:pt idx="83">
                  <c:v>0.45183431718236222</c:v>
                </c:pt>
                <c:pt idx="84">
                  <c:v>0.39417624182149624</c:v>
                </c:pt>
                <c:pt idx="85">
                  <c:v>0.23321061723112879</c:v>
                </c:pt>
                <c:pt idx="86">
                  <c:v>0.33214274242764907</c:v>
                </c:pt>
                <c:pt idx="87">
                  <c:v>0.21350275888062975</c:v>
                </c:pt>
                <c:pt idx="88">
                  <c:v>0.25255501579464323</c:v>
                </c:pt>
                <c:pt idx="89">
                  <c:v>0.21673380291198785</c:v>
                </c:pt>
                <c:pt idx="90">
                  <c:v>4.6310602131873102E-2</c:v>
                </c:pt>
                <c:pt idx="91">
                  <c:v>-4.3616975117216294E-2</c:v>
                </c:pt>
                <c:pt idx="92">
                  <c:v>-0.10090202388185798</c:v>
                </c:pt>
                <c:pt idx="93">
                  <c:v>-0.33201901263908395</c:v>
                </c:pt>
                <c:pt idx="94">
                  <c:v>-0.56350806025649147</c:v>
                </c:pt>
                <c:pt idx="95">
                  <c:v>-0.56556126335705148</c:v>
                </c:pt>
                <c:pt idx="96">
                  <c:v>-0.53332426920462273</c:v>
                </c:pt>
                <c:pt idx="97">
                  <c:v>-0.50121689779094214</c:v>
                </c:pt>
                <c:pt idx="98">
                  <c:v>-0.5617043131052043</c:v>
                </c:pt>
                <c:pt idx="99">
                  <c:v>-0.47070819193001834</c:v>
                </c:pt>
                <c:pt idx="100">
                  <c:v>-0.42897107131503653</c:v>
                </c:pt>
                <c:pt idx="101">
                  <c:v>-0.34357891913886218</c:v>
                </c:pt>
                <c:pt idx="102">
                  <c:v>-0.28066544083657774</c:v>
                </c:pt>
                <c:pt idx="103">
                  <c:v>-0.16841113613800618</c:v>
                </c:pt>
                <c:pt idx="104">
                  <c:v>-9.9455301672380592E-2</c:v>
                </c:pt>
                <c:pt idx="105">
                  <c:v>0.19065465245868229</c:v>
                </c:pt>
                <c:pt idx="106">
                  <c:v>0.64131928982168085</c:v>
                </c:pt>
                <c:pt idx="107">
                  <c:v>0.8511704110047944</c:v>
                </c:pt>
                <c:pt idx="108">
                  <c:v>0.78505807403954497</c:v>
                </c:pt>
                <c:pt idx="109">
                  <c:v>0.80186769377712275</c:v>
                </c:pt>
                <c:pt idx="110">
                  <c:v>0.91630404286570899</c:v>
                </c:pt>
                <c:pt idx="111">
                  <c:v>0.81078884078884084</c:v>
                </c:pt>
                <c:pt idx="112">
                  <c:v>0.57125890736342044</c:v>
                </c:pt>
                <c:pt idx="113">
                  <c:v>0.22392412241002213</c:v>
                </c:pt>
                <c:pt idx="114">
                  <c:v>0.23151949619072787</c:v>
                </c:pt>
                <c:pt idx="115">
                  <c:v>0.19922465444812798</c:v>
                </c:pt>
                <c:pt idx="116">
                  <c:v>0.18015833140089144</c:v>
                </c:pt>
                <c:pt idx="117">
                  <c:v>0.20218442086863053</c:v>
                </c:pt>
                <c:pt idx="118">
                  <c:v>0.23556282992715794</c:v>
                </c:pt>
                <c:pt idx="119">
                  <c:v>0.15340374093396103</c:v>
                </c:pt>
                <c:pt idx="120">
                  <c:v>0.1887618260060604</c:v>
                </c:pt>
                <c:pt idx="121">
                  <c:v>0.22482203509459286</c:v>
                </c:pt>
                <c:pt idx="122">
                  <c:v>0.20914623643566643</c:v>
                </c:pt>
                <c:pt idx="123">
                  <c:v>0.18459981459001273</c:v>
                </c:pt>
                <c:pt idx="124">
                  <c:v>0.20672451079197107</c:v>
                </c:pt>
                <c:pt idx="125">
                  <c:v>0.28839745618831114</c:v>
                </c:pt>
                <c:pt idx="126">
                  <c:v>0.27797168334512223</c:v>
                </c:pt>
                <c:pt idx="127">
                  <c:v>0.17449060966276142</c:v>
                </c:pt>
                <c:pt idx="128">
                  <c:v>9.0714334447704159E-2</c:v>
                </c:pt>
                <c:pt idx="129">
                  <c:v>-0.1614879219933929</c:v>
                </c:pt>
                <c:pt idx="130">
                  <c:v>-7.7216105325717765E-2</c:v>
                </c:pt>
                <c:pt idx="131">
                  <c:v>-0.11536208008197935</c:v>
                </c:pt>
                <c:pt idx="132">
                  <c:v>-0.18423623903069697</c:v>
                </c:pt>
                <c:pt idx="133">
                  <c:v>-6.6379872000827844E-2</c:v>
                </c:pt>
                <c:pt idx="134">
                  <c:v>-1.1396173734669057E-3</c:v>
                </c:pt>
                <c:pt idx="135">
                  <c:v>-8.8095739957574581E-2</c:v>
                </c:pt>
                <c:pt idx="136">
                  <c:v>-0.12610294677364275</c:v>
                </c:pt>
                <c:pt idx="137">
                  <c:v>-0.20320683624765756</c:v>
                </c:pt>
                <c:pt idx="138">
                  <c:v>-0.15952581865693993</c:v>
                </c:pt>
                <c:pt idx="139">
                  <c:v>-0.13930724607301226</c:v>
                </c:pt>
                <c:pt idx="140">
                  <c:v>-5.7991067519047257E-2</c:v>
                </c:pt>
                <c:pt idx="141">
                  <c:v>0.16933414568419081</c:v>
                </c:pt>
                <c:pt idx="142">
                  <c:v>2.6294824839116826E-2</c:v>
                </c:pt>
                <c:pt idx="143">
                  <c:v>0.11353748094776206</c:v>
                </c:pt>
                <c:pt idx="144">
                  <c:v>0.18223230790376466</c:v>
                </c:pt>
                <c:pt idx="145">
                  <c:v>7.6437822626764573E-2</c:v>
                </c:pt>
                <c:pt idx="146">
                  <c:v>2.8427863108906326E-3</c:v>
                </c:pt>
                <c:pt idx="147">
                  <c:v>1.9603069803354467E-2</c:v>
                </c:pt>
                <c:pt idx="148">
                  <c:v>3.9715288320350428E-2</c:v>
                </c:pt>
                <c:pt idx="149">
                  <c:v>0.14099829291742938</c:v>
                </c:pt>
                <c:pt idx="150">
                  <c:v>2.8662575097566201E-2</c:v>
                </c:pt>
                <c:pt idx="151">
                  <c:v>1.9521053829822277E-2</c:v>
                </c:pt>
                <c:pt idx="152">
                  <c:v>5.3574084698582158E-3</c:v>
                </c:pt>
                <c:pt idx="153">
                  <c:v>9.8019568844156524E-3</c:v>
                </c:pt>
                <c:pt idx="154">
                  <c:v>6.5330584552726778E-2</c:v>
                </c:pt>
                <c:pt idx="155">
                  <c:v>3.6591010900403287E-2</c:v>
                </c:pt>
                <c:pt idx="156">
                  <c:v>-2.6018644401578306E-2</c:v>
                </c:pt>
                <c:pt idx="157">
                  <c:v>-0.10165044771787923</c:v>
                </c:pt>
                <c:pt idx="158">
                  <c:v>-6.0083904150174283E-2</c:v>
                </c:pt>
                <c:pt idx="159">
                  <c:v>-1.4253225063488251E-2</c:v>
                </c:pt>
                <c:pt idx="160">
                  <c:v>-1.8359472242967301E-2</c:v>
                </c:pt>
                <c:pt idx="161">
                  <c:v>4.2655693403758743E-2</c:v>
                </c:pt>
                <c:pt idx="162">
                  <c:v>0.14312663654634283</c:v>
                </c:pt>
                <c:pt idx="163">
                  <c:v>0.15318342334856649</c:v>
                </c:pt>
                <c:pt idx="164">
                  <c:v>0.19977807426586169</c:v>
                </c:pt>
                <c:pt idx="165">
                  <c:v>4.3022035676810066E-2</c:v>
                </c:pt>
                <c:pt idx="166">
                  <c:v>6.4229342518640209E-3</c:v>
                </c:pt>
                <c:pt idx="167">
                  <c:v>1.055643986046384E-2</c:v>
                </c:pt>
                <c:pt idx="168">
                  <c:v>-2.1875707976350744E-2</c:v>
                </c:pt>
                <c:pt idx="169">
                  <c:v>5.2320598158110521E-2</c:v>
                </c:pt>
                <c:pt idx="170">
                  <c:v>5.011851926568478E-2</c:v>
                </c:pt>
                <c:pt idx="171">
                  <c:v>4.3549211832663026E-3</c:v>
                </c:pt>
                <c:pt idx="172">
                  <c:v>7.8003306526732485E-2</c:v>
                </c:pt>
                <c:pt idx="173">
                  <c:v>-7.0685864947628296E-5</c:v>
                </c:pt>
                <c:pt idx="174">
                  <c:v>-5.1245268987741288E-2</c:v>
                </c:pt>
                <c:pt idx="175">
                  <c:v>-0.13376295275537353</c:v>
                </c:pt>
                <c:pt idx="176">
                  <c:v>-0.22947577963630927</c:v>
                </c:pt>
                <c:pt idx="177">
                  <c:v>-0.19282598665277706</c:v>
                </c:pt>
                <c:pt idx="178">
                  <c:v>-0.14532496197866096</c:v>
                </c:pt>
                <c:pt idx="179">
                  <c:v>-0.16988501377934062</c:v>
                </c:pt>
                <c:pt idx="180">
                  <c:v>-0.14917775159954283</c:v>
                </c:pt>
                <c:pt idx="181">
                  <c:v>-0.20911400051494322</c:v>
                </c:pt>
                <c:pt idx="182">
                  <c:v>-0.23412297237263924</c:v>
                </c:pt>
                <c:pt idx="183">
                  <c:v>-0.12026659326257627</c:v>
                </c:pt>
                <c:pt idx="184">
                  <c:v>-0.17865714214622908</c:v>
                </c:pt>
                <c:pt idx="185">
                  <c:v>-0.17631007839616564</c:v>
                </c:pt>
                <c:pt idx="186">
                  <c:v>-0.12055051020655028</c:v>
                </c:pt>
                <c:pt idx="187">
                  <c:v>-7.493995445896684E-3</c:v>
                </c:pt>
                <c:pt idx="188">
                  <c:v>0.11832117789615682</c:v>
                </c:pt>
                <c:pt idx="189">
                  <c:v>0.16783249751020946</c:v>
                </c:pt>
                <c:pt idx="190">
                  <c:v>9.2674541729121707E-2</c:v>
                </c:pt>
                <c:pt idx="191">
                  <c:v>8.4687990109097555E-2</c:v>
                </c:pt>
                <c:pt idx="192">
                  <c:v>0.11186893154149447</c:v>
                </c:pt>
                <c:pt idx="193">
                  <c:v>0.2540685717505422</c:v>
                </c:pt>
                <c:pt idx="194">
                  <c:v>0.29457762950792943</c:v>
                </c:pt>
                <c:pt idx="195">
                  <c:v>0.17215112061183691</c:v>
                </c:pt>
                <c:pt idx="196">
                  <c:v>0.19133583949546273</c:v>
                </c:pt>
                <c:pt idx="197">
                  <c:v>0.27408456345119592</c:v>
                </c:pt>
                <c:pt idx="198">
                  <c:v>0.2374543023841158</c:v>
                </c:pt>
                <c:pt idx="199">
                  <c:v>0.2483938977280169</c:v>
                </c:pt>
                <c:pt idx="200">
                  <c:v>0.24529406052428482</c:v>
                </c:pt>
                <c:pt idx="201">
                  <c:v>0.22459416772214169</c:v>
                </c:pt>
                <c:pt idx="202">
                  <c:v>0.26450888643337001</c:v>
                </c:pt>
                <c:pt idx="203">
                  <c:v>0.32818473732397901</c:v>
                </c:pt>
                <c:pt idx="204">
                  <c:v>0.37283066554338684</c:v>
                </c:pt>
                <c:pt idx="205">
                  <c:v>0.41008821194830092</c:v>
                </c:pt>
                <c:pt idx="206">
                  <c:v>0.30510305408220129</c:v>
                </c:pt>
                <c:pt idx="207">
                  <c:v>0.24930016323618709</c:v>
                </c:pt>
                <c:pt idx="208">
                  <c:v>0.21712746775162972</c:v>
                </c:pt>
                <c:pt idx="209">
                  <c:v>0.14028816554362766</c:v>
                </c:pt>
                <c:pt idx="210">
                  <c:v>8.2017903626295796E-2</c:v>
                </c:pt>
                <c:pt idx="211">
                  <c:v>4.3581696274975545E-2</c:v>
                </c:pt>
                <c:pt idx="212">
                  <c:v>-6.7925163297427593E-3</c:v>
                </c:pt>
                <c:pt idx="213">
                  <c:v>-8.117635666501144E-3</c:v>
                </c:pt>
                <c:pt idx="214">
                  <c:v>-0.12516272607478829</c:v>
                </c:pt>
                <c:pt idx="215">
                  <c:v>-9.0934193640665462E-2</c:v>
                </c:pt>
                <c:pt idx="216">
                  <c:v>-0.14568439139639777</c:v>
                </c:pt>
                <c:pt idx="217">
                  <c:v>-0.14236402451329211</c:v>
                </c:pt>
                <c:pt idx="218">
                  <c:v>-9.8876525431277673E-2</c:v>
                </c:pt>
                <c:pt idx="219">
                  <c:v>-7.4099216216471753E-2</c:v>
                </c:pt>
                <c:pt idx="220">
                  <c:v>-5.0404079733335938E-2</c:v>
                </c:pt>
                <c:pt idx="221">
                  <c:v>-8.6956949802008077E-2</c:v>
                </c:pt>
                <c:pt idx="222">
                  <c:v>1.2078093637583054E-2</c:v>
                </c:pt>
                <c:pt idx="223">
                  <c:v>-2.1787464669247969E-2</c:v>
                </c:pt>
                <c:pt idx="224">
                  <c:v>-4.3620645838455596E-2</c:v>
                </c:pt>
                <c:pt idx="225">
                  <c:v>-2.0165218529235251E-2</c:v>
                </c:pt>
                <c:pt idx="226">
                  <c:v>0.118559996723542</c:v>
                </c:pt>
                <c:pt idx="227">
                  <c:v>7.2808564479437843E-2</c:v>
                </c:pt>
                <c:pt idx="228">
                  <c:v>0.1842182056531263</c:v>
                </c:pt>
                <c:pt idx="229">
                  <c:v>3.8120183118882878E-2</c:v>
                </c:pt>
                <c:pt idx="230">
                  <c:v>-1.8828912873803283E-2</c:v>
                </c:pt>
                <c:pt idx="231">
                  <c:v>-0.17685813363612979</c:v>
                </c:pt>
                <c:pt idx="232">
                  <c:v>-0.12000792052275455</c:v>
                </c:pt>
                <c:pt idx="233">
                  <c:v>-4.3867859422715316E-2</c:v>
                </c:pt>
                <c:pt idx="234">
                  <c:v>-3.3881549566812996E-2</c:v>
                </c:pt>
                <c:pt idx="235">
                  <c:v>6.5480349524459358E-2</c:v>
                </c:pt>
                <c:pt idx="236">
                  <c:v>0.14485211037873813</c:v>
                </c:pt>
                <c:pt idx="237">
                  <c:v>0.1053877871172213</c:v>
                </c:pt>
                <c:pt idx="238">
                  <c:v>8.2515266290484668E-2</c:v>
                </c:pt>
                <c:pt idx="239">
                  <c:v>0.18426493444062175</c:v>
                </c:pt>
                <c:pt idx="240">
                  <c:v>0.18306148174124037</c:v>
                </c:pt>
                <c:pt idx="241">
                  <c:v>0.27895093674882632</c:v>
                </c:pt>
                <c:pt idx="242">
                  <c:v>0.36047561077995116</c:v>
                </c:pt>
                <c:pt idx="243">
                  <c:v>0.58387874697934294</c:v>
                </c:pt>
                <c:pt idx="244">
                  <c:v>0.48713426234240287</c:v>
                </c:pt>
                <c:pt idx="245">
                  <c:v>0.51002036779317339</c:v>
                </c:pt>
                <c:pt idx="246">
                  <c:v>0.40904573504476427</c:v>
                </c:pt>
                <c:pt idx="247">
                  <c:v>0.20641236568576216</c:v>
                </c:pt>
                <c:pt idx="248">
                  <c:v>0.2112173729261333</c:v>
                </c:pt>
                <c:pt idx="249">
                  <c:v>0.18204239127933297</c:v>
                </c:pt>
                <c:pt idx="250">
                  <c:v>0.16960337936490322</c:v>
                </c:pt>
                <c:pt idx="251">
                  <c:v>2.6959528027657775E-2</c:v>
                </c:pt>
                <c:pt idx="252">
                  <c:v>-2.5417781551920315E-2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76C-478B-BA3B-D579C70CD3C2}"/>
            </c:ext>
          </c:extLst>
        </c:ser>
        <c:ser>
          <c:idx val="5"/>
          <c:order val="2"/>
          <c:tx>
            <c:strRef>
              <c:f>'World+EM-Daten USD'!$G$5</c:f>
              <c:strCache>
                <c:ptCount val="1"/>
                <c:pt idx="0">
                  <c:v>World-EM</c:v>
                </c:pt>
              </c:strCache>
            </c:strRef>
          </c:tx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USD'!$A$6:$A$258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USD'!$G$6:$G$258</c:f>
              <c:numCache>
                <c:formatCode>0.00%</c:formatCode>
                <c:ptCount val="253"/>
                <c:pt idx="12">
                  <c:v>-0.14209000000000005</c:v>
                </c:pt>
                <c:pt idx="13">
                  <c:v>-9.3716837407448517E-2</c:v>
                </c:pt>
                <c:pt idx="14">
                  <c:v>-0.11900734755256859</c:v>
                </c:pt>
                <c:pt idx="15">
                  <c:v>-0.18979764144979161</c:v>
                </c:pt>
                <c:pt idx="16">
                  <c:v>-0.2389674972127227</c:v>
                </c:pt>
                <c:pt idx="17">
                  <c:v>-0.1959538809485819</c:v>
                </c:pt>
                <c:pt idx="18">
                  <c:v>-0.16297856990848525</c:v>
                </c:pt>
                <c:pt idx="19">
                  <c:v>-0.21017805491728481</c:v>
                </c:pt>
                <c:pt idx="20">
                  <c:v>-0.19445298599616212</c:v>
                </c:pt>
                <c:pt idx="21">
                  <c:v>-0.27115231646610582</c:v>
                </c:pt>
                <c:pt idx="22">
                  <c:v>-0.23087369875084851</c:v>
                </c:pt>
                <c:pt idx="23">
                  <c:v>-0.20029473666149178</c:v>
                </c:pt>
                <c:pt idx="24">
                  <c:v>-0.13714162277281805</c:v>
                </c:pt>
                <c:pt idx="25">
                  <c:v>-0.10258266291688845</c:v>
                </c:pt>
                <c:pt idx="26">
                  <c:v>-7.0215798875165603E-2</c:v>
                </c:pt>
                <c:pt idx="27">
                  <c:v>-3.4141904811948898E-2</c:v>
                </c:pt>
                <c:pt idx="28">
                  <c:v>-2.8854573554994989E-3</c:v>
                </c:pt>
                <c:pt idx="29">
                  <c:v>-3.2130222346981263E-2</c:v>
                </c:pt>
                <c:pt idx="30">
                  <c:v>-9.0481947329790979E-2</c:v>
                </c:pt>
                <c:pt idx="31">
                  <c:v>-0.13910359826342145</c:v>
                </c:pt>
                <c:pt idx="32">
                  <c:v>-0.18003013503381071</c:v>
                </c:pt>
                <c:pt idx="33">
                  <c:v>-0.20179745539774774</c:v>
                </c:pt>
                <c:pt idx="34">
                  <c:v>-0.24614496983938516</c:v>
                </c:pt>
                <c:pt idx="35">
                  <c:v>-0.21290314858499482</c:v>
                </c:pt>
                <c:pt idx="36">
                  <c:v>-0.22710913865795512</c:v>
                </c:pt>
                <c:pt idx="37">
                  <c:v>-0.22477968278224503</c:v>
                </c:pt>
                <c:pt idx="38">
                  <c:v>-0.29939762925663072</c:v>
                </c:pt>
                <c:pt idx="39">
                  <c:v>-0.3779020579976835</c:v>
                </c:pt>
                <c:pt idx="40">
                  <c:v>-0.23713850594034924</c:v>
                </c:pt>
                <c:pt idx="41">
                  <c:v>-0.16498020611340625</c:v>
                </c:pt>
                <c:pt idx="42">
                  <c:v>-9.1408510520720077E-2</c:v>
                </c:pt>
                <c:pt idx="43">
                  <c:v>-5.474688912649639E-2</c:v>
                </c:pt>
                <c:pt idx="44">
                  <c:v>-4.5073480748734074E-2</c:v>
                </c:pt>
                <c:pt idx="45">
                  <c:v>-9.0355832897497157E-2</c:v>
                </c:pt>
                <c:pt idx="46">
                  <c:v>-5.7675151465046204E-2</c:v>
                </c:pt>
                <c:pt idx="47">
                  <c:v>-0.11046377777196037</c:v>
                </c:pt>
                <c:pt idx="48">
                  <c:v>-0.10832214868210088</c:v>
                </c:pt>
                <c:pt idx="49">
                  <c:v>-0.11258671417521682</c:v>
                </c:pt>
                <c:pt idx="50">
                  <c:v>-0.14450824503086523</c:v>
                </c:pt>
                <c:pt idx="51">
                  <c:v>-6.0777782913261635E-2</c:v>
                </c:pt>
                <c:pt idx="52">
                  <c:v>-0.13214894400226451</c:v>
                </c:pt>
                <c:pt idx="53">
                  <c:v>-0.19175272737993887</c:v>
                </c:pt>
                <c:pt idx="54">
                  <c:v>-0.24334127540388906</c:v>
                </c:pt>
                <c:pt idx="55">
                  <c:v>-0.28719190184956744</c:v>
                </c:pt>
                <c:pt idx="56">
                  <c:v>-0.23723120662217512</c:v>
                </c:pt>
                <c:pt idx="57">
                  <c:v>-0.27654986247921576</c:v>
                </c:pt>
                <c:pt idx="58">
                  <c:v>-0.20534385695495194</c:v>
                </c:pt>
                <c:pt idx="59">
                  <c:v>-0.21395471643799402</c:v>
                </c:pt>
                <c:pt idx="60">
                  <c:v>-0.24513132201587662</c:v>
                </c:pt>
                <c:pt idx="61">
                  <c:v>-0.31579039883678917</c:v>
                </c:pt>
                <c:pt idx="62">
                  <c:v>-0.2325479101460517</c:v>
                </c:pt>
                <c:pt idx="63">
                  <c:v>-0.29420567968254874</c:v>
                </c:pt>
                <c:pt idx="64">
                  <c:v>-0.37987159248374103</c:v>
                </c:pt>
                <c:pt idx="65">
                  <c:v>-0.22433785767375491</c:v>
                </c:pt>
                <c:pt idx="66">
                  <c:v>-0.18533818466425367</c:v>
                </c:pt>
                <c:pt idx="67">
                  <c:v>-0.14713248849664251</c:v>
                </c:pt>
                <c:pt idx="68">
                  <c:v>-0.14787564857363589</c:v>
                </c:pt>
                <c:pt idx="69">
                  <c:v>-6.2462448681350979E-2</c:v>
                </c:pt>
                <c:pt idx="70">
                  <c:v>-0.13653893915909232</c:v>
                </c:pt>
                <c:pt idx="71">
                  <c:v>-0.13644391156406277</c:v>
                </c:pt>
                <c:pt idx="72">
                  <c:v>-0.12077521253485379</c:v>
                </c:pt>
                <c:pt idx="73">
                  <c:v>-1.3214021933494413E-2</c:v>
                </c:pt>
                <c:pt idx="74">
                  <c:v>-1.1948859022299807E-2</c:v>
                </c:pt>
                <c:pt idx="75">
                  <c:v>-5.1940513025646062E-2</c:v>
                </c:pt>
                <c:pt idx="76">
                  <c:v>-9.7567760292271988E-3</c:v>
                </c:pt>
                <c:pt idx="77">
                  <c:v>-0.13650686550878222</c:v>
                </c:pt>
                <c:pt idx="78">
                  <c:v>-0.21405588039899492</c:v>
                </c:pt>
                <c:pt idx="79">
                  <c:v>-0.30417387308464483</c:v>
                </c:pt>
                <c:pt idx="80">
                  <c:v>-0.26686211711256358</c:v>
                </c:pt>
                <c:pt idx="81">
                  <c:v>-0.37116432962777712</c:v>
                </c:pt>
                <c:pt idx="82">
                  <c:v>-0.47489872928399657</c:v>
                </c:pt>
                <c:pt idx="83">
                  <c:v>-0.32476519121168468</c:v>
                </c:pt>
                <c:pt idx="84">
                  <c:v>-0.30382038057747707</c:v>
                </c:pt>
                <c:pt idx="85">
                  <c:v>-0.23793209441065588</c:v>
                </c:pt>
                <c:pt idx="86">
                  <c:v>-0.33745339716081657</c:v>
                </c:pt>
                <c:pt idx="87">
                  <c:v>-0.24604858343077229</c:v>
                </c:pt>
                <c:pt idx="88">
                  <c:v>-0.27727785315763365</c:v>
                </c:pt>
                <c:pt idx="89">
                  <c:v>-0.25355866904045021</c:v>
                </c:pt>
                <c:pt idx="90">
                  <c:v>-0.1530692190431393</c:v>
                </c:pt>
                <c:pt idx="91">
                  <c:v>-6.5230468977834355E-2</c:v>
                </c:pt>
                <c:pt idx="92">
                  <c:v>-1.979548591285607E-2</c:v>
                </c:pt>
                <c:pt idx="93">
                  <c:v>7.1568335552962936E-2</c:v>
                </c:pt>
                <c:pt idx="94">
                  <c:v>0.14499836528930565</c:v>
                </c:pt>
                <c:pt idx="95">
                  <c:v>0.13259250489692909</c:v>
                </c:pt>
                <c:pt idx="96">
                  <c:v>0.12619620261383524</c:v>
                </c:pt>
                <c:pt idx="97">
                  <c:v>8.6911032906012764E-2</c:v>
                </c:pt>
                <c:pt idx="98">
                  <c:v>9.0512556832802904E-2</c:v>
                </c:pt>
                <c:pt idx="99">
                  <c:v>4.4891866168729977E-2</c:v>
                </c:pt>
                <c:pt idx="100">
                  <c:v>3.56769907465877E-2</c:v>
                </c:pt>
                <c:pt idx="101">
                  <c:v>-4.6787693969470023E-3</c:v>
                </c:pt>
                <c:pt idx="102">
                  <c:v>-1.4300518437220022E-2</c:v>
                </c:pt>
                <c:pt idx="103">
                  <c:v>-4.7691657684933886E-2</c:v>
                </c:pt>
                <c:pt idx="104">
                  <c:v>-7.2681987300821649E-2</c:v>
                </c:pt>
                <c:pt idx="105">
                  <c:v>-0.21357931048864542</c:v>
                </c:pt>
                <c:pt idx="106">
                  <c:v>-0.45708878679638443</c:v>
                </c:pt>
                <c:pt idx="107">
                  <c:v>-0.53324250458321409</c:v>
                </c:pt>
                <c:pt idx="108">
                  <c:v>-0.48517834974847784</c:v>
                </c:pt>
                <c:pt idx="109">
                  <c:v>-0.43605577129984341</c:v>
                </c:pt>
                <c:pt idx="110">
                  <c:v>-0.37330649986816589</c:v>
                </c:pt>
                <c:pt idx="111">
                  <c:v>-0.28712750514452234</c:v>
                </c:pt>
                <c:pt idx="112">
                  <c:v>-0.20108618212995188</c:v>
                </c:pt>
                <c:pt idx="113">
                  <c:v>-8.7925594653895045E-2</c:v>
                </c:pt>
                <c:pt idx="114">
                  <c:v>-0.12949576822500419</c:v>
                </c:pt>
                <c:pt idx="115">
                  <c:v>-0.10087583192714988</c:v>
                </c:pt>
                <c:pt idx="116">
                  <c:v>-0.16471476204925173</c:v>
                </c:pt>
                <c:pt idx="117">
                  <c:v>-0.13460233905533081</c:v>
                </c:pt>
                <c:pt idx="118">
                  <c:v>-0.10814133126104442</c:v>
                </c:pt>
                <c:pt idx="119">
                  <c:v>-9.3629795129005045E-2</c:v>
                </c:pt>
                <c:pt idx="120">
                  <c:v>-7.1126280889599158E-2</c:v>
                </c:pt>
                <c:pt idx="121">
                  <c:v>-3.2669612424226502E-2</c:v>
                </c:pt>
                <c:pt idx="122">
                  <c:v>7.5973026228295382E-3</c:v>
                </c:pt>
                <c:pt idx="123">
                  <c:v>-5.0110548050314785E-2</c:v>
                </c:pt>
                <c:pt idx="124">
                  <c:v>-2.4207600706235954E-2</c:v>
                </c:pt>
                <c:pt idx="125">
                  <c:v>-7.7486983385126607E-3</c:v>
                </c:pt>
                <c:pt idx="126">
                  <c:v>2.7166414759297597E-2</c:v>
                </c:pt>
                <c:pt idx="127">
                  <c:v>1.0883214008934772E-2</c:v>
                </c:pt>
                <c:pt idx="128">
                  <c:v>5.3882028361163181E-2</c:v>
                </c:pt>
                <c:pt idx="129">
                  <c:v>0.11802776119686909</c:v>
                </c:pt>
                <c:pt idx="130">
                  <c:v>9.4774927379598251E-2</c:v>
                </c:pt>
                <c:pt idx="131">
                  <c:v>0.12997546628557533</c:v>
                </c:pt>
                <c:pt idx="132">
                  <c:v>0.12883104877436835</c:v>
                </c:pt>
                <c:pt idx="133">
                  <c:v>3.6463479094196893E-2</c:v>
                </c:pt>
                <c:pt idx="134">
                  <c:v>-1.5813359551229866E-2</c:v>
                </c:pt>
                <c:pt idx="135">
                  <c:v>9.3701725752705523E-2</c:v>
                </c:pt>
                <c:pt idx="136">
                  <c:v>7.9774332770130574E-2</c:v>
                </c:pt>
                <c:pt idx="137">
                  <c:v>9.3012625368872004E-2</c:v>
                </c:pt>
                <c:pt idx="138">
                  <c:v>0.10970878605547607</c:v>
                </c:pt>
                <c:pt idx="139">
                  <c:v>0.1194714152935934</c:v>
                </c:pt>
                <c:pt idx="140">
                  <c:v>0.13918163049330079</c:v>
                </c:pt>
                <c:pt idx="141">
                  <c:v>4.6578448385987903E-2</c:v>
                </c:pt>
                <c:pt idx="142">
                  <c:v>6.8193170033436612E-2</c:v>
                </c:pt>
                <c:pt idx="143">
                  <c:v>2.2709002552060875E-2</c:v>
                </c:pt>
                <c:pt idx="144">
                  <c:v>-2.3973416954834903E-2</c:v>
                </c:pt>
                <c:pt idx="145">
                  <c:v>8.2660199280710556E-2</c:v>
                </c:pt>
                <c:pt idx="146">
                  <c:v>0.1040951335373137</c:v>
                </c:pt>
                <c:pt idx="147">
                  <c:v>9.8878910511338569E-2</c:v>
                </c:pt>
                <c:pt idx="148">
                  <c:v>0.12724809006732074</c:v>
                </c:pt>
                <c:pt idx="149">
                  <c:v>0.13669632412039445</c:v>
                </c:pt>
                <c:pt idx="150">
                  <c:v>0.15712616570211546</c:v>
                </c:pt>
                <c:pt idx="151">
                  <c:v>0.2128538381491234</c:v>
                </c:pt>
                <c:pt idx="152">
                  <c:v>0.1709644499853622</c:v>
                </c:pt>
                <c:pt idx="153">
                  <c:v>0.19232625799519165</c:v>
                </c:pt>
                <c:pt idx="154">
                  <c:v>0.19234789168923072</c:v>
                </c:pt>
                <c:pt idx="155">
                  <c:v>0.22725978449180761</c:v>
                </c:pt>
                <c:pt idx="156">
                  <c:v>0.29279154001344987</c:v>
                </c:pt>
                <c:pt idx="157">
                  <c:v>0.26236658787199052</c:v>
                </c:pt>
                <c:pt idx="158">
                  <c:v>0.27690182520298767</c:v>
                </c:pt>
                <c:pt idx="159">
                  <c:v>0.20494263803590618</c:v>
                </c:pt>
                <c:pt idx="160">
                  <c:v>0.18452089330352484</c:v>
                </c:pt>
                <c:pt idx="161">
                  <c:v>0.14601095580953016</c:v>
                </c:pt>
                <c:pt idx="162">
                  <c:v>9.7358117587219573E-2</c:v>
                </c:pt>
                <c:pt idx="163">
                  <c:v>6.45933589640868E-3</c:v>
                </c:pt>
                <c:pt idx="164">
                  <c:v>1.119697946956455E-2</c:v>
                </c:pt>
                <c:pt idx="165">
                  <c:v>7.8968672038019827E-2</c:v>
                </c:pt>
                <c:pt idx="166">
                  <c:v>8.0289617757161702E-2</c:v>
                </c:pt>
                <c:pt idx="167">
                  <c:v>7.8577616070467204E-2</c:v>
                </c:pt>
                <c:pt idx="168">
                  <c:v>7.1242752960957612E-2</c:v>
                </c:pt>
                <c:pt idx="169">
                  <c:v>1.7662402647114606E-2</c:v>
                </c:pt>
                <c:pt idx="170">
                  <c:v>2.855320662725358E-2</c:v>
                </c:pt>
                <c:pt idx="171">
                  <c:v>5.5899300242347572E-2</c:v>
                </c:pt>
                <c:pt idx="172">
                  <c:v>-3.8857717586973095E-3</c:v>
                </c:pt>
                <c:pt idx="173">
                  <c:v>5.7087215427646387E-2</c:v>
                </c:pt>
                <c:pt idx="174">
                  <c:v>6.5542420376344723E-2</c:v>
                </c:pt>
                <c:pt idx="175">
                  <c:v>0.18301204022623863</c:v>
                </c:pt>
                <c:pt idx="176">
                  <c:v>0.18816253368776137</c:v>
                </c:pt>
                <c:pt idx="177">
                  <c:v>0.14191237227820896</c:v>
                </c:pt>
                <c:pt idx="178">
                  <c:v>0.16303486886981444</c:v>
                </c:pt>
                <c:pt idx="179">
                  <c:v>0.16263649067938535</c:v>
                </c:pt>
                <c:pt idx="180">
                  <c:v>0.14046396553612694</c:v>
                </c:pt>
                <c:pt idx="181">
                  <c:v>0.15829677751228965</c:v>
                </c:pt>
                <c:pt idx="182">
                  <c:v>0.12410074991637321</c:v>
                </c:pt>
                <c:pt idx="183">
                  <c:v>8.5750260596173522E-2</c:v>
                </c:pt>
                <c:pt idx="184">
                  <c:v>0.13693951107623803</c:v>
                </c:pt>
                <c:pt idx="185">
                  <c:v>0.13666826122776876</c:v>
                </c:pt>
                <c:pt idx="186">
                  <c:v>9.2753918115672795E-2</c:v>
                </c:pt>
                <c:pt idx="187">
                  <c:v>2.9045083053671483E-3</c:v>
                </c:pt>
                <c:pt idx="188">
                  <c:v>-5.1484328704056281E-2</c:v>
                </c:pt>
                <c:pt idx="189">
                  <c:v>-5.425729915992461E-2</c:v>
                </c:pt>
                <c:pt idx="190">
                  <c:v>-8.0832301527037131E-2</c:v>
                </c:pt>
                <c:pt idx="191">
                  <c:v>-5.3160490339641209E-2</c:v>
                </c:pt>
                <c:pt idx="192">
                  <c:v>-3.6764159224576876E-2</c:v>
                </c:pt>
                <c:pt idx="193">
                  <c:v>-8.2954119579897512E-2</c:v>
                </c:pt>
                <c:pt idx="194">
                  <c:v>-8.1944867163620039E-2</c:v>
                </c:pt>
                <c:pt idx="195">
                  <c:v>-2.4484420699384168E-2</c:v>
                </c:pt>
                <c:pt idx="196">
                  <c:v>-4.4817830887986521E-2</c:v>
                </c:pt>
                <c:pt idx="197">
                  <c:v>-0.10985065027093355</c:v>
                </c:pt>
                <c:pt idx="198">
                  <c:v>-5.5494490433026122E-2</c:v>
                </c:pt>
                <c:pt idx="199">
                  <c:v>-8.7210708696726646E-2</c:v>
                </c:pt>
                <c:pt idx="200">
                  <c:v>-8.3440184960922537E-2</c:v>
                </c:pt>
                <c:pt idx="201">
                  <c:v>-4.2937675618544224E-2</c:v>
                </c:pt>
                <c:pt idx="202">
                  <c:v>-3.6757276782398929E-2</c:v>
                </c:pt>
                <c:pt idx="203">
                  <c:v>-9.1619547141026825E-2</c:v>
                </c:pt>
                <c:pt idx="204">
                  <c:v>-0.14882972054341237</c:v>
                </c:pt>
                <c:pt idx="205">
                  <c:v>-0.15182374913838359</c:v>
                </c:pt>
                <c:pt idx="206">
                  <c:v>-0.13152626856832161</c:v>
                </c:pt>
                <c:pt idx="207">
                  <c:v>-0.11340572319061049</c:v>
                </c:pt>
                <c:pt idx="208">
                  <c:v>-8.4937544348993921E-2</c:v>
                </c:pt>
                <c:pt idx="209">
                  <c:v>-2.4609135367096968E-2</c:v>
                </c:pt>
                <c:pt idx="210">
                  <c:v>2.8854960856237177E-2</c:v>
                </c:pt>
                <c:pt idx="211">
                  <c:v>7.5215868757954496E-2</c:v>
                </c:pt>
                <c:pt idx="212">
                  <c:v>0.13783854900977721</c:v>
                </c:pt>
                <c:pt idx="213">
                  <c:v>0.12049141216734882</c:v>
                </c:pt>
                <c:pt idx="214">
                  <c:v>0.1367373834840464</c:v>
                </c:pt>
                <c:pt idx="215">
                  <c:v>9.230782001429183E-2</c:v>
                </c:pt>
                <c:pt idx="216">
                  <c:v>5.8571889088614992E-2</c:v>
                </c:pt>
                <c:pt idx="217">
                  <c:v>7.6929682045136505E-2</c:v>
                </c:pt>
                <c:pt idx="218">
                  <c:v>0.10315070489692213</c:v>
                </c:pt>
                <c:pt idx="219">
                  <c:v>0.11423590964660124</c:v>
                </c:pt>
                <c:pt idx="220">
                  <c:v>0.11518399358983344</c:v>
                </c:pt>
                <c:pt idx="221">
                  <c:v>8.4054658871353993E-2</c:v>
                </c:pt>
                <c:pt idx="222">
                  <c:v>5.1226161183767882E-2</c:v>
                </c:pt>
                <c:pt idx="223">
                  <c:v>5.7994864153909198E-2</c:v>
                </c:pt>
                <c:pt idx="224">
                  <c:v>4.6225875506858971E-2</c:v>
                </c:pt>
                <c:pt idx="225">
                  <c:v>3.8440162514462473E-2</c:v>
                </c:pt>
                <c:pt idx="226">
                  <c:v>8.3781792220301021E-3</c:v>
                </c:pt>
                <c:pt idx="227">
                  <c:v>7.2502668092429889E-2</c:v>
                </c:pt>
                <c:pt idx="228">
                  <c:v>9.248325553282899E-2</c:v>
                </c:pt>
                <c:pt idx="229">
                  <c:v>0.1392093405281809</c:v>
                </c:pt>
                <c:pt idx="230">
                  <c:v>6.5176960004323048E-2</c:v>
                </c:pt>
                <c:pt idx="231">
                  <c:v>7.2961339827847471E-2</c:v>
                </c:pt>
                <c:pt idx="232">
                  <c:v>7.9967035092727512E-2</c:v>
                </c:pt>
                <c:pt idx="233">
                  <c:v>0.11181999766395911</c:v>
                </c:pt>
                <c:pt idx="234">
                  <c:v>6.2317251952630048E-2</c:v>
                </c:pt>
                <c:pt idx="235">
                  <c:v>6.8438543345517022E-3</c:v>
                </c:pt>
                <c:pt idx="236">
                  <c:v>2.3006016095618476E-2</c:v>
                </c:pt>
                <c:pt idx="237">
                  <c:v>-1.3172811863593203E-3</c:v>
                </c:pt>
                <c:pt idx="238">
                  <c:v>-3.8867981477849423E-2</c:v>
                </c:pt>
                <c:pt idx="239">
                  <c:v>-3.9068537189033803E-2</c:v>
                </c:pt>
                <c:pt idx="240">
                  <c:v>-2.4037421661244007E-2</c:v>
                </c:pt>
                <c:pt idx="241">
                  <c:v>-0.12441878571576259</c:v>
                </c:pt>
                <c:pt idx="242">
                  <c:v>-6.7028272242261711E-2</c:v>
                </c:pt>
                <c:pt idx="243">
                  <c:v>-4.3546126556065712E-2</c:v>
                </c:pt>
                <c:pt idx="244">
                  <c:v>-3.3875202546723715E-2</c:v>
                </c:pt>
                <c:pt idx="245">
                  <c:v>-0.10375909310651177</c:v>
                </c:pt>
                <c:pt idx="246">
                  <c:v>-1.8602510635902014E-2</c:v>
                </c:pt>
                <c:pt idx="247">
                  <c:v>0.14431667906325618</c:v>
                </c:pt>
                <c:pt idx="248">
                  <c:v>8.6430847944923839E-2</c:v>
                </c:pt>
                <c:pt idx="249">
                  <c:v>0.1061665200919224</c:v>
                </c:pt>
                <c:pt idx="250">
                  <c:v>0.23464308191736172</c:v>
                </c:pt>
                <c:pt idx="251">
                  <c:v>0.1908101909206652</c:v>
                </c:pt>
                <c:pt idx="252">
                  <c:v>0.24358982923871308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76C-478B-BA3B-D579C70CD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024832"/>
        <c:axId val="721757168"/>
      </c:scatterChart>
      <c:valAx>
        <c:axId val="608024832"/>
        <c:scaling>
          <c:orientation val="minMax"/>
          <c:min val="37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21757168"/>
        <c:crosses val="autoZero"/>
        <c:crossBetween val="midCat"/>
      </c:valAx>
      <c:valAx>
        <c:axId val="72175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08024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Rollierend 5 Jahre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6"/>
          <c:order val="0"/>
          <c:tx>
            <c:strRef>
              <c:f>'World+EM-Daten USD'!$H$5</c:f>
              <c:strCache>
                <c:ptCount val="1"/>
                <c:pt idx="0">
                  <c:v>World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USD'!$A$6:$A$258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USD'!$H$6:$H$258</c:f>
              <c:numCache>
                <c:formatCode>0.00%</c:formatCode>
                <c:ptCount val="253"/>
                <c:pt idx="60">
                  <c:v>0.11404999999999998</c:v>
                </c:pt>
                <c:pt idx="61">
                  <c:v>0.1418087632203755</c:v>
                </c:pt>
                <c:pt idx="62">
                  <c:v>0.24551982851018228</c:v>
                </c:pt>
                <c:pt idx="63">
                  <c:v>0.36263711046858504</c:v>
                </c:pt>
                <c:pt idx="64">
                  <c:v>0.30760517626441275</c:v>
                </c:pt>
                <c:pt idx="65">
                  <c:v>0.2796171585717071</c:v>
                </c:pt>
                <c:pt idx="66">
                  <c:v>0.32080934548096818</c:v>
                </c:pt>
                <c:pt idx="67">
                  <c:v>0.3470580903930478</c:v>
                </c:pt>
                <c:pt idx="68">
                  <c:v>0.45192239019164382</c:v>
                </c:pt>
                <c:pt idx="69">
                  <c:v>0.6114549062614234</c:v>
                </c:pt>
                <c:pt idx="70">
                  <c:v>0.63928566853277657</c:v>
                </c:pt>
                <c:pt idx="71">
                  <c:v>0.58584648884050061</c:v>
                </c:pt>
                <c:pt idx="72">
                  <c:v>0.60815619890352979</c:v>
                </c:pt>
                <c:pt idx="73">
                  <c:v>0.6781445293125683</c:v>
                </c:pt>
                <c:pt idx="74">
                  <c:v>0.6842427881608244</c:v>
                </c:pt>
                <c:pt idx="75">
                  <c:v>0.64269110951353947</c:v>
                </c:pt>
                <c:pt idx="76">
                  <c:v>0.77551071034320218</c:v>
                </c:pt>
                <c:pt idx="77">
                  <c:v>0.82220736282922835</c:v>
                </c:pt>
                <c:pt idx="78">
                  <c:v>0.92528083961816354</c:v>
                </c:pt>
                <c:pt idx="79">
                  <c:v>1.0561459593341396</c:v>
                </c:pt>
                <c:pt idx="80">
                  <c:v>1.051076003047597</c:v>
                </c:pt>
                <c:pt idx="81">
                  <c:v>1.414448177823727</c:v>
                </c:pt>
                <c:pt idx="82">
                  <c:v>1.3177461822011587</c:v>
                </c:pt>
                <c:pt idx="83">
                  <c:v>1.1095976469916335</c:v>
                </c:pt>
                <c:pt idx="84">
                  <c:v>1.188696800528243</c:v>
                </c:pt>
                <c:pt idx="85">
                  <c:v>1.0849779428836772</c:v>
                </c:pt>
                <c:pt idx="86">
                  <c:v>1.1098402495509974</c:v>
                </c:pt>
                <c:pt idx="87">
                  <c:v>1.0965304670829052</c:v>
                </c:pt>
                <c:pt idx="88">
                  <c:v>1.0270941325086032</c:v>
                </c:pt>
                <c:pt idx="89">
                  <c:v>0.94715078580063738</c:v>
                </c:pt>
                <c:pt idx="90">
                  <c:v>0.76157097902570103</c:v>
                </c:pt>
                <c:pt idx="91">
                  <c:v>0.68451640234054389</c:v>
                </c:pt>
                <c:pt idx="92">
                  <c:v>0.62592501393190858</c:v>
                </c:pt>
                <c:pt idx="93">
                  <c:v>0.42397423510466981</c:v>
                </c:pt>
                <c:pt idx="94">
                  <c:v>8.9438606732827441E-2</c:v>
                </c:pt>
                <c:pt idx="95">
                  <c:v>3.7620108786813322E-3</c:v>
                </c:pt>
                <c:pt idx="96">
                  <c:v>-2.5119509335257417E-2</c:v>
                </c:pt>
                <c:pt idx="97">
                  <c:v>-0.124578339991123</c:v>
                </c:pt>
                <c:pt idx="98">
                  <c:v>-0.22712241757522189</c:v>
                </c:pt>
                <c:pt idx="99">
                  <c:v>-0.16329198756330954</c:v>
                </c:pt>
                <c:pt idx="100">
                  <c:v>-4.996859437390655E-2</c:v>
                </c:pt>
                <c:pt idx="101">
                  <c:v>2.6753659593860224E-2</c:v>
                </c:pt>
                <c:pt idx="102">
                  <c:v>1.5574627515901884E-3</c:v>
                </c:pt>
                <c:pt idx="103">
                  <c:v>0.12304938188205106</c:v>
                </c:pt>
                <c:pt idx="104">
                  <c:v>0.16426777867455833</c:v>
                </c:pt>
                <c:pt idx="105">
                  <c:v>0.18819309980637211</c:v>
                </c:pt>
                <c:pt idx="106">
                  <c:v>0.13918599656357378</c:v>
                </c:pt>
                <c:pt idx="107">
                  <c:v>0.12655593192670289</c:v>
                </c:pt>
                <c:pt idx="108">
                  <c:v>0.104616080115574</c:v>
                </c:pt>
                <c:pt idx="109">
                  <c:v>8.3358468560857268E-2</c:v>
                </c:pt>
                <c:pt idx="110">
                  <c:v>6.489431163692716E-2</c:v>
                </c:pt>
                <c:pt idx="111">
                  <c:v>0.15322845131731944</c:v>
                </c:pt>
                <c:pt idx="112">
                  <c:v>0.17907324060998286</c:v>
                </c:pt>
                <c:pt idx="113">
                  <c:v>4.7525404779492408E-2</c:v>
                </c:pt>
                <c:pt idx="114">
                  <c:v>2.9393135663671188E-3</c:v>
                </c:pt>
                <c:pt idx="115">
                  <c:v>4.7650467611452196E-2</c:v>
                </c:pt>
                <c:pt idx="116">
                  <c:v>9.8707313832302468E-4</c:v>
                </c:pt>
                <c:pt idx="117">
                  <c:v>6.6624113081527048E-2</c:v>
                </c:pt>
                <c:pt idx="118">
                  <c:v>0.13388827790208202</c:v>
                </c:pt>
                <c:pt idx="119">
                  <c:v>7.3629932746740678E-2</c:v>
                </c:pt>
                <c:pt idx="120">
                  <c:v>0.12759750460033215</c:v>
                </c:pt>
                <c:pt idx="121">
                  <c:v>0.10378071833648406</c:v>
                </c:pt>
                <c:pt idx="122">
                  <c:v>0.14413073222783468</c:v>
                </c:pt>
                <c:pt idx="123">
                  <c:v>0.10847745911992068</c:v>
                </c:pt>
                <c:pt idx="124">
                  <c:v>0.1215196907663012</c:v>
                </c:pt>
                <c:pt idx="125">
                  <c:v>0.13708667546620634</c:v>
                </c:pt>
                <c:pt idx="126">
                  <c:v>0.11942989175052698</c:v>
                </c:pt>
                <c:pt idx="127">
                  <c:v>9.232063251745326E-2</c:v>
                </c:pt>
                <c:pt idx="128">
                  <c:v>-1.0329900964124117E-2</c:v>
                </c:pt>
                <c:pt idx="129">
                  <c:v>-0.10646434040070962</c:v>
                </c:pt>
                <c:pt idx="130">
                  <c:v>-4.8944600307906372E-2</c:v>
                </c:pt>
                <c:pt idx="131">
                  <c:v>-9.4344516148717639E-2</c:v>
                </c:pt>
                <c:pt idx="132">
                  <c:v>-0.11288875598086123</c:v>
                </c:pt>
                <c:pt idx="133">
                  <c:v>-7.9238061460480735E-2</c:v>
                </c:pt>
                <c:pt idx="134">
                  <c:v>-2.9212314776989601E-2</c:v>
                </c:pt>
                <c:pt idx="135">
                  <c:v>-3.4398500353758799E-2</c:v>
                </c:pt>
                <c:pt idx="136">
                  <c:v>-8.5702110417961941E-2</c:v>
                </c:pt>
                <c:pt idx="137">
                  <c:v>-0.18738617521541767</c:v>
                </c:pt>
                <c:pt idx="138">
                  <c:v>-0.13933612288643404</c:v>
                </c:pt>
                <c:pt idx="139">
                  <c:v>-0.10853228935407289</c:v>
                </c:pt>
                <c:pt idx="140">
                  <c:v>-8.524029464742533E-2</c:v>
                </c:pt>
                <c:pt idx="141">
                  <c:v>-0.10277391211261566</c:v>
                </c:pt>
                <c:pt idx="142">
                  <c:v>-0.13535952846172328</c:v>
                </c:pt>
                <c:pt idx="143">
                  <c:v>-8.6970057934918077E-2</c:v>
                </c:pt>
                <c:pt idx="144">
                  <c:v>-5.7642993294296785E-2</c:v>
                </c:pt>
                <c:pt idx="145">
                  <c:v>7.2316258351893259E-2</c:v>
                </c:pt>
                <c:pt idx="146">
                  <c:v>8.0339008363202069E-2</c:v>
                </c:pt>
                <c:pt idx="147">
                  <c:v>0.11634008609965552</c:v>
                </c:pt>
                <c:pt idx="148">
                  <c:v>9.3998911237178406E-2</c:v>
                </c:pt>
                <c:pt idx="149">
                  <c:v>7.7968349831025074E-2</c:v>
                </c:pt>
                <c:pt idx="150">
                  <c:v>0.14254170755642792</c:v>
                </c:pt>
                <c:pt idx="151">
                  <c:v>0.23281071947817189</c:v>
                </c:pt>
                <c:pt idx="152">
                  <c:v>0.2237561574391429</c:v>
                </c:pt>
                <c:pt idx="153">
                  <c:v>0.45842983281464855</c:v>
                </c:pt>
                <c:pt idx="154">
                  <c:v>0.87009087052624534</c:v>
                </c:pt>
                <c:pt idx="155">
                  <c:v>1.0350441632847938</c:v>
                </c:pt>
                <c:pt idx="156">
                  <c:v>1.0135078873109129</c:v>
                </c:pt>
                <c:pt idx="157">
                  <c:v>1.1250934810439457</c:v>
                </c:pt>
                <c:pt idx="158">
                  <c:v>1.4859216583354518</c:v>
                </c:pt>
                <c:pt idx="159">
                  <c:v>1.3149636282465402</c:v>
                </c:pt>
                <c:pt idx="160">
                  <c:v>1.1027968973211655</c:v>
                </c:pt>
                <c:pt idx="161">
                  <c:v>0.96603013769810331</c:v>
                </c:pt>
                <c:pt idx="162">
                  <c:v>1.0102654443828225</c:v>
                </c:pt>
                <c:pt idx="163">
                  <c:v>0.82373404713926246</c:v>
                </c:pt>
                <c:pt idx="164">
                  <c:v>0.79007721784675811</c:v>
                </c:pt>
                <c:pt idx="165">
                  <c:v>0.67473750486102113</c:v>
                </c:pt>
                <c:pt idx="166">
                  <c:v>0.71609430529501017</c:v>
                </c:pt>
                <c:pt idx="167">
                  <c:v>0.68175807853934223</c:v>
                </c:pt>
                <c:pt idx="168">
                  <c:v>0.62546486592288142</c:v>
                </c:pt>
                <c:pt idx="169">
                  <c:v>0.66480747635796678</c:v>
                </c:pt>
                <c:pt idx="170">
                  <c:v>0.73784684091075459</c:v>
                </c:pt>
                <c:pt idx="171">
                  <c:v>0.61088944234266052</c:v>
                </c:pt>
                <c:pt idx="172">
                  <c:v>0.64844254879152108</c:v>
                </c:pt>
                <c:pt idx="173">
                  <c:v>0.82933894929435192</c:v>
                </c:pt>
                <c:pt idx="174">
                  <c:v>0.85023830433881664</c:v>
                </c:pt>
                <c:pt idx="175">
                  <c:v>0.74220725284555078</c:v>
                </c:pt>
                <c:pt idx="176">
                  <c:v>0.69002332505262376</c:v>
                </c:pt>
                <c:pt idx="177">
                  <c:v>0.48885092063381919</c:v>
                </c:pt>
                <c:pt idx="178">
                  <c:v>0.54909781100018407</c:v>
                </c:pt>
                <c:pt idx="179">
                  <c:v>0.57539994530662475</c:v>
                </c:pt>
                <c:pt idx="180">
                  <c:v>0.44170514249323345</c:v>
                </c:pt>
                <c:pt idx="181">
                  <c:v>0.32550716965856541</c:v>
                </c:pt>
                <c:pt idx="182">
                  <c:v>0.27113481151659213</c:v>
                </c:pt>
                <c:pt idx="183">
                  <c:v>0.37091420107106221</c:v>
                </c:pt>
                <c:pt idx="184">
                  <c:v>0.33585694819910095</c:v>
                </c:pt>
                <c:pt idx="185">
                  <c:v>0.37182082000148831</c:v>
                </c:pt>
                <c:pt idx="186">
                  <c:v>0.37825107361035504</c:v>
                </c:pt>
                <c:pt idx="187">
                  <c:v>0.46300802365515215</c:v>
                </c:pt>
                <c:pt idx="188">
                  <c:v>0.57520958282249257</c:v>
                </c:pt>
                <c:pt idx="189">
                  <c:v>0.73327590896726802</c:v>
                </c:pt>
                <c:pt idx="190">
                  <c:v>0.54039507633650508</c:v>
                </c:pt>
                <c:pt idx="191">
                  <c:v>0.60166265182015732</c:v>
                </c:pt>
                <c:pt idx="192">
                  <c:v>0.64089836507668974</c:v>
                </c:pt>
                <c:pt idx="193">
                  <c:v>0.60019259318701601</c:v>
                </c:pt>
                <c:pt idx="194">
                  <c:v>0.56800201986197618</c:v>
                </c:pt>
                <c:pt idx="195">
                  <c:v>0.56458155503350116</c:v>
                </c:pt>
                <c:pt idx="196">
                  <c:v>0.60598720955997543</c:v>
                </c:pt>
                <c:pt idx="197">
                  <c:v>0.79490889020831057</c:v>
                </c:pt>
                <c:pt idx="198">
                  <c:v>0.71444599164511646</c:v>
                </c:pt>
                <c:pt idx="199">
                  <c:v>0.73319978002985309</c:v>
                </c:pt>
                <c:pt idx="200">
                  <c:v>0.69272968272332358</c:v>
                </c:pt>
                <c:pt idx="201">
                  <c:v>0.68444404674019221</c:v>
                </c:pt>
                <c:pt idx="202">
                  <c:v>0.72795183074693859</c:v>
                </c:pt>
                <c:pt idx="203">
                  <c:v>0.74307274910675924</c:v>
                </c:pt>
                <c:pt idx="204">
                  <c:v>0.73403473540989106</c:v>
                </c:pt>
                <c:pt idx="205">
                  <c:v>0.73709680769310637</c:v>
                </c:pt>
                <c:pt idx="206">
                  <c:v>0.66239744537908063</c:v>
                </c:pt>
                <c:pt idx="207">
                  <c:v>0.58893886592646605</c:v>
                </c:pt>
                <c:pt idx="208">
                  <c:v>0.5581316170260131</c:v>
                </c:pt>
                <c:pt idx="209">
                  <c:v>0.56730895096473533</c:v>
                </c:pt>
                <c:pt idx="210">
                  <c:v>0.60613055615202915</c:v>
                </c:pt>
                <c:pt idx="211">
                  <c:v>0.57346575805289768</c:v>
                </c:pt>
                <c:pt idx="212">
                  <c:v>0.62757767211619875</c:v>
                </c:pt>
                <c:pt idx="213">
                  <c:v>0.55867848569248602</c:v>
                </c:pt>
                <c:pt idx="214">
                  <c:v>0.38982443782496312</c:v>
                </c:pt>
                <c:pt idx="215">
                  <c:v>0.38107052364864868</c:v>
                </c:pt>
                <c:pt idx="216">
                  <c:v>0.24961517254055021</c:v>
                </c:pt>
                <c:pt idx="217">
                  <c:v>0.39864602904774693</c:v>
                </c:pt>
                <c:pt idx="218">
                  <c:v>0.37202353903480878</c:v>
                </c:pt>
                <c:pt idx="219">
                  <c:v>0.38803083328133958</c:v>
                </c:pt>
                <c:pt idx="220">
                  <c:v>0.42267375595842993</c:v>
                </c:pt>
                <c:pt idx="221">
                  <c:v>0.31471692710914345</c:v>
                </c:pt>
                <c:pt idx="222">
                  <c:v>0.37672425917711583</c:v>
                </c:pt>
                <c:pt idx="223">
                  <c:v>0.40598201328114691</c:v>
                </c:pt>
                <c:pt idx="224">
                  <c:v>0.34752394834365141</c:v>
                </c:pt>
                <c:pt idx="225">
                  <c:v>0.41459571527297867</c:v>
                </c:pt>
                <c:pt idx="226">
                  <c:v>0.44127001565546986</c:v>
                </c:pt>
                <c:pt idx="227">
                  <c:v>0.45230568734416465</c:v>
                </c:pt>
                <c:pt idx="228">
                  <c:v>0.52033125523401846</c:v>
                </c:pt>
                <c:pt idx="229">
                  <c:v>0.53896581711151237</c:v>
                </c:pt>
                <c:pt idx="230">
                  <c:v>0.33090922495234287</c:v>
                </c:pt>
                <c:pt idx="231">
                  <c:v>0.17313268352182143</c:v>
                </c:pt>
                <c:pt idx="232">
                  <c:v>0.27147038837488902</c:v>
                </c:pt>
                <c:pt idx="233">
                  <c:v>0.3283186347795739</c:v>
                </c:pt>
                <c:pt idx="234">
                  <c:v>0.39591477560598376</c:v>
                </c:pt>
                <c:pt idx="235">
                  <c:v>0.43690241052857659</c:v>
                </c:pt>
                <c:pt idx="236">
                  <c:v>0.6415338868940752</c:v>
                </c:pt>
                <c:pt idx="237">
                  <c:v>0.64559668192886188</c:v>
                </c:pt>
                <c:pt idx="238">
                  <c:v>0.47800225617885328</c:v>
                </c:pt>
                <c:pt idx="239">
                  <c:v>0.67531882807965382</c:v>
                </c:pt>
                <c:pt idx="240">
                  <c:v>0.77759004345497429</c:v>
                </c:pt>
                <c:pt idx="241">
                  <c:v>0.87191082503288864</c:v>
                </c:pt>
                <c:pt idx="242">
                  <c:v>0.93427413390136382</c:v>
                </c:pt>
                <c:pt idx="243">
                  <c:v>0.87161585602358249</c:v>
                </c:pt>
                <c:pt idx="244">
                  <c:v>0.92821648511692079</c:v>
                </c:pt>
                <c:pt idx="245">
                  <c:v>0.94506913142293025</c:v>
                </c:pt>
                <c:pt idx="246">
                  <c:v>0.99643431179474784</c:v>
                </c:pt>
                <c:pt idx="247">
                  <c:v>0.94981446880181042</c:v>
                </c:pt>
                <c:pt idx="248">
                  <c:v>0.99668161953795109</c:v>
                </c:pt>
                <c:pt idx="249">
                  <c:v>0.90366336581869922</c:v>
                </c:pt>
                <c:pt idx="250">
                  <c:v>1.051188767916869</c:v>
                </c:pt>
                <c:pt idx="251">
                  <c:v>0.97779752733239045</c:v>
                </c:pt>
                <c:pt idx="252">
                  <c:v>1.01413904852883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33E-4198-9FC9-CD249CD0B2D8}"/>
            </c:ext>
          </c:extLst>
        </c:ser>
        <c:ser>
          <c:idx val="7"/>
          <c:order val="1"/>
          <c:tx>
            <c:strRef>
              <c:f>'World+EM-Daten USD'!$I$5</c:f>
              <c:strCache>
                <c:ptCount val="1"/>
                <c:pt idx="0">
                  <c:v>EM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USD'!$A$6:$A$258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USD'!$I$6:$I$258</c:f>
              <c:numCache>
                <c:formatCode>0.00%</c:formatCode>
                <c:ptCount val="253"/>
                <c:pt idx="60">
                  <c:v>1.3953500000000001</c:v>
                </c:pt>
                <c:pt idx="61">
                  <c:v>1.3408463580583345</c:v>
                </c:pt>
                <c:pt idx="62">
                  <c:v>1.5369273471256473</c:v>
                </c:pt>
                <c:pt idx="63">
                  <c:v>1.8394234737610717</c:v>
                </c:pt>
                <c:pt idx="64">
                  <c:v>1.8987443900963141</c:v>
                </c:pt>
                <c:pt idx="65">
                  <c:v>1.5652871798450692</c:v>
                </c:pt>
                <c:pt idx="66">
                  <c:v>1.6135792035353176</c:v>
                </c:pt>
                <c:pt idx="67">
                  <c:v>1.8306092932720017</c:v>
                </c:pt>
                <c:pt idx="68">
                  <c:v>1.9321155134725436</c:v>
                </c:pt>
                <c:pt idx="69">
                  <c:v>2.4985052122598592</c:v>
                </c:pt>
                <c:pt idx="70">
                  <c:v>2.4506823327825713</c:v>
                </c:pt>
                <c:pt idx="71">
                  <c:v>2.356925157100267</c:v>
                </c:pt>
                <c:pt idx="72">
                  <c:v>2.2503054885249267</c:v>
                </c:pt>
                <c:pt idx="73">
                  <c:v>2.1110150887544576</c:v>
                </c:pt>
                <c:pt idx="74">
                  <c:v>2.0432147639854157</c:v>
                </c:pt>
                <c:pt idx="75">
                  <c:v>1.9853078164629929</c:v>
                </c:pt>
                <c:pt idx="76">
                  <c:v>2.1070289589442814</c:v>
                </c:pt>
                <c:pt idx="77">
                  <c:v>2.3114060826230727</c:v>
                </c:pt>
                <c:pt idx="78">
                  <c:v>2.7489020066081067</c:v>
                </c:pt>
                <c:pt idx="79">
                  <c:v>3.2733876509276527</c:v>
                </c:pt>
                <c:pt idx="80">
                  <c:v>3.119623136092132</c:v>
                </c:pt>
                <c:pt idx="81">
                  <c:v>4.1280377658421452</c:v>
                </c:pt>
                <c:pt idx="82">
                  <c:v>4.3521875318037377</c:v>
                </c:pt>
                <c:pt idx="83">
                  <c:v>3.6524931495254922</c:v>
                </c:pt>
                <c:pt idx="84">
                  <c:v>3.8295485636114917</c:v>
                </c:pt>
                <c:pt idx="85">
                  <c:v>3.2455700655146646</c:v>
                </c:pt>
                <c:pt idx="86">
                  <c:v>3.6907347086500177</c:v>
                </c:pt>
                <c:pt idx="87">
                  <c:v>3.5731101046675438</c:v>
                </c:pt>
                <c:pt idx="88">
                  <c:v>3.540463385687862</c:v>
                </c:pt>
                <c:pt idx="89">
                  <c:v>3.3161171868763475</c:v>
                </c:pt>
                <c:pt idx="90">
                  <c:v>2.6771202205917071</c:v>
                </c:pt>
                <c:pt idx="91">
                  <c:v>2.3312707811027544</c:v>
                </c:pt>
                <c:pt idx="92">
                  <c:v>1.8729345299102569</c:v>
                </c:pt>
                <c:pt idx="93">
                  <c:v>1.3530273073964079</c:v>
                </c:pt>
                <c:pt idx="94">
                  <c:v>0.57504879238838735</c:v>
                </c:pt>
                <c:pt idx="95">
                  <c:v>0.43897442077671656</c:v>
                </c:pt>
                <c:pt idx="96">
                  <c:v>0.44646958427274042</c:v>
                </c:pt>
                <c:pt idx="97">
                  <c:v>0.30739943942612458</c:v>
                </c:pt>
                <c:pt idx="98">
                  <c:v>0.17955822615602246</c:v>
                </c:pt>
                <c:pt idx="99">
                  <c:v>0.33241899097620986</c:v>
                </c:pt>
                <c:pt idx="100">
                  <c:v>0.69274585357681362</c:v>
                </c:pt>
                <c:pt idx="101">
                  <c:v>1.0223293779113662</c:v>
                </c:pt>
                <c:pt idx="102">
                  <c:v>0.98662373400663839</c:v>
                </c:pt>
                <c:pt idx="103">
                  <c:v>1.2512227720983997</c:v>
                </c:pt>
                <c:pt idx="104">
                  <c:v>1.1538482883007872</c:v>
                </c:pt>
                <c:pt idx="105">
                  <c:v>1.2212012697413295</c:v>
                </c:pt>
                <c:pt idx="106">
                  <c:v>1.1720526534926172</c:v>
                </c:pt>
                <c:pt idx="107">
                  <c:v>1.0734081035604777</c:v>
                </c:pt>
                <c:pt idx="108">
                  <c:v>1.0565230282111671</c:v>
                </c:pt>
                <c:pt idx="109">
                  <c:v>0.93690747881013126</c:v>
                </c:pt>
                <c:pt idx="110">
                  <c:v>0.78774332944998426</c:v>
                </c:pt>
                <c:pt idx="111">
                  <c:v>1.0687962983316113</c:v>
                </c:pt>
                <c:pt idx="112">
                  <c:v>1.1516203899778077</c:v>
                </c:pt>
                <c:pt idx="113">
                  <c:v>0.89636072927296429</c:v>
                </c:pt>
                <c:pt idx="114">
                  <c:v>0.82056925114921597</c:v>
                </c:pt>
                <c:pt idx="115">
                  <c:v>0.84333147527883146</c:v>
                </c:pt>
                <c:pt idx="116">
                  <c:v>0.79218613204732558</c:v>
                </c:pt>
                <c:pt idx="117">
                  <c:v>0.82171860668023888</c:v>
                </c:pt>
                <c:pt idx="118">
                  <c:v>1.0057112218567932</c:v>
                </c:pt>
                <c:pt idx="119">
                  <c:v>0.80356550690419026</c:v>
                </c:pt>
                <c:pt idx="120">
                  <c:v>0.82443066775210294</c:v>
                </c:pt>
                <c:pt idx="121">
                  <c:v>0.59660144954748562</c:v>
                </c:pt>
                <c:pt idx="122">
                  <c:v>0.58359087730379677</c:v>
                </c:pt>
                <c:pt idx="123">
                  <c:v>0.66205644815647169</c:v>
                </c:pt>
                <c:pt idx="124">
                  <c:v>0.59969035400539261</c:v>
                </c:pt>
                <c:pt idx="125">
                  <c:v>0.74007213201402222</c:v>
                </c:pt>
                <c:pt idx="126">
                  <c:v>0.71750487967367538</c:v>
                </c:pt>
                <c:pt idx="127">
                  <c:v>0.68607760276603913</c:v>
                </c:pt>
                <c:pt idx="128">
                  <c:v>0.4972595914299951</c:v>
                </c:pt>
                <c:pt idx="129">
                  <c:v>0.26840396204403438</c:v>
                </c:pt>
                <c:pt idx="130">
                  <c:v>0.37128021054274352</c:v>
                </c:pt>
                <c:pt idx="131">
                  <c:v>0.19134873156108467</c:v>
                </c:pt>
                <c:pt idx="132">
                  <c:v>0.12627515156493341</c:v>
                </c:pt>
                <c:pt idx="133">
                  <c:v>0.26740402759994764</c:v>
                </c:pt>
                <c:pt idx="134">
                  <c:v>0.35134423280763194</c:v>
                </c:pt>
                <c:pt idx="135">
                  <c:v>0.25639053144753166</c:v>
                </c:pt>
                <c:pt idx="136">
                  <c:v>0.18514389200062542</c:v>
                </c:pt>
                <c:pt idx="137">
                  <c:v>3.5246528793573262E-3</c:v>
                </c:pt>
                <c:pt idx="138">
                  <c:v>-4.4147559792671043E-3</c:v>
                </c:pt>
                <c:pt idx="139">
                  <c:v>-3.5862959644918257E-2</c:v>
                </c:pt>
                <c:pt idx="140">
                  <c:v>-1.8209981980384482E-2</c:v>
                </c:pt>
                <c:pt idx="141">
                  <c:v>-6.2504990348079659E-2</c:v>
                </c:pt>
                <c:pt idx="142">
                  <c:v>-0.16168684371764808</c:v>
                </c:pt>
                <c:pt idx="143">
                  <c:v>-8.6251475273394607E-2</c:v>
                </c:pt>
                <c:pt idx="144">
                  <c:v>-4.4942216179469807E-2</c:v>
                </c:pt>
                <c:pt idx="145">
                  <c:v>0.10628437088973364</c:v>
                </c:pt>
                <c:pt idx="146">
                  <c:v>1.729775085837737E-2</c:v>
                </c:pt>
                <c:pt idx="147">
                  <c:v>5.5638014302844541E-2</c:v>
                </c:pt>
                <c:pt idx="148">
                  <c:v>-1.6241037052735829E-2</c:v>
                </c:pt>
                <c:pt idx="149">
                  <c:v>-5.8939668565510028E-2</c:v>
                </c:pt>
                <c:pt idx="150">
                  <c:v>-2.1207202950210169E-2</c:v>
                </c:pt>
                <c:pt idx="151">
                  <c:v>2.7786970120734056E-2</c:v>
                </c:pt>
                <c:pt idx="152">
                  <c:v>9.7822366856353815E-2</c:v>
                </c:pt>
                <c:pt idx="153">
                  <c:v>0.41723239617354757</c:v>
                </c:pt>
                <c:pt idx="154">
                  <c:v>1.0460415496911848</c:v>
                </c:pt>
                <c:pt idx="155">
                  <c:v>1.1802464353761439</c:v>
                </c:pt>
                <c:pt idx="156">
                  <c:v>0.99326515946082439</c:v>
                </c:pt>
                <c:pt idx="157">
                  <c:v>0.99250949938747124</c:v>
                </c:pt>
                <c:pt idx="158">
                  <c:v>1.1815741265396613</c:v>
                </c:pt>
                <c:pt idx="159">
                  <c:v>0.96600769600769598</c:v>
                </c:pt>
                <c:pt idx="160">
                  <c:v>0.69115366851411975</c:v>
                </c:pt>
                <c:pt idx="161">
                  <c:v>0.49477513903025749</c:v>
                </c:pt>
                <c:pt idx="162">
                  <c:v>0.55544329646633783</c:v>
                </c:pt>
                <c:pt idx="163">
                  <c:v>0.42525585440448244</c:v>
                </c:pt>
                <c:pt idx="164">
                  <c:v>0.46260725052175933</c:v>
                </c:pt>
                <c:pt idx="165">
                  <c:v>0.24150576813485647</c:v>
                </c:pt>
                <c:pt idx="166">
                  <c:v>0.25459022678344989</c:v>
                </c:pt>
                <c:pt idx="167">
                  <c:v>0.19019948820177879</c:v>
                </c:pt>
                <c:pt idx="168">
                  <c:v>9.221156514027995E-2</c:v>
                </c:pt>
                <c:pt idx="169">
                  <c:v>0.16365857242040893</c:v>
                </c:pt>
                <c:pt idx="170">
                  <c:v>0.19548429695125469</c:v>
                </c:pt>
                <c:pt idx="171">
                  <c:v>9.0447135575076221E-2</c:v>
                </c:pt>
                <c:pt idx="172">
                  <c:v>0.16026024607373812</c:v>
                </c:pt>
                <c:pt idx="173">
                  <c:v>0.22121090040574365</c:v>
                </c:pt>
                <c:pt idx="174">
                  <c:v>0.1983035517573255</c:v>
                </c:pt>
                <c:pt idx="175">
                  <c:v>2.950637172783277E-2</c:v>
                </c:pt>
                <c:pt idx="176">
                  <c:v>-4.5065156580473609E-2</c:v>
                </c:pt>
                <c:pt idx="177">
                  <c:v>-0.16642473811541336</c:v>
                </c:pt>
                <c:pt idx="178">
                  <c:v>-0.13216315366126674</c:v>
                </c:pt>
                <c:pt idx="179">
                  <c:v>-0.14340278543883778</c:v>
                </c:pt>
                <c:pt idx="180">
                  <c:v>-0.2182808370422068</c:v>
                </c:pt>
                <c:pt idx="181">
                  <c:v>-0.24860816776782324</c:v>
                </c:pt>
                <c:pt idx="182">
                  <c:v>-0.24277648779422312</c:v>
                </c:pt>
                <c:pt idx="183">
                  <c:v>-0.1901883136977025</c:v>
                </c:pt>
                <c:pt idx="184">
                  <c:v>-0.21028249791753206</c:v>
                </c:pt>
                <c:pt idx="185">
                  <c:v>-0.21926335232539185</c:v>
                </c:pt>
                <c:pt idx="186">
                  <c:v>-0.17537496257179408</c:v>
                </c:pt>
                <c:pt idx="187">
                  <c:v>-0.13001326084678033</c:v>
                </c:pt>
                <c:pt idx="188">
                  <c:v>-2.0894999562133254E-2</c:v>
                </c:pt>
                <c:pt idx="189">
                  <c:v>0.16095677746663695</c:v>
                </c:pt>
                <c:pt idx="190">
                  <c:v>2.7611376663148945E-2</c:v>
                </c:pt>
                <c:pt idx="191">
                  <c:v>5.0306221421643205E-2</c:v>
                </c:pt>
                <c:pt idx="192">
                  <c:v>6.5466857035464177E-2</c:v>
                </c:pt>
                <c:pt idx="193">
                  <c:v>9.2936662493039446E-3</c:v>
                </c:pt>
                <c:pt idx="194">
                  <c:v>-1.8596956602347503E-2</c:v>
                </c:pt>
                <c:pt idx="195">
                  <c:v>4.092251476008868E-2</c:v>
                </c:pt>
                <c:pt idx="196">
                  <c:v>7.6578482367287926E-2</c:v>
                </c:pt>
                <c:pt idx="197">
                  <c:v>0.24840994648898795</c:v>
                </c:pt>
                <c:pt idx="198">
                  <c:v>0.21411915210597066</c:v>
                </c:pt>
                <c:pt idx="199">
                  <c:v>0.26187438119794781</c:v>
                </c:pt>
                <c:pt idx="200">
                  <c:v>0.29433341832940219</c:v>
                </c:pt>
                <c:pt idx="201">
                  <c:v>0.21582090449542335</c:v>
                </c:pt>
                <c:pt idx="202">
                  <c:v>0.26613102408879441</c:v>
                </c:pt>
                <c:pt idx="203">
                  <c:v>0.25276491961574843</c:v>
                </c:pt>
                <c:pt idx="204">
                  <c:v>0.23724040079057196</c:v>
                </c:pt>
                <c:pt idx="205">
                  <c:v>0.32213219496440249</c:v>
                </c:pt>
                <c:pt idx="206">
                  <c:v>0.27720129885520617</c:v>
                </c:pt>
                <c:pt idx="207">
                  <c:v>0.27542247186133628</c:v>
                </c:pt>
                <c:pt idx="208">
                  <c:v>0.26028082572145306</c:v>
                </c:pt>
                <c:pt idx="209">
                  <c:v>0.24763296892273678</c:v>
                </c:pt>
                <c:pt idx="210">
                  <c:v>0.27709386101621991</c:v>
                </c:pt>
                <c:pt idx="211">
                  <c:v>0.29165454923140843</c:v>
                </c:pt>
                <c:pt idx="212">
                  <c:v>0.27869116656318926</c:v>
                </c:pt>
                <c:pt idx="213">
                  <c:v>0.19424537171405953</c:v>
                </c:pt>
                <c:pt idx="214">
                  <c:v>3.9732294939248236E-2</c:v>
                </c:pt>
                <c:pt idx="215">
                  <c:v>9.8645212869397314E-2</c:v>
                </c:pt>
                <c:pt idx="216">
                  <c:v>8.5229999439708992E-2</c:v>
                </c:pt>
                <c:pt idx="217">
                  <c:v>0.26221261186155864</c:v>
                </c:pt>
                <c:pt idx="218">
                  <c:v>0.22448809763970146</c:v>
                </c:pt>
                <c:pt idx="219">
                  <c:v>0.19798988581788124</c:v>
                </c:pt>
                <c:pt idx="220">
                  <c:v>0.21914030304951493</c:v>
                </c:pt>
                <c:pt idx="221">
                  <c:v>9.2539578193881811E-2</c:v>
                </c:pt>
                <c:pt idx="222">
                  <c:v>0.13068725627683953</c:v>
                </c:pt>
                <c:pt idx="223">
                  <c:v>9.5673633346393006E-2</c:v>
                </c:pt>
                <c:pt idx="224">
                  <c:v>1.9283364382258528E-2</c:v>
                </c:pt>
                <c:pt idx="225">
                  <c:v>0.12189686582854087</c:v>
                </c:pt>
                <c:pt idx="226">
                  <c:v>0.15558073334759381</c:v>
                </c:pt>
                <c:pt idx="227">
                  <c:v>0.16632376698660067</c:v>
                </c:pt>
                <c:pt idx="228">
                  <c:v>0.31389142784561685</c:v>
                </c:pt>
                <c:pt idx="229">
                  <c:v>0.24517983402982724</c:v>
                </c:pt>
                <c:pt idx="230">
                  <c:v>0.14409211521606013</c:v>
                </c:pt>
                <c:pt idx="231">
                  <c:v>-1.8160204427143611E-2</c:v>
                </c:pt>
                <c:pt idx="232">
                  <c:v>-4.7954361924236188E-3</c:v>
                </c:pt>
                <c:pt idx="233">
                  <c:v>4.4686050100970043E-2</c:v>
                </c:pt>
                <c:pt idx="234">
                  <c:v>0.15138063005307689</c:v>
                </c:pt>
                <c:pt idx="235">
                  <c:v>0.3476896763259405</c:v>
                </c:pt>
                <c:pt idx="236">
                  <c:v>0.51446077871007567</c:v>
                </c:pt>
                <c:pt idx="237">
                  <c:v>0.53638629760803314</c:v>
                </c:pt>
                <c:pt idx="238">
                  <c:v>0.46363673867902477</c:v>
                </c:pt>
                <c:pt idx="239">
                  <c:v>0.66390965393289303</c:v>
                </c:pt>
                <c:pt idx="240">
                  <c:v>0.82695544503736573</c:v>
                </c:pt>
                <c:pt idx="241">
                  <c:v>1.0135947736969455</c:v>
                </c:pt>
                <c:pt idx="242">
                  <c:v>1.0323228966131346</c:v>
                </c:pt>
                <c:pt idx="243">
                  <c:v>0.76771186956931059</c:v>
                </c:pt>
                <c:pt idx="244">
                  <c:v>0.80193057104694221</c:v>
                </c:pt>
                <c:pt idx="245">
                  <c:v>0.91515905710035472</c:v>
                </c:pt>
                <c:pt idx="246">
                  <c:v>0.84473126088284056</c:v>
                </c:pt>
                <c:pt idx="247">
                  <c:v>0.63814574739736796</c:v>
                </c:pt>
                <c:pt idx="248">
                  <c:v>0.64026331794926805</c:v>
                </c:pt>
                <c:pt idx="249">
                  <c:v>0.55508066184596294</c:v>
                </c:pt>
                <c:pt idx="250">
                  <c:v>0.56668285966709542</c:v>
                </c:pt>
                <c:pt idx="251">
                  <c:v>0.5753542847945794</c:v>
                </c:pt>
                <c:pt idx="252">
                  <c:v>0.60137426284751472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33E-4198-9FC9-CD249CD0B2D8}"/>
            </c:ext>
          </c:extLst>
        </c:ser>
        <c:ser>
          <c:idx val="8"/>
          <c:order val="2"/>
          <c:tx>
            <c:strRef>
              <c:f>'World+EM-Daten USD'!$J$5</c:f>
              <c:strCache>
                <c:ptCount val="1"/>
                <c:pt idx="0">
                  <c:v>World-EM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 USD'!$A$6:$A$258</c:f>
              <c:numCache>
                <c:formatCode>[$-407]d/\ mmm/\ yyyy;@</c:formatCode>
                <c:ptCount val="253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  <c:pt idx="232">
                  <c:v>43951</c:v>
                </c:pt>
                <c:pt idx="233">
                  <c:v>43980</c:v>
                </c:pt>
                <c:pt idx="234">
                  <c:v>44012</c:v>
                </c:pt>
                <c:pt idx="235">
                  <c:v>44043</c:v>
                </c:pt>
                <c:pt idx="236">
                  <c:v>44074</c:v>
                </c:pt>
                <c:pt idx="237">
                  <c:v>44104</c:v>
                </c:pt>
                <c:pt idx="238">
                  <c:v>44134</c:v>
                </c:pt>
                <c:pt idx="239">
                  <c:v>44165</c:v>
                </c:pt>
                <c:pt idx="240">
                  <c:v>44196</c:v>
                </c:pt>
                <c:pt idx="241">
                  <c:v>44225</c:v>
                </c:pt>
                <c:pt idx="242">
                  <c:v>44253</c:v>
                </c:pt>
                <c:pt idx="243">
                  <c:v>44286</c:v>
                </c:pt>
                <c:pt idx="244">
                  <c:v>44316</c:v>
                </c:pt>
                <c:pt idx="245">
                  <c:v>44347</c:v>
                </c:pt>
                <c:pt idx="246">
                  <c:v>44377</c:v>
                </c:pt>
                <c:pt idx="247">
                  <c:v>44407</c:v>
                </c:pt>
                <c:pt idx="248">
                  <c:v>44439</c:v>
                </c:pt>
                <c:pt idx="249">
                  <c:v>44469</c:v>
                </c:pt>
                <c:pt idx="250">
                  <c:v>44498</c:v>
                </c:pt>
                <c:pt idx="251">
                  <c:v>44530</c:v>
                </c:pt>
                <c:pt idx="252">
                  <c:v>44561</c:v>
                </c:pt>
              </c:numCache>
            </c:numRef>
          </c:xVal>
          <c:yVal>
            <c:numRef>
              <c:f>'World+EM-Daten USD'!$J$6:$J$258</c:f>
              <c:numCache>
                <c:formatCode>0.00%</c:formatCode>
                <c:ptCount val="253"/>
                <c:pt idx="60">
                  <c:v>-1.2813000000000001</c:v>
                </c:pt>
                <c:pt idx="61">
                  <c:v>-1.199037594837959</c:v>
                </c:pt>
                <c:pt idx="62">
                  <c:v>-1.291407518615465</c:v>
                </c:pt>
                <c:pt idx="63">
                  <c:v>-1.4767863632924867</c:v>
                </c:pt>
                <c:pt idx="64">
                  <c:v>-1.5911392138319014</c:v>
                </c:pt>
                <c:pt idx="65">
                  <c:v>-1.2856700212733621</c:v>
                </c:pt>
                <c:pt idx="66">
                  <c:v>-1.2927698580543494</c:v>
                </c:pt>
                <c:pt idx="67">
                  <c:v>-1.4835512028789539</c:v>
                </c:pt>
                <c:pt idx="68">
                  <c:v>-1.4801931232808998</c:v>
                </c:pt>
                <c:pt idx="69">
                  <c:v>-1.8870503059984358</c:v>
                </c:pt>
                <c:pt idx="70">
                  <c:v>-1.8113966642497947</c:v>
                </c:pt>
                <c:pt idx="71">
                  <c:v>-1.7710786682597663</c:v>
                </c:pt>
                <c:pt idx="72">
                  <c:v>-1.6421492896213969</c:v>
                </c:pt>
                <c:pt idx="73">
                  <c:v>-1.4328705594418893</c:v>
                </c:pt>
                <c:pt idx="74">
                  <c:v>-1.3589719758245913</c:v>
                </c:pt>
                <c:pt idx="75">
                  <c:v>-1.3426167069494535</c:v>
                </c:pt>
                <c:pt idx="76">
                  <c:v>-1.3315182486010793</c:v>
                </c:pt>
                <c:pt idx="77">
                  <c:v>-1.4891987197938443</c:v>
                </c:pt>
                <c:pt idx="78">
                  <c:v>-1.8236211669899431</c:v>
                </c:pt>
                <c:pt idx="79">
                  <c:v>-2.2172416915935131</c:v>
                </c:pt>
                <c:pt idx="80">
                  <c:v>-2.0685471330445351</c:v>
                </c:pt>
                <c:pt idx="81">
                  <c:v>-2.7135895880184182</c:v>
                </c:pt>
                <c:pt idx="82">
                  <c:v>-3.0344413496025791</c:v>
                </c:pt>
                <c:pt idx="83">
                  <c:v>-2.5428955025338587</c:v>
                </c:pt>
                <c:pt idx="84">
                  <c:v>-2.6408517630832486</c:v>
                </c:pt>
                <c:pt idx="85">
                  <c:v>-2.1605921226309874</c:v>
                </c:pt>
                <c:pt idx="86">
                  <c:v>-2.5808944590990204</c:v>
                </c:pt>
                <c:pt idx="87">
                  <c:v>-2.4765796375846385</c:v>
                </c:pt>
                <c:pt idx="88">
                  <c:v>-2.5133692531792589</c:v>
                </c:pt>
                <c:pt idx="89">
                  <c:v>-2.3689664010757099</c:v>
                </c:pt>
                <c:pt idx="90">
                  <c:v>-1.915549241566006</c:v>
                </c:pt>
                <c:pt idx="91">
                  <c:v>-1.6467543787622105</c:v>
                </c:pt>
                <c:pt idx="92">
                  <c:v>-1.2470095159783483</c:v>
                </c:pt>
                <c:pt idx="93">
                  <c:v>-0.92905307229173806</c:v>
                </c:pt>
                <c:pt idx="94">
                  <c:v>-0.48561018565555991</c:v>
                </c:pt>
                <c:pt idx="95">
                  <c:v>-0.43521240989803522</c:v>
                </c:pt>
                <c:pt idx="96">
                  <c:v>-0.47158909360799783</c:v>
                </c:pt>
                <c:pt idx="97">
                  <c:v>-0.43197777941724758</c:v>
                </c:pt>
                <c:pt idx="98">
                  <c:v>-0.40668064373124435</c:v>
                </c:pt>
                <c:pt idx="99">
                  <c:v>-0.4957109785395194</c:v>
                </c:pt>
                <c:pt idx="100">
                  <c:v>-0.74271444795072017</c:v>
                </c:pt>
                <c:pt idx="101">
                  <c:v>-0.99557571831750602</c:v>
                </c:pt>
                <c:pt idx="102">
                  <c:v>-0.9850662712550482</c:v>
                </c:pt>
                <c:pt idx="103">
                  <c:v>-1.1281733902163487</c:v>
                </c:pt>
                <c:pt idx="104">
                  <c:v>-0.9895805096262289</c:v>
                </c:pt>
                <c:pt idx="105">
                  <c:v>-1.0330081699349574</c:v>
                </c:pt>
                <c:pt idx="106">
                  <c:v>-1.0328666569290434</c:v>
                </c:pt>
                <c:pt idx="107">
                  <c:v>-0.94685217163377478</c:v>
                </c:pt>
                <c:pt idx="108">
                  <c:v>-0.95190694809559306</c:v>
                </c:pt>
                <c:pt idx="109">
                  <c:v>-0.85354901024927399</c:v>
                </c:pt>
                <c:pt idx="110">
                  <c:v>-0.7228490178130571</c:v>
                </c:pt>
                <c:pt idx="111">
                  <c:v>-0.91556784701429184</c:v>
                </c:pt>
                <c:pt idx="112">
                  <c:v>-0.97254714936782483</c:v>
                </c:pt>
                <c:pt idx="113">
                  <c:v>-0.84883532449347188</c:v>
                </c:pt>
                <c:pt idx="114">
                  <c:v>-0.81762993758284885</c:v>
                </c:pt>
                <c:pt idx="115">
                  <c:v>-0.79568100766737926</c:v>
                </c:pt>
                <c:pt idx="116">
                  <c:v>-0.79119905890900255</c:v>
                </c:pt>
                <c:pt idx="117">
                  <c:v>-0.75509449359871184</c:v>
                </c:pt>
                <c:pt idx="118">
                  <c:v>-0.87182294395471116</c:v>
                </c:pt>
                <c:pt idx="119">
                  <c:v>-0.72993557415744958</c:v>
                </c:pt>
                <c:pt idx="120">
                  <c:v>-0.6968331631517708</c:v>
                </c:pt>
                <c:pt idx="121">
                  <c:v>-0.49282073121100156</c:v>
                </c:pt>
                <c:pt idx="122">
                  <c:v>-0.43946014507596209</c:v>
                </c:pt>
                <c:pt idx="123">
                  <c:v>-0.55357898903655101</c:v>
                </c:pt>
                <c:pt idx="124">
                  <c:v>-0.47817066323909141</c:v>
                </c:pt>
                <c:pt idx="125">
                  <c:v>-0.60298545654781588</c:v>
                </c:pt>
                <c:pt idx="126">
                  <c:v>-0.59807498792314839</c:v>
                </c:pt>
                <c:pt idx="127">
                  <c:v>-0.59375697024858587</c:v>
                </c:pt>
                <c:pt idx="128">
                  <c:v>-0.50758949239411921</c:v>
                </c:pt>
                <c:pt idx="129">
                  <c:v>-0.37486830244474401</c:v>
                </c:pt>
                <c:pt idx="130">
                  <c:v>-0.42022481085064989</c:v>
                </c:pt>
                <c:pt idx="131">
                  <c:v>-0.28569324770980231</c:v>
                </c:pt>
                <c:pt idx="132">
                  <c:v>-0.23916390754579464</c:v>
                </c:pt>
                <c:pt idx="133">
                  <c:v>-0.34664208906042837</c:v>
                </c:pt>
                <c:pt idx="134">
                  <c:v>-0.38055654758462154</c:v>
                </c:pt>
                <c:pt idx="135">
                  <c:v>-0.29078903180129045</c:v>
                </c:pt>
                <c:pt idx="136">
                  <c:v>-0.27084600241858736</c:v>
                </c:pt>
                <c:pt idx="137">
                  <c:v>-0.190910828094775</c:v>
                </c:pt>
                <c:pt idx="138">
                  <c:v>-0.13492136690716694</c:v>
                </c:pt>
                <c:pt idx="139">
                  <c:v>-7.2669329709154629E-2</c:v>
                </c:pt>
                <c:pt idx="140">
                  <c:v>-6.7030312667040848E-2</c:v>
                </c:pt>
                <c:pt idx="141">
                  <c:v>-4.0268921764536003E-2</c:v>
                </c:pt>
                <c:pt idx="142">
                  <c:v>2.6327315255924799E-2</c:v>
                </c:pt>
                <c:pt idx="143">
                  <c:v>-7.1858266152347028E-4</c:v>
                </c:pt>
                <c:pt idx="144">
                  <c:v>-1.2700777114826978E-2</c:v>
                </c:pt>
                <c:pt idx="145">
                  <c:v>-3.3968112537840378E-2</c:v>
                </c:pt>
                <c:pt idx="146">
                  <c:v>6.3041257504824699E-2</c:v>
                </c:pt>
                <c:pt idx="147">
                  <c:v>6.0702071796810975E-2</c:v>
                </c:pt>
                <c:pt idx="148">
                  <c:v>0.11023994828991424</c:v>
                </c:pt>
                <c:pt idx="149">
                  <c:v>0.1369080183965351</c:v>
                </c:pt>
                <c:pt idx="150">
                  <c:v>0.16374891050663809</c:v>
                </c:pt>
                <c:pt idx="151">
                  <c:v>0.20502374935743783</c:v>
                </c:pt>
                <c:pt idx="152">
                  <c:v>0.12593379058278908</c:v>
                </c:pt>
                <c:pt idx="153">
                  <c:v>4.1197436641100982E-2</c:v>
                </c:pt>
                <c:pt idx="154">
                  <c:v>-0.17595067916493945</c:v>
                </c:pt>
                <c:pt idx="155">
                  <c:v>-0.14520227209135017</c:v>
                </c:pt>
                <c:pt idx="156">
                  <c:v>2.0242727850088515E-2</c:v>
                </c:pt>
                <c:pt idx="157">
                  <c:v>0.13258398165647445</c:v>
                </c:pt>
                <c:pt idx="158">
                  <c:v>0.30434753179579044</c:v>
                </c:pt>
                <c:pt idx="159">
                  <c:v>0.34895593223884425</c:v>
                </c:pt>
                <c:pt idx="160">
                  <c:v>0.41164322880704574</c:v>
                </c:pt>
                <c:pt idx="161">
                  <c:v>0.47125499866784581</c:v>
                </c:pt>
                <c:pt idx="162">
                  <c:v>0.45482214791648468</c:v>
                </c:pt>
                <c:pt idx="163">
                  <c:v>0.39847819273478002</c:v>
                </c:pt>
                <c:pt idx="164">
                  <c:v>0.32746996732499878</c:v>
                </c:pt>
                <c:pt idx="165">
                  <c:v>0.43323173672616466</c:v>
                </c:pt>
                <c:pt idx="166">
                  <c:v>0.46150407851156028</c:v>
                </c:pt>
                <c:pt idx="167">
                  <c:v>0.49155859033756344</c:v>
                </c:pt>
                <c:pt idx="168">
                  <c:v>0.53325330078260147</c:v>
                </c:pt>
                <c:pt idx="169">
                  <c:v>0.50114890393755784</c:v>
                </c:pt>
                <c:pt idx="170">
                  <c:v>0.5423625439594999</c:v>
                </c:pt>
                <c:pt idx="171">
                  <c:v>0.5204423067675843</c:v>
                </c:pt>
                <c:pt idx="172">
                  <c:v>0.48818230271778296</c:v>
                </c:pt>
                <c:pt idx="173">
                  <c:v>0.60812804888860827</c:v>
                </c:pt>
                <c:pt idx="174">
                  <c:v>0.65193475258149114</c:v>
                </c:pt>
                <c:pt idx="175">
                  <c:v>0.71270088111771801</c:v>
                </c:pt>
                <c:pt idx="176">
                  <c:v>0.73508848163309737</c:v>
                </c:pt>
                <c:pt idx="177">
                  <c:v>0.65527565874923255</c:v>
                </c:pt>
                <c:pt idx="178">
                  <c:v>0.68126096466145081</c:v>
                </c:pt>
                <c:pt idx="179">
                  <c:v>0.71880273074546253</c:v>
                </c:pt>
                <c:pt idx="180">
                  <c:v>0.65998597953544025</c:v>
                </c:pt>
                <c:pt idx="181">
                  <c:v>0.57411533742638865</c:v>
                </c:pt>
                <c:pt idx="182">
                  <c:v>0.51391129931081525</c:v>
                </c:pt>
                <c:pt idx="183">
                  <c:v>0.56110251476876472</c:v>
                </c:pt>
                <c:pt idx="184">
                  <c:v>0.54613944611663301</c:v>
                </c:pt>
                <c:pt idx="185">
                  <c:v>0.59108417232688015</c:v>
                </c:pt>
                <c:pt idx="186">
                  <c:v>0.55362603618214912</c:v>
                </c:pt>
                <c:pt idx="187">
                  <c:v>0.59302128450193248</c:v>
                </c:pt>
                <c:pt idx="188">
                  <c:v>0.59610458238462583</c:v>
                </c:pt>
                <c:pt idx="189">
                  <c:v>0.57231913150063107</c:v>
                </c:pt>
                <c:pt idx="190">
                  <c:v>0.51278369967335613</c:v>
                </c:pt>
                <c:pt idx="191">
                  <c:v>0.55135643039851412</c:v>
                </c:pt>
                <c:pt idx="192">
                  <c:v>0.57543150804122556</c:v>
                </c:pt>
                <c:pt idx="193">
                  <c:v>0.59089892693771207</c:v>
                </c:pt>
                <c:pt idx="194">
                  <c:v>0.58659897646432368</c:v>
                </c:pt>
                <c:pt idx="195">
                  <c:v>0.52365904027341248</c:v>
                </c:pt>
                <c:pt idx="196">
                  <c:v>0.5294087271926875</c:v>
                </c:pt>
                <c:pt idx="197">
                  <c:v>0.54649894371932262</c:v>
                </c:pt>
                <c:pt idx="198">
                  <c:v>0.50032683953914581</c:v>
                </c:pt>
                <c:pt idx="199">
                  <c:v>0.47132539883190527</c:v>
                </c:pt>
                <c:pt idx="200">
                  <c:v>0.3983962643939214</c:v>
                </c:pt>
                <c:pt idx="201">
                  <c:v>0.46862314224476886</c:v>
                </c:pt>
                <c:pt idx="202">
                  <c:v>0.46182080665814418</c:v>
                </c:pt>
                <c:pt idx="203">
                  <c:v>0.49030782949101082</c:v>
                </c:pt>
                <c:pt idx="204">
                  <c:v>0.4967943346193191</c:v>
                </c:pt>
                <c:pt idx="205">
                  <c:v>0.41496461272870389</c:v>
                </c:pt>
                <c:pt idx="206">
                  <c:v>0.38519614652387446</c:v>
                </c:pt>
                <c:pt idx="207">
                  <c:v>0.31351639406512977</c:v>
                </c:pt>
                <c:pt idx="208">
                  <c:v>0.29785079130456005</c:v>
                </c:pt>
                <c:pt idx="209">
                  <c:v>0.31967598204199854</c:v>
                </c:pt>
                <c:pt idx="210">
                  <c:v>0.32903669513580924</c:v>
                </c:pt>
                <c:pt idx="211">
                  <c:v>0.28181120882148925</c:v>
                </c:pt>
                <c:pt idx="212">
                  <c:v>0.34888650555300948</c:v>
                </c:pt>
                <c:pt idx="213">
                  <c:v>0.36443311397842648</c:v>
                </c:pt>
                <c:pt idx="214">
                  <c:v>0.35009214288571489</c:v>
                </c:pt>
                <c:pt idx="215">
                  <c:v>0.28242531077925137</c:v>
                </c:pt>
                <c:pt idx="216">
                  <c:v>0.16438517310084122</c:v>
                </c:pt>
                <c:pt idx="217">
                  <c:v>0.13643341718618829</c:v>
                </c:pt>
                <c:pt idx="218">
                  <c:v>0.14753544139510733</c:v>
                </c:pt>
                <c:pt idx="219">
                  <c:v>0.19004094746345834</c:v>
                </c:pt>
                <c:pt idx="220">
                  <c:v>0.203533452908915</c:v>
                </c:pt>
                <c:pt idx="221">
                  <c:v>0.22217734891526164</c:v>
                </c:pt>
                <c:pt idx="222">
                  <c:v>0.2460370029002763</c:v>
                </c:pt>
                <c:pt idx="223">
                  <c:v>0.31030837993475391</c:v>
                </c:pt>
                <c:pt idx="224">
                  <c:v>0.32824058396139288</c:v>
                </c:pt>
                <c:pt idx="225">
                  <c:v>0.2926988494444378</c:v>
                </c:pt>
                <c:pt idx="226">
                  <c:v>0.28568928230787605</c:v>
                </c:pt>
                <c:pt idx="227">
                  <c:v>0.28598192035756398</c:v>
                </c:pt>
                <c:pt idx="228">
                  <c:v>0.20643982738840161</c:v>
                </c:pt>
                <c:pt idx="229">
                  <c:v>0.29378598308168513</c:v>
                </c:pt>
                <c:pt idx="230">
                  <c:v>0.18681710973628274</c:v>
                </c:pt>
                <c:pt idx="231">
                  <c:v>0.19129288794896504</c:v>
                </c:pt>
                <c:pt idx="232">
                  <c:v>0.27626582456731263</c:v>
                </c:pt>
                <c:pt idx="233">
                  <c:v>0.28363258467860386</c:v>
                </c:pt>
                <c:pt idx="234">
                  <c:v>0.24453414555290687</c:v>
                </c:pt>
                <c:pt idx="235">
                  <c:v>8.921273420263609E-2</c:v>
                </c:pt>
                <c:pt idx="236">
                  <c:v>0.12707310818399953</c:v>
                </c:pt>
                <c:pt idx="237">
                  <c:v>0.10921038432082875</c:v>
                </c:pt>
                <c:pt idx="238">
                  <c:v>1.4365517499828506E-2</c:v>
                </c:pt>
                <c:pt idx="239">
                  <c:v>1.1409174146760792E-2</c:v>
                </c:pt>
                <c:pt idx="240">
                  <c:v>-4.9365401582391444E-2</c:v>
                </c:pt>
                <c:pt idx="241">
                  <c:v>-0.14168394866405687</c:v>
                </c:pt>
                <c:pt idx="242">
                  <c:v>-9.8048762711770765E-2</c:v>
                </c:pt>
                <c:pt idx="243">
                  <c:v>0.1039039864542719</c:v>
                </c:pt>
                <c:pt idx="244">
                  <c:v>0.12628591406997858</c:v>
                </c:pt>
                <c:pt idx="245">
                  <c:v>2.9910074322575531E-2</c:v>
                </c:pt>
                <c:pt idx="246">
                  <c:v>0.15170305091190728</c:v>
                </c:pt>
                <c:pt idx="247">
                  <c:v>0.31166872140444246</c:v>
                </c:pt>
                <c:pt idx="248">
                  <c:v>0.35641830158868304</c:v>
                </c:pt>
                <c:pt idx="249">
                  <c:v>0.34858270397273627</c:v>
                </c:pt>
                <c:pt idx="250">
                  <c:v>0.48450590824977358</c:v>
                </c:pt>
                <c:pt idx="251">
                  <c:v>0.40244324253781105</c:v>
                </c:pt>
                <c:pt idx="252">
                  <c:v>0.41276478568131525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33E-4198-9FC9-CD249CD0B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012000"/>
        <c:axId val="800417120"/>
      </c:scatterChart>
      <c:valAx>
        <c:axId val="717012000"/>
        <c:scaling>
          <c:orientation val="minMax"/>
          <c:min val="38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00417120"/>
        <c:crosses val="autoZero"/>
        <c:crossBetween val="midCat"/>
      </c:valAx>
      <c:valAx>
        <c:axId val="80041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17012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14</xdr:row>
      <xdr:rowOff>152400</xdr:rowOff>
    </xdr:from>
    <xdr:to>
      <xdr:col>7</xdr:col>
      <xdr:colOff>638175</xdr:colOff>
      <xdr:row>38</xdr:row>
      <xdr:rowOff>9525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3C699F2-6117-4759-A53D-708DB7E73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38</xdr:row>
      <xdr:rowOff>85724</xdr:rowOff>
    </xdr:from>
    <xdr:to>
      <xdr:col>7</xdr:col>
      <xdr:colOff>642938</xdr:colOff>
      <xdr:row>61</xdr:row>
      <xdr:rowOff>107632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21F8079-AB64-4705-A129-F3AF2C31B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9525</xdr:colOff>
      <xdr:row>15</xdr:row>
      <xdr:rowOff>9525</xdr:rowOff>
    </xdr:from>
    <xdr:to>
      <xdr:col>16</xdr:col>
      <xdr:colOff>157163</xdr:colOff>
      <xdr:row>38</xdr:row>
      <xdr:rowOff>31433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C75D7C7-B38E-402D-A963-D9E173BF7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38</xdr:row>
      <xdr:rowOff>76200</xdr:rowOff>
    </xdr:from>
    <xdr:to>
      <xdr:col>16</xdr:col>
      <xdr:colOff>147638</xdr:colOff>
      <xdr:row>61</xdr:row>
      <xdr:rowOff>98108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9C1571FA-3394-4085-97AE-621C6097E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109</xdr:row>
      <xdr:rowOff>133350</xdr:rowOff>
    </xdr:from>
    <xdr:to>
      <xdr:col>7</xdr:col>
      <xdr:colOff>604838</xdr:colOff>
      <xdr:row>132</xdr:row>
      <xdr:rowOff>155258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A688021C-112E-45DC-8A13-FDB8186CA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62</xdr:row>
      <xdr:rowOff>19050</xdr:rowOff>
    </xdr:from>
    <xdr:to>
      <xdr:col>16</xdr:col>
      <xdr:colOff>147638</xdr:colOff>
      <xdr:row>85</xdr:row>
      <xdr:rowOff>40958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C707B43A-45C7-49CB-88E7-DEF2FFDE7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32</xdr:row>
      <xdr:rowOff>9525</xdr:rowOff>
    </xdr:from>
    <xdr:to>
      <xdr:col>10</xdr:col>
      <xdr:colOff>219076</xdr:colOff>
      <xdr:row>61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6A69A2D-E124-4E14-8B2E-3EF640C77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314325</xdr:colOff>
      <xdr:row>31</xdr:row>
      <xdr:rowOff>161924</xdr:rowOff>
    </xdr:from>
    <xdr:to>
      <xdr:col>20</xdr:col>
      <xdr:colOff>428625</xdr:colOff>
      <xdr:row>61</xdr:row>
      <xdr:rowOff>8572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7F57BEE-D50D-4E3D-AEA7-F418059EA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142876</xdr:colOff>
      <xdr:row>61</xdr:row>
      <xdr:rowOff>57150</xdr:rowOff>
    </xdr:from>
    <xdr:to>
      <xdr:col>10</xdr:col>
      <xdr:colOff>238126</xdr:colOff>
      <xdr:row>90</xdr:row>
      <xdr:rowOff>55245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DF41E2DA-8EAA-4946-A173-627EC1864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314326</xdr:colOff>
      <xdr:row>61</xdr:row>
      <xdr:rowOff>71438</xdr:rowOff>
    </xdr:from>
    <xdr:to>
      <xdr:col>20</xdr:col>
      <xdr:colOff>409576</xdr:colOff>
      <xdr:row>90</xdr:row>
      <xdr:rowOff>69533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FFDF6CA7-D1EE-48DB-9FFE-BC0F786DE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32</xdr:row>
      <xdr:rowOff>9525</xdr:rowOff>
    </xdr:from>
    <xdr:to>
      <xdr:col>10</xdr:col>
      <xdr:colOff>219076</xdr:colOff>
      <xdr:row>61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7D1DF17-5FB8-4DE9-8DE0-87A2AEC25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314325</xdr:colOff>
      <xdr:row>31</xdr:row>
      <xdr:rowOff>161924</xdr:rowOff>
    </xdr:from>
    <xdr:to>
      <xdr:col>20</xdr:col>
      <xdr:colOff>428625</xdr:colOff>
      <xdr:row>61</xdr:row>
      <xdr:rowOff>8572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AE22304-2915-4F52-97C7-A60AE2A0B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142876</xdr:colOff>
      <xdr:row>61</xdr:row>
      <xdr:rowOff>57150</xdr:rowOff>
    </xdr:from>
    <xdr:to>
      <xdr:col>10</xdr:col>
      <xdr:colOff>238126</xdr:colOff>
      <xdr:row>90</xdr:row>
      <xdr:rowOff>55245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68BAB551-FBB0-45F7-808D-2A21B5684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314326</xdr:colOff>
      <xdr:row>61</xdr:row>
      <xdr:rowOff>71438</xdr:rowOff>
    </xdr:from>
    <xdr:to>
      <xdr:col>20</xdr:col>
      <xdr:colOff>409576</xdr:colOff>
      <xdr:row>90</xdr:row>
      <xdr:rowOff>69533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FBA31327-BE28-40F4-8364-7B08A734D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5</xdr:row>
      <xdr:rowOff>0</xdr:rowOff>
    </xdr:from>
    <xdr:to>
      <xdr:col>11</xdr:col>
      <xdr:colOff>200025</xdr:colOff>
      <xdr:row>33</xdr:row>
      <xdr:rowOff>152400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4FE89D0-9443-4F69-8511-F70CD5174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390525</xdr:colOff>
      <xdr:row>5</xdr:row>
      <xdr:rowOff>19050</xdr:rowOff>
    </xdr:from>
    <xdr:to>
      <xdr:col>22</xdr:col>
      <xdr:colOff>476250</xdr:colOff>
      <xdr:row>34</xdr:row>
      <xdr:rowOff>9525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0DDCBD5-50EF-4D1E-95EB-9E98D289B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8"/>
  <sheetViews>
    <sheetView zoomScaleNormal="100" workbookViewId="0">
      <selection activeCell="B376" sqref="B376"/>
    </sheetView>
  </sheetViews>
  <sheetFormatPr baseColWidth="10" defaultRowHeight="12.75" x14ac:dyDescent="0.2"/>
  <cols>
    <col min="1" max="1" width="18.42578125" customWidth="1"/>
    <col min="3" max="3" width="11.5703125" bestFit="1" customWidth="1"/>
    <col min="4" max="4" width="11.85546875" customWidth="1"/>
    <col min="5" max="5" width="12" style="8" customWidth="1"/>
    <col min="6" max="6" width="11.7109375" style="8" bestFit="1" customWidth="1"/>
    <col min="7" max="7" width="11.7109375" bestFit="1" customWidth="1"/>
  </cols>
  <sheetData>
    <row r="1" spans="1:7" s="8" customFormat="1" x14ac:dyDescent="0.2"/>
    <row r="2" spans="1:7" s="8" customFormat="1" x14ac:dyDescent="0.2"/>
    <row r="3" spans="1:7" x14ac:dyDescent="0.2">
      <c r="A3" s="4" t="s">
        <v>40</v>
      </c>
      <c r="B3" s="4" t="s">
        <v>41</v>
      </c>
      <c r="C3" s="4" t="s">
        <v>25</v>
      </c>
      <c r="D3" s="4" t="s">
        <v>26</v>
      </c>
      <c r="E3" s="4" t="s">
        <v>27</v>
      </c>
      <c r="F3" s="4" t="s">
        <v>28</v>
      </c>
      <c r="G3" s="4" t="s">
        <v>29</v>
      </c>
    </row>
    <row r="4" spans="1:7" x14ac:dyDescent="0.2">
      <c r="A4" s="9">
        <v>25568</v>
      </c>
      <c r="B4" s="18">
        <v>100</v>
      </c>
    </row>
    <row r="5" spans="1:7" x14ac:dyDescent="0.2">
      <c r="A5" s="9">
        <v>25598</v>
      </c>
      <c r="B5" s="18">
        <v>94.454999999999998</v>
      </c>
      <c r="C5" s="6">
        <f>B5/B4-1</f>
        <v>-5.5449999999999999E-2</v>
      </c>
    </row>
    <row r="6" spans="1:7" x14ac:dyDescent="0.2">
      <c r="A6" s="9">
        <v>25626</v>
      </c>
      <c r="B6" s="18">
        <v>97.405000000000001</v>
      </c>
      <c r="C6" s="6">
        <f>B6/B5-1</f>
        <v>3.1231803504314204E-2</v>
      </c>
    </row>
    <row r="7" spans="1:7" x14ac:dyDescent="0.2">
      <c r="A7" s="9">
        <v>25658</v>
      </c>
      <c r="B7" s="18">
        <v>97.707999999999998</v>
      </c>
      <c r="C7" s="6">
        <f t="shared" ref="C7:C70" si="0">B7/B6-1</f>
        <v>3.1107232688261099E-3</v>
      </c>
    </row>
    <row r="8" spans="1:7" x14ac:dyDescent="0.2">
      <c r="A8" s="9">
        <v>25688</v>
      </c>
      <c r="B8" s="18">
        <v>88.578000000000003</v>
      </c>
      <c r="C8" s="6">
        <f t="shared" si="0"/>
        <v>-9.3441683383141516E-2</v>
      </c>
    </row>
    <row r="9" spans="1:7" x14ac:dyDescent="0.2">
      <c r="A9" s="9">
        <v>25717</v>
      </c>
      <c r="B9" s="18">
        <v>82.99</v>
      </c>
      <c r="C9" s="6">
        <f t="shared" si="0"/>
        <v>-6.3085642033010592E-2</v>
      </c>
    </row>
    <row r="10" spans="1:7" x14ac:dyDescent="0.2">
      <c r="A10" s="9">
        <v>25749</v>
      </c>
      <c r="B10" s="18">
        <v>80.945999999999998</v>
      </c>
      <c r="C10" s="6">
        <f t="shared" si="0"/>
        <v>-2.4629473430533788E-2</v>
      </c>
    </row>
    <row r="11" spans="1:7" x14ac:dyDescent="0.2">
      <c r="A11" s="9">
        <v>25780</v>
      </c>
      <c r="B11" s="18">
        <v>85.965000000000003</v>
      </c>
      <c r="C11" s="6">
        <f t="shared" si="0"/>
        <v>6.2004299162404575E-2</v>
      </c>
    </row>
    <row r="12" spans="1:7" x14ac:dyDescent="0.2">
      <c r="A12" s="9">
        <v>25811</v>
      </c>
      <c r="B12" s="18">
        <v>88.799000000000007</v>
      </c>
      <c r="C12" s="6">
        <f t="shared" si="0"/>
        <v>3.296690513581102E-2</v>
      </c>
    </row>
    <row r="13" spans="1:7" x14ac:dyDescent="0.2">
      <c r="A13" s="9">
        <v>25841</v>
      </c>
      <c r="B13" s="18">
        <v>91.667000000000002</v>
      </c>
      <c r="C13" s="6">
        <f t="shared" si="0"/>
        <v>3.2297661009695888E-2</v>
      </c>
    </row>
    <row r="14" spans="1:7" x14ac:dyDescent="0.2">
      <c r="A14" s="9">
        <v>25871</v>
      </c>
      <c r="B14" s="18">
        <v>90.313999999999993</v>
      </c>
      <c r="C14" s="6">
        <f t="shared" si="0"/>
        <v>-1.4759946327468021E-2</v>
      </c>
    </row>
    <row r="15" spans="1:7" x14ac:dyDescent="0.2">
      <c r="A15" s="9">
        <v>25902</v>
      </c>
      <c r="B15" s="18">
        <v>92.337000000000003</v>
      </c>
      <c r="C15" s="6">
        <f t="shared" si="0"/>
        <v>2.2399627964656776E-2</v>
      </c>
    </row>
    <row r="16" spans="1:7" x14ac:dyDescent="0.2">
      <c r="A16" s="9">
        <v>25933</v>
      </c>
      <c r="B16" s="18">
        <v>96.915000000000006</v>
      </c>
      <c r="C16" s="6">
        <f t="shared" si="0"/>
        <v>4.9579258585399133E-2</v>
      </c>
      <c r="D16" s="6">
        <f>B16/B4-1</f>
        <v>-3.0849999999999933E-2</v>
      </c>
      <c r="E16" s="6"/>
      <c r="F16" s="6"/>
    </row>
    <row r="17" spans="1:6" x14ac:dyDescent="0.2">
      <c r="A17" s="9">
        <v>25962</v>
      </c>
      <c r="B17" s="18">
        <v>101.369</v>
      </c>
      <c r="C17" s="6">
        <f t="shared" si="0"/>
        <v>4.5957798070473954E-2</v>
      </c>
      <c r="D17" s="6">
        <f t="shared" ref="D17:D80" si="1">B17/B5-1</f>
        <v>7.319887777248435E-2</v>
      </c>
      <c r="E17" s="6"/>
      <c r="F17" s="6"/>
    </row>
    <row r="18" spans="1:6" x14ac:dyDescent="0.2">
      <c r="A18" s="9">
        <v>25990</v>
      </c>
      <c r="B18" s="18">
        <v>102.438</v>
      </c>
      <c r="C18" s="6">
        <f t="shared" si="0"/>
        <v>1.0545630320906829E-2</v>
      </c>
      <c r="D18" s="6">
        <f t="shared" si="1"/>
        <v>5.1670858785483276E-2</v>
      </c>
      <c r="E18" s="6"/>
      <c r="F18" s="6"/>
    </row>
    <row r="19" spans="1:6" x14ac:dyDescent="0.2">
      <c r="A19" s="9">
        <v>26023</v>
      </c>
      <c r="B19" s="18">
        <v>106.93300000000001</v>
      </c>
      <c r="C19" s="6">
        <f t="shared" si="0"/>
        <v>4.3880200706769124E-2</v>
      </c>
      <c r="D19" s="6">
        <f t="shared" si="1"/>
        <v>9.4413968149998029E-2</v>
      </c>
      <c r="E19" s="6"/>
      <c r="F19" s="6"/>
    </row>
    <row r="20" spans="1:6" x14ac:dyDescent="0.2">
      <c r="A20" s="9">
        <v>26053</v>
      </c>
      <c r="B20" s="18">
        <v>110.429</v>
      </c>
      <c r="C20" s="6">
        <f t="shared" si="0"/>
        <v>3.2693368744914908E-2</v>
      </c>
      <c r="D20" s="6">
        <f t="shared" si="1"/>
        <v>0.2466865361602204</v>
      </c>
      <c r="E20" s="6"/>
      <c r="F20" s="6"/>
    </row>
    <row r="21" spans="1:6" x14ac:dyDescent="0.2">
      <c r="A21" s="9">
        <v>26084</v>
      </c>
      <c r="B21" s="18">
        <v>107.81399999999999</v>
      </c>
      <c r="C21" s="6">
        <f t="shared" si="0"/>
        <v>-2.3680373814849442E-2</v>
      </c>
      <c r="D21" s="6">
        <f t="shared" si="1"/>
        <v>0.29912037594890961</v>
      </c>
      <c r="E21" s="6"/>
      <c r="F21" s="6"/>
    </row>
    <row r="22" spans="1:6" x14ac:dyDescent="0.2">
      <c r="A22" s="9">
        <v>26114</v>
      </c>
      <c r="B22" s="18">
        <v>108.90900000000001</v>
      </c>
      <c r="C22" s="6">
        <f t="shared" si="0"/>
        <v>1.0156380432968071E-2</v>
      </c>
      <c r="D22" s="6">
        <f t="shared" si="1"/>
        <v>0.34545252390482561</v>
      </c>
      <c r="E22" s="6"/>
      <c r="F22" s="6"/>
    </row>
    <row r="23" spans="1:6" x14ac:dyDescent="0.2">
      <c r="A23" s="9">
        <v>26144</v>
      </c>
      <c r="B23" s="18">
        <v>107.16800000000001</v>
      </c>
      <c r="C23" s="6">
        <f t="shared" si="0"/>
        <v>-1.5985823026563484E-2</v>
      </c>
      <c r="D23" s="6">
        <f t="shared" si="1"/>
        <v>0.24664689117664174</v>
      </c>
      <c r="E23" s="6"/>
      <c r="F23" s="6"/>
    </row>
    <row r="24" spans="1:6" x14ac:dyDescent="0.2">
      <c r="A24" s="9">
        <v>26176</v>
      </c>
      <c r="B24" s="18">
        <v>109.50700000000001</v>
      </c>
      <c r="C24" s="6">
        <f t="shared" si="0"/>
        <v>2.1825544938787633E-2</v>
      </c>
      <c r="D24" s="6">
        <f t="shared" si="1"/>
        <v>0.23320082433360723</v>
      </c>
      <c r="E24" s="6"/>
      <c r="F24" s="6"/>
    </row>
    <row r="25" spans="1:6" x14ac:dyDescent="0.2">
      <c r="A25" s="9">
        <v>26206</v>
      </c>
      <c r="B25" s="18">
        <v>108.46599999999999</v>
      </c>
      <c r="C25" s="6">
        <f t="shared" si="0"/>
        <v>-9.5062416101254765E-3</v>
      </c>
      <c r="D25" s="6">
        <f t="shared" si="1"/>
        <v>0.18326115177762992</v>
      </c>
      <c r="E25" s="6"/>
      <c r="F25" s="6"/>
    </row>
    <row r="26" spans="1:6" x14ac:dyDescent="0.2">
      <c r="A26" s="9">
        <v>26235</v>
      </c>
      <c r="B26" s="18">
        <v>104.351</v>
      </c>
      <c r="C26" s="6">
        <f t="shared" si="0"/>
        <v>-3.7938155735437795E-2</v>
      </c>
      <c r="D26" s="6">
        <f t="shared" si="1"/>
        <v>0.15542440817591974</v>
      </c>
      <c r="E26" s="6"/>
      <c r="F26" s="6"/>
    </row>
    <row r="27" spans="1:6" x14ac:dyDescent="0.2">
      <c r="A27" s="9">
        <v>26267</v>
      </c>
      <c r="B27" s="18">
        <v>105.233</v>
      </c>
      <c r="C27" s="6">
        <f t="shared" si="0"/>
        <v>8.4522429109448183E-3</v>
      </c>
      <c r="D27" s="6">
        <f t="shared" si="1"/>
        <v>0.13966232387883504</v>
      </c>
      <c r="E27" s="6"/>
      <c r="F27" s="6"/>
    </row>
    <row r="28" spans="1:6" x14ac:dyDescent="0.2">
      <c r="A28" s="9">
        <v>26298</v>
      </c>
      <c r="B28" s="18">
        <v>114.712</v>
      </c>
      <c r="C28" s="6">
        <f t="shared" si="0"/>
        <v>9.0076306861915922E-2</v>
      </c>
      <c r="D28" s="6">
        <f t="shared" si="1"/>
        <v>0.18363514419852445</v>
      </c>
      <c r="E28" s="6"/>
      <c r="F28" s="6"/>
    </row>
    <row r="29" spans="1:6" x14ac:dyDescent="0.2">
      <c r="A29" s="9">
        <v>26329</v>
      </c>
      <c r="B29" s="18">
        <v>118.911</v>
      </c>
      <c r="C29" s="6">
        <f t="shared" si="0"/>
        <v>3.6604714415231276E-2</v>
      </c>
      <c r="D29" s="6">
        <f t="shared" si="1"/>
        <v>0.17305093273091376</v>
      </c>
      <c r="E29" s="6"/>
      <c r="F29" s="6"/>
    </row>
    <row r="30" spans="1:6" x14ac:dyDescent="0.2">
      <c r="A30" s="9">
        <v>26358</v>
      </c>
      <c r="B30" s="18">
        <v>123.473</v>
      </c>
      <c r="C30" s="6">
        <f t="shared" si="0"/>
        <v>3.8364827476011554E-2</v>
      </c>
      <c r="D30" s="6">
        <f t="shared" si="1"/>
        <v>0.2053437201038677</v>
      </c>
      <c r="E30" s="6"/>
      <c r="F30" s="6"/>
    </row>
    <row r="31" spans="1:6" x14ac:dyDescent="0.2">
      <c r="A31" s="9">
        <v>26389</v>
      </c>
      <c r="B31" s="18">
        <v>125.187</v>
      </c>
      <c r="C31" s="6">
        <f t="shared" si="0"/>
        <v>1.3881577348894059E-2</v>
      </c>
      <c r="D31" s="6">
        <f t="shared" si="1"/>
        <v>0.17070502090093798</v>
      </c>
      <c r="E31" s="6"/>
      <c r="F31" s="6"/>
    </row>
    <row r="32" spans="1:6" x14ac:dyDescent="0.2">
      <c r="A32" s="9">
        <v>26417</v>
      </c>
      <c r="B32" s="18">
        <v>126.848</v>
      </c>
      <c r="C32" s="6">
        <f t="shared" si="0"/>
        <v>1.3268150846333926E-2</v>
      </c>
      <c r="D32" s="6">
        <f t="shared" si="1"/>
        <v>0.14868376966195473</v>
      </c>
      <c r="E32" s="6"/>
      <c r="F32" s="6"/>
    </row>
    <row r="33" spans="1:6" x14ac:dyDescent="0.2">
      <c r="A33" s="9">
        <v>26450</v>
      </c>
      <c r="B33" s="18">
        <v>129.43199999999999</v>
      </c>
      <c r="C33" s="6">
        <f t="shared" si="0"/>
        <v>2.0370837537840414E-2</v>
      </c>
      <c r="D33" s="6">
        <f t="shared" si="1"/>
        <v>0.2005119928766208</v>
      </c>
      <c r="E33" s="6"/>
      <c r="F33" s="6"/>
    </row>
    <row r="34" spans="1:6" x14ac:dyDescent="0.2">
      <c r="A34" s="9">
        <v>26480</v>
      </c>
      <c r="B34" s="18">
        <v>126.428</v>
      </c>
      <c r="C34" s="6">
        <f t="shared" si="0"/>
        <v>-2.3209098213733736E-2</v>
      </c>
      <c r="D34" s="6">
        <f t="shared" si="1"/>
        <v>0.1608590658255975</v>
      </c>
      <c r="E34" s="6"/>
      <c r="F34" s="6"/>
    </row>
    <row r="35" spans="1:6" x14ac:dyDescent="0.2">
      <c r="A35" s="9">
        <v>26511</v>
      </c>
      <c r="B35" s="18">
        <v>128.381</v>
      </c>
      <c r="C35" s="6">
        <f t="shared" si="0"/>
        <v>1.5447527446451836E-2</v>
      </c>
      <c r="D35" s="6">
        <f t="shared" si="1"/>
        <v>0.19794154971633326</v>
      </c>
      <c r="E35" s="6"/>
      <c r="F35" s="6"/>
    </row>
    <row r="36" spans="1:6" x14ac:dyDescent="0.2">
      <c r="A36" s="9">
        <v>26542</v>
      </c>
      <c r="B36" s="18">
        <v>132.02799999999999</v>
      </c>
      <c r="C36" s="6">
        <f t="shared" si="0"/>
        <v>2.8407630412599971E-2</v>
      </c>
      <c r="D36" s="6">
        <f t="shared" si="1"/>
        <v>0.20565808578447031</v>
      </c>
      <c r="E36" s="6"/>
      <c r="F36" s="6"/>
    </row>
    <row r="37" spans="1:6" x14ac:dyDescent="0.2">
      <c r="A37" s="9">
        <v>26571</v>
      </c>
      <c r="B37" s="18">
        <v>130.01900000000001</v>
      </c>
      <c r="C37" s="6">
        <f t="shared" si="0"/>
        <v>-1.5216469233798824E-2</v>
      </c>
      <c r="D37" s="6">
        <f t="shared" si="1"/>
        <v>0.19870742905610994</v>
      </c>
      <c r="E37" s="6"/>
      <c r="F37" s="6"/>
    </row>
    <row r="38" spans="1:6" x14ac:dyDescent="0.2">
      <c r="A38" s="9">
        <v>26603</v>
      </c>
      <c r="B38" s="18">
        <v>131.09399999999999</v>
      </c>
      <c r="C38" s="6">
        <f t="shared" si="0"/>
        <v>8.2680223659619134E-3</v>
      </c>
      <c r="D38" s="6">
        <f t="shared" si="1"/>
        <v>0.25627928817165135</v>
      </c>
      <c r="E38" s="6"/>
      <c r="F38" s="6"/>
    </row>
    <row r="39" spans="1:6" x14ac:dyDescent="0.2">
      <c r="A39" s="9">
        <v>26633</v>
      </c>
      <c r="B39" s="18">
        <v>137.97499999999999</v>
      </c>
      <c r="C39" s="6">
        <f t="shared" si="0"/>
        <v>5.2489053656155082E-2</v>
      </c>
      <c r="D39" s="6">
        <f t="shared" si="1"/>
        <v>0.31113814107741855</v>
      </c>
      <c r="E39" s="6"/>
      <c r="F39" s="6"/>
    </row>
    <row r="40" spans="1:6" x14ac:dyDescent="0.2">
      <c r="A40" s="9">
        <v>26662</v>
      </c>
      <c r="B40" s="18">
        <v>140.50299999999999</v>
      </c>
      <c r="C40" s="6">
        <f t="shared" si="0"/>
        <v>1.8322159811559935E-2</v>
      </c>
      <c r="D40" s="6">
        <f t="shared" si="1"/>
        <v>0.22483262431131856</v>
      </c>
      <c r="E40" s="6"/>
      <c r="F40" s="6"/>
    </row>
    <row r="41" spans="1:6" x14ac:dyDescent="0.2">
      <c r="A41" s="9">
        <v>26695</v>
      </c>
      <c r="B41" s="18">
        <v>140.82599999999999</v>
      </c>
      <c r="C41" s="6">
        <f t="shared" si="0"/>
        <v>2.2988832978656504E-3</v>
      </c>
      <c r="D41" s="6">
        <f t="shared" si="1"/>
        <v>0.18429749981078269</v>
      </c>
      <c r="E41" s="6"/>
      <c r="F41" s="6"/>
    </row>
    <row r="42" spans="1:6" x14ac:dyDescent="0.2">
      <c r="A42" s="9">
        <v>26723</v>
      </c>
      <c r="B42" s="18">
        <v>141.79900000000001</v>
      </c>
      <c r="C42" s="6">
        <f t="shared" si="0"/>
        <v>6.9092355104882763E-3</v>
      </c>
      <c r="D42" s="6">
        <f t="shared" si="1"/>
        <v>0.14842111230795396</v>
      </c>
      <c r="E42" s="6"/>
      <c r="F42" s="6"/>
    </row>
    <row r="43" spans="1:6" x14ac:dyDescent="0.2">
      <c r="A43" s="9">
        <v>26753</v>
      </c>
      <c r="B43" s="18">
        <v>141.99700000000001</v>
      </c>
      <c r="C43" s="6">
        <f t="shared" si="0"/>
        <v>1.3963427104564108E-3</v>
      </c>
      <c r="D43" s="6">
        <f t="shared" si="1"/>
        <v>0.13427911843881568</v>
      </c>
      <c r="E43" s="6"/>
      <c r="F43" s="6"/>
    </row>
    <row r="44" spans="1:6" x14ac:dyDescent="0.2">
      <c r="A44" s="9">
        <v>26784</v>
      </c>
      <c r="B44" s="18">
        <v>134.84200000000001</v>
      </c>
      <c r="C44" s="6">
        <f t="shared" si="0"/>
        <v>-5.0388388487080715E-2</v>
      </c>
      <c r="D44" s="6">
        <f t="shared" si="1"/>
        <v>6.3020307769929396E-2</v>
      </c>
      <c r="E44" s="6"/>
      <c r="F44" s="6"/>
    </row>
    <row r="45" spans="1:6" x14ac:dyDescent="0.2">
      <c r="A45" s="9">
        <v>26815</v>
      </c>
      <c r="B45" s="18">
        <v>134.44</v>
      </c>
      <c r="C45" s="6">
        <f t="shared" si="0"/>
        <v>-2.981266964299123E-3</v>
      </c>
      <c r="D45" s="6">
        <f t="shared" si="1"/>
        <v>3.8692131775758698E-2</v>
      </c>
      <c r="E45" s="6"/>
      <c r="F45" s="6"/>
    </row>
    <row r="46" spans="1:6" x14ac:dyDescent="0.2">
      <c r="A46" s="9">
        <v>26844</v>
      </c>
      <c r="B46" s="18">
        <v>135.285</v>
      </c>
      <c r="C46" s="6">
        <f t="shared" si="0"/>
        <v>6.2853317465039193E-3</v>
      </c>
      <c r="D46" s="6">
        <f t="shared" si="1"/>
        <v>7.005568386749772E-2</v>
      </c>
      <c r="E46" s="6"/>
      <c r="F46" s="6"/>
    </row>
    <row r="47" spans="1:6" x14ac:dyDescent="0.2">
      <c r="A47" s="9">
        <v>26876</v>
      </c>
      <c r="B47" s="18">
        <v>138.51</v>
      </c>
      <c r="C47" s="6">
        <f t="shared" si="0"/>
        <v>2.3838563033595772E-2</v>
      </c>
      <c r="D47" s="6">
        <f t="shared" si="1"/>
        <v>7.8897967767816102E-2</v>
      </c>
      <c r="E47" s="6"/>
      <c r="F47" s="6"/>
    </row>
    <row r="48" spans="1:6" x14ac:dyDescent="0.2">
      <c r="A48" s="9">
        <v>26907</v>
      </c>
      <c r="B48" s="18">
        <v>132.74299999999999</v>
      </c>
      <c r="C48" s="6">
        <f t="shared" si="0"/>
        <v>-4.1635982961519047E-2</v>
      </c>
      <c r="D48" s="6">
        <f t="shared" si="1"/>
        <v>5.4155179204411485E-3</v>
      </c>
      <c r="E48" s="6"/>
      <c r="F48" s="6"/>
    </row>
    <row r="49" spans="1:6" x14ac:dyDescent="0.2">
      <c r="A49" s="9">
        <v>26935</v>
      </c>
      <c r="B49" s="18">
        <v>136.584</v>
      </c>
      <c r="C49" s="6">
        <f t="shared" si="0"/>
        <v>2.893561242400744E-2</v>
      </c>
      <c r="D49" s="6">
        <f t="shared" si="1"/>
        <v>5.0492620309339431E-2</v>
      </c>
      <c r="E49" s="6"/>
      <c r="F49" s="6"/>
    </row>
    <row r="50" spans="1:6" x14ac:dyDescent="0.2">
      <c r="A50" s="9">
        <v>26968</v>
      </c>
      <c r="B50" s="18">
        <v>137.96199999999999</v>
      </c>
      <c r="C50" s="6">
        <f t="shared" si="0"/>
        <v>1.0089029461723076E-2</v>
      </c>
      <c r="D50" s="6">
        <f t="shared" si="1"/>
        <v>5.2389888171846088E-2</v>
      </c>
      <c r="E50" s="6"/>
      <c r="F50" s="6"/>
    </row>
    <row r="51" spans="1:6" x14ac:dyDescent="0.2">
      <c r="A51" s="9">
        <v>26998</v>
      </c>
      <c r="B51" s="18">
        <v>120.07299999999999</v>
      </c>
      <c r="C51" s="6">
        <f t="shared" si="0"/>
        <v>-0.12966613995158083</v>
      </c>
      <c r="D51" s="6">
        <f t="shared" si="1"/>
        <v>-0.1297481427794891</v>
      </c>
      <c r="E51" s="6"/>
      <c r="F51" s="6"/>
    </row>
    <row r="52" spans="1:6" x14ac:dyDescent="0.2">
      <c r="A52" s="9">
        <v>27029</v>
      </c>
      <c r="B52" s="18">
        <v>119.086</v>
      </c>
      <c r="C52" s="6">
        <f t="shared" si="0"/>
        <v>-8.2199995003039428E-3</v>
      </c>
      <c r="D52" s="6">
        <f t="shared" si="1"/>
        <v>-0.15243090894856326</v>
      </c>
      <c r="E52" s="6"/>
      <c r="F52" s="6"/>
    </row>
    <row r="53" spans="1:6" x14ac:dyDescent="0.2">
      <c r="A53" s="9">
        <v>27060</v>
      </c>
      <c r="B53" s="18">
        <v>119.999</v>
      </c>
      <c r="C53" s="6">
        <f t="shared" si="0"/>
        <v>7.666728246813248E-3</v>
      </c>
      <c r="D53" s="6">
        <f t="shared" si="1"/>
        <v>-0.14789172453950261</v>
      </c>
      <c r="E53" s="6"/>
      <c r="F53" s="6"/>
    </row>
    <row r="54" spans="1:6" x14ac:dyDescent="0.2">
      <c r="A54" s="9">
        <v>27088</v>
      </c>
      <c r="B54" s="18">
        <v>121.866</v>
      </c>
      <c r="C54" s="6">
        <f t="shared" si="0"/>
        <v>1.5558462987191657E-2</v>
      </c>
      <c r="D54" s="6">
        <f t="shared" si="1"/>
        <v>-0.14057221842185064</v>
      </c>
      <c r="E54" s="6"/>
      <c r="F54" s="6"/>
    </row>
    <row r="55" spans="1:6" x14ac:dyDescent="0.2">
      <c r="A55" s="9">
        <v>27117</v>
      </c>
      <c r="B55" s="18">
        <v>118.78</v>
      </c>
      <c r="C55" s="6">
        <f t="shared" si="0"/>
        <v>-2.5322895639472875E-2</v>
      </c>
      <c r="D55" s="6">
        <f t="shared" si="1"/>
        <v>-0.16350345429833035</v>
      </c>
      <c r="E55" s="6"/>
      <c r="F55" s="6"/>
    </row>
    <row r="56" spans="1:6" x14ac:dyDescent="0.2">
      <c r="A56" s="9">
        <v>27149</v>
      </c>
      <c r="B56" s="18">
        <v>116.801</v>
      </c>
      <c r="C56" s="6">
        <f t="shared" si="0"/>
        <v>-1.6661054049503243E-2</v>
      </c>
      <c r="D56" s="6">
        <f t="shared" si="1"/>
        <v>-0.13379362513163562</v>
      </c>
      <c r="E56" s="6"/>
      <c r="F56" s="6"/>
    </row>
    <row r="57" spans="1:6" x14ac:dyDescent="0.2">
      <c r="A57" s="9">
        <v>27180</v>
      </c>
      <c r="B57" s="18">
        <v>112.098</v>
      </c>
      <c r="C57" s="6">
        <f t="shared" si="0"/>
        <v>-4.0265066223748147E-2</v>
      </c>
      <c r="D57" s="6">
        <f t="shared" si="1"/>
        <v>-0.16618565903005056</v>
      </c>
      <c r="E57" s="6"/>
      <c r="F57" s="6"/>
    </row>
    <row r="58" spans="1:6" x14ac:dyDescent="0.2">
      <c r="A58" s="9">
        <v>27208</v>
      </c>
      <c r="B58" s="18">
        <v>108.574</v>
      </c>
      <c r="C58" s="6">
        <f t="shared" si="0"/>
        <v>-3.1436778533069254E-2</v>
      </c>
      <c r="D58" s="6">
        <f t="shared" si="1"/>
        <v>-0.19744243633810099</v>
      </c>
      <c r="E58" s="6"/>
      <c r="F58" s="6"/>
    </row>
    <row r="59" spans="1:6" x14ac:dyDescent="0.2">
      <c r="A59" s="9">
        <v>27241</v>
      </c>
      <c r="B59" s="18">
        <v>102.14400000000001</v>
      </c>
      <c r="C59" s="6">
        <f t="shared" si="0"/>
        <v>-5.9222281577541502E-2</v>
      </c>
      <c r="D59" s="6">
        <f t="shared" si="1"/>
        <v>-0.26255144032921807</v>
      </c>
      <c r="E59" s="6"/>
      <c r="F59" s="6"/>
    </row>
    <row r="60" spans="1:6" x14ac:dyDescent="0.2">
      <c r="A60" s="9">
        <v>27271</v>
      </c>
      <c r="B60" s="18">
        <v>92.287000000000006</v>
      </c>
      <c r="C60" s="6">
        <f t="shared" si="0"/>
        <v>-9.6501018170426001E-2</v>
      </c>
      <c r="D60" s="6">
        <f t="shared" si="1"/>
        <v>-0.30476936636960139</v>
      </c>
      <c r="E60" s="6"/>
      <c r="F60" s="6"/>
    </row>
    <row r="61" spans="1:6" x14ac:dyDescent="0.2">
      <c r="A61" s="9">
        <v>27302</v>
      </c>
      <c r="B61" s="18">
        <v>83.68</v>
      </c>
      <c r="C61" s="6">
        <f t="shared" si="0"/>
        <v>-9.3263406546967631E-2</v>
      </c>
      <c r="D61" s="6">
        <f t="shared" si="1"/>
        <v>-0.38733673051016226</v>
      </c>
      <c r="E61" s="6"/>
      <c r="F61" s="6"/>
    </row>
    <row r="62" spans="1:6" x14ac:dyDescent="0.2">
      <c r="A62" s="9">
        <v>27333</v>
      </c>
      <c r="B62" s="18">
        <v>91.688999999999993</v>
      </c>
      <c r="C62" s="6">
        <f t="shared" si="0"/>
        <v>9.5709847036328677E-2</v>
      </c>
      <c r="D62" s="6">
        <f t="shared" si="1"/>
        <v>-0.33540395181281801</v>
      </c>
      <c r="E62" s="6"/>
      <c r="F62" s="6"/>
    </row>
    <row r="63" spans="1:6" x14ac:dyDescent="0.2">
      <c r="A63" s="9">
        <v>27362</v>
      </c>
      <c r="B63" s="18">
        <v>90.257000000000005</v>
      </c>
      <c r="C63" s="6">
        <f t="shared" si="0"/>
        <v>-1.5618013065907488E-2</v>
      </c>
      <c r="D63" s="6">
        <f t="shared" si="1"/>
        <v>-0.24831560800513008</v>
      </c>
      <c r="E63" s="6"/>
      <c r="F63" s="6"/>
    </row>
    <row r="64" spans="1:6" x14ac:dyDescent="0.2">
      <c r="A64" s="9">
        <v>27394</v>
      </c>
      <c r="B64" s="18">
        <v>88.757999999999996</v>
      </c>
      <c r="C64" s="6">
        <f t="shared" si="0"/>
        <v>-1.6608130117331754E-2</v>
      </c>
      <c r="D64" s="6">
        <f t="shared" si="1"/>
        <v>-0.25467309339468958</v>
      </c>
      <c r="E64" s="6">
        <f>B64/B4-1</f>
        <v>-0.11242000000000008</v>
      </c>
      <c r="F64" s="6"/>
    </row>
    <row r="65" spans="1:6" x14ac:dyDescent="0.2">
      <c r="A65" s="9">
        <v>27425</v>
      </c>
      <c r="B65" s="18">
        <v>101.70099999999999</v>
      </c>
      <c r="C65" s="6">
        <f t="shared" si="0"/>
        <v>0.14582347506703619</v>
      </c>
      <c r="D65" s="6">
        <f t="shared" si="1"/>
        <v>-0.15248460403836706</v>
      </c>
      <c r="E65" s="6">
        <f t="shared" ref="E65:E128" si="2">B65/B5-1</f>
        <v>7.6713779048223962E-2</v>
      </c>
      <c r="F65" s="6"/>
    </row>
    <row r="66" spans="1:6" x14ac:dyDescent="0.2">
      <c r="A66" s="9">
        <v>27453</v>
      </c>
      <c r="B66" s="18">
        <v>110.68300000000001</v>
      </c>
      <c r="C66" s="6">
        <f t="shared" si="0"/>
        <v>8.8317715656680118E-2</v>
      </c>
      <c r="D66" s="6">
        <f t="shared" si="1"/>
        <v>-9.1764725189962704E-2</v>
      </c>
      <c r="E66" s="6">
        <f t="shared" si="2"/>
        <v>0.13631743750320835</v>
      </c>
      <c r="F66" s="6"/>
    </row>
    <row r="67" spans="1:6" x14ac:dyDescent="0.2">
      <c r="A67" s="9">
        <v>27484</v>
      </c>
      <c r="B67" s="18">
        <v>111.494</v>
      </c>
      <c r="C67" s="6">
        <f t="shared" si="0"/>
        <v>7.3272318242185719E-3</v>
      </c>
      <c r="D67" s="6">
        <f t="shared" si="1"/>
        <v>-6.1340292978615985E-2</v>
      </c>
      <c r="E67" s="6">
        <f t="shared" si="2"/>
        <v>0.14109387153559583</v>
      </c>
      <c r="F67" s="6"/>
    </row>
    <row r="68" spans="1:6" x14ac:dyDescent="0.2">
      <c r="A68" s="9">
        <v>27514</v>
      </c>
      <c r="B68" s="18">
        <v>116.11199999999999</v>
      </c>
      <c r="C68" s="6">
        <f t="shared" si="0"/>
        <v>4.1419269198342379E-2</v>
      </c>
      <c r="D68" s="6">
        <f t="shared" si="1"/>
        <v>-5.8989220982698098E-3</v>
      </c>
      <c r="E68" s="6">
        <f t="shared" si="2"/>
        <v>0.31084467926573178</v>
      </c>
      <c r="F68" s="6"/>
    </row>
    <row r="69" spans="1:6" x14ac:dyDescent="0.2">
      <c r="A69" s="9">
        <v>27544</v>
      </c>
      <c r="B69" s="18">
        <v>118.858</v>
      </c>
      <c r="C69" s="6">
        <f t="shared" si="0"/>
        <v>2.3649579716136238E-2</v>
      </c>
      <c r="D69" s="6">
        <f t="shared" si="1"/>
        <v>6.0304376527681169E-2</v>
      </c>
      <c r="E69" s="6">
        <f t="shared" si="2"/>
        <v>0.43219665019881925</v>
      </c>
      <c r="F69" s="6"/>
    </row>
    <row r="70" spans="1:6" x14ac:dyDescent="0.2">
      <c r="A70" s="9">
        <v>27575</v>
      </c>
      <c r="B70" s="18">
        <v>120.35599999999999</v>
      </c>
      <c r="C70" s="6">
        <f t="shared" si="0"/>
        <v>1.2603274495616601E-2</v>
      </c>
      <c r="D70" s="6">
        <f t="shared" si="1"/>
        <v>0.10851585094037253</v>
      </c>
      <c r="E70" s="6">
        <f t="shared" si="2"/>
        <v>0.48686778840214462</v>
      </c>
      <c r="F70" s="6"/>
    </row>
    <row r="71" spans="1:6" x14ac:dyDescent="0.2">
      <c r="A71" s="9">
        <v>27606</v>
      </c>
      <c r="B71" s="18">
        <v>113.706</v>
      </c>
      <c r="C71" s="6">
        <f t="shared" ref="C71:C134" si="3">B71/B70-1</f>
        <v>-5.5252750174482279E-2</v>
      </c>
      <c r="D71" s="6">
        <f t="shared" si="1"/>
        <v>0.11319313909774431</v>
      </c>
      <c r="E71" s="6">
        <f t="shared" si="2"/>
        <v>0.32270109928459245</v>
      </c>
      <c r="F71" s="6"/>
    </row>
    <row r="72" spans="1:6" x14ac:dyDescent="0.2">
      <c r="A72" s="9">
        <v>27635</v>
      </c>
      <c r="B72" s="18">
        <v>111.94499999999999</v>
      </c>
      <c r="C72" s="6">
        <f t="shared" si="3"/>
        <v>-1.5487309376813974E-2</v>
      </c>
      <c r="D72" s="6">
        <f t="shared" si="1"/>
        <v>0.21300941627748204</v>
      </c>
      <c r="E72" s="6">
        <f t="shared" si="2"/>
        <v>0.26065608846946464</v>
      </c>
      <c r="F72" s="6"/>
    </row>
    <row r="73" spans="1:6" x14ac:dyDescent="0.2">
      <c r="A73" s="9">
        <v>27667</v>
      </c>
      <c r="B73" s="18">
        <v>107.251</v>
      </c>
      <c r="C73" s="6">
        <f t="shared" si="3"/>
        <v>-4.1931305551833442E-2</v>
      </c>
      <c r="D73" s="6">
        <f t="shared" si="1"/>
        <v>0.28168021032504775</v>
      </c>
      <c r="E73" s="6">
        <f t="shared" si="2"/>
        <v>0.17000665452125641</v>
      </c>
      <c r="F73" s="6"/>
    </row>
    <row r="74" spans="1:6" x14ac:dyDescent="0.2">
      <c r="A74" s="9">
        <v>27698</v>
      </c>
      <c r="B74" s="18">
        <v>114.639</v>
      </c>
      <c r="C74" s="6">
        <f t="shared" si="3"/>
        <v>6.8885138600106144E-2</v>
      </c>
      <c r="D74" s="6">
        <f t="shared" si="1"/>
        <v>0.25030265353532055</v>
      </c>
      <c r="E74" s="6">
        <f t="shared" si="2"/>
        <v>0.26933808711827623</v>
      </c>
      <c r="F74" s="6"/>
    </row>
    <row r="75" spans="1:6" x14ac:dyDescent="0.2">
      <c r="A75" s="9">
        <v>27726</v>
      </c>
      <c r="B75" s="18">
        <v>117.774</v>
      </c>
      <c r="C75" s="6">
        <f t="shared" si="3"/>
        <v>2.7346714468898137E-2</v>
      </c>
      <c r="D75" s="6">
        <f t="shared" si="1"/>
        <v>0.30487386019920892</v>
      </c>
      <c r="E75" s="6">
        <f t="shared" si="2"/>
        <v>0.27548003508885932</v>
      </c>
      <c r="F75" s="6"/>
    </row>
    <row r="76" spans="1:6" x14ac:dyDescent="0.2">
      <c r="A76" s="9">
        <v>27759</v>
      </c>
      <c r="B76" s="18">
        <v>117.875</v>
      </c>
      <c r="C76" s="6">
        <f t="shared" si="3"/>
        <v>8.5757467692348932E-4</v>
      </c>
      <c r="D76" s="6">
        <f t="shared" si="1"/>
        <v>0.32804930259807574</v>
      </c>
      <c r="E76" s="6">
        <f t="shared" si="2"/>
        <v>0.21627199091987825</v>
      </c>
      <c r="F76" s="6"/>
    </row>
    <row r="77" spans="1:6" x14ac:dyDescent="0.2">
      <c r="A77" s="9">
        <v>27789</v>
      </c>
      <c r="B77" s="18">
        <v>128.40799999999999</v>
      </c>
      <c r="C77" s="6">
        <f t="shared" si="3"/>
        <v>8.9357370095439981E-2</v>
      </c>
      <c r="D77" s="6">
        <f t="shared" si="1"/>
        <v>0.26260312091326532</v>
      </c>
      <c r="E77" s="6">
        <f t="shared" si="2"/>
        <v>0.26673835196164486</v>
      </c>
      <c r="F77" s="6"/>
    </row>
    <row r="78" spans="1:6" x14ac:dyDescent="0.2">
      <c r="A78" s="9">
        <v>27817</v>
      </c>
      <c r="B78" s="18">
        <v>127.458</v>
      </c>
      <c r="C78" s="6">
        <f t="shared" si="3"/>
        <v>-7.3982929412497178E-3</v>
      </c>
      <c r="D78" s="6">
        <f t="shared" si="1"/>
        <v>0.15155895666001085</v>
      </c>
      <c r="E78" s="6">
        <f t="shared" si="2"/>
        <v>0.24424529959585306</v>
      </c>
      <c r="F78" s="6"/>
    </row>
    <row r="79" spans="1:6" x14ac:dyDescent="0.2">
      <c r="A79" s="9">
        <v>27850</v>
      </c>
      <c r="B79" s="18">
        <v>128.96100000000001</v>
      </c>
      <c r="C79" s="6">
        <f t="shared" si="3"/>
        <v>1.1792119757096486E-2</v>
      </c>
      <c r="D79" s="6">
        <f t="shared" si="1"/>
        <v>0.15666313882361393</v>
      </c>
      <c r="E79" s="6">
        <f t="shared" si="2"/>
        <v>0.20599814837328045</v>
      </c>
      <c r="F79" s="6"/>
    </row>
    <row r="80" spans="1:6" x14ac:dyDescent="0.2">
      <c r="A80" s="9">
        <v>27880</v>
      </c>
      <c r="B80" s="18">
        <v>128.02099999999999</v>
      </c>
      <c r="C80" s="6">
        <f t="shared" si="3"/>
        <v>-7.2890253642575731E-3</v>
      </c>
      <c r="D80" s="6">
        <f t="shared" si="1"/>
        <v>0.10256476505443013</v>
      </c>
      <c r="E80" s="6">
        <f t="shared" si="2"/>
        <v>0.15930597940758306</v>
      </c>
      <c r="F80" s="6"/>
    </row>
    <row r="81" spans="1:6" x14ac:dyDescent="0.2">
      <c r="A81" s="9">
        <v>27911</v>
      </c>
      <c r="B81" s="18">
        <v>125.88800000000001</v>
      </c>
      <c r="C81" s="6">
        <f t="shared" si="3"/>
        <v>-1.6661329000710712E-2</v>
      </c>
      <c r="D81" s="6">
        <f t="shared" ref="D81:D144" si="4">B81/B69-1</f>
        <v>5.91462080802303E-2</v>
      </c>
      <c r="E81" s="6">
        <f t="shared" si="2"/>
        <v>0.16764056616023915</v>
      </c>
      <c r="F81" s="6"/>
    </row>
    <row r="82" spans="1:6" x14ac:dyDescent="0.2">
      <c r="A82" s="9">
        <v>27941</v>
      </c>
      <c r="B82" s="18">
        <v>129.762</v>
      </c>
      <c r="C82" s="6">
        <f t="shared" si="3"/>
        <v>3.0773385866802228E-2</v>
      </c>
      <c r="D82" s="6">
        <f t="shared" si="4"/>
        <v>7.8151483931004684E-2</v>
      </c>
      <c r="E82" s="6">
        <f t="shared" si="2"/>
        <v>0.19147177919180236</v>
      </c>
      <c r="F82" s="6"/>
    </row>
    <row r="83" spans="1:6" x14ac:dyDescent="0.2">
      <c r="A83" s="9">
        <v>27971</v>
      </c>
      <c r="B83" s="18">
        <v>128.548</v>
      </c>
      <c r="C83" s="6">
        <f t="shared" si="3"/>
        <v>-9.3555894637875614E-3</v>
      </c>
      <c r="D83" s="6">
        <f t="shared" si="4"/>
        <v>0.1305296114541008</v>
      </c>
      <c r="E83" s="6">
        <f t="shared" si="2"/>
        <v>0.19949985070170184</v>
      </c>
      <c r="F83" s="6"/>
    </row>
    <row r="84" spans="1:6" x14ac:dyDescent="0.2">
      <c r="A84" s="9">
        <v>28003</v>
      </c>
      <c r="B84" s="18">
        <v>128.256</v>
      </c>
      <c r="C84" s="6">
        <f t="shared" si="3"/>
        <v>-2.2715250334505166E-3</v>
      </c>
      <c r="D84" s="6">
        <f t="shared" si="4"/>
        <v>0.14570548036982456</v>
      </c>
      <c r="E84" s="6">
        <f t="shared" si="2"/>
        <v>0.17121279918178733</v>
      </c>
      <c r="F84" s="6"/>
    </row>
    <row r="85" spans="1:6" x14ac:dyDescent="0.2">
      <c r="A85" s="9">
        <v>28033</v>
      </c>
      <c r="B85" s="18">
        <v>129.333</v>
      </c>
      <c r="C85" s="6">
        <f t="shared" si="3"/>
        <v>8.3972679640718084E-3</v>
      </c>
      <c r="D85" s="6">
        <f t="shared" si="4"/>
        <v>0.2058908541645299</v>
      </c>
      <c r="E85" s="6">
        <f t="shared" si="2"/>
        <v>0.19238286652038439</v>
      </c>
      <c r="F85" s="6"/>
    </row>
    <row r="86" spans="1:6" x14ac:dyDescent="0.2">
      <c r="A86" s="9">
        <v>28062</v>
      </c>
      <c r="B86" s="18">
        <v>124.80800000000001</v>
      </c>
      <c r="C86" s="6">
        <f t="shared" si="3"/>
        <v>-3.4987203575266856E-2</v>
      </c>
      <c r="D86" s="6">
        <f t="shared" si="4"/>
        <v>8.8704542084282023E-2</v>
      </c>
      <c r="E86" s="6">
        <f t="shared" si="2"/>
        <v>0.19604028710793386</v>
      </c>
      <c r="F86" s="6"/>
    </row>
    <row r="87" spans="1:6" x14ac:dyDescent="0.2">
      <c r="A87" s="9">
        <v>28094</v>
      </c>
      <c r="B87" s="18">
        <v>124.318</v>
      </c>
      <c r="C87" s="6">
        <f t="shared" si="3"/>
        <v>-3.9260303826678111E-3</v>
      </c>
      <c r="D87" s="6">
        <f t="shared" si="4"/>
        <v>5.5564046393940858E-2</v>
      </c>
      <c r="E87" s="6">
        <f t="shared" si="2"/>
        <v>0.18135945948514243</v>
      </c>
      <c r="F87" s="6"/>
    </row>
    <row r="88" spans="1:6" x14ac:dyDescent="0.2">
      <c r="A88" s="9">
        <v>28125</v>
      </c>
      <c r="B88" s="18">
        <v>133.667</v>
      </c>
      <c r="C88" s="6">
        <f t="shared" si="3"/>
        <v>7.5202303769365653E-2</v>
      </c>
      <c r="D88" s="6">
        <f t="shared" si="4"/>
        <v>0.1339724284199364</v>
      </c>
      <c r="E88" s="6">
        <f t="shared" si="2"/>
        <v>0.16523990515377629</v>
      </c>
      <c r="F88" s="6"/>
    </row>
    <row r="89" spans="1:6" x14ac:dyDescent="0.2">
      <c r="A89" s="9">
        <v>28156</v>
      </c>
      <c r="B89" s="18">
        <v>129.18</v>
      </c>
      <c r="C89" s="6">
        <f t="shared" si="3"/>
        <v>-3.3568494841658691E-2</v>
      </c>
      <c r="D89" s="6">
        <f t="shared" si="4"/>
        <v>6.0120864743631319E-3</v>
      </c>
      <c r="E89" s="6">
        <f t="shared" si="2"/>
        <v>8.6358705250145107E-2</v>
      </c>
      <c r="F89" s="6"/>
    </row>
    <row r="90" spans="1:6" x14ac:dyDescent="0.2">
      <c r="A90" s="9">
        <v>28184</v>
      </c>
      <c r="B90" s="18">
        <v>128.613</v>
      </c>
      <c r="C90" s="6">
        <f t="shared" si="3"/>
        <v>-4.3892243381329354E-3</v>
      </c>
      <c r="D90" s="6">
        <f t="shared" si="4"/>
        <v>9.061808595772769E-3</v>
      </c>
      <c r="E90" s="6">
        <f t="shared" si="2"/>
        <v>4.1628534173463017E-2</v>
      </c>
      <c r="F90" s="6"/>
    </row>
    <row r="91" spans="1:6" x14ac:dyDescent="0.2">
      <c r="A91" s="9">
        <v>28215</v>
      </c>
      <c r="B91" s="18">
        <v>127.809</v>
      </c>
      <c r="C91" s="6">
        <f t="shared" si="3"/>
        <v>-6.2513120757622387E-3</v>
      </c>
      <c r="D91" s="6">
        <f t="shared" si="4"/>
        <v>-8.9329332123666561E-3</v>
      </c>
      <c r="E91" s="6">
        <f t="shared" si="2"/>
        <v>2.0944666778499377E-2</v>
      </c>
      <c r="F91" s="6"/>
    </row>
    <row r="92" spans="1:6" x14ac:dyDescent="0.2">
      <c r="A92" s="9">
        <v>28244</v>
      </c>
      <c r="B92" s="18">
        <v>129.20599999999999</v>
      </c>
      <c r="C92" s="6">
        <f t="shared" si="3"/>
        <v>1.0930372665461707E-2</v>
      </c>
      <c r="D92" s="6">
        <f t="shared" si="4"/>
        <v>9.2562938892837288E-3</v>
      </c>
      <c r="E92" s="6">
        <f t="shared" si="2"/>
        <v>1.8589177598385298E-2</v>
      </c>
      <c r="F92" s="6"/>
    </row>
    <row r="93" spans="1:6" x14ac:dyDescent="0.2">
      <c r="A93" s="9">
        <v>28276</v>
      </c>
      <c r="B93" s="18">
        <v>127.45099999999999</v>
      </c>
      <c r="C93" s="6">
        <f t="shared" si="3"/>
        <v>-1.3582960543627953E-2</v>
      </c>
      <c r="D93" s="6">
        <f t="shared" si="4"/>
        <v>1.2415798169801651E-2</v>
      </c>
      <c r="E93" s="6">
        <f t="shared" si="2"/>
        <v>-1.5305334075035537E-2</v>
      </c>
      <c r="F93" s="6"/>
    </row>
    <row r="94" spans="1:6" x14ac:dyDescent="0.2">
      <c r="A94" s="9">
        <v>28306</v>
      </c>
      <c r="B94" s="18">
        <v>132.249</v>
      </c>
      <c r="C94" s="6">
        <f t="shared" si="3"/>
        <v>3.764584036217844E-2</v>
      </c>
      <c r="D94" s="6">
        <f t="shared" si="4"/>
        <v>1.9165857492948524E-2</v>
      </c>
      <c r="E94" s="6">
        <f t="shared" si="2"/>
        <v>4.6042016009111952E-2</v>
      </c>
      <c r="F94" s="6"/>
    </row>
    <row r="95" spans="1:6" x14ac:dyDescent="0.2">
      <c r="A95" s="9">
        <v>28335</v>
      </c>
      <c r="B95" s="18">
        <v>130.476</v>
      </c>
      <c r="C95" s="6">
        <f t="shared" si="3"/>
        <v>-1.3406528593788991E-2</v>
      </c>
      <c r="D95" s="6">
        <f t="shared" si="4"/>
        <v>1.4998288577029673E-2</v>
      </c>
      <c r="E95" s="6">
        <f t="shared" si="2"/>
        <v>1.6318614125143016E-2</v>
      </c>
      <c r="F95" s="6"/>
    </row>
    <row r="96" spans="1:6" x14ac:dyDescent="0.2">
      <c r="A96" s="9">
        <v>28368</v>
      </c>
      <c r="B96" s="18">
        <v>130.958</v>
      </c>
      <c r="C96" s="6">
        <f t="shared" si="3"/>
        <v>3.6941659768845447E-3</v>
      </c>
      <c r="D96" s="6">
        <f t="shared" si="4"/>
        <v>2.1067240518962027E-2</v>
      </c>
      <c r="E96" s="6">
        <f t="shared" si="2"/>
        <v>-8.1043415033174027E-3</v>
      </c>
      <c r="F96" s="6"/>
    </row>
    <row r="97" spans="1:6" x14ac:dyDescent="0.2">
      <c r="A97" s="9">
        <v>28398</v>
      </c>
      <c r="B97" s="18">
        <v>132.589</v>
      </c>
      <c r="C97" s="6">
        <f t="shared" si="3"/>
        <v>1.2454374685013425E-2</v>
      </c>
      <c r="D97" s="6">
        <f t="shared" si="4"/>
        <v>2.5175322616810769E-2</v>
      </c>
      <c r="E97" s="6">
        <f t="shared" si="2"/>
        <v>1.9766341842346158E-2</v>
      </c>
      <c r="F97" s="6"/>
    </row>
    <row r="98" spans="1:6" x14ac:dyDescent="0.2">
      <c r="A98" s="9">
        <v>28429</v>
      </c>
      <c r="B98" s="18">
        <v>130.32400000000001</v>
      </c>
      <c r="C98" s="6">
        <f t="shared" si="3"/>
        <v>-1.7082865094389277E-2</v>
      </c>
      <c r="D98" s="6">
        <f t="shared" si="4"/>
        <v>4.4195884879174363E-2</v>
      </c>
      <c r="E98" s="6">
        <f t="shared" si="2"/>
        <v>-5.873647916761926E-3</v>
      </c>
      <c r="F98" s="6"/>
    </row>
    <row r="99" spans="1:6" x14ac:dyDescent="0.2">
      <c r="A99" s="9">
        <v>28459</v>
      </c>
      <c r="B99" s="18">
        <v>131.95699999999999</v>
      </c>
      <c r="C99" s="6">
        <f t="shared" si="3"/>
        <v>1.2530309075841517E-2</v>
      </c>
      <c r="D99" s="6">
        <f t="shared" si="4"/>
        <v>6.144725622999081E-2</v>
      </c>
      <c r="E99" s="6">
        <f t="shared" si="2"/>
        <v>-4.3616597209639396E-2</v>
      </c>
      <c r="F99" s="6"/>
    </row>
    <row r="100" spans="1:6" x14ac:dyDescent="0.2">
      <c r="A100" s="9">
        <v>28489</v>
      </c>
      <c r="B100" s="18">
        <v>134.57499999999999</v>
      </c>
      <c r="C100" s="6">
        <f t="shared" si="3"/>
        <v>1.9839796297278722E-2</v>
      </c>
      <c r="D100" s="6">
        <f t="shared" si="4"/>
        <v>6.7930005162080143E-3</v>
      </c>
      <c r="E100" s="6">
        <f t="shared" si="2"/>
        <v>-4.2191269937296716E-2</v>
      </c>
      <c r="F100" s="6"/>
    </row>
    <row r="101" spans="1:6" x14ac:dyDescent="0.2">
      <c r="A101" s="9">
        <v>28521</v>
      </c>
      <c r="B101" s="18">
        <v>130.61600000000001</v>
      </c>
      <c r="C101" s="6">
        <f t="shared" si="3"/>
        <v>-2.9418539847668401E-2</v>
      </c>
      <c r="D101" s="6">
        <f t="shared" si="4"/>
        <v>1.1116271868710337E-2</v>
      </c>
      <c r="E101" s="6">
        <f t="shared" si="2"/>
        <v>-7.2500816610568952E-2</v>
      </c>
      <c r="F101" s="6"/>
    </row>
    <row r="102" spans="1:6" x14ac:dyDescent="0.2">
      <c r="A102" s="9">
        <v>28549</v>
      </c>
      <c r="B102" s="18">
        <v>129.61199999999999</v>
      </c>
      <c r="C102" s="6">
        <f t="shared" si="3"/>
        <v>-7.6866540086973911E-3</v>
      </c>
      <c r="D102" s="6">
        <f t="shared" si="4"/>
        <v>7.7674885120477821E-3</v>
      </c>
      <c r="E102" s="6">
        <f t="shared" si="2"/>
        <v>-8.5945599052179578E-2</v>
      </c>
      <c r="F102" s="6"/>
    </row>
    <row r="103" spans="1:6" x14ac:dyDescent="0.2">
      <c r="A103" s="9">
        <v>28580</v>
      </c>
      <c r="B103" s="18">
        <v>135.47499999999999</v>
      </c>
      <c r="C103" s="6">
        <f t="shared" si="3"/>
        <v>4.5235009104095392E-2</v>
      </c>
      <c r="D103" s="6">
        <f t="shared" si="4"/>
        <v>5.9980126595153616E-2</v>
      </c>
      <c r="E103" s="6">
        <f t="shared" si="2"/>
        <v>-4.5930547828475388E-2</v>
      </c>
      <c r="F103" s="6"/>
    </row>
    <row r="104" spans="1:6" x14ac:dyDescent="0.2">
      <c r="A104" s="9">
        <v>28608</v>
      </c>
      <c r="B104" s="18">
        <v>141.55600000000001</v>
      </c>
      <c r="C104" s="6">
        <f t="shared" si="3"/>
        <v>4.4886510426278114E-2</v>
      </c>
      <c r="D104" s="6">
        <f t="shared" si="4"/>
        <v>9.5583796418123201E-2</v>
      </c>
      <c r="E104" s="6">
        <f t="shared" si="2"/>
        <v>4.9791607955978145E-2</v>
      </c>
      <c r="F104" s="6"/>
    </row>
    <row r="105" spans="1:6" x14ac:dyDescent="0.2">
      <c r="A105" s="9">
        <v>28641</v>
      </c>
      <c r="B105" s="18">
        <v>143.33099999999999</v>
      </c>
      <c r="C105" s="6">
        <f t="shared" si="3"/>
        <v>1.2539207098250627E-2</v>
      </c>
      <c r="D105" s="6">
        <f t="shared" si="4"/>
        <v>0.12459690390816869</v>
      </c>
      <c r="E105" s="6">
        <f t="shared" si="2"/>
        <v>6.6133591193097141E-2</v>
      </c>
      <c r="F105" s="6"/>
    </row>
    <row r="106" spans="1:6" x14ac:dyDescent="0.2">
      <c r="A106" s="9">
        <v>28671</v>
      </c>
      <c r="B106" s="18">
        <v>144.75</v>
      </c>
      <c r="C106" s="6">
        <f t="shared" si="3"/>
        <v>9.9001611654143673E-3</v>
      </c>
      <c r="D106" s="6">
        <f t="shared" si="4"/>
        <v>9.4526234602908099E-2</v>
      </c>
      <c r="E106" s="6">
        <f t="shared" si="2"/>
        <v>6.9963410577669416E-2</v>
      </c>
      <c r="F106" s="6"/>
    </row>
    <row r="107" spans="1:6" x14ac:dyDescent="0.2">
      <c r="A107" s="9">
        <v>28702</v>
      </c>
      <c r="B107" s="18">
        <v>155.18100000000001</v>
      </c>
      <c r="C107" s="6">
        <f t="shared" si="3"/>
        <v>7.2062176165803127E-2</v>
      </c>
      <c r="D107" s="6">
        <f t="shared" si="4"/>
        <v>0.18934516692725101</v>
      </c>
      <c r="E107" s="6">
        <f t="shared" si="2"/>
        <v>0.12035954082737721</v>
      </c>
      <c r="F107" s="6"/>
    </row>
    <row r="108" spans="1:6" x14ac:dyDescent="0.2">
      <c r="A108" s="9">
        <v>28733</v>
      </c>
      <c r="B108" s="18">
        <v>158.73699999999999</v>
      </c>
      <c r="C108" s="6">
        <f t="shared" si="3"/>
        <v>2.2915176471346221E-2</v>
      </c>
      <c r="D108" s="6">
        <f t="shared" si="4"/>
        <v>0.21212144351624174</v>
      </c>
      <c r="E108" s="6">
        <f t="shared" si="2"/>
        <v>0.19582200191347199</v>
      </c>
      <c r="F108" s="6"/>
    </row>
    <row r="109" spans="1:6" x14ac:dyDescent="0.2">
      <c r="A109" s="9">
        <v>28762</v>
      </c>
      <c r="B109" s="18">
        <v>160.56100000000001</v>
      </c>
      <c r="C109" s="6">
        <f t="shared" si="3"/>
        <v>1.1490704750625413E-2</v>
      </c>
      <c r="D109" s="6">
        <f t="shared" si="4"/>
        <v>0.21096772733786362</v>
      </c>
      <c r="E109" s="6">
        <f t="shared" si="2"/>
        <v>0.17554764833362624</v>
      </c>
      <c r="F109" s="6"/>
    </row>
    <row r="110" spans="1:6" x14ac:dyDescent="0.2">
      <c r="A110" s="9">
        <v>28794</v>
      </c>
      <c r="B110" s="18">
        <v>157.43199999999999</v>
      </c>
      <c r="C110" s="6">
        <f t="shared" si="3"/>
        <v>-1.9487920478821197E-2</v>
      </c>
      <c r="D110" s="6">
        <f t="shared" si="4"/>
        <v>0.20800466529572437</v>
      </c>
      <c r="E110" s="6">
        <f t="shared" si="2"/>
        <v>0.1411258172540264</v>
      </c>
      <c r="F110" s="6"/>
    </row>
    <row r="111" spans="1:6" x14ac:dyDescent="0.2">
      <c r="A111" s="9">
        <v>28824</v>
      </c>
      <c r="B111" s="18">
        <v>151.85900000000001</v>
      </c>
      <c r="C111" s="6">
        <f t="shared" si="3"/>
        <v>-3.5399410539153298E-2</v>
      </c>
      <c r="D111" s="6">
        <f t="shared" si="4"/>
        <v>0.15082185863576791</v>
      </c>
      <c r="E111" s="6">
        <f t="shared" si="2"/>
        <v>0.26472229393785462</v>
      </c>
      <c r="F111" s="6"/>
    </row>
    <row r="112" spans="1:6" x14ac:dyDescent="0.2">
      <c r="A112" s="9">
        <v>28853</v>
      </c>
      <c r="B112" s="18">
        <v>156.80500000000001</v>
      </c>
      <c r="C112" s="6">
        <f t="shared" si="3"/>
        <v>3.2569686353788763E-2</v>
      </c>
      <c r="D112" s="6">
        <f t="shared" si="4"/>
        <v>0.16518669886680315</v>
      </c>
      <c r="E112" s="6">
        <f t="shared" si="2"/>
        <v>0.3167374838352115</v>
      </c>
      <c r="F112" s="6"/>
    </row>
    <row r="113" spans="1:6" x14ac:dyDescent="0.2">
      <c r="A113" s="9">
        <v>28886</v>
      </c>
      <c r="B113" s="18">
        <v>160.81100000000001</v>
      </c>
      <c r="C113" s="6">
        <f t="shared" si="3"/>
        <v>2.5547654730397662E-2</v>
      </c>
      <c r="D113" s="6">
        <f t="shared" si="4"/>
        <v>0.23117382250260299</v>
      </c>
      <c r="E113" s="6">
        <f t="shared" si="2"/>
        <v>0.34010283419028497</v>
      </c>
      <c r="F113" s="6"/>
    </row>
    <row r="114" spans="1:6" x14ac:dyDescent="0.2">
      <c r="A114" s="9">
        <v>28914</v>
      </c>
      <c r="B114" s="18">
        <v>157.72</v>
      </c>
      <c r="C114" s="6">
        <f t="shared" si="3"/>
        <v>-1.9221321924495216E-2</v>
      </c>
      <c r="D114" s="6">
        <f t="shared" si="4"/>
        <v>0.2168626361756627</v>
      </c>
      <c r="E114" s="6">
        <f t="shared" si="2"/>
        <v>0.29420839282490596</v>
      </c>
      <c r="F114" s="6"/>
    </row>
    <row r="115" spans="1:6" x14ac:dyDescent="0.2">
      <c r="A115" s="9">
        <v>28944</v>
      </c>
      <c r="B115" s="18">
        <v>164.31800000000001</v>
      </c>
      <c r="C115" s="6">
        <f t="shared" si="3"/>
        <v>4.1833629216332824E-2</v>
      </c>
      <c r="D115" s="6">
        <f t="shared" si="4"/>
        <v>0.21290274958479438</v>
      </c>
      <c r="E115" s="6">
        <f t="shared" si="2"/>
        <v>0.38338104057922218</v>
      </c>
      <c r="F115" s="6"/>
    </row>
    <row r="116" spans="1:6" x14ac:dyDescent="0.2">
      <c r="A116" s="9">
        <v>28975</v>
      </c>
      <c r="B116" s="18">
        <v>164.06700000000001</v>
      </c>
      <c r="C116" s="6">
        <f t="shared" si="3"/>
        <v>-1.5275258949111192E-3</v>
      </c>
      <c r="D116" s="6">
        <f t="shared" si="4"/>
        <v>0.15902540337392979</v>
      </c>
      <c r="E116" s="6">
        <f t="shared" si="2"/>
        <v>0.40467119288362263</v>
      </c>
      <c r="F116" s="6"/>
    </row>
    <row r="117" spans="1:6" x14ac:dyDescent="0.2">
      <c r="A117" s="9">
        <v>29006</v>
      </c>
      <c r="B117" s="18">
        <v>161.215</v>
      </c>
      <c r="C117" s="6">
        <f t="shared" si="3"/>
        <v>-1.7383142252860084E-2</v>
      </c>
      <c r="D117" s="6">
        <f t="shared" si="4"/>
        <v>0.1247741242299294</v>
      </c>
      <c r="E117" s="6">
        <f t="shared" si="2"/>
        <v>0.43816125176185139</v>
      </c>
      <c r="F117" s="6"/>
    </row>
    <row r="118" spans="1:6" x14ac:dyDescent="0.2">
      <c r="A118" s="9">
        <v>29035</v>
      </c>
      <c r="B118" s="18">
        <v>165.86099999999999</v>
      </c>
      <c r="C118" s="6">
        <f t="shared" si="3"/>
        <v>2.8818658313432222E-2</v>
      </c>
      <c r="D118" s="6">
        <f t="shared" si="4"/>
        <v>0.14584455958549225</v>
      </c>
      <c r="E118" s="6">
        <f t="shared" si="2"/>
        <v>0.52763092453073468</v>
      </c>
      <c r="F118" s="6"/>
    </row>
    <row r="119" spans="1:6" x14ac:dyDescent="0.2">
      <c r="A119" s="9">
        <v>29067</v>
      </c>
      <c r="B119" s="18">
        <v>167.09399999999999</v>
      </c>
      <c r="C119" s="6">
        <f t="shared" si="3"/>
        <v>7.4339356449075744E-3</v>
      </c>
      <c r="D119" s="6">
        <f t="shared" si="4"/>
        <v>7.6768418814158856E-2</v>
      </c>
      <c r="E119" s="6">
        <f t="shared" si="2"/>
        <v>0.63586701127819545</v>
      </c>
      <c r="F119" s="6"/>
    </row>
    <row r="120" spans="1:6" x14ac:dyDescent="0.2">
      <c r="A120" s="9">
        <v>29098</v>
      </c>
      <c r="B120" s="18">
        <v>173.78700000000001</v>
      </c>
      <c r="C120" s="6">
        <f t="shared" si="3"/>
        <v>4.0055298215375901E-2</v>
      </c>
      <c r="D120" s="6">
        <f t="shared" si="4"/>
        <v>9.4810913649621797E-2</v>
      </c>
      <c r="E120" s="6">
        <f t="shared" si="2"/>
        <v>0.88311463152990122</v>
      </c>
      <c r="F120" s="6"/>
    </row>
    <row r="121" spans="1:6" x14ac:dyDescent="0.2">
      <c r="A121" s="9">
        <v>29126</v>
      </c>
      <c r="B121" s="18">
        <v>177.67500000000001</v>
      </c>
      <c r="C121" s="6">
        <f t="shared" si="3"/>
        <v>2.2372214262286638E-2</v>
      </c>
      <c r="D121" s="6">
        <f t="shared" si="4"/>
        <v>0.10658877311426807</v>
      </c>
      <c r="E121" s="6">
        <f t="shared" si="2"/>
        <v>1.1232672084130018</v>
      </c>
      <c r="F121" s="6"/>
    </row>
    <row r="122" spans="1:6" x14ac:dyDescent="0.2">
      <c r="A122" s="9">
        <v>29159</v>
      </c>
      <c r="B122" s="18">
        <v>164.44</v>
      </c>
      <c r="C122" s="6">
        <f t="shared" si="3"/>
        <v>-7.4489939496271362E-2</v>
      </c>
      <c r="D122" s="6">
        <f t="shared" si="4"/>
        <v>4.4514457035418564E-2</v>
      </c>
      <c r="E122" s="6">
        <f t="shared" si="2"/>
        <v>0.79345395849011346</v>
      </c>
      <c r="F122" s="6"/>
    </row>
    <row r="123" spans="1:6" x14ac:dyDescent="0.2">
      <c r="A123" s="9">
        <v>29189</v>
      </c>
      <c r="B123" s="18">
        <v>169.47399999999999</v>
      </c>
      <c r="C123" s="6">
        <f t="shared" si="3"/>
        <v>3.0612989540257818E-2</v>
      </c>
      <c r="D123" s="6">
        <f t="shared" si="4"/>
        <v>0.11599575922401684</v>
      </c>
      <c r="E123" s="6">
        <f t="shared" si="2"/>
        <v>0.87768261741471543</v>
      </c>
      <c r="F123" s="6"/>
    </row>
    <row r="124" spans="1:6" x14ac:dyDescent="0.2">
      <c r="A124" s="9">
        <v>29220</v>
      </c>
      <c r="B124" s="18">
        <v>173.98</v>
      </c>
      <c r="C124" s="6">
        <f t="shared" si="3"/>
        <v>2.6588149214628709E-2</v>
      </c>
      <c r="D124" s="6">
        <f t="shared" si="4"/>
        <v>0.10953094607952552</v>
      </c>
      <c r="E124" s="6">
        <f t="shared" si="2"/>
        <v>0.96016133756957123</v>
      </c>
      <c r="F124" s="6">
        <f>B124/B4-1</f>
        <v>0.73979999999999979</v>
      </c>
    </row>
    <row r="125" spans="1:6" x14ac:dyDescent="0.2">
      <c r="A125" s="9">
        <v>29251</v>
      </c>
      <c r="B125" s="18">
        <v>184.435</v>
      </c>
      <c r="C125" s="6">
        <f t="shared" si="3"/>
        <v>6.0093114151051896E-2</v>
      </c>
      <c r="D125" s="6">
        <f t="shared" si="4"/>
        <v>0.1469053733886363</v>
      </c>
      <c r="E125" s="6">
        <f t="shared" si="2"/>
        <v>0.81350232544419443</v>
      </c>
      <c r="F125" s="6">
        <f t="shared" ref="F125:F188" si="5">B125/B5-1</f>
        <v>0.95262294214176069</v>
      </c>
    </row>
    <row r="126" spans="1:6" x14ac:dyDescent="0.2">
      <c r="A126" s="9">
        <v>29280</v>
      </c>
      <c r="B126" s="18">
        <v>184.50299999999999</v>
      </c>
      <c r="C126" s="6">
        <f t="shared" si="3"/>
        <v>3.6869357768321009E-4</v>
      </c>
      <c r="D126" s="6">
        <f t="shared" si="4"/>
        <v>0.16981359371037263</v>
      </c>
      <c r="E126" s="6">
        <f t="shared" si="2"/>
        <v>0.66694975741532092</v>
      </c>
      <c r="F126" s="6">
        <f t="shared" si="5"/>
        <v>0.89418407679277223</v>
      </c>
    </row>
    <row r="127" spans="1:6" x14ac:dyDescent="0.2">
      <c r="A127" s="9">
        <v>29311</v>
      </c>
      <c r="B127" s="18">
        <v>164.62899999999999</v>
      </c>
      <c r="C127" s="6">
        <f t="shared" si="3"/>
        <v>-0.10771640569530028</v>
      </c>
      <c r="D127" s="6">
        <f t="shared" si="4"/>
        <v>1.8926715271605499E-3</v>
      </c>
      <c r="E127" s="6">
        <f t="shared" si="2"/>
        <v>0.4765727303711409</v>
      </c>
      <c r="F127" s="6">
        <f t="shared" si="5"/>
        <v>0.68490809350309068</v>
      </c>
    </row>
    <row r="128" spans="1:6" x14ac:dyDescent="0.2">
      <c r="A128" s="9">
        <v>29341</v>
      </c>
      <c r="B128" s="18">
        <v>175.38300000000001</v>
      </c>
      <c r="C128" s="6">
        <f t="shared" si="3"/>
        <v>6.5322634529761059E-2</v>
      </c>
      <c r="D128" s="6">
        <f t="shared" si="4"/>
        <v>6.8971822487154721E-2</v>
      </c>
      <c r="E128" s="6">
        <f t="shared" si="2"/>
        <v>0.51046403472509327</v>
      </c>
      <c r="F128" s="6">
        <f t="shared" si="5"/>
        <v>0.97998374314163783</v>
      </c>
    </row>
    <row r="129" spans="1:6" x14ac:dyDescent="0.2">
      <c r="A129" s="9">
        <v>29371</v>
      </c>
      <c r="B129" s="18">
        <v>183.99199999999999</v>
      </c>
      <c r="C129" s="6">
        <f t="shared" si="3"/>
        <v>4.9086855624547399E-2</v>
      </c>
      <c r="D129" s="6">
        <f t="shared" si="4"/>
        <v>0.14128337933815094</v>
      </c>
      <c r="E129" s="6">
        <f t="shared" ref="E129:E192" si="6">B129/B69-1</f>
        <v>0.54799845193424068</v>
      </c>
      <c r="F129" s="6">
        <f t="shared" si="5"/>
        <v>1.2170381973731774</v>
      </c>
    </row>
    <row r="130" spans="1:6" x14ac:dyDescent="0.2">
      <c r="A130" s="9">
        <v>29402</v>
      </c>
      <c r="B130" s="18">
        <v>192.78100000000001</v>
      </c>
      <c r="C130" s="6">
        <f t="shared" si="3"/>
        <v>4.7768381233966872E-2</v>
      </c>
      <c r="D130" s="6">
        <f t="shared" si="4"/>
        <v>0.1623045803413703</v>
      </c>
      <c r="E130" s="6">
        <f t="shared" si="6"/>
        <v>0.60175645584765203</v>
      </c>
      <c r="F130" s="6">
        <f t="shared" si="5"/>
        <v>1.381600079065056</v>
      </c>
    </row>
    <row r="131" spans="1:6" x14ac:dyDescent="0.2">
      <c r="A131" s="9">
        <v>29433</v>
      </c>
      <c r="B131" s="18">
        <v>198.672</v>
      </c>
      <c r="C131" s="6">
        <f t="shared" si="3"/>
        <v>3.0557990673354629E-2</v>
      </c>
      <c r="D131" s="6">
        <f t="shared" si="4"/>
        <v>0.18898344644331933</v>
      </c>
      <c r="E131" s="6">
        <f t="shared" si="6"/>
        <v>0.74724288955727913</v>
      </c>
      <c r="F131" s="6">
        <f t="shared" si="5"/>
        <v>1.3110800907346012</v>
      </c>
    </row>
    <row r="132" spans="1:6" x14ac:dyDescent="0.2">
      <c r="A132" s="9">
        <v>29462</v>
      </c>
      <c r="B132" s="18">
        <v>202.52099999999999</v>
      </c>
      <c r="C132" s="6">
        <f t="shared" si="3"/>
        <v>1.9373640976081186E-2</v>
      </c>
      <c r="D132" s="6">
        <f t="shared" si="4"/>
        <v>0.1653403304044605</v>
      </c>
      <c r="E132" s="6">
        <f t="shared" si="6"/>
        <v>0.80911161731207293</v>
      </c>
      <c r="F132" s="6">
        <f t="shared" si="5"/>
        <v>1.2806675750853045</v>
      </c>
    </row>
    <row r="133" spans="1:6" x14ac:dyDescent="0.2">
      <c r="A133" s="9">
        <v>29494</v>
      </c>
      <c r="B133" s="18">
        <v>208.571</v>
      </c>
      <c r="C133" s="6">
        <f t="shared" si="3"/>
        <v>2.9873445222964534E-2</v>
      </c>
      <c r="D133" s="6">
        <f t="shared" si="4"/>
        <v>0.17389053046292369</v>
      </c>
      <c r="E133" s="6">
        <f t="shared" si="6"/>
        <v>0.94469981631872879</v>
      </c>
      <c r="F133" s="6">
        <f t="shared" si="5"/>
        <v>1.2753117261391775</v>
      </c>
    </row>
    <row r="134" spans="1:6" x14ac:dyDescent="0.2">
      <c r="A134" s="9">
        <v>29525</v>
      </c>
      <c r="B134" s="18">
        <v>214.614</v>
      </c>
      <c r="C134" s="6">
        <f t="shared" si="3"/>
        <v>2.8973347205508038E-2</v>
      </c>
      <c r="D134" s="6">
        <f t="shared" si="4"/>
        <v>0.30512040865969348</v>
      </c>
      <c r="E134" s="6">
        <f t="shared" si="6"/>
        <v>0.87208541595792011</v>
      </c>
      <c r="F134" s="6">
        <f t="shared" si="5"/>
        <v>1.3763093208140491</v>
      </c>
    </row>
    <row r="135" spans="1:6" x14ac:dyDescent="0.2">
      <c r="A135" s="9">
        <v>29553</v>
      </c>
      <c r="B135" s="18">
        <v>223.55600000000001</v>
      </c>
      <c r="C135" s="6">
        <f t="shared" ref="C135:C198" si="7">B135/B134-1</f>
        <v>4.1665501784599268E-2</v>
      </c>
      <c r="D135" s="6">
        <f t="shared" si="4"/>
        <v>0.3191167966767765</v>
      </c>
      <c r="E135" s="6">
        <f t="shared" si="6"/>
        <v>0.89817786608249706</v>
      </c>
      <c r="F135" s="6">
        <f t="shared" si="5"/>
        <v>1.4210879712357993</v>
      </c>
    </row>
    <row r="136" spans="1:6" x14ac:dyDescent="0.2">
      <c r="A136" s="9">
        <v>29586</v>
      </c>
      <c r="B136" s="18">
        <v>218.64400000000001</v>
      </c>
      <c r="C136" s="6">
        <f t="shared" si="7"/>
        <v>-2.1972123315858294E-2</v>
      </c>
      <c r="D136" s="6">
        <f t="shared" si="4"/>
        <v>0.25671916312219811</v>
      </c>
      <c r="E136" s="6">
        <f t="shared" si="6"/>
        <v>0.85488016967126201</v>
      </c>
      <c r="F136" s="6">
        <f t="shared" si="5"/>
        <v>1.2560387968838671</v>
      </c>
    </row>
    <row r="137" spans="1:6" x14ac:dyDescent="0.2">
      <c r="A137" s="9">
        <v>29616</v>
      </c>
      <c r="B137" s="18">
        <v>212.25</v>
      </c>
      <c r="C137" s="6">
        <f t="shared" si="7"/>
        <v>-2.9243885036863593E-2</v>
      </c>
      <c r="D137" s="6">
        <f t="shared" si="4"/>
        <v>0.15081193916555957</v>
      </c>
      <c r="E137" s="6">
        <f t="shared" si="6"/>
        <v>0.65293439661080321</v>
      </c>
      <c r="F137" s="6">
        <f t="shared" si="5"/>
        <v>1.0938353934634848</v>
      </c>
    </row>
    <row r="138" spans="1:6" x14ac:dyDescent="0.2">
      <c r="A138" s="9">
        <v>29644</v>
      </c>
      <c r="B138" s="18">
        <v>212.83799999999999</v>
      </c>
      <c r="C138" s="6">
        <f t="shared" si="7"/>
        <v>2.7703180212013123E-3</v>
      </c>
      <c r="D138" s="6">
        <f t="shared" si="4"/>
        <v>0.15357473862213622</v>
      </c>
      <c r="E138" s="6">
        <f t="shared" si="6"/>
        <v>0.66986772113166682</v>
      </c>
      <c r="F138" s="6">
        <f t="shared" si="5"/>
        <v>1.0777250629649151</v>
      </c>
    </row>
    <row r="139" spans="1:6" x14ac:dyDescent="0.2">
      <c r="A139" s="9">
        <v>29676</v>
      </c>
      <c r="B139" s="18">
        <v>220.375</v>
      </c>
      <c r="C139" s="6">
        <f t="shared" si="7"/>
        <v>3.5411909527434116E-2</v>
      </c>
      <c r="D139" s="6">
        <f t="shared" si="4"/>
        <v>0.33861591821611015</v>
      </c>
      <c r="E139" s="6">
        <f t="shared" si="6"/>
        <v>0.70884996239173059</v>
      </c>
      <c r="F139" s="6">
        <f t="shared" si="5"/>
        <v>1.0608698904921772</v>
      </c>
    </row>
    <row r="140" spans="1:6" x14ac:dyDescent="0.2">
      <c r="A140" s="9">
        <v>29706</v>
      </c>
      <c r="B140" s="18">
        <v>220.452</v>
      </c>
      <c r="C140" s="6">
        <f t="shared" si="7"/>
        <v>3.49404424276889E-4</v>
      </c>
      <c r="D140" s="6">
        <f t="shared" si="4"/>
        <v>0.25697473529361448</v>
      </c>
      <c r="E140" s="6">
        <f t="shared" si="6"/>
        <v>0.72199873458260777</v>
      </c>
      <c r="F140" s="6">
        <f t="shared" si="5"/>
        <v>0.99632342953390851</v>
      </c>
    </row>
    <row r="141" spans="1:6" x14ac:dyDescent="0.2">
      <c r="A141" s="9">
        <v>29735</v>
      </c>
      <c r="B141" s="18">
        <v>216.119</v>
      </c>
      <c r="C141" s="6">
        <f t="shared" si="7"/>
        <v>-1.9655072305989507E-2</v>
      </c>
      <c r="D141" s="6">
        <f t="shared" si="4"/>
        <v>0.17461085264576726</v>
      </c>
      <c r="E141" s="6">
        <f t="shared" si="6"/>
        <v>0.71675616420945598</v>
      </c>
      <c r="F141" s="6">
        <f t="shared" si="5"/>
        <v>1.0045541395366095</v>
      </c>
    </row>
    <row r="142" spans="1:6" x14ac:dyDescent="0.2">
      <c r="A142" s="9">
        <v>29767</v>
      </c>
      <c r="B142" s="18">
        <v>215.71700000000001</v>
      </c>
      <c r="C142" s="6">
        <f t="shared" si="7"/>
        <v>-1.8600863413211766E-3</v>
      </c>
      <c r="D142" s="6">
        <f t="shared" si="4"/>
        <v>0.11897438025531559</v>
      </c>
      <c r="E142" s="6">
        <f t="shared" si="6"/>
        <v>0.66240501841833521</v>
      </c>
      <c r="F142" s="6">
        <f t="shared" si="5"/>
        <v>0.98070866503227472</v>
      </c>
    </row>
    <row r="143" spans="1:6" x14ac:dyDescent="0.2">
      <c r="A143" s="9">
        <v>29798</v>
      </c>
      <c r="B143" s="18">
        <v>212.04300000000001</v>
      </c>
      <c r="C143" s="6">
        <f t="shared" si="7"/>
        <v>-1.70315737748995E-2</v>
      </c>
      <c r="D143" s="6">
        <f t="shared" si="4"/>
        <v>6.7301884513167431E-2</v>
      </c>
      <c r="E143" s="6">
        <f t="shared" si="6"/>
        <v>0.6495239132464139</v>
      </c>
      <c r="F143" s="6">
        <f t="shared" si="5"/>
        <v>0.97860368766796046</v>
      </c>
    </row>
    <row r="144" spans="1:6" x14ac:dyDescent="0.2">
      <c r="A144" s="9">
        <v>29829</v>
      </c>
      <c r="B144" s="18">
        <v>207.83799999999999</v>
      </c>
      <c r="C144" s="6">
        <f t="shared" si="7"/>
        <v>-1.9830883358564089E-2</v>
      </c>
      <c r="D144" s="6">
        <f t="shared" si="4"/>
        <v>2.6254067479421828E-2</v>
      </c>
      <c r="E144" s="6">
        <f t="shared" si="6"/>
        <v>0.62049338822355282</v>
      </c>
      <c r="F144" s="6">
        <f t="shared" si="5"/>
        <v>0.89794259727688619</v>
      </c>
    </row>
    <row r="145" spans="1:6" x14ac:dyDescent="0.2">
      <c r="A145" s="9">
        <v>29859</v>
      </c>
      <c r="B145" s="18">
        <v>192.18600000000001</v>
      </c>
      <c r="C145" s="6">
        <f t="shared" si="7"/>
        <v>-7.5308653855406527E-2</v>
      </c>
      <c r="D145" s="6">
        <f t="shared" ref="D145:D208" si="8">B145/B133-1</f>
        <v>-7.8558380599412114E-2</v>
      </c>
      <c r="E145" s="6">
        <f t="shared" si="6"/>
        <v>0.48597805664447602</v>
      </c>
      <c r="F145" s="6">
        <f t="shared" si="5"/>
        <v>0.77185477476813036</v>
      </c>
    </row>
    <row r="146" spans="1:6" x14ac:dyDescent="0.2">
      <c r="A146" s="9">
        <v>29889</v>
      </c>
      <c r="B146" s="18">
        <v>198.04400000000001</v>
      </c>
      <c r="C146" s="6">
        <f t="shared" si="7"/>
        <v>3.0480888306120058E-2</v>
      </c>
      <c r="D146" s="6">
        <f t="shared" si="8"/>
        <v>-7.7208383423262195E-2</v>
      </c>
      <c r="E146" s="6">
        <f t="shared" si="6"/>
        <v>0.58678930837766807</v>
      </c>
      <c r="F146" s="6">
        <f t="shared" si="5"/>
        <v>0.89786393997182601</v>
      </c>
    </row>
    <row r="147" spans="1:6" x14ac:dyDescent="0.2">
      <c r="A147" s="9">
        <v>29920</v>
      </c>
      <c r="B147" s="18">
        <v>212.73099999999999</v>
      </c>
      <c r="C147" s="6">
        <f t="shared" si="7"/>
        <v>7.4160287612853537E-2</v>
      </c>
      <c r="D147" s="6">
        <f t="shared" si="8"/>
        <v>-4.8421871924707927E-2</v>
      </c>
      <c r="E147" s="6">
        <f t="shared" si="6"/>
        <v>0.71118422111037827</v>
      </c>
      <c r="F147" s="6">
        <f t="shared" si="5"/>
        <v>1.0215236665304608</v>
      </c>
    </row>
    <row r="148" spans="1:6" x14ac:dyDescent="0.2">
      <c r="A148" s="9">
        <v>29951</v>
      </c>
      <c r="B148" s="18">
        <v>208.18100000000001</v>
      </c>
      <c r="C148" s="6">
        <f t="shared" si="7"/>
        <v>-2.1388514132871905E-2</v>
      </c>
      <c r="D148" s="6">
        <f t="shared" si="8"/>
        <v>-4.7854045846215776E-2</v>
      </c>
      <c r="E148" s="6">
        <f t="shared" si="6"/>
        <v>0.55745995645896151</v>
      </c>
      <c r="F148" s="6">
        <f t="shared" si="5"/>
        <v>0.81481449194504507</v>
      </c>
    </row>
    <row r="149" spans="1:6" x14ac:dyDescent="0.2">
      <c r="A149" s="9">
        <v>29980</v>
      </c>
      <c r="B149" s="18">
        <v>205.08699999999999</v>
      </c>
      <c r="C149" s="6">
        <f t="shared" si="7"/>
        <v>-1.4862067143495472E-2</v>
      </c>
      <c r="D149" s="6">
        <f t="shared" si="8"/>
        <v>-3.3747938751472417E-2</v>
      </c>
      <c r="E149" s="6">
        <f t="shared" si="6"/>
        <v>0.58760644062548373</v>
      </c>
      <c r="F149" s="6">
        <f t="shared" si="5"/>
        <v>0.72471007728469172</v>
      </c>
    </row>
    <row r="150" spans="1:6" x14ac:dyDescent="0.2">
      <c r="A150" s="9">
        <v>30008</v>
      </c>
      <c r="B150" s="18">
        <v>192.63399999999999</v>
      </c>
      <c r="C150" s="6">
        <f t="shared" si="7"/>
        <v>-6.0720572244949755E-2</v>
      </c>
      <c r="D150" s="6">
        <f t="shared" si="8"/>
        <v>-9.4926657833657613E-2</v>
      </c>
      <c r="E150" s="6">
        <f t="shared" si="6"/>
        <v>0.49778016219200216</v>
      </c>
      <c r="F150" s="6">
        <f t="shared" si="5"/>
        <v>0.560130554858147</v>
      </c>
    </row>
    <row r="151" spans="1:6" x14ac:dyDescent="0.2">
      <c r="A151" s="9">
        <v>30041</v>
      </c>
      <c r="B151" s="18">
        <v>187.34100000000001</v>
      </c>
      <c r="C151" s="6">
        <f t="shared" si="7"/>
        <v>-2.7476977065315489E-2</v>
      </c>
      <c r="D151" s="6">
        <f t="shared" si="8"/>
        <v>-0.14989903573454333</v>
      </c>
      <c r="E151" s="6">
        <f t="shared" si="6"/>
        <v>0.46578879421636987</v>
      </c>
      <c r="F151" s="6">
        <f t="shared" si="5"/>
        <v>0.49648925207889016</v>
      </c>
    </row>
    <row r="152" spans="1:6" x14ac:dyDescent="0.2">
      <c r="A152" s="9">
        <v>30071</v>
      </c>
      <c r="B152" s="18">
        <v>196.50200000000001</v>
      </c>
      <c r="C152" s="6">
        <f t="shared" si="7"/>
        <v>4.8900133980281923E-2</v>
      </c>
      <c r="D152" s="6">
        <f t="shared" si="8"/>
        <v>-0.10864042966269294</v>
      </c>
      <c r="E152" s="6">
        <f t="shared" si="6"/>
        <v>0.52084268532421119</v>
      </c>
      <c r="F152" s="6">
        <f t="shared" si="5"/>
        <v>0.54911390010090821</v>
      </c>
    </row>
    <row r="153" spans="1:6" x14ac:dyDescent="0.2">
      <c r="A153" s="9">
        <v>30102</v>
      </c>
      <c r="B153" s="18">
        <v>191.51300000000001</v>
      </c>
      <c r="C153" s="6">
        <f t="shared" si="7"/>
        <v>-2.538905456433016E-2</v>
      </c>
      <c r="D153" s="6">
        <f t="shared" si="8"/>
        <v>-0.11385394157848217</v>
      </c>
      <c r="E153" s="6">
        <f t="shared" si="6"/>
        <v>0.50264023036304151</v>
      </c>
      <c r="F153" s="6">
        <f t="shared" si="5"/>
        <v>0.47964181964274699</v>
      </c>
    </row>
    <row r="154" spans="1:6" x14ac:dyDescent="0.2">
      <c r="A154" s="9">
        <v>30132</v>
      </c>
      <c r="B154" s="18">
        <v>182.82599999999999</v>
      </c>
      <c r="C154" s="6">
        <f t="shared" si="7"/>
        <v>-4.5359845023575485E-2</v>
      </c>
      <c r="D154" s="6">
        <f t="shared" si="8"/>
        <v>-0.15247291590370726</v>
      </c>
      <c r="E154" s="6">
        <f t="shared" si="6"/>
        <v>0.38243767438695198</v>
      </c>
      <c r="F154" s="6">
        <f t="shared" si="5"/>
        <v>0.44608789192267539</v>
      </c>
    </row>
    <row r="155" spans="1:6" x14ac:dyDescent="0.2">
      <c r="A155" s="9">
        <v>30162</v>
      </c>
      <c r="B155" s="18">
        <v>180.43899999999999</v>
      </c>
      <c r="C155" s="6">
        <f t="shared" si="7"/>
        <v>-1.3056129872118794E-2</v>
      </c>
      <c r="D155" s="6">
        <f t="shared" si="8"/>
        <v>-0.14904524082379522</v>
      </c>
      <c r="E155" s="6">
        <f t="shared" si="6"/>
        <v>0.38292866120972424</v>
      </c>
      <c r="F155" s="6">
        <f t="shared" si="5"/>
        <v>0.40549614039460669</v>
      </c>
    </row>
    <row r="156" spans="1:6" x14ac:dyDescent="0.2">
      <c r="A156" s="9">
        <v>30194</v>
      </c>
      <c r="B156" s="18">
        <v>193.49100000000001</v>
      </c>
      <c r="C156" s="6">
        <f t="shared" si="7"/>
        <v>7.2334694827614898E-2</v>
      </c>
      <c r="D156" s="6">
        <f t="shared" si="8"/>
        <v>-6.902972507433669E-2</v>
      </c>
      <c r="E156" s="6">
        <f t="shared" si="6"/>
        <v>0.47750423799996966</v>
      </c>
      <c r="F156" s="6">
        <f t="shared" si="5"/>
        <v>0.46553003908261914</v>
      </c>
    </row>
    <row r="157" spans="1:6" x14ac:dyDescent="0.2">
      <c r="A157" s="9">
        <v>30224</v>
      </c>
      <c r="B157" s="18">
        <v>194.351</v>
      </c>
      <c r="C157" s="6">
        <f t="shared" si="7"/>
        <v>4.444651172405889E-3</v>
      </c>
      <c r="D157" s="6">
        <f t="shared" si="8"/>
        <v>1.1265128573361149E-2</v>
      </c>
      <c r="E157" s="6">
        <f t="shared" si="6"/>
        <v>0.46581541455173503</v>
      </c>
      <c r="F157" s="6">
        <f t="shared" si="5"/>
        <v>0.4947892231135449</v>
      </c>
    </row>
    <row r="158" spans="1:6" x14ac:dyDescent="0.2">
      <c r="A158" s="9">
        <v>30253</v>
      </c>
      <c r="B158" s="18">
        <v>207.66399999999999</v>
      </c>
      <c r="C158" s="6">
        <f t="shared" si="7"/>
        <v>6.8499776178151839E-2</v>
      </c>
      <c r="D158" s="6">
        <f t="shared" si="8"/>
        <v>4.8575064127163614E-2</v>
      </c>
      <c r="E158" s="6">
        <f t="shared" si="6"/>
        <v>0.59344403179767324</v>
      </c>
      <c r="F158" s="6">
        <f t="shared" si="5"/>
        <v>0.58408470257982814</v>
      </c>
    </row>
    <row r="159" spans="1:6" x14ac:dyDescent="0.2">
      <c r="A159" s="9">
        <v>30285</v>
      </c>
      <c r="B159" s="18">
        <v>218.62100000000001</v>
      </c>
      <c r="C159" s="6">
        <f t="shared" si="7"/>
        <v>5.2763117343400889E-2</v>
      </c>
      <c r="D159" s="6">
        <f t="shared" si="8"/>
        <v>2.7687549064311368E-2</v>
      </c>
      <c r="E159" s="6">
        <f t="shared" si="6"/>
        <v>0.65675939889509483</v>
      </c>
      <c r="F159" s="6">
        <f t="shared" si="5"/>
        <v>0.58449719152020307</v>
      </c>
    </row>
    <row r="160" spans="1:6" x14ac:dyDescent="0.2">
      <c r="A160" s="9">
        <v>30316</v>
      </c>
      <c r="B160" s="18">
        <v>228.392</v>
      </c>
      <c r="C160" s="6">
        <f t="shared" si="7"/>
        <v>4.4693785135005326E-2</v>
      </c>
      <c r="D160" s="6">
        <f t="shared" si="8"/>
        <v>9.7083787665541044E-2</v>
      </c>
      <c r="E160" s="6">
        <f t="shared" si="6"/>
        <v>0.6971354263421885</v>
      </c>
      <c r="F160" s="6">
        <f t="shared" si="5"/>
        <v>0.62553112744923611</v>
      </c>
    </row>
    <row r="161" spans="1:6" x14ac:dyDescent="0.2">
      <c r="A161" s="9">
        <v>30347</v>
      </c>
      <c r="B161" s="18">
        <v>233.22300000000001</v>
      </c>
      <c r="C161" s="6">
        <f t="shared" si="7"/>
        <v>2.1152229500157604E-2</v>
      </c>
      <c r="D161" s="6">
        <f t="shared" si="8"/>
        <v>0.13719055815336922</v>
      </c>
      <c r="E161" s="6">
        <f t="shared" si="6"/>
        <v>0.78556225883505837</v>
      </c>
      <c r="F161" s="6">
        <f t="shared" si="5"/>
        <v>0.65610753696050472</v>
      </c>
    </row>
    <row r="162" spans="1:6" x14ac:dyDescent="0.2">
      <c r="A162" s="9">
        <v>30375</v>
      </c>
      <c r="B162" s="18">
        <v>238.07400000000001</v>
      </c>
      <c r="C162" s="6">
        <f t="shared" si="7"/>
        <v>2.0799835350715723E-2</v>
      </c>
      <c r="D162" s="6">
        <f t="shared" si="8"/>
        <v>0.23588774567314186</v>
      </c>
      <c r="E162" s="6">
        <f t="shared" si="6"/>
        <v>0.83682066475326367</v>
      </c>
      <c r="F162" s="6">
        <f t="shared" si="5"/>
        <v>0.67895401236962183</v>
      </c>
    </row>
    <row r="163" spans="1:6" x14ac:dyDescent="0.2">
      <c r="A163" s="9">
        <v>30406</v>
      </c>
      <c r="B163" s="18">
        <v>246.40700000000001</v>
      </c>
      <c r="C163" s="6">
        <f t="shared" si="7"/>
        <v>3.5001722153616077E-2</v>
      </c>
      <c r="D163" s="6">
        <f t="shared" si="8"/>
        <v>0.31528602921944482</v>
      </c>
      <c r="E163" s="6">
        <f t="shared" si="6"/>
        <v>0.81883742387894465</v>
      </c>
      <c r="F163" s="6">
        <f t="shared" si="5"/>
        <v>0.73529722458925173</v>
      </c>
    </row>
    <row r="164" spans="1:6" x14ac:dyDescent="0.2">
      <c r="A164" s="9">
        <v>30435</v>
      </c>
      <c r="B164" s="18">
        <v>263.95299999999997</v>
      </c>
      <c r="C164" s="6">
        <f t="shared" si="7"/>
        <v>7.120739264712439E-2</v>
      </c>
      <c r="D164" s="6">
        <f t="shared" si="8"/>
        <v>0.34325859278785953</v>
      </c>
      <c r="E164" s="6">
        <f t="shared" si="6"/>
        <v>0.86465427110118931</v>
      </c>
      <c r="F164" s="6">
        <f t="shared" si="5"/>
        <v>0.95749840554129984</v>
      </c>
    </row>
    <row r="165" spans="1:6" x14ac:dyDescent="0.2">
      <c r="A165" s="9">
        <v>30467</v>
      </c>
      <c r="B165" s="18">
        <v>261.32299999999998</v>
      </c>
      <c r="C165" s="6">
        <f t="shared" si="7"/>
        <v>-9.9638950873829346E-3</v>
      </c>
      <c r="D165" s="6">
        <f t="shared" si="8"/>
        <v>0.36451833556990887</v>
      </c>
      <c r="E165" s="6">
        <f t="shared" si="6"/>
        <v>0.8232134011483907</v>
      </c>
      <c r="F165" s="6">
        <f t="shared" si="5"/>
        <v>0.94378905087771492</v>
      </c>
    </row>
    <row r="166" spans="1:6" x14ac:dyDescent="0.2">
      <c r="A166" s="9">
        <v>30497</v>
      </c>
      <c r="B166" s="18">
        <v>269.48399999999998</v>
      </c>
      <c r="C166" s="6">
        <f t="shared" si="7"/>
        <v>3.1229551168477254E-2</v>
      </c>
      <c r="D166" s="6">
        <f t="shared" si="8"/>
        <v>0.47399166420530991</v>
      </c>
      <c r="E166" s="6">
        <f t="shared" si="6"/>
        <v>0.86172020725388587</v>
      </c>
      <c r="F166" s="6">
        <f t="shared" si="5"/>
        <v>0.99197250249473323</v>
      </c>
    </row>
    <row r="167" spans="1:6" x14ac:dyDescent="0.2">
      <c r="A167" s="9">
        <v>30526</v>
      </c>
      <c r="B167" s="18">
        <v>264.63400000000001</v>
      </c>
      <c r="C167" s="6">
        <f t="shared" si="7"/>
        <v>-1.7997357913642209E-2</v>
      </c>
      <c r="D167" s="6">
        <f t="shared" si="8"/>
        <v>0.46661198521383973</v>
      </c>
      <c r="E167" s="6">
        <f t="shared" si="6"/>
        <v>0.70532474980828841</v>
      </c>
      <c r="F167" s="6">
        <f t="shared" si="5"/>
        <v>0.91057685365677599</v>
      </c>
    </row>
    <row r="168" spans="1:6" x14ac:dyDescent="0.2">
      <c r="A168" s="9">
        <v>30559</v>
      </c>
      <c r="B168" s="18">
        <v>266.012</v>
      </c>
      <c r="C168" s="6">
        <f t="shared" si="7"/>
        <v>5.2071918196452405E-3</v>
      </c>
      <c r="D168" s="6">
        <f t="shared" si="8"/>
        <v>0.3748029624116882</v>
      </c>
      <c r="E168" s="6">
        <f t="shared" si="6"/>
        <v>0.6758033728746291</v>
      </c>
      <c r="F168" s="6">
        <f t="shared" si="5"/>
        <v>1.0039625441642874</v>
      </c>
    </row>
    <row r="169" spans="1:6" x14ac:dyDescent="0.2">
      <c r="A169" s="9">
        <v>30589</v>
      </c>
      <c r="B169" s="18">
        <v>271.35399999999998</v>
      </c>
      <c r="C169" s="6">
        <f t="shared" si="7"/>
        <v>2.0081800821015516E-2</v>
      </c>
      <c r="D169" s="6">
        <f t="shared" si="8"/>
        <v>0.39620583377497409</v>
      </c>
      <c r="E169" s="6">
        <f t="shared" si="6"/>
        <v>0.6900368084404056</v>
      </c>
      <c r="F169" s="6">
        <f t="shared" si="5"/>
        <v>0.98671879575938592</v>
      </c>
    </row>
    <row r="170" spans="1:6" x14ac:dyDescent="0.2">
      <c r="A170" s="9">
        <v>30620</v>
      </c>
      <c r="B170" s="18">
        <v>268.11900000000003</v>
      </c>
      <c r="C170" s="6">
        <f t="shared" si="7"/>
        <v>-1.1921696381847924E-2</v>
      </c>
      <c r="D170" s="6">
        <f t="shared" si="8"/>
        <v>0.29111930811310605</v>
      </c>
      <c r="E170" s="6">
        <f t="shared" si="6"/>
        <v>0.70307815437776333</v>
      </c>
      <c r="F170" s="6">
        <f t="shared" si="5"/>
        <v>0.94342645076180442</v>
      </c>
    </row>
    <row r="171" spans="1:6" x14ac:dyDescent="0.2">
      <c r="A171" s="9">
        <v>30650</v>
      </c>
      <c r="B171" s="18">
        <v>275.00099999999998</v>
      </c>
      <c r="C171" s="6">
        <f t="shared" si="7"/>
        <v>2.5667707249392713E-2</v>
      </c>
      <c r="D171" s="6">
        <f t="shared" si="8"/>
        <v>0.2578892238165591</v>
      </c>
      <c r="E171" s="6">
        <f t="shared" si="6"/>
        <v>0.81089695046062449</v>
      </c>
      <c r="F171" s="6">
        <f t="shared" si="5"/>
        <v>1.2902817452716264</v>
      </c>
    </row>
    <row r="172" spans="1:6" x14ac:dyDescent="0.2">
      <c r="A172" s="9">
        <v>30680</v>
      </c>
      <c r="B172" s="18">
        <v>278.47399999999999</v>
      </c>
      <c r="C172" s="6">
        <f t="shared" si="7"/>
        <v>1.2629044985291049E-2</v>
      </c>
      <c r="D172" s="6">
        <f t="shared" si="8"/>
        <v>0.2192808854951136</v>
      </c>
      <c r="E172" s="6">
        <f t="shared" si="6"/>
        <v>0.77592551257931808</v>
      </c>
      <c r="F172" s="6">
        <f t="shared" si="5"/>
        <v>1.3384276909124497</v>
      </c>
    </row>
    <row r="173" spans="1:6" x14ac:dyDescent="0.2">
      <c r="A173" s="9">
        <v>30712</v>
      </c>
      <c r="B173" s="18">
        <v>280.73899999999998</v>
      </c>
      <c r="C173" s="6">
        <f t="shared" si="7"/>
        <v>8.133613910095594E-3</v>
      </c>
      <c r="D173" s="6">
        <f t="shared" si="8"/>
        <v>0.20373633818276904</v>
      </c>
      <c r="E173" s="6">
        <f t="shared" si="6"/>
        <v>0.74576987892619262</v>
      </c>
      <c r="F173" s="6">
        <f t="shared" si="5"/>
        <v>1.3395111625930216</v>
      </c>
    </row>
    <row r="174" spans="1:6" x14ac:dyDescent="0.2">
      <c r="A174" s="9">
        <v>30741</v>
      </c>
      <c r="B174" s="18">
        <v>276.06200000000001</v>
      </c>
      <c r="C174" s="6">
        <f t="shared" si="7"/>
        <v>-1.6659601979062244E-2</v>
      </c>
      <c r="D174" s="6">
        <f t="shared" si="8"/>
        <v>0.15956383309391198</v>
      </c>
      <c r="E174" s="6">
        <f t="shared" si="6"/>
        <v>0.75032969819934059</v>
      </c>
      <c r="F174" s="6">
        <f t="shared" si="5"/>
        <v>1.2652913856202717</v>
      </c>
    </row>
    <row r="175" spans="1:6" x14ac:dyDescent="0.2">
      <c r="A175" s="9">
        <v>30771</v>
      </c>
      <c r="B175" s="18">
        <v>289.00599999999997</v>
      </c>
      <c r="C175" s="6">
        <f t="shared" si="7"/>
        <v>4.6888017909020308E-2</v>
      </c>
      <c r="D175" s="6">
        <f t="shared" si="8"/>
        <v>0.17288064056621755</v>
      </c>
      <c r="E175" s="6">
        <f t="shared" si="6"/>
        <v>0.75882130989909768</v>
      </c>
      <c r="F175" s="6">
        <f t="shared" si="5"/>
        <v>1.4331200538811246</v>
      </c>
    </row>
    <row r="176" spans="1:6" x14ac:dyDescent="0.2">
      <c r="A176" s="9">
        <v>30802</v>
      </c>
      <c r="B176" s="18">
        <v>287.90899999999999</v>
      </c>
      <c r="C176" s="6">
        <f t="shared" si="7"/>
        <v>-3.7957689459733324E-3</v>
      </c>
      <c r="D176" s="6">
        <f t="shared" si="8"/>
        <v>9.0758582020284084E-2</v>
      </c>
      <c r="E176" s="6">
        <f t="shared" si="6"/>
        <v>0.75482577239786175</v>
      </c>
      <c r="F176" s="6">
        <f t="shared" si="5"/>
        <v>1.4649532110170287</v>
      </c>
    </row>
    <row r="177" spans="1:7" x14ac:dyDescent="0.2">
      <c r="A177" s="9">
        <v>30833</v>
      </c>
      <c r="B177" s="18">
        <v>266.28399999999999</v>
      </c>
      <c r="C177" s="6">
        <f t="shared" si="7"/>
        <v>-7.5110538399285942E-2</v>
      </c>
      <c r="D177" s="6">
        <f t="shared" si="8"/>
        <v>1.8984169016887265E-2</v>
      </c>
      <c r="E177" s="6">
        <f t="shared" si="6"/>
        <v>0.65173215891821479</v>
      </c>
      <c r="F177" s="6">
        <f t="shared" si="5"/>
        <v>1.3754571892451248</v>
      </c>
    </row>
    <row r="178" spans="1:7" x14ac:dyDescent="0.2">
      <c r="A178" s="9">
        <v>30862</v>
      </c>
      <c r="B178" s="18">
        <v>268.54000000000002</v>
      </c>
      <c r="C178" s="6">
        <f t="shared" si="7"/>
        <v>8.4721575460786624E-3</v>
      </c>
      <c r="D178" s="6">
        <f t="shared" si="8"/>
        <v>-3.5029909011293769E-3</v>
      </c>
      <c r="E178" s="6">
        <f t="shared" si="6"/>
        <v>0.61906656778869085</v>
      </c>
      <c r="F178" s="6">
        <f t="shared" si="5"/>
        <v>1.4733361578278412</v>
      </c>
    </row>
    <row r="179" spans="1:7" x14ac:dyDescent="0.2">
      <c r="A179" s="9">
        <v>30894</v>
      </c>
      <c r="B179" s="18">
        <v>259.05</v>
      </c>
      <c r="C179" s="6">
        <f t="shared" si="7"/>
        <v>-3.5339241826171208E-2</v>
      </c>
      <c r="D179" s="6">
        <f t="shared" si="8"/>
        <v>-2.1100841161755479E-2</v>
      </c>
      <c r="E179" s="6">
        <f t="shared" si="6"/>
        <v>0.55032496678516307</v>
      </c>
      <c r="F179" s="6">
        <f t="shared" si="5"/>
        <v>1.5361254699248121</v>
      </c>
    </row>
    <row r="180" spans="1:7" x14ac:dyDescent="0.2">
      <c r="A180" s="9">
        <v>30925</v>
      </c>
      <c r="B180" s="18">
        <v>284.99799999999999</v>
      </c>
      <c r="C180" s="6">
        <f t="shared" si="7"/>
        <v>0.10016599112140501</v>
      </c>
      <c r="D180" s="6">
        <f t="shared" si="8"/>
        <v>7.1372720027667924E-2</v>
      </c>
      <c r="E180" s="6">
        <f t="shared" si="6"/>
        <v>0.63992703712015264</v>
      </c>
      <c r="F180" s="6">
        <f t="shared" si="5"/>
        <v>2.088170598242439</v>
      </c>
    </row>
    <row r="181" spans="1:7" x14ac:dyDescent="0.2">
      <c r="A181" s="9">
        <v>30953</v>
      </c>
      <c r="B181" s="18">
        <v>283.86799999999999</v>
      </c>
      <c r="C181" s="6">
        <f t="shared" si="7"/>
        <v>-3.964940104842829E-3</v>
      </c>
      <c r="D181" s="6">
        <f t="shared" si="8"/>
        <v>4.6116880532441007E-2</v>
      </c>
      <c r="E181" s="6">
        <f t="shared" si="6"/>
        <v>0.59768115942028976</v>
      </c>
      <c r="F181" s="6">
        <f t="shared" si="5"/>
        <v>2.3923040152963666</v>
      </c>
    </row>
    <row r="182" spans="1:7" x14ac:dyDescent="0.2">
      <c r="A182" s="9">
        <v>30986</v>
      </c>
      <c r="B182" s="18">
        <v>286.84699999999998</v>
      </c>
      <c r="C182" s="6">
        <f t="shared" si="7"/>
        <v>1.0494314258739923E-2</v>
      </c>
      <c r="D182" s="6">
        <f t="shared" si="8"/>
        <v>6.984958171558131E-2</v>
      </c>
      <c r="E182" s="6">
        <f t="shared" si="6"/>
        <v>0.74438701045974209</v>
      </c>
      <c r="F182" s="6">
        <f t="shared" si="5"/>
        <v>2.1284777890477593</v>
      </c>
    </row>
    <row r="183" spans="1:7" x14ac:dyDescent="0.2">
      <c r="A183" s="9">
        <v>31016</v>
      </c>
      <c r="B183" s="18">
        <v>285.71699999999998</v>
      </c>
      <c r="C183" s="6">
        <f t="shared" si="7"/>
        <v>-3.9393823187970911E-3</v>
      </c>
      <c r="D183" s="6">
        <f t="shared" si="8"/>
        <v>3.8967131028614377E-2</v>
      </c>
      <c r="E183" s="6">
        <f t="shared" si="6"/>
        <v>0.68590462253797035</v>
      </c>
      <c r="F183" s="6">
        <f t="shared" si="5"/>
        <v>2.1655938043586644</v>
      </c>
    </row>
    <row r="184" spans="1:7" x14ac:dyDescent="0.2">
      <c r="A184" s="9">
        <v>31047</v>
      </c>
      <c r="B184" s="18">
        <v>291.613</v>
      </c>
      <c r="C184" s="6">
        <f t="shared" si="7"/>
        <v>2.063580395986242E-2</v>
      </c>
      <c r="D184" s="6">
        <f t="shared" si="8"/>
        <v>4.7182142677592909E-2</v>
      </c>
      <c r="E184" s="6">
        <f t="shared" si="6"/>
        <v>0.67612944016553644</v>
      </c>
      <c r="F184" s="6">
        <f t="shared" si="5"/>
        <v>2.2854841253746141</v>
      </c>
      <c r="G184" s="6">
        <f>B184/B4-1</f>
        <v>1.9161299999999999</v>
      </c>
    </row>
    <row r="185" spans="1:7" x14ac:dyDescent="0.2">
      <c r="A185" s="9">
        <v>31078</v>
      </c>
      <c r="B185" s="18">
        <v>307.63600000000002</v>
      </c>
      <c r="C185" s="6">
        <f t="shared" si="7"/>
        <v>5.494611008425565E-2</v>
      </c>
      <c r="D185" s="6">
        <f t="shared" si="8"/>
        <v>9.580784999590386E-2</v>
      </c>
      <c r="E185" s="6">
        <f t="shared" si="6"/>
        <v>0.6679914332962833</v>
      </c>
      <c r="F185" s="6">
        <f t="shared" si="5"/>
        <v>2.0249063431038046</v>
      </c>
      <c r="G185" s="6">
        <f t="shared" ref="G185:G248" si="9">B185/B5-1</f>
        <v>2.2569583399502413</v>
      </c>
    </row>
    <row r="186" spans="1:7" x14ac:dyDescent="0.2">
      <c r="A186" s="9">
        <v>31106</v>
      </c>
      <c r="B186" s="18">
        <v>308.161</v>
      </c>
      <c r="C186" s="6">
        <f t="shared" si="7"/>
        <v>1.7065623009009379E-3</v>
      </c>
      <c r="D186" s="6">
        <f t="shared" si="8"/>
        <v>0.11627460498004072</v>
      </c>
      <c r="E186" s="6">
        <f t="shared" si="6"/>
        <v>0.67022216440925098</v>
      </c>
      <c r="F186" s="6">
        <f t="shared" si="5"/>
        <v>1.7841764317916931</v>
      </c>
      <c r="G186" s="6">
        <f t="shared" si="9"/>
        <v>2.1637082285303628</v>
      </c>
    </row>
    <row r="187" spans="1:7" x14ac:dyDescent="0.2">
      <c r="A187" s="9">
        <v>31135</v>
      </c>
      <c r="B187" s="18">
        <v>318.779</v>
      </c>
      <c r="C187" s="6">
        <f t="shared" si="7"/>
        <v>3.4456014875341223E-2</v>
      </c>
      <c r="D187" s="6">
        <f t="shared" si="8"/>
        <v>0.103018622450745</v>
      </c>
      <c r="E187" s="6">
        <f t="shared" si="6"/>
        <v>0.93634778805678232</v>
      </c>
      <c r="F187" s="6">
        <f t="shared" si="5"/>
        <v>1.8591583403591225</v>
      </c>
      <c r="G187" s="6">
        <f t="shared" si="9"/>
        <v>2.2625680599336802</v>
      </c>
    </row>
    <row r="188" spans="1:7" x14ac:dyDescent="0.2">
      <c r="A188" s="9">
        <v>31167</v>
      </c>
      <c r="B188" s="18">
        <v>317.82400000000001</v>
      </c>
      <c r="C188" s="6">
        <f t="shared" si="7"/>
        <v>-2.9958058717795E-3</v>
      </c>
      <c r="D188" s="6">
        <f t="shared" si="8"/>
        <v>0.10390435866888503</v>
      </c>
      <c r="E188" s="6">
        <f t="shared" si="6"/>
        <v>0.8121710770143058</v>
      </c>
      <c r="F188" s="6">
        <f t="shared" si="5"/>
        <v>1.7372192365991457</v>
      </c>
      <c r="G188" s="6">
        <f t="shared" si="9"/>
        <v>2.5880692722797987</v>
      </c>
    </row>
    <row r="189" spans="1:7" x14ac:dyDescent="0.2">
      <c r="A189" s="9">
        <v>31198</v>
      </c>
      <c r="B189" s="18">
        <v>334.07600000000002</v>
      </c>
      <c r="C189" s="6">
        <f t="shared" si="7"/>
        <v>5.11352194925494E-2</v>
      </c>
      <c r="D189" s="6">
        <f t="shared" si="8"/>
        <v>0.25458532994847616</v>
      </c>
      <c r="E189" s="6">
        <f t="shared" si="6"/>
        <v>0.81570937866863802</v>
      </c>
      <c r="F189" s="6">
        <f t="shared" ref="F189:F252" si="10">B189/B69-1</f>
        <v>1.8107153073415336</v>
      </c>
      <c r="G189" s="6">
        <f t="shared" si="9"/>
        <v>3.0254970478370895</v>
      </c>
    </row>
    <row r="190" spans="1:7" x14ac:dyDescent="0.2">
      <c r="A190" s="9">
        <v>31226</v>
      </c>
      <c r="B190" s="18">
        <v>339.95299999999997</v>
      </c>
      <c r="C190" s="6">
        <f t="shared" si="7"/>
        <v>1.7591805457440657E-2</v>
      </c>
      <c r="D190" s="6">
        <f t="shared" si="8"/>
        <v>0.26593058762195554</v>
      </c>
      <c r="E190" s="6">
        <f t="shared" si="6"/>
        <v>0.76341548181615382</v>
      </c>
      <c r="F190" s="6">
        <f t="shared" si="10"/>
        <v>1.8245621323407226</v>
      </c>
      <c r="G190" s="6">
        <f t="shared" si="9"/>
        <v>3.1997504509178958</v>
      </c>
    </row>
    <row r="191" spans="1:7" x14ac:dyDescent="0.2">
      <c r="A191" s="9">
        <v>31259</v>
      </c>
      <c r="B191" s="18">
        <v>346.88200000000001</v>
      </c>
      <c r="C191" s="6">
        <f t="shared" si="7"/>
        <v>2.0382229308169242E-2</v>
      </c>
      <c r="D191" s="6">
        <f t="shared" si="8"/>
        <v>0.33905423663385448</v>
      </c>
      <c r="E191" s="6">
        <f t="shared" si="6"/>
        <v>0.746003462994282</v>
      </c>
      <c r="F191" s="6">
        <f t="shared" si="10"/>
        <v>2.0506921358591454</v>
      </c>
      <c r="G191" s="6">
        <f t="shared" si="9"/>
        <v>3.0351538416797537</v>
      </c>
    </row>
    <row r="192" spans="1:7" x14ac:dyDescent="0.2">
      <c r="A192" s="9">
        <v>31289</v>
      </c>
      <c r="B192" s="18">
        <v>349.63900000000001</v>
      </c>
      <c r="C192" s="6">
        <f t="shared" si="7"/>
        <v>7.947947717091175E-3</v>
      </c>
      <c r="D192" s="6">
        <f t="shared" si="8"/>
        <v>0.2268121179797753</v>
      </c>
      <c r="E192" s="6">
        <f t="shared" si="6"/>
        <v>0.7264333081507599</v>
      </c>
      <c r="F192" s="6">
        <f t="shared" si="10"/>
        <v>2.1233105542900534</v>
      </c>
      <c r="G192" s="6">
        <f t="shared" si="9"/>
        <v>2.9374204664466941</v>
      </c>
    </row>
    <row r="193" spans="1:7" x14ac:dyDescent="0.2">
      <c r="A193" s="9">
        <v>31320</v>
      </c>
      <c r="B193" s="18">
        <v>352.16199999999998</v>
      </c>
      <c r="C193" s="6">
        <f t="shared" si="7"/>
        <v>7.2160142318218323E-3</v>
      </c>
      <c r="D193" s="6">
        <f t="shared" si="8"/>
        <v>0.24058365155635708</v>
      </c>
      <c r="E193" s="6">
        <f t="shared" ref="E193:E256" si="11">B193/B133-1</f>
        <v>0.68845141462619441</v>
      </c>
      <c r="F193" s="6">
        <f t="shared" si="10"/>
        <v>2.2835311558866582</v>
      </c>
      <c r="G193" s="6">
        <f t="shared" si="9"/>
        <v>2.8417533027152624</v>
      </c>
    </row>
    <row r="194" spans="1:7" x14ac:dyDescent="0.2">
      <c r="A194" s="9">
        <v>31351</v>
      </c>
      <c r="B194" s="18">
        <v>371.024</v>
      </c>
      <c r="C194" s="6">
        <f t="shared" si="7"/>
        <v>5.3560577234341045E-2</v>
      </c>
      <c r="D194" s="6">
        <f t="shared" si="8"/>
        <v>0.29345609331804079</v>
      </c>
      <c r="E194" s="6">
        <f t="shared" si="11"/>
        <v>0.72879681661028628</v>
      </c>
      <c r="F194" s="6">
        <f t="shared" si="10"/>
        <v>2.236455307530596</v>
      </c>
      <c r="G194" s="6">
        <f t="shared" si="9"/>
        <v>3.1081559891046799</v>
      </c>
    </row>
    <row r="195" spans="1:7" x14ac:dyDescent="0.2">
      <c r="A195" s="9">
        <v>31380</v>
      </c>
      <c r="B195" s="18">
        <v>391.66800000000001</v>
      </c>
      <c r="C195" s="6">
        <f t="shared" si="7"/>
        <v>5.5640605459485126E-2</v>
      </c>
      <c r="D195" s="6">
        <f t="shared" si="8"/>
        <v>0.37082497716271701</v>
      </c>
      <c r="E195" s="6">
        <f t="shared" si="11"/>
        <v>0.75199055270267845</v>
      </c>
      <c r="F195" s="6">
        <f t="shared" si="10"/>
        <v>2.3255896887258647</v>
      </c>
      <c r="G195" s="6">
        <f t="shared" si="9"/>
        <v>3.2417232528672146</v>
      </c>
    </row>
    <row r="196" spans="1:7" x14ac:dyDescent="0.2">
      <c r="A196" s="9">
        <v>31412</v>
      </c>
      <c r="B196" s="18">
        <v>409.90499999999997</v>
      </c>
      <c r="C196" s="6">
        <f t="shared" si="7"/>
        <v>4.6562394681209485E-2</v>
      </c>
      <c r="D196" s="6">
        <f t="shared" si="8"/>
        <v>0.40564721051530617</v>
      </c>
      <c r="E196" s="6">
        <f t="shared" si="11"/>
        <v>0.87475988364647539</v>
      </c>
      <c r="F196" s="6">
        <f t="shared" si="10"/>
        <v>2.4774549310710494</v>
      </c>
      <c r="G196" s="6">
        <f t="shared" si="9"/>
        <v>3.2295310323479329</v>
      </c>
    </row>
    <row r="197" spans="1:7" x14ac:dyDescent="0.2">
      <c r="A197" s="9">
        <v>31443</v>
      </c>
      <c r="B197" s="18">
        <v>415.86799999999999</v>
      </c>
      <c r="C197" s="6">
        <f t="shared" si="7"/>
        <v>1.4547273148656448E-2</v>
      </c>
      <c r="D197" s="6">
        <f t="shared" si="8"/>
        <v>0.35181838276404576</v>
      </c>
      <c r="E197" s="6">
        <f t="shared" si="11"/>
        <v>0.95933097762073016</v>
      </c>
      <c r="F197" s="6">
        <f t="shared" si="10"/>
        <v>2.2386455672543768</v>
      </c>
      <c r="G197" s="6">
        <f t="shared" si="9"/>
        <v>3.1025165484516961</v>
      </c>
    </row>
    <row r="198" spans="1:7" x14ac:dyDescent="0.2">
      <c r="A198" s="9">
        <v>31471</v>
      </c>
      <c r="B198" s="18">
        <v>453.23399999999998</v>
      </c>
      <c r="C198" s="6">
        <f t="shared" si="7"/>
        <v>8.9850625679302132E-2</v>
      </c>
      <c r="D198" s="6">
        <f t="shared" si="8"/>
        <v>0.47077014936997208</v>
      </c>
      <c r="E198" s="6">
        <f t="shared" si="11"/>
        <v>1.1294787584923744</v>
      </c>
      <c r="F198" s="6">
        <f t="shared" si="10"/>
        <v>2.5559478416419523</v>
      </c>
      <c r="G198" s="6">
        <f t="shared" si="9"/>
        <v>3.4244713875710184</v>
      </c>
    </row>
    <row r="199" spans="1:7" x14ac:dyDescent="0.2">
      <c r="A199" s="9">
        <v>31502</v>
      </c>
      <c r="B199" s="18">
        <v>497.416</v>
      </c>
      <c r="C199" s="6">
        <f t="shared" ref="C199:C262" si="12">B199/B198-1</f>
        <v>9.748165406831788E-2</v>
      </c>
      <c r="D199" s="6">
        <f t="shared" si="8"/>
        <v>0.56037882043672882</v>
      </c>
      <c r="E199" s="6">
        <f t="shared" si="11"/>
        <v>1.2571344299489504</v>
      </c>
      <c r="F199" s="6">
        <f t="shared" si="10"/>
        <v>2.8571040857313448</v>
      </c>
      <c r="G199" s="6">
        <f t="shared" si="9"/>
        <v>3.6516603854750169</v>
      </c>
    </row>
    <row r="200" spans="1:7" x14ac:dyDescent="0.2">
      <c r="A200" s="9">
        <v>31532</v>
      </c>
      <c r="B200" s="18">
        <v>510.97</v>
      </c>
      <c r="C200" s="6">
        <f t="shared" si="12"/>
        <v>2.7248821911639354E-2</v>
      </c>
      <c r="D200" s="6">
        <f t="shared" si="8"/>
        <v>0.60771370318163509</v>
      </c>
      <c r="E200" s="6">
        <f t="shared" si="11"/>
        <v>1.3178288244152925</v>
      </c>
      <c r="F200" s="6">
        <f t="shared" si="10"/>
        <v>2.9912983026222268</v>
      </c>
      <c r="G200" s="6">
        <f t="shared" si="9"/>
        <v>3.6271359878292841</v>
      </c>
    </row>
    <row r="201" spans="1:7" x14ac:dyDescent="0.2">
      <c r="A201" s="9">
        <v>31562</v>
      </c>
      <c r="B201" s="18">
        <v>509.36799999999999</v>
      </c>
      <c r="C201" s="6">
        <f t="shared" si="12"/>
        <v>-3.1352134176175772E-3</v>
      </c>
      <c r="D201" s="6">
        <f t="shared" si="8"/>
        <v>0.52470695290891878</v>
      </c>
      <c r="E201" s="6">
        <f t="shared" si="11"/>
        <v>1.3568867151893169</v>
      </c>
      <c r="F201" s="6">
        <f t="shared" si="10"/>
        <v>3.0461997966446361</v>
      </c>
      <c r="G201" s="6">
        <f t="shared" si="9"/>
        <v>3.7245070213515872</v>
      </c>
    </row>
    <row r="202" spans="1:7" x14ac:dyDescent="0.2">
      <c r="A202" s="9">
        <v>31593</v>
      </c>
      <c r="B202" s="18">
        <v>529.67399999999998</v>
      </c>
      <c r="C202" s="6">
        <f t="shared" si="12"/>
        <v>3.9865087716542735E-2</v>
      </c>
      <c r="D202" s="6">
        <f t="shared" si="8"/>
        <v>0.55808008754151306</v>
      </c>
      <c r="E202" s="6">
        <f t="shared" si="11"/>
        <v>1.4554114881998172</v>
      </c>
      <c r="F202" s="6">
        <f t="shared" si="10"/>
        <v>3.0818883802654087</v>
      </c>
      <c r="G202" s="6">
        <f t="shared" si="9"/>
        <v>3.8634548108971707</v>
      </c>
    </row>
    <row r="203" spans="1:7" x14ac:dyDescent="0.2">
      <c r="A203" s="9">
        <v>31624</v>
      </c>
      <c r="B203" s="18">
        <v>533.79499999999996</v>
      </c>
      <c r="C203" s="6">
        <f t="shared" si="12"/>
        <v>7.780257290333159E-3</v>
      </c>
      <c r="D203" s="6">
        <f t="shared" si="8"/>
        <v>0.53883741445217659</v>
      </c>
      <c r="E203" s="6">
        <f t="shared" si="11"/>
        <v>1.517390340638455</v>
      </c>
      <c r="F203" s="6">
        <f t="shared" si="10"/>
        <v>3.1524955658586675</v>
      </c>
      <c r="G203" s="6">
        <f t="shared" si="9"/>
        <v>3.9809178112869503</v>
      </c>
    </row>
    <row r="204" spans="1:7" x14ac:dyDescent="0.2">
      <c r="A204" s="9">
        <v>31653</v>
      </c>
      <c r="B204" s="18">
        <v>580.29899999999998</v>
      </c>
      <c r="C204" s="6">
        <f t="shared" si="12"/>
        <v>8.711958710741019E-2</v>
      </c>
      <c r="D204" s="6">
        <f t="shared" si="8"/>
        <v>0.65970901415459937</v>
      </c>
      <c r="E204" s="6">
        <f t="shared" si="11"/>
        <v>1.7920736342728469</v>
      </c>
      <c r="F204" s="6">
        <f t="shared" si="10"/>
        <v>3.5245368637724548</v>
      </c>
      <c r="G204" s="6">
        <f t="shared" si="9"/>
        <v>4.2991954852201228</v>
      </c>
    </row>
    <row r="205" spans="1:7" x14ac:dyDescent="0.2">
      <c r="A205" s="9">
        <v>31685</v>
      </c>
      <c r="B205" s="18">
        <v>557.09400000000005</v>
      </c>
      <c r="C205" s="6">
        <f t="shared" si="12"/>
        <v>-3.9988006183019342E-2</v>
      </c>
      <c r="D205" s="6">
        <f t="shared" si="8"/>
        <v>0.58192536389502592</v>
      </c>
      <c r="E205" s="6">
        <f t="shared" si="11"/>
        <v>1.8987231119852646</v>
      </c>
      <c r="F205" s="6">
        <f t="shared" si="10"/>
        <v>3.3074389366982908</v>
      </c>
      <c r="G205" s="6">
        <f t="shared" si="9"/>
        <v>4.1361163867018247</v>
      </c>
    </row>
    <row r="206" spans="1:7" x14ac:dyDescent="0.2">
      <c r="A206" s="9">
        <v>31716</v>
      </c>
      <c r="B206" s="18">
        <v>547.38</v>
      </c>
      <c r="C206" s="6">
        <f t="shared" si="12"/>
        <v>-1.7436913698586021E-2</v>
      </c>
      <c r="D206" s="6">
        <f t="shared" si="8"/>
        <v>0.47532235111475263</v>
      </c>
      <c r="E206" s="6">
        <f t="shared" si="11"/>
        <v>1.7639312476015427</v>
      </c>
      <c r="F206" s="6">
        <f t="shared" si="10"/>
        <v>3.3857765527850772</v>
      </c>
      <c r="G206" s="6">
        <f t="shared" si="9"/>
        <v>4.2455654473843083</v>
      </c>
    </row>
    <row r="207" spans="1:7" x14ac:dyDescent="0.2">
      <c r="A207" s="9">
        <v>31744</v>
      </c>
      <c r="B207" s="18">
        <v>570.39200000000005</v>
      </c>
      <c r="C207" s="6">
        <f t="shared" si="12"/>
        <v>4.204026453286569E-2</v>
      </c>
      <c r="D207" s="6">
        <f t="shared" si="8"/>
        <v>0.456315042331771</v>
      </c>
      <c r="E207" s="6">
        <f t="shared" si="11"/>
        <v>1.6812829347861857</v>
      </c>
      <c r="F207" s="6">
        <f t="shared" si="10"/>
        <v>3.5881690503386485</v>
      </c>
      <c r="G207" s="6">
        <f t="shared" si="9"/>
        <v>4.4202769093345244</v>
      </c>
    </row>
    <row r="208" spans="1:7" x14ac:dyDescent="0.2">
      <c r="A208" s="9">
        <v>31777</v>
      </c>
      <c r="B208" s="18">
        <v>581.61300000000006</v>
      </c>
      <c r="C208" s="6">
        <f t="shared" si="12"/>
        <v>1.9672435798538501E-2</v>
      </c>
      <c r="D208" s="6">
        <f t="shared" si="8"/>
        <v>0.41889706151425354</v>
      </c>
      <c r="E208" s="6">
        <f t="shared" si="11"/>
        <v>1.7937852157497565</v>
      </c>
      <c r="F208" s="6">
        <f t="shared" si="10"/>
        <v>3.3512086004773058</v>
      </c>
      <c r="G208" s="6">
        <f t="shared" si="9"/>
        <v>4.0702018969244724</v>
      </c>
    </row>
    <row r="209" spans="1:7" x14ac:dyDescent="0.2">
      <c r="A209" s="9">
        <v>31807</v>
      </c>
      <c r="B209" s="18">
        <v>649.78</v>
      </c>
      <c r="C209" s="6">
        <f t="shared" si="12"/>
        <v>0.11720336374874685</v>
      </c>
      <c r="D209" s="6">
        <f t="shared" ref="D209:D272" si="13">B209/B197-1</f>
        <v>0.56246693662412106</v>
      </c>
      <c r="E209" s="6">
        <f t="shared" si="11"/>
        <v>2.1683139350617058</v>
      </c>
      <c r="F209" s="6">
        <f t="shared" si="10"/>
        <v>4.0300356092274345</v>
      </c>
      <c r="G209" s="6">
        <f t="shared" si="9"/>
        <v>4.4644229718024402</v>
      </c>
    </row>
    <row r="210" spans="1:7" x14ac:dyDescent="0.2">
      <c r="A210" s="9">
        <v>31835</v>
      </c>
      <c r="B210" s="18">
        <v>671.04600000000005</v>
      </c>
      <c r="C210" s="6">
        <f t="shared" si="12"/>
        <v>3.2728000246237343E-2</v>
      </c>
      <c r="D210" s="6">
        <f t="shared" si="13"/>
        <v>0.48057294907266468</v>
      </c>
      <c r="E210" s="6">
        <f t="shared" si="11"/>
        <v>2.4835283490972522</v>
      </c>
      <c r="F210" s="6">
        <f t="shared" si="10"/>
        <v>4.2175596557113204</v>
      </c>
      <c r="G210" s="6">
        <f t="shared" si="9"/>
        <v>4.4347590161411814</v>
      </c>
    </row>
    <row r="211" spans="1:7" x14ac:dyDescent="0.2">
      <c r="A211" s="9">
        <v>31867</v>
      </c>
      <c r="B211" s="18">
        <v>712.43799999999999</v>
      </c>
      <c r="C211" s="6">
        <f t="shared" si="12"/>
        <v>6.16828056496872E-2</v>
      </c>
      <c r="D211" s="6">
        <f t="shared" si="13"/>
        <v>0.43227801276999522</v>
      </c>
      <c r="E211" s="6">
        <f t="shared" si="11"/>
        <v>2.8028941876044215</v>
      </c>
      <c r="F211" s="6">
        <f t="shared" si="10"/>
        <v>4.5742396857811265</v>
      </c>
      <c r="G211" s="6">
        <f t="shared" si="9"/>
        <v>4.6909902785432989</v>
      </c>
    </row>
    <row r="212" spans="1:7" x14ac:dyDescent="0.2">
      <c r="A212" s="9">
        <v>31897</v>
      </c>
      <c r="B212" s="18">
        <v>754.04899999999998</v>
      </c>
      <c r="C212" s="6">
        <f t="shared" si="12"/>
        <v>5.8406485897720239E-2</v>
      </c>
      <c r="D212" s="6">
        <f t="shared" si="13"/>
        <v>0.4757206881030196</v>
      </c>
      <c r="E212" s="6">
        <f t="shared" si="11"/>
        <v>2.8373604339904936</v>
      </c>
      <c r="F212" s="6">
        <f t="shared" si="10"/>
        <v>4.8360215469869825</v>
      </c>
      <c r="G212" s="6">
        <f t="shared" si="9"/>
        <v>4.9445083879919274</v>
      </c>
    </row>
    <row r="213" spans="1:7" x14ac:dyDescent="0.2">
      <c r="A213" s="9">
        <v>31926</v>
      </c>
      <c r="B213" s="18">
        <v>754.92899999999997</v>
      </c>
      <c r="C213" s="6">
        <f t="shared" si="12"/>
        <v>1.1670329116542089E-3</v>
      </c>
      <c r="D213" s="6">
        <f t="shared" si="13"/>
        <v>0.48208956981985507</v>
      </c>
      <c r="E213" s="6">
        <f t="shared" si="11"/>
        <v>2.9419203918271863</v>
      </c>
      <c r="F213" s="6">
        <f t="shared" si="10"/>
        <v>4.9232881656479748</v>
      </c>
      <c r="G213" s="6">
        <f t="shared" si="9"/>
        <v>4.8326302614500278</v>
      </c>
    </row>
    <row r="214" spans="1:7" x14ac:dyDescent="0.2">
      <c r="A214" s="9">
        <v>31958</v>
      </c>
      <c r="B214" s="18">
        <v>754.32</v>
      </c>
      <c r="C214" s="6">
        <f t="shared" si="12"/>
        <v>-8.0669837825797508E-4</v>
      </c>
      <c r="D214" s="6">
        <f t="shared" si="13"/>
        <v>0.42412125193987271</v>
      </c>
      <c r="E214" s="6">
        <f t="shared" si="11"/>
        <v>3.1258901906730996</v>
      </c>
      <c r="F214" s="6">
        <f t="shared" si="10"/>
        <v>4.7037860399700575</v>
      </c>
      <c r="G214" s="6">
        <f t="shared" si="9"/>
        <v>4.9663998481349072</v>
      </c>
    </row>
    <row r="215" spans="1:7" x14ac:dyDescent="0.2">
      <c r="A215" s="9">
        <v>31989</v>
      </c>
      <c r="B215" s="18">
        <v>769.21799999999996</v>
      </c>
      <c r="C215" s="6">
        <f t="shared" si="12"/>
        <v>1.9750238625516836E-2</v>
      </c>
      <c r="D215" s="6">
        <f t="shared" si="13"/>
        <v>0.44103635290701493</v>
      </c>
      <c r="E215" s="6">
        <f t="shared" si="11"/>
        <v>3.2630362615620792</v>
      </c>
      <c r="F215" s="6">
        <f t="shared" si="10"/>
        <v>4.8954750298905543</v>
      </c>
      <c r="G215" s="6">
        <f t="shared" si="9"/>
        <v>4.9916810119877546</v>
      </c>
    </row>
    <row r="216" spans="1:7" x14ac:dyDescent="0.2">
      <c r="A216" s="9">
        <v>32020</v>
      </c>
      <c r="B216" s="18">
        <v>814.51</v>
      </c>
      <c r="C216" s="6">
        <f t="shared" si="12"/>
        <v>5.8880577417585123E-2</v>
      </c>
      <c r="D216" s="6">
        <f t="shared" si="13"/>
        <v>0.40360400414269204</v>
      </c>
      <c r="E216" s="6">
        <f t="shared" si="11"/>
        <v>3.2095497981818273</v>
      </c>
      <c r="F216" s="6">
        <f t="shared" si="10"/>
        <v>5.2196276668855663</v>
      </c>
      <c r="G216" s="6">
        <f t="shared" si="9"/>
        <v>5.1692216802496445</v>
      </c>
    </row>
    <row r="217" spans="1:7" x14ac:dyDescent="0.2">
      <c r="A217" s="9">
        <v>32050</v>
      </c>
      <c r="B217" s="18">
        <v>800.149</v>
      </c>
      <c r="C217" s="6">
        <f t="shared" si="12"/>
        <v>-1.7631459405041072E-2</v>
      </c>
      <c r="D217" s="6">
        <f t="shared" si="13"/>
        <v>0.43629082345169734</v>
      </c>
      <c r="E217" s="6">
        <f t="shared" si="11"/>
        <v>3.1170305272419485</v>
      </c>
      <c r="F217" s="6">
        <f t="shared" si="10"/>
        <v>5.0348068090113056</v>
      </c>
      <c r="G217" s="6">
        <f t="shared" si="9"/>
        <v>5.1540928633507406</v>
      </c>
    </row>
    <row r="218" spans="1:7" x14ac:dyDescent="0.2">
      <c r="A218" s="9">
        <v>32080</v>
      </c>
      <c r="B218" s="18">
        <v>664.10599999999999</v>
      </c>
      <c r="C218" s="6">
        <f t="shared" si="12"/>
        <v>-0.17002208338696922</v>
      </c>
      <c r="D218" s="6">
        <f t="shared" si="13"/>
        <v>0.21324491212685892</v>
      </c>
      <c r="E218" s="6">
        <f t="shared" si="11"/>
        <v>2.1979832806841824</v>
      </c>
      <c r="F218" s="6">
        <f t="shared" si="10"/>
        <v>4.0958073723949537</v>
      </c>
      <c r="G218" s="6">
        <f t="shared" si="9"/>
        <v>4.0658763940378657</v>
      </c>
    </row>
    <row r="219" spans="1:7" x14ac:dyDescent="0.2">
      <c r="A219" s="9">
        <v>32111</v>
      </c>
      <c r="B219" s="18">
        <v>647.75900000000001</v>
      </c>
      <c r="C219" s="6">
        <f t="shared" si="12"/>
        <v>-2.4615046393196227E-2</v>
      </c>
      <c r="D219" s="6">
        <f t="shared" si="13"/>
        <v>0.13563829787234027</v>
      </c>
      <c r="E219" s="6">
        <f t="shared" si="11"/>
        <v>1.9629312829051186</v>
      </c>
      <c r="F219" s="6">
        <f t="shared" si="10"/>
        <v>3.9088642512333562</v>
      </c>
      <c r="G219" s="6">
        <f t="shared" si="9"/>
        <v>3.694756296430513</v>
      </c>
    </row>
    <row r="220" spans="1:7" x14ac:dyDescent="0.2">
      <c r="A220" s="9">
        <v>32142</v>
      </c>
      <c r="B220" s="18">
        <v>675.62400000000002</v>
      </c>
      <c r="C220" s="6">
        <f t="shared" si="12"/>
        <v>4.3017542017941945E-2</v>
      </c>
      <c r="D220" s="6">
        <f t="shared" si="13"/>
        <v>0.16163840904518967</v>
      </c>
      <c r="E220" s="6">
        <f t="shared" si="11"/>
        <v>1.9581771690777261</v>
      </c>
      <c r="F220" s="6">
        <f t="shared" si="10"/>
        <v>4.0204272710384554</v>
      </c>
      <c r="G220" s="6">
        <f t="shared" si="9"/>
        <v>3.8086090688455059</v>
      </c>
    </row>
    <row r="221" spans="1:7" x14ac:dyDescent="0.2">
      <c r="A221" s="9">
        <v>32171</v>
      </c>
      <c r="B221" s="18">
        <v>691.91300000000001</v>
      </c>
      <c r="C221" s="6">
        <f t="shared" si="12"/>
        <v>2.4109563899447073E-2</v>
      </c>
      <c r="D221" s="6">
        <f t="shared" si="13"/>
        <v>6.4841946504970993E-2</v>
      </c>
      <c r="E221" s="6">
        <f t="shared" si="11"/>
        <v>1.9667442747927946</v>
      </c>
      <c r="F221" s="6">
        <f t="shared" si="10"/>
        <v>4.297306608685</v>
      </c>
      <c r="G221" s="6">
        <f t="shared" si="9"/>
        <v>3.9132475537187741</v>
      </c>
    </row>
    <row r="222" spans="1:7" x14ac:dyDescent="0.2">
      <c r="A222" s="9">
        <v>32202</v>
      </c>
      <c r="B222" s="18">
        <v>731.87</v>
      </c>
      <c r="C222" s="6">
        <f t="shared" si="12"/>
        <v>5.7748589779350823E-2</v>
      </c>
      <c r="D222" s="6">
        <f t="shared" si="13"/>
        <v>9.0640582016731974E-2</v>
      </c>
      <c r="E222" s="6">
        <f t="shared" si="11"/>
        <v>2.0741282122365314</v>
      </c>
      <c r="F222" s="6">
        <f t="shared" si="10"/>
        <v>4.646622226337068</v>
      </c>
      <c r="G222" s="6">
        <f t="shared" si="9"/>
        <v>4.1613198964731763</v>
      </c>
    </row>
    <row r="223" spans="1:7" x14ac:dyDescent="0.2">
      <c r="A223" s="9">
        <v>32233</v>
      </c>
      <c r="B223" s="18">
        <v>753.77</v>
      </c>
      <c r="C223" s="6">
        <f t="shared" si="12"/>
        <v>2.9923347042507542E-2</v>
      </c>
      <c r="D223" s="6">
        <f t="shared" si="13"/>
        <v>5.8014872873148216E-2</v>
      </c>
      <c r="E223" s="6">
        <f t="shared" si="11"/>
        <v>2.0590445888306741</v>
      </c>
      <c r="F223" s="6">
        <f t="shared" si="10"/>
        <v>4.5639047794796088</v>
      </c>
      <c r="G223" s="6">
        <f t="shared" si="9"/>
        <v>4.3083515848926384</v>
      </c>
    </row>
    <row r="224" spans="1:7" x14ac:dyDescent="0.2">
      <c r="A224" s="9">
        <v>32262</v>
      </c>
      <c r="B224" s="18">
        <v>763.07600000000002</v>
      </c>
      <c r="C224" s="6">
        <f t="shared" si="12"/>
        <v>1.2345941069556998E-2</v>
      </c>
      <c r="D224" s="6">
        <f t="shared" si="13"/>
        <v>1.1971370560799111E-2</v>
      </c>
      <c r="E224" s="6">
        <f t="shared" si="11"/>
        <v>1.8909540713687667</v>
      </c>
      <c r="F224" s="6">
        <f t="shared" si="10"/>
        <v>4.3906298567351438</v>
      </c>
      <c r="G224" s="6">
        <f t="shared" si="9"/>
        <v>4.6590379851974904</v>
      </c>
    </row>
    <row r="225" spans="1:7" x14ac:dyDescent="0.2">
      <c r="A225" s="9">
        <v>32294</v>
      </c>
      <c r="B225" s="18">
        <v>747.62400000000002</v>
      </c>
      <c r="C225" s="6">
        <f t="shared" si="12"/>
        <v>-2.02496212697032E-2</v>
      </c>
      <c r="D225" s="6">
        <f t="shared" si="13"/>
        <v>-9.6764066554602124E-3</v>
      </c>
      <c r="E225" s="6">
        <f t="shared" si="11"/>
        <v>1.8609192455313925</v>
      </c>
      <c r="F225" s="6">
        <f t="shared" si="10"/>
        <v>4.2160663080561784</v>
      </c>
      <c r="G225" s="6">
        <f t="shared" si="9"/>
        <v>4.5610235049092536</v>
      </c>
    </row>
    <row r="226" spans="1:7" x14ac:dyDescent="0.2">
      <c r="A226" s="9">
        <v>32324</v>
      </c>
      <c r="B226" s="18">
        <v>746.38699999999994</v>
      </c>
      <c r="C226" s="6">
        <f t="shared" si="12"/>
        <v>-1.6545750270190451E-3</v>
      </c>
      <c r="D226" s="6">
        <f t="shared" si="13"/>
        <v>-1.0516756814084371E-2</v>
      </c>
      <c r="E226" s="6">
        <f t="shared" si="11"/>
        <v>1.7696894806370693</v>
      </c>
      <c r="F226" s="6">
        <f t="shared" si="10"/>
        <v>4.1563868739205523</v>
      </c>
      <c r="G226" s="6">
        <f t="shared" si="9"/>
        <v>4.5171452858779615</v>
      </c>
    </row>
    <row r="227" spans="1:7" x14ac:dyDescent="0.2">
      <c r="A227" s="9">
        <v>32353</v>
      </c>
      <c r="B227" s="18">
        <v>760.221</v>
      </c>
      <c r="C227" s="6">
        <f t="shared" si="12"/>
        <v>1.8534620779836919E-2</v>
      </c>
      <c r="D227" s="6">
        <f t="shared" si="13"/>
        <v>-1.1696294158482945E-2</v>
      </c>
      <c r="E227" s="6">
        <f t="shared" si="11"/>
        <v>1.8727261047333297</v>
      </c>
      <c r="F227" s="6">
        <f t="shared" si="10"/>
        <v>3.8989309258221043</v>
      </c>
      <c r="G227" s="6">
        <f t="shared" si="9"/>
        <v>4.4885640025990909</v>
      </c>
    </row>
    <row r="228" spans="1:7" x14ac:dyDescent="0.2">
      <c r="A228" s="9">
        <v>32386</v>
      </c>
      <c r="B228" s="18">
        <v>718.25300000000004</v>
      </c>
      <c r="C228" s="6">
        <f t="shared" si="12"/>
        <v>-5.5204999598800875E-2</v>
      </c>
      <c r="D228" s="6">
        <f t="shared" si="13"/>
        <v>-0.1181778001497833</v>
      </c>
      <c r="E228" s="6">
        <f t="shared" si="11"/>
        <v>1.7000774401154835</v>
      </c>
      <c r="F228" s="6">
        <f t="shared" si="10"/>
        <v>3.5247988811682225</v>
      </c>
      <c r="G228" s="6">
        <f t="shared" si="9"/>
        <v>4.4108540563344212</v>
      </c>
    </row>
    <row r="229" spans="1:7" x14ac:dyDescent="0.2">
      <c r="A229" s="9">
        <v>32416</v>
      </c>
      <c r="B229" s="18">
        <v>748.52</v>
      </c>
      <c r="C229" s="6">
        <f t="shared" si="12"/>
        <v>4.2139747414908113E-2</v>
      </c>
      <c r="D229" s="6">
        <f t="shared" si="13"/>
        <v>-6.4524232361722667E-2</v>
      </c>
      <c r="E229" s="6">
        <f t="shared" si="11"/>
        <v>1.7584631146030647</v>
      </c>
      <c r="F229" s="6">
        <f t="shared" si="10"/>
        <v>3.6619041984043443</v>
      </c>
      <c r="G229" s="6">
        <f t="shared" si="9"/>
        <v>4.4802905171908858</v>
      </c>
    </row>
    <row r="230" spans="1:7" x14ac:dyDescent="0.2">
      <c r="A230" s="9">
        <v>32447</v>
      </c>
      <c r="B230" s="18">
        <v>798.13199999999995</v>
      </c>
      <c r="C230" s="6">
        <f t="shared" si="12"/>
        <v>6.6280126115534577E-2</v>
      </c>
      <c r="D230" s="6">
        <f t="shared" si="13"/>
        <v>0.20181416822013354</v>
      </c>
      <c r="E230" s="6">
        <f t="shared" si="11"/>
        <v>1.9767826972351825</v>
      </c>
      <c r="F230" s="6">
        <f t="shared" si="10"/>
        <v>4.069693581990955</v>
      </c>
      <c r="G230" s="6">
        <f t="shared" si="9"/>
        <v>4.7851582319769213</v>
      </c>
    </row>
    <row r="231" spans="1:7" x14ac:dyDescent="0.2">
      <c r="A231" s="9">
        <v>32477</v>
      </c>
      <c r="B231" s="18">
        <v>825.70600000000002</v>
      </c>
      <c r="C231" s="6">
        <f t="shared" si="12"/>
        <v>3.4548169976896137E-2</v>
      </c>
      <c r="D231" s="6">
        <f t="shared" si="13"/>
        <v>0.2747117369268508</v>
      </c>
      <c r="E231" s="6">
        <f t="shared" si="11"/>
        <v>2.00255635434053</v>
      </c>
      <c r="F231" s="6">
        <f t="shared" si="10"/>
        <v>4.4373201456614355</v>
      </c>
      <c r="G231" s="6">
        <f t="shared" si="9"/>
        <v>5.8767000074954412</v>
      </c>
    </row>
    <row r="232" spans="1:7" x14ac:dyDescent="0.2">
      <c r="A232" s="9">
        <v>32507</v>
      </c>
      <c r="B232" s="18">
        <v>832.95600000000002</v>
      </c>
      <c r="C232" s="6">
        <f t="shared" si="12"/>
        <v>8.7803649240771886E-3</v>
      </c>
      <c r="D232" s="6">
        <f t="shared" si="13"/>
        <v>0.23286916983410899</v>
      </c>
      <c r="E232" s="6">
        <f t="shared" si="11"/>
        <v>1.9911445951866242</v>
      </c>
      <c r="F232" s="6">
        <f t="shared" si="10"/>
        <v>4.3120499984056631</v>
      </c>
      <c r="G232" s="6">
        <f t="shared" si="9"/>
        <v>5.9945753489075129</v>
      </c>
    </row>
    <row r="233" spans="1:7" x14ac:dyDescent="0.2">
      <c r="A233" s="9">
        <v>32539</v>
      </c>
      <c r="B233" s="18">
        <v>862.88</v>
      </c>
      <c r="C233" s="6">
        <f t="shared" si="12"/>
        <v>3.5925066870278854E-2</v>
      </c>
      <c r="D233" s="6">
        <f t="shared" si="13"/>
        <v>0.24709320391436496</v>
      </c>
      <c r="E233" s="6">
        <f t="shared" si="11"/>
        <v>2.0736021714118809</v>
      </c>
      <c r="F233" s="6">
        <f t="shared" si="10"/>
        <v>4.365802090653002</v>
      </c>
      <c r="G233" s="6">
        <f t="shared" si="9"/>
        <v>6.1907265893882455</v>
      </c>
    </row>
    <row r="234" spans="1:7" x14ac:dyDescent="0.2">
      <c r="A234" s="9">
        <v>32567</v>
      </c>
      <c r="B234" s="18">
        <v>857.23599999999999</v>
      </c>
      <c r="C234" s="6">
        <f t="shared" si="12"/>
        <v>-6.5408863341368528E-3</v>
      </c>
      <c r="D234" s="6">
        <f t="shared" si="13"/>
        <v>0.17129544864525115</v>
      </c>
      <c r="E234" s="6">
        <f t="shared" si="11"/>
        <v>2.1052299845686835</v>
      </c>
      <c r="F234" s="6">
        <f t="shared" si="10"/>
        <v>4.4351762617296471</v>
      </c>
      <c r="G234" s="6">
        <f t="shared" si="9"/>
        <v>6.0342507344132077</v>
      </c>
    </row>
    <row r="235" spans="1:7" x14ac:dyDescent="0.2">
      <c r="A235" s="9">
        <v>32598</v>
      </c>
      <c r="B235" s="18">
        <v>851.51700000000005</v>
      </c>
      <c r="C235" s="6">
        <f t="shared" si="12"/>
        <v>-6.6714417033347795E-3</v>
      </c>
      <c r="D235" s="6">
        <f t="shared" si="13"/>
        <v>0.12967748782785216</v>
      </c>
      <c r="E235" s="6">
        <f t="shared" si="11"/>
        <v>1.9463644353404432</v>
      </c>
      <c r="F235" s="6">
        <f t="shared" si="10"/>
        <v>4.182128555605594</v>
      </c>
      <c r="G235" s="6">
        <f t="shared" si="9"/>
        <v>6.1688583936689678</v>
      </c>
    </row>
    <row r="236" spans="1:7" x14ac:dyDescent="0.2">
      <c r="A236" s="9">
        <v>32626</v>
      </c>
      <c r="B236" s="18">
        <v>870.94200000000001</v>
      </c>
      <c r="C236" s="6">
        <f t="shared" si="12"/>
        <v>2.2812228058864292E-2</v>
      </c>
      <c r="D236" s="6">
        <f t="shared" si="13"/>
        <v>0.14135682422196472</v>
      </c>
      <c r="E236" s="6">
        <f t="shared" si="11"/>
        <v>2.0250600015977271</v>
      </c>
      <c r="F236" s="6">
        <f t="shared" si="10"/>
        <v>4.3084532538536084</v>
      </c>
      <c r="G236" s="6">
        <f t="shared" si="9"/>
        <v>6.456631364457496</v>
      </c>
    </row>
    <row r="237" spans="1:7" x14ac:dyDescent="0.2">
      <c r="A237" s="9">
        <v>32659</v>
      </c>
      <c r="B237" s="18">
        <v>849.36500000000001</v>
      </c>
      <c r="C237" s="6">
        <f t="shared" si="12"/>
        <v>-2.4774324811525861E-2</v>
      </c>
      <c r="D237" s="6">
        <f t="shared" si="13"/>
        <v>0.13608578643810265</v>
      </c>
      <c r="E237" s="6">
        <f t="shared" si="11"/>
        <v>2.189695963707921</v>
      </c>
      <c r="F237" s="6">
        <f t="shared" si="10"/>
        <v>4.2685234004280002</v>
      </c>
      <c r="G237" s="6">
        <f t="shared" si="9"/>
        <v>6.5769862084961375</v>
      </c>
    </row>
    <row r="238" spans="1:7" x14ac:dyDescent="0.2">
      <c r="A238" s="9">
        <v>32689</v>
      </c>
      <c r="B238" s="18">
        <v>839.55499999999995</v>
      </c>
      <c r="C238" s="6">
        <f t="shared" si="12"/>
        <v>-1.154980485421464E-2</v>
      </c>
      <c r="D238" s="6">
        <f t="shared" si="13"/>
        <v>0.12482532519992984</v>
      </c>
      <c r="E238" s="6">
        <f t="shared" si="11"/>
        <v>2.1263685112087582</v>
      </c>
      <c r="F238" s="6">
        <f t="shared" si="10"/>
        <v>4.0617987350854028</v>
      </c>
      <c r="G238" s="6">
        <f t="shared" si="9"/>
        <v>6.7325602814670171</v>
      </c>
    </row>
    <row r="239" spans="1:7" x14ac:dyDescent="0.2">
      <c r="A239" s="9">
        <v>32720</v>
      </c>
      <c r="B239" s="18">
        <v>934.19399999999996</v>
      </c>
      <c r="C239" s="6">
        <f t="shared" si="12"/>
        <v>0.1127251937038074</v>
      </c>
      <c r="D239" s="6">
        <f t="shared" si="13"/>
        <v>0.22884529630199624</v>
      </c>
      <c r="E239" s="6">
        <f t="shared" si="11"/>
        <v>2.6062304574406481</v>
      </c>
      <c r="F239" s="6">
        <f t="shared" si="10"/>
        <v>4.5908291141513162</v>
      </c>
      <c r="G239" s="6">
        <f t="shared" si="9"/>
        <v>8.1458529135338331</v>
      </c>
    </row>
    <row r="240" spans="1:7" x14ac:dyDescent="0.2">
      <c r="A240" s="9">
        <v>32751</v>
      </c>
      <c r="B240" s="18">
        <v>911.35699999999997</v>
      </c>
      <c r="C240" s="6">
        <f t="shared" si="12"/>
        <v>-2.4445671883998377E-2</v>
      </c>
      <c r="D240" s="6">
        <f t="shared" si="13"/>
        <v>0.26885234033133165</v>
      </c>
      <c r="E240" s="6">
        <f t="shared" si="11"/>
        <v>2.1977663001143868</v>
      </c>
      <c r="F240" s="6">
        <f t="shared" si="10"/>
        <v>4.2441034139492597</v>
      </c>
      <c r="G240" s="6">
        <f t="shared" si="9"/>
        <v>8.8752478680637559</v>
      </c>
    </row>
    <row r="241" spans="1:7" x14ac:dyDescent="0.2">
      <c r="A241" s="9">
        <v>32780</v>
      </c>
      <c r="B241" s="18">
        <v>936.85599999999999</v>
      </c>
      <c r="C241" s="6">
        <f t="shared" si="12"/>
        <v>2.7979156356949142E-2</v>
      </c>
      <c r="D241" s="6">
        <f t="shared" si="13"/>
        <v>0.25161117939400413</v>
      </c>
      <c r="E241" s="6">
        <f t="shared" si="11"/>
        <v>2.3003226851917087</v>
      </c>
      <c r="F241" s="6">
        <f t="shared" si="10"/>
        <v>4.272863374138173</v>
      </c>
      <c r="G241" s="6">
        <f t="shared" si="9"/>
        <v>10.195697896749522</v>
      </c>
    </row>
    <row r="242" spans="1:7" x14ac:dyDescent="0.2">
      <c r="A242" s="9">
        <v>32812</v>
      </c>
      <c r="B242" s="18">
        <v>905.37699999999995</v>
      </c>
      <c r="C242" s="6">
        <f t="shared" si="12"/>
        <v>-3.3600681428095691E-2</v>
      </c>
      <c r="D242" s="6">
        <f t="shared" si="13"/>
        <v>0.13437000395924481</v>
      </c>
      <c r="E242" s="6">
        <f t="shared" si="11"/>
        <v>2.1563063235801665</v>
      </c>
      <c r="F242" s="6">
        <f t="shared" si="10"/>
        <v>4.5058197518851859</v>
      </c>
      <c r="G242" s="6">
        <f t="shared" si="9"/>
        <v>8.8744342287515412</v>
      </c>
    </row>
    <row r="243" spans="1:7" x14ac:dyDescent="0.2">
      <c r="A243" s="9">
        <v>32842</v>
      </c>
      <c r="B243" s="18">
        <v>941.28200000000004</v>
      </c>
      <c r="C243" s="6">
        <f t="shared" si="12"/>
        <v>3.9657512837193876E-2</v>
      </c>
      <c r="D243" s="6">
        <f t="shared" si="13"/>
        <v>0.13997233882277715</v>
      </c>
      <c r="E243" s="6">
        <f t="shared" si="11"/>
        <v>2.2944557026708248</v>
      </c>
      <c r="F243" s="6">
        <f t="shared" si="10"/>
        <v>4.5541380978793216</v>
      </c>
      <c r="G243" s="6">
        <f t="shared" si="9"/>
        <v>9.4289085611088339</v>
      </c>
    </row>
    <row r="244" spans="1:7" x14ac:dyDescent="0.2">
      <c r="A244" s="9">
        <v>32871</v>
      </c>
      <c r="B244" s="18">
        <v>971.29700000000003</v>
      </c>
      <c r="C244" s="6">
        <f t="shared" si="12"/>
        <v>3.1887362129521257E-2</v>
      </c>
      <c r="D244" s="6">
        <f t="shared" si="13"/>
        <v>0.16608440301768645</v>
      </c>
      <c r="E244" s="6">
        <f t="shared" si="11"/>
        <v>2.3307740052741135</v>
      </c>
      <c r="F244" s="6">
        <f t="shared" si="10"/>
        <v>4.5828083687780206</v>
      </c>
      <c r="G244" s="6">
        <f t="shared" si="9"/>
        <v>9.943205119538522</v>
      </c>
    </row>
    <row r="245" spans="1:7" x14ac:dyDescent="0.2">
      <c r="A245" s="9">
        <v>32904</v>
      </c>
      <c r="B245" s="18">
        <v>925.69500000000005</v>
      </c>
      <c r="C245" s="6">
        <f t="shared" si="12"/>
        <v>-4.6949594202391198E-2</v>
      </c>
      <c r="D245" s="6">
        <f t="shared" si="13"/>
        <v>7.2796912664565339E-2</v>
      </c>
      <c r="E245" s="6">
        <f t="shared" si="11"/>
        <v>2.0090594078716406</v>
      </c>
      <c r="F245" s="6">
        <f t="shared" si="10"/>
        <v>4.0190853146094829</v>
      </c>
      <c r="G245" s="6">
        <f t="shared" si="9"/>
        <v>8.102122889647104</v>
      </c>
    </row>
    <row r="246" spans="1:7" x14ac:dyDescent="0.2">
      <c r="A246" s="9">
        <v>32932</v>
      </c>
      <c r="B246" s="18">
        <v>885.75099999999998</v>
      </c>
      <c r="C246" s="6">
        <f t="shared" si="12"/>
        <v>-4.3150281680251146E-2</v>
      </c>
      <c r="D246" s="6">
        <f t="shared" si="13"/>
        <v>3.326388532446134E-2</v>
      </c>
      <c r="E246" s="6">
        <f t="shared" si="11"/>
        <v>1.8743124535551221</v>
      </c>
      <c r="F246" s="6">
        <f t="shared" si="10"/>
        <v>3.8007403673653002</v>
      </c>
      <c r="G246" s="6">
        <f t="shared" si="9"/>
        <v>7.0025929907935272</v>
      </c>
    </row>
    <row r="247" spans="1:7" x14ac:dyDescent="0.2">
      <c r="A247" s="9">
        <v>32962</v>
      </c>
      <c r="B247" s="18">
        <v>832.00599999999997</v>
      </c>
      <c r="C247" s="6">
        <f t="shared" si="12"/>
        <v>-6.067732353675015E-2</v>
      </c>
      <c r="D247" s="6">
        <f t="shared" si="13"/>
        <v>-2.2913224280901145E-2</v>
      </c>
      <c r="E247" s="6">
        <f t="shared" si="11"/>
        <v>1.6099774451893003</v>
      </c>
      <c r="F247" s="6">
        <f t="shared" si="10"/>
        <v>4.0538240528703939</v>
      </c>
      <c r="G247" s="6">
        <f t="shared" si="9"/>
        <v>6.4623387805621828</v>
      </c>
    </row>
    <row r="248" spans="1:7" x14ac:dyDescent="0.2">
      <c r="A248" s="9">
        <v>32993</v>
      </c>
      <c r="B248" s="18">
        <v>819.75400000000002</v>
      </c>
      <c r="C248" s="6">
        <f t="shared" si="12"/>
        <v>-1.4725855342389349E-2</v>
      </c>
      <c r="D248" s="6">
        <f t="shared" si="13"/>
        <v>-5.8773144480344208E-2</v>
      </c>
      <c r="E248" s="6">
        <f t="shared" si="11"/>
        <v>1.5792702879581153</v>
      </c>
      <c r="F248" s="6">
        <f t="shared" si="10"/>
        <v>3.6740790156400562</v>
      </c>
      <c r="G248" s="6">
        <f t="shared" si="9"/>
        <v>6.0600282485875709</v>
      </c>
    </row>
    <row r="249" spans="1:7" x14ac:dyDescent="0.2">
      <c r="A249" s="9">
        <v>33024</v>
      </c>
      <c r="B249" s="18">
        <v>905.81600000000003</v>
      </c>
      <c r="C249" s="6">
        <f t="shared" si="12"/>
        <v>0.10498515408281017</v>
      </c>
      <c r="D249" s="6">
        <f t="shared" si="13"/>
        <v>6.6462592642738905E-2</v>
      </c>
      <c r="E249" s="6">
        <f t="shared" si="11"/>
        <v>1.7114069852368923</v>
      </c>
      <c r="F249" s="6">
        <f t="shared" si="10"/>
        <v>3.9231270924822823</v>
      </c>
      <c r="G249" s="6">
        <f t="shared" ref="G249:G312" si="14">B249/B69-1</f>
        <v>6.6209931178380925</v>
      </c>
    </row>
    <row r="250" spans="1:7" x14ac:dyDescent="0.2">
      <c r="A250" s="9">
        <v>33053</v>
      </c>
      <c r="B250" s="18">
        <v>899.096</v>
      </c>
      <c r="C250" s="6">
        <f t="shared" si="12"/>
        <v>-7.4187252157171812E-3</v>
      </c>
      <c r="D250" s="6">
        <f t="shared" si="13"/>
        <v>7.0919713419609343E-2</v>
      </c>
      <c r="E250" s="6">
        <f t="shared" si="11"/>
        <v>1.6447655999505817</v>
      </c>
      <c r="F250" s="6">
        <f t="shared" si="10"/>
        <v>3.6638206047276443</v>
      </c>
      <c r="G250" s="6">
        <f t="shared" si="14"/>
        <v>6.470304762537805</v>
      </c>
    </row>
    <row r="251" spans="1:7" x14ac:dyDescent="0.2">
      <c r="A251" s="9">
        <v>33085</v>
      </c>
      <c r="B251" s="18">
        <v>907.01800000000003</v>
      </c>
      <c r="C251" s="6">
        <f t="shared" si="12"/>
        <v>8.8110724549992359E-3</v>
      </c>
      <c r="D251" s="6">
        <f t="shared" si="13"/>
        <v>-2.909031742871393E-2</v>
      </c>
      <c r="E251" s="6">
        <f t="shared" si="11"/>
        <v>1.6147739000582333</v>
      </c>
      <c r="F251" s="6">
        <f t="shared" si="10"/>
        <v>3.5654042844487401</v>
      </c>
      <c r="G251" s="6">
        <f t="shared" si="14"/>
        <v>6.9768701739573986</v>
      </c>
    </row>
    <row r="252" spans="1:7" x14ac:dyDescent="0.2">
      <c r="A252" s="9">
        <v>33116</v>
      </c>
      <c r="B252" s="18">
        <v>821.84400000000005</v>
      </c>
      <c r="C252" s="6">
        <f t="shared" si="12"/>
        <v>-9.3905523374398281E-2</v>
      </c>
      <c r="D252" s="6">
        <f t="shared" si="13"/>
        <v>-9.8219468331290471E-2</v>
      </c>
      <c r="E252" s="6">
        <f t="shared" si="11"/>
        <v>1.3505501388575074</v>
      </c>
      <c r="F252" s="6">
        <f t="shared" si="10"/>
        <v>3.0580680522019943</v>
      </c>
      <c r="G252" s="6">
        <f t="shared" si="14"/>
        <v>6.3414980570816031</v>
      </c>
    </row>
    <row r="253" spans="1:7" x14ac:dyDescent="0.2">
      <c r="A253" s="9">
        <v>33144</v>
      </c>
      <c r="B253" s="18">
        <v>734.90499999999997</v>
      </c>
      <c r="C253" s="6">
        <f t="shared" si="12"/>
        <v>-0.1057852828517335</v>
      </c>
      <c r="D253" s="6">
        <f t="shared" si="13"/>
        <v>-0.21556247705090215</v>
      </c>
      <c r="E253" s="6">
        <f t="shared" si="11"/>
        <v>1.0868378757503647</v>
      </c>
      <c r="F253" s="6">
        <f t="shared" ref="F253:F316" si="15">B253/B133-1</f>
        <v>2.5235243634062261</v>
      </c>
      <c r="G253" s="6">
        <f t="shared" si="14"/>
        <v>5.852197182310654</v>
      </c>
    </row>
    <row r="254" spans="1:7" x14ac:dyDescent="0.2">
      <c r="A254" s="9">
        <v>33177</v>
      </c>
      <c r="B254" s="18">
        <v>803.22699999999998</v>
      </c>
      <c r="C254" s="6">
        <f t="shared" si="12"/>
        <v>9.2967118198950871E-2</v>
      </c>
      <c r="D254" s="6">
        <f t="shared" si="13"/>
        <v>-0.11282592776268885</v>
      </c>
      <c r="E254" s="6">
        <f t="shared" si="11"/>
        <v>1.1648922980723619</v>
      </c>
      <c r="F254" s="6">
        <f t="shared" si="15"/>
        <v>2.7426589132116264</v>
      </c>
      <c r="G254" s="6">
        <f t="shared" si="14"/>
        <v>6.0065771683284046</v>
      </c>
    </row>
    <row r="255" spans="1:7" x14ac:dyDescent="0.2">
      <c r="A255" s="9">
        <v>33207</v>
      </c>
      <c r="B255" s="18">
        <v>789.75199999999995</v>
      </c>
      <c r="C255" s="6">
        <f t="shared" si="12"/>
        <v>-1.6776079489359774E-2</v>
      </c>
      <c r="D255" s="6">
        <f t="shared" si="13"/>
        <v>-0.16098257482879741</v>
      </c>
      <c r="E255" s="6">
        <f t="shared" si="11"/>
        <v>1.0163812208298864</v>
      </c>
      <c r="F255" s="6">
        <f t="shared" si="15"/>
        <v>2.532680849541054</v>
      </c>
      <c r="G255" s="6">
        <f t="shared" si="14"/>
        <v>5.7056565965323411</v>
      </c>
    </row>
    <row r="256" spans="1:7" x14ac:dyDescent="0.2">
      <c r="A256" s="9">
        <v>33238</v>
      </c>
      <c r="B256" s="18">
        <v>806.00400000000002</v>
      </c>
      <c r="C256" s="6">
        <f t="shared" si="12"/>
        <v>2.0578612019976017E-2</v>
      </c>
      <c r="D256" s="6">
        <f t="shared" si="13"/>
        <v>-0.17017760787894953</v>
      </c>
      <c r="E256" s="6">
        <f t="shared" si="11"/>
        <v>0.96631902513997159</v>
      </c>
      <c r="F256" s="6">
        <f t="shared" si="15"/>
        <v>2.6863760267832641</v>
      </c>
      <c r="G256" s="6">
        <f t="shared" si="14"/>
        <v>5.8377857900318135</v>
      </c>
    </row>
    <row r="257" spans="1:7" x14ac:dyDescent="0.2">
      <c r="A257" s="9">
        <v>33269</v>
      </c>
      <c r="B257" s="18">
        <v>835.19500000000005</v>
      </c>
      <c r="C257" s="6">
        <f t="shared" si="12"/>
        <v>3.6216941851405338E-2</v>
      </c>
      <c r="D257" s="6">
        <f t="shared" si="13"/>
        <v>-9.7764382436979824E-2</v>
      </c>
      <c r="E257" s="6">
        <f t="shared" ref="E257:E320" si="16">B257/B197-1</f>
        <v>1.0083175430665503</v>
      </c>
      <c r="F257" s="6">
        <f t="shared" si="15"/>
        <v>2.9349587750294468</v>
      </c>
      <c r="G257" s="6">
        <f t="shared" si="14"/>
        <v>5.5042287084916834</v>
      </c>
    </row>
    <row r="258" spans="1:7" x14ac:dyDescent="0.2">
      <c r="A258" s="9">
        <v>33297</v>
      </c>
      <c r="B258" s="18">
        <v>912.22400000000005</v>
      </c>
      <c r="C258" s="6">
        <f t="shared" si="12"/>
        <v>9.222876094804211E-2</v>
      </c>
      <c r="D258" s="6">
        <f t="shared" si="13"/>
        <v>2.9887632077186588E-2</v>
      </c>
      <c r="E258" s="6">
        <f t="shared" si="16"/>
        <v>1.0126998415829354</v>
      </c>
      <c r="F258" s="6">
        <f t="shared" si="15"/>
        <v>3.2860015598718277</v>
      </c>
      <c r="G258" s="6">
        <f t="shared" si="14"/>
        <v>6.1570556575499387</v>
      </c>
    </row>
    <row r="259" spans="1:7" x14ac:dyDescent="0.2">
      <c r="A259" s="9">
        <v>33326</v>
      </c>
      <c r="B259" s="18">
        <v>885.05899999999997</v>
      </c>
      <c r="C259" s="6">
        <f t="shared" si="12"/>
        <v>-2.9778870102080246E-2</v>
      </c>
      <c r="D259" s="6">
        <f t="shared" si="13"/>
        <v>6.3765165155059034E-2</v>
      </c>
      <c r="E259" s="6">
        <f t="shared" si="16"/>
        <v>0.77931349212731393</v>
      </c>
      <c r="F259" s="6">
        <f t="shared" si="15"/>
        <v>3.0161497447532613</v>
      </c>
      <c r="G259" s="6">
        <f t="shared" si="14"/>
        <v>5.8629973402811695</v>
      </c>
    </row>
    <row r="260" spans="1:7" x14ac:dyDescent="0.2">
      <c r="A260" s="9">
        <v>33358</v>
      </c>
      <c r="B260" s="18">
        <v>891.70399999999995</v>
      </c>
      <c r="C260" s="6">
        <f t="shared" si="12"/>
        <v>7.5079740446681864E-3</v>
      </c>
      <c r="D260" s="6">
        <f t="shared" si="13"/>
        <v>8.7770233509077089E-2</v>
      </c>
      <c r="E260" s="6">
        <f t="shared" si="16"/>
        <v>0.74512006575728496</v>
      </c>
      <c r="F260" s="6">
        <f t="shared" si="15"/>
        <v>3.0448895904777453</v>
      </c>
      <c r="G260" s="6">
        <f t="shared" si="14"/>
        <v>5.9652947563290404</v>
      </c>
    </row>
    <row r="261" spans="1:7" x14ac:dyDescent="0.2">
      <c r="A261" s="9">
        <v>33389</v>
      </c>
      <c r="B261" s="18">
        <v>911.63499999999999</v>
      </c>
      <c r="C261" s="6">
        <f t="shared" si="12"/>
        <v>2.2351587522316807E-2</v>
      </c>
      <c r="D261" s="6">
        <f t="shared" si="13"/>
        <v>6.4240419687884298E-3</v>
      </c>
      <c r="E261" s="6">
        <f t="shared" si="16"/>
        <v>0.78973747860093302</v>
      </c>
      <c r="F261" s="6">
        <f t="shared" si="15"/>
        <v>3.2182084869909628</v>
      </c>
      <c r="G261" s="6">
        <f t="shared" si="14"/>
        <v>6.2416354219623793</v>
      </c>
    </row>
    <row r="262" spans="1:7" x14ac:dyDescent="0.2">
      <c r="A262" s="9">
        <v>33417</v>
      </c>
      <c r="B262" s="18">
        <v>855.08100000000002</v>
      </c>
      <c r="C262" s="6">
        <f t="shared" si="12"/>
        <v>-6.203579283375471E-2</v>
      </c>
      <c r="D262" s="6">
        <f t="shared" si="13"/>
        <v>-4.8954727859983782E-2</v>
      </c>
      <c r="E262" s="6">
        <f t="shared" si="16"/>
        <v>0.61435335697051396</v>
      </c>
      <c r="F262" s="6">
        <f t="shared" si="15"/>
        <v>2.9639017787193405</v>
      </c>
      <c r="G262" s="6">
        <f t="shared" si="14"/>
        <v>5.589610209460397</v>
      </c>
    </row>
    <row r="263" spans="1:7" x14ac:dyDescent="0.2">
      <c r="A263" s="9">
        <v>33450</v>
      </c>
      <c r="B263" s="18">
        <v>895.18899999999996</v>
      </c>
      <c r="C263" s="6">
        <f t="shared" ref="C263:C326" si="17">B263/B262-1</f>
        <v>4.690549784172493E-2</v>
      </c>
      <c r="D263" s="6">
        <f t="shared" si="13"/>
        <v>-1.3041637541923112E-2</v>
      </c>
      <c r="E263" s="6">
        <f t="shared" si="16"/>
        <v>0.67702769789900619</v>
      </c>
      <c r="F263" s="6">
        <f t="shared" si="15"/>
        <v>3.2217333276741034</v>
      </c>
      <c r="G263" s="6">
        <f t="shared" si="14"/>
        <v>5.9638500793477922</v>
      </c>
    </row>
    <row r="264" spans="1:7" x14ac:dyDescent="0.2">
      <c r="A264" s="9">
        <v>33480</v>
      </c>
      <c r="B264" s="18">
        <v>892.06799999999998</v>
      </c>
      <c r="C264" s="6">
        <f t="shared" si="17"/>
        <v>-3.4864146007156371E-3</v>
      </c>
      <c r="D264" s="6">
        <f t="shared" si="13"/>
        <v>8.5446873129206846E-2</v>
      </c>
      <c r="E264" s="6">
        <f t="shared" si="16"/>
        <v>0.53725579399585399</v>
      </c>
      <c r="F264" s="6">
        <f t="shared" si="15"/>
        <v>3.2921313715489946</v>
      </c>
      <c r="G264" s="6">
        <f t="shared" si="14"/>
        <v>5.9553705089820355</v>
      </c>
    </row>
    <row r="265" spans="1:7" x14ac:dyDescent="0.2">
      <c r="A265" s="9">
        <v>33511</v>
      </c>
      <c r="B265" s="18">
        <v>915.18499999999995</v>
      </c>
      <c r="C265" s="6">
        <f t="shared" si="17"/>
        <v>2.5913943780070614E-2</v>
      </c>
      <c r="D265" s="6">
        <f t="shared" si="13"/>
        <v>0.24531061837924617</v>
      </c>
      <c r="E265" s="6">
        <f t="shared" si="16"/>
        <v>0.64278380309247596</v>
      </c>
      <c r="F265" s="6">
        <f t="shared" si="15"/>
        <v>3.7619753780192102</v>
      </c>
      <c r="G265" s="6">
        <f t="shared" si="14"/>
        <v>6.0761909180178293</v>
      </c>
    </row>
    <row r="266" spans="1:7" x14ac:dyDescent="0.2">
      <c r="A266" s="9">
        <v>33542</v>
      </c>
      <c r="B266" s="18">
        <v>929.74699999999996</v>
      </c>
      <c r="C266" s="6">
        <f t="shared" si="17"/>
        <v>1.5911537011642496E-2</v>
      </c>
      <c r="D266" s="6">
        <f t="shared" si="13"/>
        <v>0.15751462537987382</v>
      </c>
      <c r="E266" s="6">
        <f t="shared" si="16"/>
        <v>0.69854031933939842</v>
      </c>
      <c r="F266" s="6">
        <f t="shared" si="15"/>
        <v>3.6946486639332665</v>
      </c>
      <c r="G266" s="6">
        <f t="shared" si="14"/>
        <v>6.4494183065188118</v>
      </c>
    </row>
    <row r="267" spans="1:7" x14ac:dyDescent="0.2">
      <c r="A267" s="9">
        <v>33571</v>
      </c>
      <c r="B267" s="18">
        <v>888.95</v>
      </c>
      <c r="C267" s="6">
        <f t="shared" si="17"/>
        <v>-4.3879679095495727E-2</v>
      </c>
      <c r="D267" s="6">
        <f t="shared" si="13"/>
        <v>0.12560651951498714</v>
      </c>
      <c r="E267" s="6">
        <f t="shared" si="16"/>
        <v>0.55848960013464422</v>
      </c>
      <c r="F267" s="6">
        <f t="shared" si="15"/>
        <v>3.1787515688827677</v>
      </c>
      <c r="G267" s="6">
        <f t="shared" si="14"/>
        <v>6.1506137486124297</v>
      </c>
    </row>
    <row r="268" spans="1:7" x14ac:dyDescent="0.2">
      <c r="A268" s="9">
        <v>33603</v>
      </c>
      <c r="B268" s="18">
        <v>953.37599999999998</v>
      </c>
      <c r="C268" s="6">
        <f t="shared" si="17"/>
        <v>7.2474267394116554E-2</v>
      </c>
      <c r="D268" s="6">
        <f t="shared" si="13"/>
        <v>0.18284276504831243</v>
      </c>
      <c r="E268" s="6">
        <f t="shared" si="16"/>
        <v>0.63919307168168515</v>
      </c>
      <c r="F268" s="6">
        <f t="shared" si="15"/>
        <v>3.5795533694237225</v>
      </c>
      <c r="G268" s="6">
        <f t="shared" si="14"/>
        <v>6.1324709913441611</v>
      </c>
    </row>
    <row r="269" spans="1:7" x14ac:dyDescent="0.2">
      <c r="A269" s="9">
        <v>33634</v>
      </c>
      <c r="B269" s="18">
        <v>935.44500000000005</v>
      </c>
      <c r="C269" s="6">
        <f t="shared" si="17"/>
        <v>-1.8807899506595449E-2</v>
      </c>
      <c r="D269" s="6">
        <f t="shared" si="13"/>
        <v>0.12003184884966989</v>
      </c>
      <c r="E269" s="6">
        <f t="shared" si="16"/>
        <v>0.43963341438640779</v>
      </c>
      <c r="F269" s="6">
        <f t="shared" si="15"/>
        <v>3.5612106081809189</v>
      </c>
      <c r="G269" s="6">
        <f t="shared" si="14"/>
        <v>6.2414073385973063</v>
      </c>
    </row>
    <row r="270" spans="1:7" x14ac:dyDescent="0.2">
      <c r="A270" s="9">
        <v>33662</v>
      </c>
      <c r="B270" s="18">
        <v>919.024</v>
      </c>
      <c r="C270" s="6">
        <f t="shared" si="17"/>
        <v>-1.7554212166402183E-2</v>
      </c>
      <c r="D270" s="6">
        <f t="shared" si="13"/>
        <v>7.4543094678498623E-3</v>
      </c>
      <c r="E270" s="6">
        <f t="shared" si="16"/>
        <v>0.36953949505697059</v>
      </c>
      <c r="F270" s="6">
        <f t="shared" si="15"/>
        <v>3.7708296562392931</v>
      </c>
      <c r="G270" s="6">
        <f t="shared" si="14"/>
        <v>6.1456540163125037</v>
      </c>
    </row>
    <row r="271" spans="1:7" x14ac:dyDescent="0.2">
      <c r="A271" s="9">
        <v>33694</v>
      </c>
      <c r="B271" s="18">
        <v>875.45</v>
      </c>
      <c r="C271" s="6">
        <f t="shared" si="17"/>
        <v>-4.7413342850676332E-2</v>
      </c>
      <c r="D271" s="6">
        <f t="shared" si="13"/>
        <v>-1.0856903325088929E-2</v>
      </c>
      <c r="E271" s="6">
        <f t="shared" si="16"/>
        <v>0.22880868229937201</v>
      </c>
      <c r="F271" s="6">
        <f t="shared" si="15"/>
        <v>3.6730293955941304</v>
      </c>
      <c r="G271" s="6">
        <f t="shared" si="14"/>
        <v>5.8496741231055722</v>
      </c>
    </row>
    <row r="272" spans="1:7" x14ac:dyDescent="0.2">
      <c r="A272" s="9">
        <v>33724</v>
      </c>
      <c r="B272" s="18">
        <v>887.36800000000005</v>
      </c>
      <c r="C272" s="6">
        <f t="shared" si="17"/>
        <v>1.3613570163915734E-2</v>
      </c>
      <c r="D272" s="6">
        <f t="shared" si="13"/>
        <v>-4.8626001453395684E-3</v>
      </c>
      <c r="E272" s="6">
        <f t="shared" si="16"/>
        <v>0.17680415994186061</v>
      </c>
      <c r="F272" s="6">
        <f t="shared" si="15"/>
        <v>3.5158217219163168</v>
      </c>
      <c r="G272" s="6">
        <f t="shared" si="14"/>
        <v>5.8678544340046139</v>
      </c>
    </row>
    <row r="273" spans="1:7" x14ac:dyDescent="0.2">
      <c r="A273" s="9">
        <v>33753</v>
      </c>
      <c r="B273" s="18">
        <v>922.38199999999995</v>
      </c>
      <c r="C273" s="6">
        <f t="shared" si="17"/>
        <v>3.9458263088143708E-2</v>
      </c>
      <c r="D273" s="6">
        <f t="shared" ref="D273:D336" si="18">B273/B261-1</f>
        <v>1.1788709297032129E-2</v>
      </c>
      <c r="E273" s="6">
        <f t="shared" si="16"/>
        <v>0.22181291220763799</v>
      </c>
      <c r="F273" s="6">
        <f t="shared" si="15"/>
        <v>3.8162892336290479</v>
      </c>
      <c r="G273" s="6">
        <f t="shared" si="14"/>
        <v>6.2371499635153906</v>
      </c>
    </row>
    <row r="274" spans="1:7" x14ac:dyDescent="0.2">
      <c r="A274" s="9">
        <v>33785</v>
      </c>
      <c r="B274" s="18">
        <v>891.197</v>
      </c>
      <c r="C274" s="6">
        <f t="shared" si="17"/>
        <v>-3.3809202694761953E-2</v>
      </c>
      <c r="D274" s="6">
        <f t="shared" si="18"/>
        <v>4.2236934278740756E-2</v>
      </c>
      <c r="E274" s="6">
        <f t="shared" si="16"/>
        <v>0.18145747163007742</v>
      </c>
      <c r="F274" s="6">
        <f t="shared" si="15"/>
        <v>3.8745637928959775</v>
      </c>
      <c r="G274" s="6">
        <f t="shared" si="14"/>
        <v>5.7387806335019551</v>
      </c>
    </row>
    <row r="275" spans="1:7" x14ac:dyDescent="0.2">
      <c r="A275" s="9">
        <v>33816</v>
      </c>
      <c r="B275" s="18">
        <v>893.18100000000004</v>
      </c>
      <c r="C275" s="6">
        <f t="shared" si="17"/>
        <v>2.2262193431981103E-3</v>
      </c>
      <c r="D275" s="6">
        <f t="shared" si="18"/>
        <v>-2.2431017360579064E-3</v>
      </c>
      <c r="E275" s="6">
        <f t="shared" si="16"/>
        <v>0.16115457516594778</v>
      </c>
      <c r="F275" s="6">
        <f t="shared" si="15"/>
        <v>3.9500440592111463</v>
      </c>
      <c r="G275" s="6">
        <f t="shared" si="14"/>
        <v>5.8455578037340201</v>
      </c>
    </row>
    <row r="276" spans="1:7" x14ac:dyDescent="0.2">
      <c r="A276" s="9">
        <v>33847</v>
      </c>
      <c r="B276" s="18">
        <v>914.60699999999997</v>
      </c>
      <c r="C276" s="6">
        <f t="shared" si="17"/>
        <v>2.3988418920688925E-2</v>
      </c>
      <c r="D276" s="6">
        <f t="shared" si="18"/>
        <v>2.5266011111260589E-2</v>
      </c>
      <c r="E276" s="6">
        <f t="shared" si="16"/>
        <v>0.1228922910707051</v>
      </c>
      <c r="F276" s="6">
        <f t="shared" si="15"/>
        <v>3.7268710172566157</v>
      </c>
      <c r="G276" s="6">
        <f t="shared" si="14"/>
        <v>5.9839719604758779</v>
      </c>
    </row>
    <row r="277" spans="1:7" x14ac:dyDescent="0.2">
      <c r="A277" s="9">
        <v>33877</v>
      </c>
      <c r="B277" s="18">
        <v>905.92899999999997</v>
      </c>
      <c r="C277" s="6">
        <f t="shared" si="17"/>
        <v>-9.4882282772819071E-3</v>
      </c>
      <c r="D277" s="6">
        <f t="shared" si="18"/>
        <v>-1.0113802127438731E-2</v>
      </c>
      <c r="E277" s="6">
        <f t="shared" si="16"/>
        <v>0.1322003776796572</v>
      </c>
      <c r="F277" s="6">
        <f t="shared" si="15"/>
        <v>3.6613035178620121</v>
      </c>
      <c r="G277" s="6">
        <f t="shared" si="14"/>
        <v>5.8326105483863664</v>
      </c>
    </row>
    <row r="278" spans="1:7" x14ac:dyDescent="0.2">
      <c r="A278" s="9">
        <v>33907</v>
      </c>
      <c r="B278" s="18">
        <v>881.1</v>
      </c>
      <c r="C278" s="6">
        <f t="shared" si="17"/>
        <v>-2.7407225069514207E-2</v>
      </c>
      <c r="D278" s="6">
        <f t="shared" si="18"/>
        <v>-5.2322836212431945E-2</v>
      </c>
      <c r="E278" s="6">
        <f t="shared" si="16"/>
        <v>0.32674603150701853</v>
      </c>
      <c r="F278" s="6">
        <f t="shared" si="15"/>
        <v>3.2429116264735347</v>
      </c>
      <c r="G278" s="6">
        <f t="shared" si="14"/>
        <v>5.7608422086492119</v>
      </c>
    </row>
    <row r="279" spans="1:7" x14ac:dyDescent="0.2">
      <c r="A279" s="9">
        <v>33938</v>
      </c>
      <c r="B279" s="18">
        <v>896.58600000000001</v>
      </c>
      <c r="C279" s="6">
        <f t="shared" si="17"/>
        <v>1.7575757575757578E-2</v>
      </c>
      <c r="D279" s="6">
        <f t="shared" si="18"/>
        <v>8.5899094437256185E-3</v>
      </c>
      <c r="E279" s="6">
        <f t="shared" si="16"/>
        <v>0.38413514902919133</v>
      </c>
      <c r="F279" s="6">
        <f t="shared" si="15"/>
        <v>3.1010973328271296</v>
      </c>
      <c r="G279" s="6">
        <f t="shared" si="14"/>
        <v>5.7945315519449521</v>
      </c>
    </row>
    <row r="280" spans="1:7" x14ac:dyDescent="0.2">
      <c r="A280" s="9">
        <v>33969</v>
      </c>
      <c r="B280" s="18">
        <v>903.55</v>
      </c>
      <c r="C280" s="6">
        <f t="shared" si="17"/>
        <v>7.7672415139204976E-3</v>
      </c>
      <c r="D280" s="6">
        <f t="shared" si="18"/>
        <v>-5.2262695935286874E-2</v>
      </c>
      <c r="E280" s="6">
        <f t="shared" si="16"/>
        <v>0.33735628100837145</v>
      </c>
      <c r="F280" s="6">
        <f t="shared" si="15"/>
        <v>2.95613681740166</v>
      </c>
      <c r="G280" s="6">
        <f t="shared" si="14"/>
        <v>5.7140999442689955</v>
      </c>
    </row>
    <row r="281" spans="1:7" x14ac:dyDescent="0.2">
      <c r="A281" s="9">
        <v>33998</v>
      </c>
      <c r="B281" s="18">
        <v>906.30100000000004</v>
      </c>
      <c r="C281" s="6">
        <f t="shared" si="17"/>
        <v>3.0446571855460292E-3</v>
      </c>
      <c r="D281" s="6">
        <f t="shared" si="18"/>
        <v>-3.11552255878218E-2</v>
      </c>
      <c r="E281" s="6">
        <f t="shared" si="16"/>
        <v>0.30984820345910546</v>
      </c>
      <c r="F281" s="6">
        <f t="shared" si="15"/>
        <v>2.8859846584599289</v>
      </c>
      <c r="G281" s="6">
        <f t="shared" si="14"/>
        <v>5.9386675445580934</v>
      </c>
    </row>
    <row r="282" spans="1:7" x14ac:dyDescent="0.2">
      <c r="A282" s="9">
        <v>34026</v>
      </c>
      <c r="B282" s="18">
        <v>927.49900000000002</v>
      </c>
      <c r="C282" s="6">
        <f t="shared" si="17"/>
        <v>2.3389580282930256E-2</v>
      </c>
      <c r="D282" s="6">
        <f t="shared" si="18"/>
        <v>9.2217395846028172E-3</v>
      </c>
      <c r="E282" s="6">
        <f t="shared" si="16"/>
        <v>0.26730020358806894</v>
      </c>
      <c r="F282" s="6">
        <f t="shared" si="15"/>
        <v>2.8958433092231828</v>
      </c>
      <c r="G282" s="6">
        <f t="shared" si="14"/>
        <v>6.1559654970218816</v>
      </c>
    </row>
    <row r="283" spans="1:7" x14ac:dyDescent="0.2">
      <c r="A283" s="9">
        <v>34059</v>
      </c>
      <c r="B283" s="18">
        <v>981</v>
      </c>
      <c r="C283" s="6">
        <f t="shared" si="17"/>
        <v>5.7683081059925589E-2</v>
      </c>
      <c r="D283" s="6">
        <f t="shared" si="18"/>
        <v>0.12056656576617741</v>
      </c>
      <c r="E283" s="6">
        <f t="shared" si="16"/>
        <v>0.30145800443105997</v>
      </c>
      <c r="F283" s="6">
        <f t="shared" si="15"/>
        <v>2.9812180660452015</v>
      </c>
      <c r="G283" s="6">
        <f t="shared" si="14"/>
        <v>6.2411884111459681</v>
      </c>
    </row>
    <row r="284" spans="1:7" x14ac:dyDescent="0.2">
      <c r="A284" s="9">
        <v>34089</v>
      </c>
      <c r="B284" s="18">
        <v>1026.1949999999999</v>
      </c>
      <c r="C284" s="6">
        <f t="shared" si="17"/>
        <v>4.6070336391437205E-2</v>
      </c>
      <c r="D284" s="6">
        <f>B284/B272-1</f>
        <v>0.15644805762659897</v>
      </c>
      <c r="E284" s="6">
        <f t="shared" si="16"/>
        <v>0.34481362275841443</v>
      </c>
      <c r="F284" s="6">
        <f t="shared" si="15"/>
        <v>2.8877944179456194</v>
      </c>
      <c r="G284" s="6">
        <f t="shared" si="14"/>
        <v>6.2493924665856611</v>
      </c>
    </row>
    <row r="285" spans="1:7" x14ac:dyDescent="0.2">
      <c r="A285" s="9">
        <v>34120</v>
      </c>
      <c r="B285" s="18">
        <v>1049.5730000000001</v>
      </c>
      <c r="C285" s="6">
        <f t="shared" si="17"/>
        <v>2.2781245279893447E-2</v>
      </c>
      <c r="D285" s="6">
        <f t="shared" si="18"/>
        <v>0.13789406124577464</v>
      </c>
      <c r="E285" s="6">
        <f t="shared" si="16"/>
        <v>0.4038781526542754</v>
      </c>
      <c r="F285" s="6">
        <f t="shared" si="15"/>
        <v>3.0163820253096745</v>
      </c>
      <c r="G285" s="6">
        <f t="shared" si="14"/>
        <v>6.3227215326761144</v>
      </c>
    </row>
    <row r="286" spans="1:7" x14ac:dyDescent="0.2">
      <c r="A286" s="9">
        <v>34150</v>
      </c>
      <c r="B286" s="18">
        <v>1040.498</v>
      </c>
      <c r="C286" s="6">
        <f t="shared" si="17"/>
        <v>-8.6463733346799909E-3</v>
      </c>
      <c r="D286" s="6">
        <f t="shared" si="18"/>
        <v>0.16752861600745961</v>
      </c>
      <c r="E286" s="6">
        <f t="shared" si="16"/>
        <v>0.39404625214533495</v>
      </c>
      <c r="F286" s="6">
        <f t="shared" si="15"/>
        <v>2.861075240088466</v>
      </c>
      <c r="G286" s="6">
        <f t="shared" si="14"/>
        <v>6.1882417962003453</v>
      </c>
    </row>
    <row r="287" spans="1:7" x14ac:dyDescent="0.2">
      <c r="A287" s="9">
        <v>34180</v>
      </c>
      <c r="B287" s="18">
        <v>1061.664</v>
      </c>
      <c r="C287" s="6">
        <f t="shared" si="17"/>
        <v>2.0342182301167355E-2</v>
      </c>
      <c r="D287" s="6">
        <f t="shared" si="18"/>
        <v>0.18863253920537937</v>
      </c>
      <c r="E287" s="6">
        <f t="shared" si="16"/>
        <v>0.39652022240901008</v>
      </c>
      <c r="F287" s="6">
        <f t="shared" si="15"/>
        <v>3.0118200987023585</v>
      </c>
      <c r="G287" s="6">
        <f t="shared" si="14"/>
        <v>5.8414561060954622</v>
      </c>
    </row>
    <row r="288" spans="1:7" x14ac:dyDescent="0.2">
      <c r="A288" s="9">
        <v>34212</v>
      </c>
      <c r="B288" s="18">
        <v>1110.067</v>
      </c>
      <c r="C288" s="6">
        <f t="shared" si="17"/>
        <v>4.559163727883786E-2</v>
      </c>
      <c r="D288" s="6">
        <f t="shared" si="18"/>
        <v>0.21370927622465175</v>
      </c>
      <c r="E288" s="6">
        <f t="shared" si="16"/>
        <v>0.54550972985842039</v>
      </c>
      <c r="F288" s="6">
        <f t="shared" si="15"/>
        <v>3.1729959550696964</v>
      </c>
      <c r="G288" s="6">
        <f t="shared" si="14"/>
        <v>5.9931206964979813</v>
      </c>
    </row>
    <row r="289" spans="1:7" x14ac:dyDescent="0.2">
      <c r="A289" s="9">
        <v>34242</v>
      </c>
      <c r="B289" s="18">
        <v>1089.2919999999999</v>
      </c>
      <c r="C289" s="6">
        <f t="shared" si="17"/>
        <v>-1.871508656684695E-2</v>
      </c>
      <c r="D289" s="6">
        <f t="shared" si="18"/>
        <v>0.20240327884414788</v>
      </c>
      <c r="E289" s="6">
        <f t="shared" si="16"/>
        <v>0.45526104846897875</v>
      </c>
      <c r="F289" s="6">
        <f t="shared" si="15"/>
        <v>3.0142839243202602</v>
      </c>
      <c r="G289" s="6">
        <f t="shared" si="14"/>
        <v>5.7842875916318404</v>
      </c>
    </row>
    <row r="290" spans="1:7" x14ac:dyDescent="0.2">
      <c r="A290" s="9">
        <v>34271</v>
      </c>
      <c r="B290" s="18">
        <v>1119.047</v>
      </c>
      <c r="C290" s="6">
        <f t="shared" si="17"/>
        <v>2.7315907947547791E-2</v>
      </c>
      <c r="D290" s="6">
        <f t="shared" si="18"/>
        <v>0.27005674724775841</v>
      </c>
      <c r="E290" s="6">
        <f t="shared" si="16"/>
        <v>0.40208261290112435</v>
      </c>
      <c r="F290" s="6">
        <f t="shared" si="15"/>
        <v>3.1736952621783612</v>
      </c>
      <c r="G290" s="6">
        <f t="shared" si="14"/>
        <v>6.1081292240459382</v>
      </c>
    </row>
    <row r="291" spans="1:7" x14ac:dyDescent="0.2">
      <c r="A291" s="9">
        <v>34303</v>
      </c>
      <c r="B291" s="18">
        <v>1055.482</v>
      </c>
      <c r="C291" s="6">
        <f t="shared" si="17"/>
        <v>-5.6802797380270942E-2</v>
      </c>
      <c r="D291" s="6">
        <f t="shared" si="18"/>
        <v>0.17722337846006964</v>
      </c>
      <c r="E291" s="6">
        <f t="shared" si="16"/>
        <v>0.27827822493720511</v>
      </c>
      <c r="F291" s="6">
        <f t="shared" si="15"/>
        <v>2.8381024069003389</v>
      </c>
      <c r="G291" s="6">
        <f t="shared" si="14"/>
        <v>5.9504079442114062</v>
      </c>
    </row>
    <row r="292" spans="1:7" x14ac:dyDescent="0.2">
      <c r="A292" s="9">
        <v>34334</v>
      </c>
      <c r="B292" s="18">
        <v>1106.8710000000001</v>
      </c>
      <c r="C292" s="6">
        <f t="shared" si="17"/>
        <v>4.8687708554006726E-2</v>
      </c>
      <c r="D292" s="6">
        <f t="shared" si="18"/>
        <v>0.22502462508992327</v>
      </c>
      <c r="E292" s="6">
        <f t="shared" si="16"/>
        <v>0.32884690187717003</v>
      </c>
      <c r="F292" s="6">
        <f t="shared" si="15"/>
        <v>2.9747732283803878</v>
      </c>
      <c r="G292" s="6">
        <f t="shared" si="14"/>
        <v>6.0589011829979915</v>
      </c>
    </row>
    <row r="293" spans="1:7" x14ac:dyDescent="0.2">
      <c r="A293" s="9">
        <v>34365</v>
      </c>
      <c r="B293" s="18">
        <v>1179.617</v>
      </c>
      <c r="C293" s="6">
        <f t="shared" si="17"/>
        <v>6.5722202496948379E-2</v>
      </c>
      <c r="D293" s="6">
        <f t="shared" si="18"/>
        <v>0.30157309767946838</v>
      </c>
      <c r="E293" s="6">
        <f t="shared" si="16"/>
        <v>0.36706958093825315</v>
      </c>
      <c r="F293" s="6">
        <f t="shared" si="15"/>
        <v>3.2018280324429451</v>
      </c>
      <c r="G293" s="6">
        <f t="shared" si="14"/>
        <v>6.3354248154666033</v>
      </c>
    </row>
    <row r="294" spans="1:7" x14ac:dyDescent="0.2">
      <c r="A294" s="9">
        <v>34393</v>
      </c>
      <c r="B294" s="18">
        <v>1164.0909999999999</v>
      </c>
      <c r="C294" s="6">
        <f t="shared" si="17"/>
        <v>-1.3161899158794843E-2</v>
      </c>
      <c r="D294" s="6">
        <f t="shared" si="18"/>
        <v>0.25508598931103954</v>
      </c>
      <c r="E294" s="6">
        <f t="shared" si="16"/>
        <v>0.35795860183193406</v>
      </c>
      <c r="F294" s="6">
        <f t="shared" si="15"/>
        <v>3.2167737682114881</v>
      </c>
      <c r="G294" s="6">
        <f t="shared" si="14"/>
        <v>6.3807443570885107</v>
      </c>
    </row>
    <row r="295" spans="1:7" x14ac:dyDescent="0.2">
      <c r="A295" s="9">
        <v>34424</v>
      </c>
      <c r="B295" s="18">
        <v>1113.644</v>
      </c>
      <c r="C295" s="6">
        <f t="shared" si="17"/>
        <v>-4.3335959130342827E-2</v>
      </c>
      <c r="D295" s="6">
        <f t="shared" si="18"/>
        <v>0.13521304791029554</v>
      </c>
      <c r="E295" s="6">
        <f t="shared" si="16"/>
        <v>0.30783531039309842</v>
      </c>
      <c r="F295" s="6">
        <f t="shared" si="15"/>
        <v>2.8533594458246547</v>
      </c>
      <c r="G295" s="6">
        <f t="shared" si="14"/>
        <v>5.7773707080173802</v>
      </c>
    </row>
    <row r="296" spans="1:7" x14ac:dyDescent="0.2">
      <c r="A296" s="9">
        <v>34453</v>
      </c>
      <c r="B296" s="18">
        <v>1147.809</v>
      </c>
      <c r="C296" s="6">
        <f t="shared" si="17"/>
        <v>3.0678565142900238E-2</v>
      </c>
      <c r="D296" s="6">
        <f t="shared" si="18"/>
        <v>0.11850963998070552</v>
      </c>
      <c r="E296" s="6">
        <f t="shared" si="16"/>
        <v>0.31789372885909728</v>
      </c>
      <c r="F296" s="6">
        <f t="shared" si="15"/>
        <v>2.9867076055281356</v>
      </c>
      <c r="G296" s="6">
        <f t="shared" si="14"/>
        <v>5.9959772531953401</v>
      </c>
    </row>
    <row r="297" spans="1:7" x14ac:dyDescent="0.2">
      <c r="A297" s="9">
        <v>34485</v>
      </c>
      <c r="B297" s="18">
        <v>1150.502</v>
      </c>
      <c r="C297" s="6">
        <f t="shared" si="17"/>
        <v>2.346209168947011E-3</v>
      </c>
      <c r="D297" s="6">
        <f t="shared" si="18"/>
        <v>9.6161963007813434E-2</v>
      </c>
      <c r="E297" s="6">
        <f t="shared" si="16"/>
        <v>0.35454368852024731</v>
      </c>
      <c r="F297" s="6">
        <f t="shared" si="15"/>
        <v>3.3205825359390726</v>
      </c>
      <c r="G297" s="6">
        <f t="shared" si="14"/>
        <v>6.1364451198709791</v>
      </c>
    </row>
    <row r="298" spans="1:7" x14ac:dyDescent="0.2">
      <c r="A298" s="9">
        <v>34515</v>
      </c>
      <c r="B298" s="18">
        <v>1147.0440000000001</v>
      </c>
      <c r="C298" s="6">
        <f t="shared" si="17"/>
        <v>-3.0056444925778969E-3</v>
      </c>
      <c r="D298" s="6">
        <f t="shared" si="18"/>
        <v>0.10239904353492268</v>
      </c>
      <c r="E298" s="6">
        <f t="shared" si="16"/>
        <v>0.36625235988112781</v>
      </c>
      <c r="F298" s="6">
        <f t="shared" si="15"/>
        <v>3.2714083562970133</v>
      </c>
      <c r="G298" s="6">
        <f t="shared" si="14"/>
        <v>5.915694467053739</v>
      </c>
    </row>
    <row r="299" spans="1:7" x14ac:dyDescent="0.2">
      <c r="A299" s="9">
        <v>34544</v>
      </c>
      <c r="B299" s="18">
        <v>1168.588</v>
      </c>
      <c r="C299" s="6">
        <f t="shared" si="17"/>
        <v>1.8782191441653495E-2</v>
      </c>
      <c r="D299" s="6">
        <f t="shared" si="18"/>
        <v>0.10071359676884595</v>
      </c>
      <c r="E299" s="6">
        <f t="shared" si="16"/>
        <v>0.25090505826412923</v>
      </c>
      <c r="F299" s="6">
        <f t="shared" si="15"/>
        <v>3.5110519204786721</v>
      </c>
      <c r="G299" s="6">
        <f t="shared" si="14"/>
        <v>5.9935964187822428</v>
      </c>
    </row>
    <row r="300" spans="1:7" x14ac:dyDescent="0.2">
      <c r="A300" s="9">
        <v>34577</v>
      </c>
      <c r="B300" s="18">
        <v>1203.5139999999999</v>
      </c>
      <c r="C300" s="6">
        <f t="shared" si="17"/>
        <v>2.9887351230716064E-2</v>
      </c>
      <c r="D300" s="6">
        <f t="shared" si="18"/>
        <v>8.4181405266528841E-2</v>
      </c>
      <c r="E300" s="6">
        <f t="shared" si="16"/>
        <v>0.32057360617189534</v>
      </c>
      <c r="F300" s="6">
        <f t="shared" si="15"/>
        <v>3.2228857746370148</v>
      </c>
      <c r="G300" s="6">
        <f t="shared" si="14"/>
        <v>5.9252245564973203</v>
      </c>
    </row>
    <row r="301" spans="1:7" x14ac:dyDescent="0.2">
      <c r="A301" s="9">
        <v>34607</v>
      </c>
      <c r="B301" s="18">
        <v>1171.626</v>
      </c>
      <c r="C301" s="6">
        <f t="shared" si="17"/>
        <v>-2.6495744960174927E-2</v>
      </c>
      <c r="D301" s="6">
        <f t="shared" si="18"/>
        <v>7.5584875313506439E-2</v>
      </c>
      <c r="E301" s="6">
        <f t="shared" si="16"/>
        <v>0.25059347434397594</v>
      </c>
      <c r="F301" s="6">
        <f t="shared" si="15"/>
        <v>3.1273620133301394</v>
      </c>
      <c r="G301" s="6">
        <f t="shared" si="14"/>
        <v>5.5942085268045583</v>
      </c>
    </row>
    <row r="302" spans="1:7" x14ac:dyDescent="0.2">
      <c r="A302" s="9">
        <v>34638</v>
      </c>
      <c r="B302" s="18">
        <v>1204.684</v>
      </c>
      <c r="C302" s="6">
        <f t="shared" si="17"/>
        <v>2.8215488560342727E-2</v>
      </c>
      <c r="D302" s="6">
        <f t="shared" si="18"/>
        <v>7.652672318499576E-2</v>
      </c>
      <c r="E302" s="6">
        <f t="shared" si="16"/>
        <v>0.3305882521866581</v>
      </c>
      <c r="F302" s="6">
        <f t="shared" si="15"/>
        <v>3.1997441144582304</v>
      </c>
      <c r="G302" s="6">
        <f t="shared" si="14"/>
        <v>6.3259790805156895</v>
      </c>
    </row>
    <row r="303" spans="1:7" x14ac:dyDescent="0.2">
      <c r="A303" s="9">
        <v>34668</v>
      </c>
      <c r="B303" s="18">
        <v>1152.1690000000001</v>
      </c>
      <c r="C303" s="6">
        <f t="shared" si="17"/>
        <v>-4.3592344548445849E-2</v>
      </c>
      <c r="D303" s="6">
        <f t="shared" si="18"/>
        <v>9.1604593920123767E-2</v>
      </c>
      <c r="E303" s="6">
        <f t="shared" si="16"/>
        <v>0.22404231675523389</v>
      </c>
      <c r="F303" s="6">
        <f t="shared" si="15"/>
        <v>3.0325531907446885</v>
      </c>
      <c r="G303" s="6">
        <f t="shared" si="14"/>
        <v>5.7985000649067127</v>
      </c>
    </row>
    <row r="304" spans="1:7" x14ac:dyDescent="0.2">
      <c r="A304" s="9">
        <v>34698</v>
      </c>
      <c r="B304" s="18">
        <v>1163.056</v>
      </c>
      <c r="C304" s="6">
        <f t="shared" si="17"/>
        <v>9.4491346321590175E-3</v>
      </c>
      <c r="D304" s="6">
        <f t="shared" si="18"/>
        <v>5.0760206022201215E-2</v>
      </c>
      <c r="E304" s="6">
        <f t="shared" si="16"/>
        <v>0.19742571015868471</v>
      </c>
      <c r="F304" s="6">
        <f t="shared" si="15"/>
        <v>2.9883544286434418</v>
      </c>
      <c r="G304" s="6">
        <f t="shared" si="14"/>
        <v>5.6849982756638697</v>
      </c>
    </row>
    <row r="305" spans="1:7" x14ac:dyDescent="0.2">
      <c r="A305" s="9">
        <v>34730</v>
      </c>
      <c r="B305" s="18">
        <v>1145.319</v>
      </c>
      <c r="C305" s="6">
        <f t="shared" si="17"/>
        <v>-1.5250340482315661E-2</v>
      </c>
      <c r="D305" s="6">
        <f t="shared" si="18"/>
        <v>-2.9075538924922206E-2</v>
      </c>
      <c r="E305" s="6">
        <f t="shared" si="16"/>
        <v>0.23725309092087565</v>
      </c>
      <c r="F305" s="6">
        <f t="shared" si="15"/>
        <v>2.7229680531537266</v>
      </c>
      <c r="G305" s="6">
        <f t="shared" si="14"/>
        <v>5.2098788190961587</v>
      </c>
    </row>
    <row r="306" spans="1:7" x14ac:dyDescent="0.2">
      <c r="A306" s="9">
        <v>34758</v>
      </c>
      <c r="B306" s="18">
        <v>1161.7380000000001</v>
      </c>
      <c r="C306" s="6">
        <f t="shared" si="17"/>
        <v>1.4335744015422813E-2</v>
      </c>
      <c r="D306" s="6">
        <f t="shared" si="18"/>
        <v>-2.0213196391002386E-3</v>
      </c>
      <c r="E306" s="6">
        <f t="shared" si="16"/>
        <v>0.31158531009279145</v>
      </c>
      <c r="F306" s="6">
        <f t="shared" si="15"/>
        <v>2.7699059906996668</v>
      </c>
      <c r="G306" s="6">
        <f t="shared" si="14"/>
        <v>5.2965805434057991</v>
      </c>
    </row>
    <row r="307" spans="1:7" x14ac:dyDescent="0.2">
      <c r="A307" s="9">
        <v>34789</v>
      </c>
      <c r="B307" s="18">
        <v>1217.451</v>
      </c>
      <c r="C307" s="6">
        <f t="shared" si="17"/>
        <v>4.7956596065550139E-2</v>
      </c>
      <c r="D307" s="6">
        <f t="shared" si="18"/>
        <v>9.3213809799181702E-2</v>
      </c>
      <c r="E307" s="6">
        <f t="shared" si="16"/>
        <v>0.46327189948149416</v>
      </c>
      <c r="F307" s="6">
        <f t="shared" si="15"/>
        <v>2.819106653826005</v>
      </c>
      <c r="G307" s="6">
        <f t="shared" si="14"/>
        <v>6.3951187214889238</v>
      </c>
    </row>
    <row r="308" spans="1:7" x14ac:dyDescent="0.2">
      <c r="A308" s="9">
        <v>34817</v>
      </c>
      <c r="B308" s="18">
        <v>1259.598</v>
      </c>
      <c r="C308" s="6">
        <f t="shared" si="17"/>
        <v>3.4619052430036046E-2</v>
      </c>
      <c r="D308" s="6">
        <f t="shared" si="18"/>
        <v>9.7393381651476929E-2</v>
      </c>
      <c r="E308" s="6">
        <f t="shared" si="16"/>
        <v>0.53655608877785288</v>
      </c>
      <c r="F308" s="6">
        <f t="shared" si="15"/>
        <v>2.9631934655658476</v>
      </c>
      <c r="G308" s="6">
        <f t="shared" si="14"/>
        <v>6.1819845709105206</v>
      </c>
    </row>
    <row r="309" spans="1:7" x14ac:dyDescent="0.2">
      <c r="A309" s="9">
        <v>34850</v>
      </c>
      <c r="B309" s="18">
        <v>1270.088</v>
      </c>
      <c r="C309" s="6">
        <f t="shared" si="17"/>
        <v>8.3280538711556495E-3</v>
      </c>
      <c r="D309" s="6">
        <f t="shared" si="18"/>
        <v>0.10394245294662685</v>
      </c>
      <c r="E309" s="6">
        <f t="shared" si="16"/>
        <v>0.40214789758626468</v>
      </c>
      <c r="F309" s="6">
        <f t="shared" si="15"/>
        <v>2.8017936038506206</v>
      </c>
      <c r="G309" s="6">
        <f t="shared" si="14"/>
        <v>5.902952302274012</v>
      </c>
    </row>
    <row r="310" spans="1:7" x14ac:dyDescent="0.2">
      <c r="A310" s="9">
        <v>34880</v>
      </c>
      <c r="B310" s="18">
        <v>1269.412</v>
      </c>
      <c r="C310" s="6">
        <f t="shared" si="17"/>
        <v>-5.3224658448858264E-4</v>
      </c>
      <c r="D310" s="6">
        <f t="shared" si="18"/>
        <v>0.10668117352080642</v>
      </c>
      <c r="E310" s="6">
        <f t="shared" si="16"/>
        <v>0.41187592871061596</v>
      </c>
      <c r="F310" s="6">
        <f t="shared" si="15"/>
        <v>2.7340808876521172</v>
      </c>
      <c r="G310" s="6">
        <f t="shared" si="14"/>
        <v>5.5847360476395496</v>
      </c>
    </row>
    <row r="311" spans="1:7" x14ac:dyDescent="0.2">
      <c r="A311" s="9">
        <v>34911</v>
      </c>
      <c r="B311" s="18">
        <v>1332.64</v>
      </c>
      <c r="C311" s="6">
        <f t="shared" si="17"/>
        <v>4.9808887894552845E-2</v>
      </c>
      <c r="D311" s="6">
        <f t="shared" si="18"/>
        <v>0.14038480627903094</v>
      </c>
      <c r="E311" s="6">
        <f t="shared" si="16"/>
        <v>0.46925419341181773</v>
      </c>
      <c r="F311" s="6">
        <f t="shared" si="15"/>
        <v>2.8417675174843322</v>
      </c>
      <c r="G311" s="6">
        <f t="shared" si="14"/>
        <v>5.7077393895465898</v>
      </c>
    </row>
    <row r="312" spans="1:7" x14ac:dyDescent="0.2">
      <c r="A312" s="9">
        <v>34942</v>
      </c>
      <c r="B312" s="18">
        <v>1302.664</v>
      </c>
      <c r="C312" s="6">
        <f t="shared" si="17"/>
        <v>-2.2493696722295731E-2</v>
      </c>
      <c r="D312" s="6">
        <f t="shared" si="18"/>
        <v>8.2383752910228036E-2</v>
      </c>
      <c r="E312" s="6">
        <f t="shared" si="16"/>
        <v>0.58505020417500142</v>
      </c>
      <c r="F312" s="6">
        <f t="shared" si="15"/>
        <v>2.72573997751967</v>
      </c>
      <c r="G312" s="6">
        <f t="shared" si="14"/>
        <v>5.4322415946988221</v>
      </c>
    </row>
    <row r="313" spans="1:7" x14ac:dyDescent="0.2">
      <c r="A313" s="9">
        <v>34971</v>
      </c>
      <c r="B313" s="18">
        <v>1340.3240000000001</v>
      </c>
      <c r="C313" s="6">
        <f t="shared" si="17"/>
        <v>2.89099875332397E-2</v>
      </c>
      <c r="D313" s="6">
        <f t="shared" si="18"/>
        <v>0.14398622085887491</v>
      </c>
      <c r="E313" s="6">
        <f t="shared" si="16"/>
        <v>0.82380579802831666</v>
      </c>
      <c r="F313" s="6">
        <f t="shared" si="15"/>
        <v>2.8059870173386114</v>
      </c>
      <c r="G313" s="6">
        <f t="shared" ref="G313:G376" si="19">B313/B133-1</f>
        <v>5.4262241634743091</v>
      </c>
    </row>
    <row r="314" spans="1:7" x14ac:dyDescent="0.2">
      <c r="A314" s="9">
        <v>35003</v>
      </c>
      <c r="B314" s="18">
        <v>1318.933</v>
      </c>
      <c r="C314" s="6">
        <f t="shared" si="17"/>
        <v>-1.5959573953760464E-2</v>
      </c>
      <c r="D314" s="6">
        <f t="shared" si="18"/>
        <v>9.4837318334102472E-2</v>
      </c>
      <c r="E314" s="6">
        <f t="shared" si="16"/>
        <v>0.64204266041853675</v>
      </c>
      <c r="F314" s="6">
        <f t="shared" si="15"/>
        <v>2.5548455086463409</v>
      </c>
      <c r="G314" s="6">
        <f t="shared" si="19"/>
        <v>5.1456055988891682</v>
      </c>
    </row>
    <row r="315" spans="1:7" x14ac:dyDescent="0.2">
      <c r="A315" s="9">
        <v>35033</v>
      </c>
      <c r="B315" s="18">
        <v>1364.441</v>
      </c>
      <c r="C315" s="6">
        <f t="shared" si="17"/>
        <v>3.4503648024577505E-2</v>
      </c>
      <c r="D315" s="6">
        <f t="shared" si="18"/>
        <v>0.18423686108548298</v>
      </c>
      <c r="E315" s="6">
        <f t="shared" si="16"/>
        <v>0.72768286753309908</v>
      </c>
      <c r="F315" s="6">
        <f t="shared" si="15"/>
        <v>2.4836672896432694</v>
      </c>
      <c r="G315" s="6">
        <f t="shared" si="19"/>
        <v>5.1033521802143529</v>
      </c>
    </row>
    <row r="316" spans="1:7" x14ac:dyDescent="0.2">
      <c r="A316" s="9">
        <v>35062</v>
      </c>
      <c r="B316" s="18">
        <v>1404.0450000000001</v>
      </c>
      <c r="C316" s="6">
        <f t="shared" si="17"/>
        <v>2.9025806172637836E-2</v>
      </c>
      <c r="D316" s="6">
        <f t="shared" si="18"/>
        <v>0.20720326450317095</v>
      </c>
      <c r="E316" s="6">
        <f t="shared" si="16"/>
        <v>0.7419826700611909</v>
      </c>
      <c r="F316" s="6">
        <f t="shared" si="15"/>
        <v>2.4252936656054453</v>
      </c>
      <c r="G316" s="6">
        <f t="shared" si="19"/>
        <v>5.4216031539854743</v>
      </c>
    </row>
    <row r="317" spans="1:7" x14ac:dyDescent="0.2">
      <c r="A317" s="9">
        <v>35095</v>
      </c>
      <c r="B317" s="18">
        <v>1429.154</v>
      </c>
      <c r="C317" s="6">
        <f t="shared" si="17"/>
        <v>1.788332995025077E-2</v>
      </c>
      <c r="D317" s="6">
        <f t="shared" si="18"/>
        <v>0.24782178589545789</v>
      </c>
      <c r="E317" s="6">
        <f t="shared" si="16"/>
        <v>0.71116206394913761</v>
      </c>
      <c r="F317" s="6">
        <f t="shared" ref="F317:F380" si="20">B317/B197-1</f>
        <v>2.4365567920590188</v>
      </c>
      <c r="G317" s="6">
        <f t="shared" si="19"/>
        <v>5.7333521790341582</v>
      </c>
    </row>
    <row r="318" spans="1:7" x14ac:dyDescent="0.2">
      <c r="A318" s="9">
        <v>35124</v>
      </c>
      <c r="B318" s="18">
        <v>1437.5640000000001</v>
      </c>
      <c r="C318" s="6">
        <f t="shared" si="17"/>
        <v>5.8846002600139169E-3</v>
      </c>
      <c r="D318" s="6">
        <f t="shared" si="18"/>
        <v>0.23742530587791744</v>
      </c>
      <c r="E318" s="6">
        <f t="shared" si="16"/>
        <v>0.57588925527063539</v>
      </c>
      <c r="F318" s="6">
        <f t="shared" si="20"/>
        <v>2.1717920544354574</v>
      </c>
      <c r="G318" s="6">
        <f t="shared" si="19"/>
        <v>5.7542638062751958</v>
      </c>
    </row>
    <row r="319" spans="1:7" x14ac:dyDescent="0.2">
      <c r="A319" s="9">
        <v>35153</v>
      </c>
      <c r="B319" s="18">
        <v>1461.1880000000001</v>
      </c>
      <c r="C319" s="6">
        <f t="shared" si="17"/>
        <v>1.6433355314963372E-2</v>
      </c>
      <c r="D319" s="6">
        <f t="shared" si="18"/>
        <v>0.20020271863097583</v>
      </c>
      <c r="E319" s="6">
        <f t="shared" si="16"/>
        <v>0.65094982368407095</v>
      </c>
      <c r="F319" s="6">
        <f t="shared" si="20"/>
        <v>1.9375572961062772</v>
      </c>
      <c r="G319" s="6">
        <f t="shared" si="19"/>
        <v>5.6304617129892236</v>
      </c>
    </row>
    <row r="320" spans="1:7" x14ac:dyDescent="0.2">
      <c r="A320" s="9">
        <v>35185</v>
      </c>
      <c r="B320" s="18">
        <v>1495.2470000000001</v>
      </c>
      <c r="C320" s="6">
        <f t="shared" si="17"/>
        <v>2.3309115596350294E-2</v>
      </c>
      <c r="D320" s="6">
        <f t="shared" si="18"/>
        <v>0.18708270416434458</v>
      </c>
      <c r="E320" s="6">
        <f t="shared" si="16"/>
        <v>0.67684231538716899</v>
      </c>
      <c r="F320" s="6">
        <f t="shared" si="20"/>
        <v>1.9262911716930544</v>
      </c>
      <c r="G320" s="6">
        <f t="shared" si="19"/>
        <v>5.7826420263821605</v>
      </c>
    </row>
    <row r="321" spans="1:7" x14ac:dyDescent="0.2">
      <c r="A321" s="9">
        <v>35216</v>
      </c>
      <c r="B321" s="18">
        <v>1496.24</v>
      </c>
      <c r="C321" s="6">
        <f t="shared" si="17"/>
        <v>6.6410432523844598E-4</v>
      </c>
      <c r="D321" s="6">
        <f t="shared" si="18"/>
        <v>0.17806010292200236</v>
      </c>
      <c r="E321" s="6">
        <f t="shared" ref="E321:E384" si="21">B321/B261-1</f>
        <v>0.64127090337689974</v>
      </c>
      <c r="F321" s="6">
        <f t="shared" si="20"/>
        <v>1.9374440483108479</v>
      </c>
      <c r="G321" s="6">
        <f t="shared" si="19"/>
        <v>5.9232228540757639</v>
      </c>
    </row>
    <row r="322" spans="1:7" x14ac:dyDescent="0.2">
      <c r="A322" s="9">
        <v>35244</v>
      </c>
      <c r="B322" s="18">
        <v>1503.5060000000001</v>
      </c>
      <c r="C322" s="6">
        <f t="shared" si="17"/>
        <v>4.8561728065017462E-3</v>
      </c>
      <c r="D322" s="6">
        <f t="shared" si="18"/>
        <v>0.18441136526202695</v>
      </c>
      <c r="E322" s="6">
        <f t="shared" si="21"/>
        <v>0.75831997202604207</v>
      </c>
      <c r="F322" s="6">
        <f t="shared" si="20"/>
        <v>1.8385497494685414</v>
      </c>
      <c r="G322" s="6">
        <f t="shared" si="19"/>
        <v>5.9698076646717686</v>
      </c>
    </row>
    <row r="323" spans="1:7" x14ac:dyDescent="0.2">
      <c r="A323" s="9">
        <v>35277</v>
      </c>
      <c r="B323" s="18">
        <v>1450.069</v>
      </c>
      <c r="C323" s="6">
        <f t="shared" si="17"/>
        <v>-3.5541594114024244E-2</v>
      </c>
      <c r="D323" s="6">
        <f t="shared" si="18"/>
        <v>8.8117571136991035E-2</v>
      </c>
      <c r="E323" s="6">
        <f t="shared" si="21"/>
        <v>0.61984675861745409</v>
      </c>
      <c r="F323" s="6">
        <f t="shared" si="20"/>
        <v>1.7165278805533961</v>
      </c>
      <c r="G323" s="6">
        <f t="shared" si="19"/>
        <v>5.8385610465801747</v>
      </c>
    </row>
    <row r="324" spans="1:7" x14ac:dyDescent="0.2">
      <c r="A324" s="9">
        <v>35307</v>
      </c>
      <c r="B324" s="18">
        <v>1466.4349999999999</v>
      </c>
      <c r="C324" s="6">
        <f t="shared" si="17"/>
        <v>1.1286359476686991E-2</v>
      </c>
      <c r="D324" s="6">
        <f t="shared" si="18"/>
        <v>0.1257200628865156</v>
      </c>
      <c r="E324" s="6">
        <f t="shared" si="21"/>
        <v>0.6438601093190206</v>
      </c>
      <c r="F324" s="6">
        <f t="shared" si="20"/>
        <v>1.5270334775693222</v>
      </c>
      <c r="G324" s="6">
        <f t="shared" si="19"/>
        <v>6.0556635456461283</v>
      </c>
    </row>
    <row r="325" spans="1:7" x14ac:dyDescent="0.2">
      <c r="A325" s="9">
        <v>35338</v>
      </c>
      <c r="B325" s="18">
        <v>1523.547</v>
      </c>
      <c r="C325" s="6">
        <f t="shared" si="17"/>
        <v>3.8946151721692468E-2</v>
      </c>
      <c r="D325" s="6">
        <f t="shared" si="18"/>
        <v>0.13670052912579345</v>
      </c>
      <c r="E325" s="6">
        <f t="shared" si="21"/>
        <v>0.6647421013237762</v>
      </c>
      <c r="F325" s="6">
        <f t="shared" si="20"/>
        <v>1.7348113603808333</v>
      </c>
      <c r="G325" s="6">
        <f t="shared" si="19"/>
        <v>6.9274608972557834</v>
      </c>
    </row>
    <row r="326" spans="1:7" x14ac:dyDescent="0.2">
      <c r="A326" s="9">
        <v>35369</v>
      </c>
      <c r="B326" s="18">
        <v>1533.8810000000001</v>
      </c>
      <c r="C326" s="6">
        <f t="shared" si="17"/>
        <v>6.7828560589204834E-3</v>
      </c>
      <c r="D326" s="6">
        <f t="shared" si="18"/>
        <v>0.16297112893528332</v>
      </c>
      <c r="E326" s="6">
        <f t="shared" si="21"/>
        <v>0.64978322059657101</v>
      </c>
      <c r="F326" s="6">
        <f t="shared" si="20"/>
        <v>1.8022233183528811</v>
      </c>
      <c r="G326" s="6">
        <f t="shared" si="19"/>
        <v>6.7451525923532145</v>
      </c>
    </row>
    <row r="327" spans="1:7" x14ac:dyDescent="0.2">
      <c r="A327" s="9">
        <v>35398</v>
      </c>
      <c r="B327" s="18">
        <v>1619.5350000000001</v>
      </c>
      <c r="C327" s="6">
        <f t="shared" ref="C327:C390" si="22">B327/B326-1</f>
        <v>5.5841359271025626E-2</v>
      </c>
      <c r="D327" s="6">
        <f t="shared" si="18"/>
        <v>0.18695861528640667</v>
      </c>
      <c r="E327" s="6">
        <f t="shared" si="21"/>
        <v>0.82185162270093937</v>
      </c>
      <c r="F327" s="6">
        <f t="shared" si="20"/>
        <v>1.8393368069678395</v>
      </c>
      <c r="G327" s="6">
        <f t="shared" si="19"/>
        <v>6.6130653266331665</v>
      </c>
    </row>
    <row r="328" spans="1:7" x14ac:dyDescent="0.2">
      <c r="A328" s="9">
        <v>35430</v>
      </c>
      <c r="B328" s="18">
        <v>1593.2940000000001</v>
      </c>
      <c r="C328" s="6">
        <f t="shared" si="22"/>
        <v>-1.6202798951550856E-2</v>
      </c>
      <c r="D328" s="6">
        <f t="shared" si="18"/>
        <v>0.13478841490123172</v>
      </c>
      <c r="E328" s="6">
        <f t="shared" si="21"/>
        <v>0.67121261705769819</v>
      </c>
      <c r="F328" s="6">
        <f t="shared" si="20"/>
        <v>1.7394401431879962</v>
      </c>
      <c r="G328" s="6">
        <f t="shared" si="19"/>
        <v>6.6534073714700188</v>
      </c>
    </row>
    <row r="329" spans="1:7" x14ac:dyDescent="0.2">
      <c r="A329" s="9">
        <v>35461</v>
      </c>
      <c r="B329" s="18">
        <v>1612.1969999999999</v>
      </c>
      <c r="C329" s="6">
        <f t="shared" si="22"/>
        <v>1.1864100410846845E-2</v>
      </c>
      <c r="D329" s="6">
        <f t="shared" si="18"/>
        <v>0.12807786984467717</v>
      </c>
      <c r="E329" s="6">
        <f t="shared" si="21"/>
        <v>0.72345461251062315</v>
      </c>
      <c r="F329" s="6">
        <f t="shared" si="20"/>
        <v>1.4811428483486719</v>
      </c>
      <c r="G329" s="6">
        <f t="shared" si="19"/>
        <v>6.8610394613017887</v>
      </c>
    </row>
    <row r="330" spans="1:7" x14ac:dyDescent="0.2">
      <c r="A330" s="9">
        <v>35489</v>
      </c>
      <c r="B330" s="18">
        <v>1630.4380000000001</v>
      </c>
      <c r="C330" s="6">
        <f t="shared" si="22"/>
        <v>1.1314374111848657E-2</v>
      </c>
      <c r="D330" s="6">
        <f t="shared" si="18"/>
        <v>0.13416724403226565</v>
      </c>
      <c r="E330" s="6">
        <f t="shared" si="21"/>
        <v>0.77409730322603121</v>
      </c>
      <c r="F330" s="6">
        <f t="shared" si="20"/>
        <v>1.4296963248421122</v>
      </c>
      <c r="G330" s="6">
        <f t="shared" si="19"/>
        <v>7.4639160272849043</v>
      </c>
    </row>
    <row r="331" spans="1:7" x14ac:dyDescent="0.2">
      <c r="A331" s="9">
        <v>35520</v>
      </c>
      <c r="B331" s="18">
        <v>1597.883</v>
      </c>
      <c r="C331" s="6">
        <f t="shared" si="22"/>
        <v>-1.9967027265066273E-2</v>
      </c>
      <c r="D331" s="6">
        <f t="shared" si="18"/>
        <v>9.355059034155766E-2</v>
      </c>
      <c r="E331" s="6">
        <f t="shared" si="21"/>
        <v>0.82521331886458382</v>
      </c>
      <c r="F331" s="6">
        <f t="shared" si="20"/>
        <v>1.2428379732692529</v>
      </c>
      <c r="G331" s="6">
        <f t="shared" si="19"/>
        <v>7.529275492284123</v>
      </c>
    </row>
    <row r="332" spans="1:7" x14ac:dyDescent="0.2">
      <c r="A332" s="9">
        <v>35550</v>
      </c>
      <c r="B332" s="18">
        <v>1649.809</v>
      </c>
      <c r="C332" s="6">
        <f t="shared" si="22"/>
        <v>3.2496747258716541E-2</v>
      </c>
      <c r="D332" s="6">
        <f t="shared" si="18"/>
        <v>0.1033688748414141</v>
      </c>
      <c r="E332" s="6">
        <f t="shared" si="21"/>
        <v>0.85921624399347274</v>
      </c>
      <c r="F332" s="6">
        <f t="shared" si="20"/>
        <v>1.1879334101630001</v>
      </c>
      <c r="G332" s="6">
        <f t="shared" si="19"/>
        <v>7.3958891003653893</v>
      </c>
    </row>
    <row r="333" spans="1:7" x14ac:dyDescent="0.2">
      <c r="A333" s="9">
        <v>35580</v>
      </c>
      <c r="B333" s="18">
        <v>1751.34</v>
      </c>
      <c r="C333" s="6">
        <f t="shared" si="22"/>
        <v>6.1541063238229388E-2</v>
      </c>
      <c r="D333" s="6">
        <f t="shared" si="18"/>
        <v>0.17049403838956301</v>
      </c>
      <c r="E333" s="6">
        <f t="shared" si="21"/>
        <v>0.89871441550247089</v>
      </c>
      <c r="F333" s="6">
        <f t="shared" si="20"/>
        <v>1.3198737894556971</v>
      </c>
      <c r="G333" s="6">
        <f t="shared" si="19"/>
        <v>8.1447577971208212</v>
      </c>
    </row>
    <row r="334" spans="1:7" x14ac:dyDescent="0.2">
      <c r="A334" s="9">
        <v>35611</v>
      </c>
      <c r="B334" s="18">
        <v>1838.3879999999999</v>
      </c>
      <c r="C334" s="6">
        <f t="shared" si="22"/>
        <v>4.9703655486655896E-2</v>
      </c>
      <c r="D334" s="6">
        <f t="shared" si="18"/>
        <v>0.22273406291694209</v>
      </c>
      <c r="E334" s="6">
        <f t="shared" si="21"/>
        <v>1.0628301037817676</v>
      </c>
      <c r="F334" s="6">
        <f t="shared" si="20"/>
        <v>1.437146038816417</v>
      </c>
      <c r="G334" s="6">
        <f t="shared" si="19"/>
        <v>9.0553969347904566</v>
      </c>
    </row>
    <row r="335" spans="1:7" x14ac:dyDescent="0.2">
      <c r="A335" s="9">
        <v>35642</v>
      </c>
      <c r="B335" s="18">
        <v>1922.758</v>
      </c>
      <c r="C335" s="6">
        <f t="shared" si="22"/>
        <v>4.5893467537864829E-2</v>
      </c>
      <c r="D335" s="6">
        <f t="shared" si="18"/>
        <v>0.32597690178881145</v>
      </c>
      <c r="E335" s="6">
        <f t="shared" si="21"/>
        <v>1.1527081297071926</v>
      </c>
      <c r="F335" s="6">
        <f t="shared" si="20"/>
        <v>1.4996268938064374</v>
      </c>
      <c r="G335" s="6">
        <f t="shared" si="19"/>
        <v>9.6560000886726272</v>
      </c>
    </row>
    <row r="336" spans="1:7" x14ac:dyDescent="0.2">
      <c r="A336" s="9">
        <v>35671</v>
      </c>
      <c r="B336" s="18">
        <v>1793.8320000000001</v>
      </c>
      <c r="C336" s="6">
        <f t="shared" si="22"/>
        <v>-6.7052640009819142E-2</v>
      </c>
      <c r="D336" s="6">
        <f t="shared" si="18"/>
        <v>0.22326049228230382</v>
      </c>
      <c r="E336" s="6">
        <f t="shared" si="21"/>
        <v>0.96131453181530446</v>
      </c>
      <c r="F336" s="6">
        <f t="shared" si="20"/>
        <v>1.2023449681403546</v>
      </c>
      <c r="G336" s="6">
        <f t="shared" si="19"/>
        <v>8.2708808161619913</v>
      </c>
    </row>
    <row r="337" spans="1:7" x14ac:dyDescent="0.2">
      <c r="A337" s="9">
        <v>35703</v>
      </c>
      <c r="B337" s="18">
        <v>1890.9829999999999</v>
      </c>
      <c r="C337" s="6">
        <f t="shared" si="22"/>
        <v>5.4158360426171281E-2</v>
      </c>
      <c r="D337" s="6">
        <f t="shared" ref="D337:D400" si="23">B337/B325-1</f>
        <v>0.24117142431444516</v>
      </c>
      <c r="E337" s="6">
        <f t="shared" si="21"/>
        <v>1.0873412817119221</v>
      </c>
      <c r="F337" s="6">
        <f t="shared" si="20"/>
        <v>1.3632885875005778</v>
      </c>
      <c r="G337" s="6">
        <f t="shared" si="19"/>
        <v>8.729731259422385</v>
      </c>
    </row>
    <row r="338" spans="1:7" x14ac:dyDescent="0.2">
      <c r="A338" s="9">
        <v>35734</v>
      </c>
      <c r="B338" s="18">
        <v>1791.153</v>
      </c>
      <c r="C338" s="6">
        <f t="shared" si="22"/>
        <v>-5.2792648056592784E-2</v>
      </c>
      <c r="D338" s="6">
        <f t="shared" si="23"/>
        <v>0.16772617954065527</v>
      </c>
      <c r="E338" s="6">
        <f t="shared" si="21"/>
        <v>1.0328600612870273</v>
      </c>
      <c r="F338" s="6">
        <f t="shared" si="20"/>
        <v>1.6970890189216781</v>
      </c>
      <c r="G338" s="6">
        <f t="shared" si="19"/>
        <v>7.625245589028431</v>
      </c>
    </row>
    <row r="339" spans="1:7" x14ac:dyDescent="0.2">
      <c r="A339" s="9">
        <v>35762</v>
      </c>
      <c r="B339" s="18">
        <v>1822.5440000000001</v>
      </c>
      <c r="C339" s="6">
        <f t="shared" si="22"/>
        <v>1.7525582683333152E-2</v>
      </c>
      <c r="D339" s="6">
        <f t="shared" si="23"/>
        <v>0.12535017767445589</v>
      </c>
      <c r="E339" s="6">
        <f t="shared" si="21"/>
        <v>1.0327598244897871</v>
      </c>
      <c r="F339" s="6">
        <f t="shared" si="20"/>
        <v>1.8136143226107242</v>
      </c>
      <c r="G339" s="6">
        <f t="shared" si="19"/>
        <v>7.3365458944932094</v>
      </c>
    </row>
    <row r="340" spans="1:7" x14ac:dyDescent="0.2">
      <c r="A340" s="9">
        <v>35795</v>
      </c>
      <c r="B340" s="18">
        <v>1844.451</v>
      </c>
      <c r="C340" s="6">
        <f t="shared" si="22"/>
        <v>1.2020011588197654E-2</v>
      </c>
      <c r="D340" s="6">
        <f t="shared" si="23"/>
        <v>0.15763380769650803</v>
      </c>
      <c r="E340" s="6">
        <f t="shared" si="21"/>
        <v>1.0413380554479552</v>
      </c>
      <c r="F340" s="6">
        <f t="shared" si="20"/>
        <v>1.7299962701147384</v>
      </c>
      <c r="G340" s="6">
        <f t="shared" si="19"/>
        <v>7.0758126379207678</v>
      </c>
    </row>
    <row r="341" spans="1:7" x14ac:dyDescent="0.2">
      <c r="A341" s="9">
        <v>35825</v>
      </c>
      <c r="B341" s="18">
        <v>1895.546</v>
      </c>
      <c r="C341" s="6">
        <f t="shared" si="22"/>
        <v>2.7702009974783781E-2</v>
      </c>
      <c r="D341" s="6">
        <f t="shared" si="23"/>
        <v>0.17575333535541882</v>
      </c>
      <c r="E341" s="6">
        <f t="shared" si="21"/>
        <v>1.091519263467656</v>
      </c>
      <c r="F341" s="6">
        <f t="shared" si="20"/>
        <v>1.7395727497532203</v>
      </c>
      <c r="G341" s="6">
        <f t="shared" si="19"/>
        <v>7.1276117707087199</v>
      </c>
    </row>
    <row r="342" spans="1:7" x14ac:dyDescent="0.2">
      <c r="A342" s="9">
        <v>35853</v>
      </c>
      <c r="B342" s="18">
        <v>2023.462</v>
      </c>
      <c r="C342" s="6">
        <f t="shared" si="22"/>
        <v>6.7482403486910814E-2</v>
      </c>
      <c r="D342" s="6">
        <f t="shared" si="23"/>
        <v>0.24105424431962441</v>
      </c>
      <c r="E342" s="6">
        <f t="shared" si="21"/>
        <v>1.1816325408437098</v>
      </c>
      <c r="F342" s="6">
        <f t="shared" si="20"/>
        <v>1.7647833631655896</v>
      </c>
      <c r="G342" s="6">
        <f t="shared" si="19"/>
        <v>7.4992985374295387</v>
      </c>
    </row>
    <row r="343" spans="1:7" x14ac:dyDescent="0.2">
      <c r="A343" s="9">
        <v>35885</v>
      </c>
      <c r="B343" s="18">
        <v>2108.5949999999998</v>
      </c>
      <c r="C343" s="6">
        <f t="shared" si="22"/>
        <v>4.207294231371761E-2</v>
      </c>
      <c r="D343" s="6">
        <f t="shared" si="23"/>
        <v>0.31961789442656308</v>
      </c>
      <c r="E343" s="6">
        <f t="shared" si="21"/>
        <v>1.1494342507645259</v>
      </c>
      <c r="F343" s="6">
        <f t="shared" si="20"/>
        <v>1.7973984106557701</v>
      </c>
      <c r="G343" s="6">
        <f t="shared" si="19"/>
        <v>7.5573664709200621</v>
      </c>
    </row>
    <row r="344" spans="1:7" x14ac:dyDescent="0.2">
      <c r="A344" s="9">
        <v>35915</v>
      </c>
      <c r="B344" s="18">
        <v>2128.884</v>
      </c>
      <c r="C344" s="6">
        <f t="shared" si="22"/>
        <v>9.6220469080123827E-3</v>
      </c>
      <c r="D344" s="6">
        <f t="shared" si="23"/>
        <v>0.29038209877628263</v>
      </c>
      <c r="E344" s="6">
        <f t="shared" si="21"/>
        <v>1.0745413883326269</v>
      </c>
      <c r="F344" s="6">
        <f t="shared" si="20"/>
        <v>1.789871520005871</v>
      </c>
      <c r="G344" s="6">
        <f t="shared" si="19"/>
        <v>7.0653904293567429</v>
      </c>
    </row>
    <row r="345" spans="1:7" x14ac:dyDescent="0.2">
      <c r="A345" s="9">
        <v>35944</v>
      </c>
      <c r="B345" s="18">
        <v>2101.886</v>
      </c>
      <c r="C345" s="6">
        <f t="shared" si="22"/>
        <v>-1.268176189966197E-2</v>
      </c>
      <c r="D345" s="6">
        <f t="shared" si="23"/>
        <v>0.20015873559674313</v>
      </c>
      <c r="E345" s="6">
        <f t="shared" si="21"/>
        <v>1.0026105854476057</v>
      </c>
      <c r="F345" s="6">
        <f t="shared" si="20"/>
        <v>1.8114212491840815</v>
      </c>
      <c r="G345" s="6">
        <f t="shared" si="19"/>
        <v>7.0432491590866473</v>
      </c>
    </row>
    <row r="346" spans="1:7" x14ac:dyDescent="0.2">
      <c r="A346" s="9">
        <v>35976</v>
      </c>
      <c r="B346" s="18">
        <v>2151.4499999999998</v>
      </c>
      <c r="C346" s="6">
        <f t="shared" si="22"/>
        <v>2.35807270232542E-2</v>
      </c>
      <c r="D346" s="6">
        <f t="shared" si="23"/>
        <v>0.17029158153773838</v>
      </c>
      <c r="E346" s="6">
        <f t="shared" si="21"/>
        <v>1.0677118072307681</v>
      </c>
      <c r="F346" s="6">
        <f t="shared" si="20"/>
        <v>1.8824858953867096</v>
      </c>
      <c r="G346" s="6">
        <f t="shared" si="19"/>
        <v>6.9835908625372936</v>
      </c>
    </row>
    <row r="347" spans="1:7" x14ac:dyDescent="0.2">
      <c r="A347" s="9">
        <v>36007</v>
      </c>
      <c r="B347" s="18">
        <v>2147.6790000000001</v>
      </c>
      <c r="C347" s="6">
        <f t="shared" si="22"/>
        <v>-1.752771386739016E-3</v>
      </c>
      <c r="D347" s="6">
        <f t="shared" si="23"/>
        <v>0.11697831968453642</v>
      </c>
      <c r="E347" s="6">
        <f t="shared" si="21"/>
        <v>1.0229366353196494</v>
      </c>
      <c r="F347" s="6">
        <f t="shared" si="20"/>
        <v>1.8250719198759309</v>
      </c>
      <c r="G347" s="6">
        <f t="shared" si="19"/>
        <v>7.1156578519766924</v>
      </c>
    </row>
    <row r="348" spans="1:7" x14ac:dyDescent="0.2">
      <c r="A348" s="9">
        <v>36038</v>
      </c>
      <c r="B348" s="18">
        <v>1860.9580000000001</v>
      </c>
      <c r="C348" s="6">
        <f t="shared" si="22"/>
        <v>-0.13350272550041231</v>
      </c>
      <c r="D348" s="6">
        <f t="shared" si="23"/>
        <v>3.7420449629619768E-2</v>
      </c>
      <c r="E348" s="6">
        <f t="shared" si="21"/>
        <v>0.676437548364198</v>
      </c>
      <c r="F348" s="6">
        <f t="shared" si="20"/>
        <v>1.5909505424968637</v>
      </c>
      <c r="G348" s="6">
        <f t="shared" si="19"/>
        <v>5.9957671082507558</v>
      </c>
    </row>
    <row r="349" spans="1:7" x14ac:dyDescent="0.2">
      <c r="A349" s="9">
        <v>36068</v>
      </c>
      <c r="B349" s="18">
        <v>1893.5509999999999</v>
      </c>
      <c r="C349" s="6">
        <f t="shared" si="22"/>
        <v>1.7514097577699062E-2</v>
      </c>
      <c r="D349" s="6">
        <f t="shared" si="23"/>
        <v>1.358023842625844E-3</v>
      </c>
      <c r="E349" s="6">
        <f t="shared" si="21"/>
        <v>0.73833187060953365</v>
      </c>
      <c r="F349" s="6">
        <f t="shared" si="20"/>
        <v>1.5297266606102711</v>
      </c>
      <c r="G349" s="6">
        <f t="shared" si="19"/>
        <v>5.9781576833214176</v>
      </c>
    </row>
    <row r="350" spans="1:7" x14ac:dyDescent="0.2">
      <c r="A350" s="9">
        <v>36098</v>
      </c>
      <c r="B350" s="18">
        <v>2064.4029999999998</v>
      </c>
      <c r="C350" s="6">
        <f t="shared" si="22"/>
        <v>9.0228359310100315E-2</v>
      </c>
      <c r="D350" s="6">
        <f t="shared" si="23"/>
        <v>0.15255536517539259</v>
      </c>
      <c r="E350" s="6">
        <f t="shared" si="21"/>
        <v>0.84478668009475899</v>
      </c>
      <c r="F350" s="6">
        <f t="shared" si="20"/>
        <v>1.58654332867245</v>
      </c>
      <c r="G350" s="6">
        <f t="shared" si="19"/>
        <v>6.6995774264412429</v>
      </c>
    </row>
    <row r="351" spans="1:7" x14ac:dyDescent="0.2">
      <c r="A351" s="9">
        <v>36129</v>
      </c>
      <c r="B351" s="18">
        <v>2186.848</v>
      </c>
      <c r="C351" s="6">
        <f t="shared" si="22"/>
        <v>5.9312547017224881E-2</v>
      </c>
      <c r="D351" s="6">
        <f t="shared" si="23"/>
        <v>0.19988762959906592</v>
      </c>
      <c r="E351" s="6">
        <f t="shared" si="21"/>
        <v>1.0718951152175027</v>
      </c>
      <c r="F351" s="6">
        <f t="shared" si="20"/>
        <v>1.6484584101362953</v>
      </c>
      <c r="G351" s="6">
        <f t="shared" si="19"/>
        <v>6.9521456285613512</v>
      </c>
    </row>
    <row r="352" spans="1:7" x14ac:dyDescent="0.2">
      <c r="A352" s="9">
        <v>36160</v>
      </c>
      <c r="B352" s="18">
        <v>2293.3539999999998</v>
      </c>
      <c r="C352" s="6">
        <f t="shared" si="22"/>
        <v>4.8702973411960837E-2</v>
      </c>
      <c r="D352" s="6">
        <f t="shared" si="23"/>
        <v>0.24338027955201835</v>
      </c>
      <c r="E352" s="6">
        <f t="shared" si="21"/>
        <v>1.0719252740382572</v>
      </c>
      <c r="F352" s="6">
        <f t="shared" si="20"/>
        <v>1.7532714813267445</v>
      </c>
      <c r="G352" s="6">
        <f t="shared" si="19"/>
        <v>7.2354331104519627</v>
      </c>
    </row>
    <row r="353" spans="1:7" x14ac:dyDescent="0.2">
      <c r="A353" s="9">
        <v>36189</v>
      </c>
      <c r="B353" s="18">
        <v>2343.2379999999998</v>
      </c>
      <c r="C353" s="6">
        <f t="shared" si="22"/>
        <v>2.1751548169188117E-2</v>
      </c>
      <c r="D353" s="6">
        <f t="shared" si="23"/>
        <v>0.23618102646941819</v>
      </c>
      <c r="E353" s="6">
        <f t="shared" si="21"/>
        <v>0.9864396664341053</v>
      </c>
      <c r="F353" s="6">
        <f t="shared" si="20"/>
        <v>1.7156012423511959</v>
      </c>
      <c r="G353" s="6">
        <f t="shared" si="19"/>
        <v>7.3466778751794379</v>
      </c>
    </row>
    <row r="354" spans="1:7" x14ac:dyDescent="0.2">
      <c r="A354" s="9">
        <v>36217</v>
      </c>
      <c r="B354" s="18">
        <v>2280.5720000000001</v>
      </c>
      <c r="C354" s="6">
        <f t="shared" si="22"/>
        <v>-2.6743335504118559E-2</v>
      </c>
      <c r="D354" s="6">
        <f t="shared" si="23"/>
        <v>0.12706440743636405</v>
      </c>
      <c r="E354" s="6">
        <f t="shared" si="21"/>
        <v>0.95910113556414434</v>
      </c>
      <c r="F354" s="6">
        <f t="shared" si="20"/>
        <v>1.6603782388980397</v>
      </c>
      <c r="G354" s="6">
        <f t="shared" si="19"/>
        <v>7.2610862777202225</v>
      </c>
    </row>
    <row r="355" spans="1:7" x14ac:dyDescent="0.2">
      <c r="A355" s="9">
        <v>36250</v>
      </c>
      <c r="B355" s="18">
        <v>2375.1930000000002</v>
      </c>
      <c r="C355" s="6">
        <f t="shared" si="22"/>
        <v>4.149002969430482E-2</v>
      </c>
      <c r="D355" s="6">
        <f t="shared" si="23"/>
        <v>0.12643395246597877</v>
      </c>
      <c r="E355" s="6">
        <f t="shared" si="21"/>
        <v>1.1328117423521342</v>
      </c>
      <c r="F355" s="6">
        <f t="shared" si="20"/>
        <v>1.7893665070691482</v>
      </c>
      <c r="G355" s="6">
        <f t="shared" si="19"/>
        <v>7.2184902735583361</v>
      </c>
    </row>
    <row r="356" spans="1:7" x14ac:dyDescent="0.2">
      <c r="A356" s="9">
        <v>36280</v>
      </c>
      <c r="B356" s="18">
        <v>2468.4929999999999</v>
      </c>
      <c r="C356" s="6">
        <f t="shared" si="22"/>
        <v>3.9281018426712944E-2</v>
      </c>
      <c r="D356" s="6">
        <f t="shared" si="23"/>
        <v>0.15952442688281754</v>
      </c>
      <c r="E356" s="6">
        <f t="shared" si="21"/>
        <v>1.1506130375349906</v>
      </c>
      <c r="F356" s="6">
        <f t="shared" si="20"/>
        <v>1.8342794353699787</v>
      </c>
      <c r="G356" s="6">
        <f t="shared" si="19"/>
        <v>7.5738653532887135</v>
      </c>
    </row>
    <row r="357" spans="1:7" x14ac:dyDescent="0.2">
      <c r="A357" s="9">
        <v>36311</v>
      </c>
      <c r="B357" s="18">
        <v>2377.9589999999998</v>
      </c>
      <c r="C357" s="6">
        <f t="shared" si="22"/>
        <v>-3.6675817999078819E-2</v>
      </c>
      <c r="D357" s="6">
        <f t="shared" si="23"/>
        <v>0.1313453726795839</v>
      </c>
      <c r="E357" s="6">
        <f t="shared" si="21"/>
        <v>1.0668881931539449</v>
      </c>
      <c r="F357" s="6">
        <f t="shared" si="20"/>
        <v>1.7996903569136942</v>
      </c>
      <c r="G357" s="6">
        <f t="shared" si="19"/>
        <v>7.9301610310795994</v>
      </c>
    </row>
    <row r="358" spans="1:7" x14ac:dyDescent="0.2">
      <c r="A358" s="9">
        <v>36341</v>
      </c>
      <c r="B358" s="18">
        <v>2488.5369999999998</v>
      </c>
      <c r="C358" s="6">
        <f t="shared" si="22"/>
        <v>4.6501222266658093E-2</v>
      </c>
      <c r="D358" s="6">
        <f t="shared" si="23"/>
        <v>0.15667898394106294</v>
      </c>
      <c r="E358" s="6">
        <f t="shared" si="21"/>
        <v>1.1695218317693126</v>
      </c>
      <c r="F358" s="6">
        <f t="shared" si="20"/>
        <v>1.9641143224684505</v>
      </c>
      <c r="G358" s="6">
        <f t="shared" si="19"/>
        <v>8.266913681388246</v>
      </c>
    </row>
    <row r="359" spans="1:7" x14ac:dyDescent="0.2">
      <c r="A359" s="9">
        <v>36371</v>
      </c>
      <c r="B359" s="18">
        <v>2480.7359999999999</v>
      </c>
      <c r="C359" s="6">
        <f t="shared" si="22"/>
        <v>-3.1347735637444751E-3</v>
      </c>
      <c r="D359" s="6">
        <f t="shared" si="23"/>
        <v>0.15507764428483006</v>
      </c>
      <c r="E359" s="6">
        <f t="shared" si="21"/>
        <v>1.1228491136311516</v>
      </c>
      <c r="F359" s="6">
        <f t="shared" si="20"/>
        <v>1.6554826941727305</v>
      </c>
      <c r="G359" s="6">
        <f t="shared" si="19"/>
        <v>8.5762825709322517</v>
      </c>
    </row>
    <row r="360" spans="1:7" x14ac:dyDescent="0.2">
      <c r="A360" s="9">
        <v>36403</v>
      </c>
      <c r="B360" s="18">
        <v>2475.989</v>
      </c>
      <c r="C360" s="6">
        <f t="shared" si="22"/>
        <v>-1.9135450124478925E-3</v>
      </c>
      <c r="D360" s="6">
        <f t="shared" si="23"/>
        <v>0.33049160701101266</v>
      </c>
      <c r="E360" s="6">
        <f t="shared" si="21"/>
        <v>1.0572997073569566</v>
      </c>
      <c r="F360" s="6">
        <f t="shared" si="20"/>
        <v>1.7168156935207608</v>
      </c>
      <c r="G360" s="6">
        <f t="shared" si="19"/>
        <v>7.6877416683625857</v>
      </c>
    </row>
    <row r="361" spans="1:7" x14ac:dyDescent="0.2">
      <c r="A361" s="9">
        <v>36433</v>
      </c>
      <c r="B361" s="18">
        <v>2451.6439999999998</v>
      </c>
      <c r="C361" s="6">
        <f t="shared" si="22"/>
        <v>-9.8324346352105518E-3</v>
      </c>
      <c r="D361" s="6">
        <f t="shared" si="23"/>
        <v>0.29473354559766274</v>
      </c>
      <c r="E361" s="6">
        <f t="shared" si="21"/>
        <v>1.0925141640762495</v>
      </c>
      <c r="F361" s="6">
        <f t="shared" si="20"/>
        <v>1.6168845585660976</v>
      </c>
      <c r="G361" s="6">
        <f t="shared" si="19"/>
        <v>7.6365634731635819</v>
      </c>
    </row>
    <row r="362" spans="1:7" x14ac:dyDescent="0.2">
      <c r="A362" s="9">
        <v>36462</v>
      </c>
      <c r="B362" s="18">
        <v>2578.7440000000001</v>
      </c>
      <c r="C362" s="6">
        <f t="shared" si="22"/>
        <v>5.1842763468105568E-2</v>
      </c>
      <c r="D362" s="6">
        <f t="shared" si="23"/>
        <v>0.24914757438349033</v>
      </c>
      <c r="E362" s="6">
        <f t="shared" si="21"/>
        <v>1.1405978663284317</v>
      </c>
      <c r="F362" s="6">
        <f t="shared" si="20"/>
        <v>1.8482543735924373</v>
      </c>
      <c r="G362" s="6">
        <f t="shared" si="19"/>
        <v>7.9899632905346767</v>
      </c>
    </row>
    <row r="363" spans="1:7" x14ac:dyDescent="0.2">
      <c r="A363" s="9">
        <v>36494</v>
      </c>
      <c r="B363" s="18">
        <v>2650.9560000000001</v>
      </c>
      <c r="C363" s="6">
        <f t="shared" si="22"/>
        <v>2.8002779647766429E-2</v>
      </c>
      <c r="D363" s="6">
        <f t="shared" si="23"/>
        <v>0.21222691289015061</v>
      </c>
      <c r="E363" s="6">
        <f t="shared" si="21"/>
        <v>1.3008395469761815</v>
      </c>
      <c r="F363" s="6">
        <f t="shared" si="20"/>
        <v>1.8163249695627877</v>
      </c>
      <c r="G363" s="6">
        <f t="shared" si="19"/>
        <v>8.2782578565503631</v>
      </c>
    </row>
    <row r="364" spans="1:7" x14ac:dyDescent="0.2">
      <c r="A364" s="9">
        <v>36525</v>
      </c>
      <c r="B364" s="18">
        <v>2865.1990000000001</v>
      </c>
      <c r="C364" s="6">
        <f t="shared" si="22"/>
        <v>8.0817259886621917E-2</v>
      </c>
      <c r="D364" s="6">
        <f t="shared" si="23"/>
        <v>0.24934877040352266</v>
      </c>
      <c r="E364" s="6">
        <f t="shared" si="21"/>
        <v>1.4635090657715537</v>
      </c>
      <c r="F364" s="6">
        <f t="shared" si="20"/>
        <v>1.9498690925638607</v>
      </c>
      <c r="G364" s="6">
        <f t="shared" si="19"/>
        <v>8.8253472924732446</v>
      </c>
    </row>
    <row r="365" spans="1:7" x14ac:dyDescent="0.2">
      <c r="A365" s="9">
        <v>36556</v>
      </c>
      <c r="B365" s="18">
        <v>2700.79</v>
      </c>
      <c r="C365" s="6">
        <f t="shared" si="22"/>
        <v>-5.7381354663323614E-2</v>
      </c>
      <c r="D365" s="6">
        <f t="shared" si="23"/>
        <v>0.15258885354368612</v>
      </c>
      <c r="E365" s="6">
        <f t="shared" si="21"/>
        <v>1.3581115828865147</v>
      </c>
      <c r="F365" s="6">
        <f t="shared" si="20"/>
        <v>1.9175808446626585</v>
      </c>
      <c r="G365" s="6">
        <f t="shared" si="19"/>
        <v>7.7791740888582606</v>
      </c>
    </row>
    <row r="366" spans="1:7" x14ac:dyDescent="0.2">
      <c r="A366" s="9">
        <v>36585</v>
      </c>
      <c r="B366" s="18">
        <v>2707.75</v>
      </c>
      <c r="C366" s="6">
        <f t="shared" si="22"/>
        <v>2.5770237597146917E-3</v>
      </c>
      <c r="D366" s="6">
        <f t="shared" si="23"/>
        <v>0.18731177967632684</v>
      </c>
      <c r="E366" s="6">
        <f t="shared" si="21"/>
        <v>1.3307750973110974</v>
      </c>
      <c r="F366" s="6">
        <f t="shared" si="20"/>
        <v>2.0570103787633318</v>
      </c>
      <c r="G366" s="6">
        <f t="shared" si="19"/>
        <v>7.786803002326705</v>
      </c>
    </row>
    <row r="367" spans="1:7" x14ac:dyDescent="0.2">
      <c r="A367" s="9">
        <v>36616</v>
      </c>
      <c r="B367" s="18">
        <v>2894.57</v>
      </c>
      <c r="C367" s="6">
        <f t="shared" si="22"/>
        <v>6.8994552672883458E-2</v>
      </c>
      <c r="D367" s="6">
        <f t="shared" si="23"/>
        <v>0.21866728303763106</v>
      </c>
      <c r="E367" s="6">
        <f t="shared" si="21"/>
        <v>1.3775659143571284</v>
      </c>
      <c r="F367" s="6">
        <f t="shared" si="20"/>
        <v>2.4790253916438107</v>
      </c>
      <c r="G367" s="6">
        <f t="shared" si="19"/>
        <v>8.0801778034312175</v>
      </c>
    </row>
    <row r="368" spans="1:7" x14ac:dyDescent="0.2">
      <c r="A368" s="9">
        <v>36644</v>
      </c>
      <c r="B368" s="18">
        <v>2771.8490000000002</v>
      </c>
      <c r="C368" s="6">
        <f t="shared" si="22"/>
        <v>-4.2396970879957974E-2</v>
      </c>
      <c r="D368" s="6">
        <f t="shared" si="23"/>
        <v>0.12289117287349005</v>
      </c>
      <c r="E368" s="6">
        <f t="shared" si="21"/>
        <v>1.2005822492573031</v>
      </c>
      <c r="F368" s="6">
        <f t="shared" si="20"/>
        <v>2.3813180539527714</v>
      </c>
      <c r="G368" s="6">
        <f t="shared" si="19"/>
        <v>7.721333190696738</v>
      </c>
    </row>
    <row r="369" spans="1:7" x14ac:dyDescent="0.2">
      <c r="A369" s="9">
        <v>36677</v>
      </c>
      <c r="B369" s="18">
        <v>2701.3440000000001</v>
      </c>
      <c r="C369" s="6">
        <f t="shared" si="22"/>
        <v>-2.5436089772567061E-2</v>
      </c>
      <c r="D369" s="6">
        <f t="shared" si="23"/>
        <v>0.1359926727079821</v>
      </c>
      <c r="E369" s="6">
        <f t="shared" si="21"/>
        <v>1.1268951442734676</v>
      </c>
      <c r="F369" s="6">
        <f t="shared" si="20"/>
        <v>1.9822215549294779</v>
      </c>
      <c r="G369" s="6">
        <f t="shared" si="19"/>
        <v>7.0860163555598117</v>
      </c>
    </row>
    <row r="370" spans="1:7" x14ac:dyDescent="0.2">
      <c r="A370" s="9">
        <v>36707</v>
      </c>
      <c r="B370" s="18">
        <v>2791.9690000000001</v>
      </c>
      <c r="C370" s="6">
        <f t="shared" si="22"/>
        <v>3.354811530852797E-2</v>
      </c>
      <c r="D370" s="6">
        <f t="shared" si="23"/>
        <v>0.12193188206564742</v>
      </c>
      <c r="E370" s="6">
        <f t="shared" si="21"/>
        <v>1.1994191011271358</v>
      </c>
      <c r="F370" s="6">
        <f t="shared" si="20"/>
        <v>2.1053068860277433</v>
      </c>
      <c r="G370" s="6">
        <f t="shared" si="19"/>
        <v>7.2128088294558381</v>
      </c>
    </row>
    <row r="371" spans="1:7" x14ac:dyDescent="0.2">
      <c r="A371" s="9">
        <v>36738</v>
      </c>
      <c r="B371" s="18">
        <v>2713.038</v>
      </c>
      <c r="C371" s="6">
        <f t="shared" si="22"/>
        <v>-2.8270729366980829E-2</v>
      </c>
      <c r="D371" s="6">
        <f t="shared" si="23"/>
        <v>9.3642370651290552E-2</v>
      </c>
      <c r="E371" s="6">
        <f t="shared" si="21"/>
        <v>1.035837135310361</v>
      </c>
      <c r="F371" s="6">
        <f t="shared" si="20"/>
        <v>1.9911622481582505</v>
      </c>
      <c r="G371" s="6">
        <f t="shared" si="19"/>
        <v>6.8212129773237011</v>
      </c>
    </row>
    <row r="372" spans="1:7" x14ac:dyDescent="0.2">
      <c r="A372" s="9">
        <v>36769</v>
      </c>
      <c r="B372" s="18">
        <v>2800.953</v>
      </c>
      <c r="C372" s="6">
        <f t="shared" si="22"/>
        <v>3.2404632740123729E-2</v>
      </c>
      <c r="D372" s="6">
        <f t="shared" si="23"/>
        <v>0.1312461404311569</v>
      </c>
      <c r="E372" s="6">
        <f t="shared" si="21"/>
        <v>1.1501730300369091</v>
      </c>
      <c r="F372" s="6">
        <f t="shared" si="20"/>
        <v>2.4081322002715844</v>
      </c>
      <c r="G372" s="6">
        <f t="shared" si="19"/>
        <v>7.0109856165931141</v>
      </c>
    </row>
    <row r="373" spans="1:7" x14ac:dyDescent="0.2">
      <c r="A373" s="9">
        <v>36798</v>
      </c>
      <c r="B373" s="18">
        <v>2651.69</v>
      </c>
      <c r="C373" s="6">
        <f t="shared" si="22"/>
        <v>-5.3290076627490635E-2</v>
      </c>
      <c r="D373" s="6">
        <f t="shared" si="23"/>
        <v>8.1596675536905083E-2</v>
      </c>
      <c r="E373" s="6">
        <f t="shared" si="21"/>
        <v>0.97839477618844395</v>
      </c>
      <c r="F373" s="6">
        <f t="shared" si="20"/>
        <v>2.6082078636014181</v>
      </c>
      <c r="G373" s="6">
        <f t="shared" si="19"/>
        <v>6.529744833343746</v>
      </c>
    </row>
    <row r="374" spans="1:7" x14ac:dyDescent="0.2">
      <c r="A374" s="9">
        <v>36830</v>
      </c>
      <c r="B374" s="18">
        <v>2606.9360000000001</v>
      </c>
      <c r="C374" s="6">
        <f t="shared" si="22"/>
        <v>-1.6877538475462806E-2</v>
      </c>
      <c r="D374" s="6">
        <f t="shared" si="23"/>
        <v>1.09324539388167E-2</v>
      </c>
      <c r="E374" s="6">
        <f t="shared" si="21"/>
        <v>0.97654922577568404</v>
      </c>
      <c r="F374" s="6">
        <f t="shared" si="20"/>
        <v>2.2455781491409033</v>
      </c>
      <c r="G374" s="6">
        <f t="shared" si="19"/>
        <v>6.0263271378670922</v>
      </c>
    </row>
    <row r="375" spans="1:7" x14ac:dyDescent="0.2">
      <c r="A375" s="9">
        <v>36860</v>
      </c>
      <c r="B375" s="18">
        <v>2448.3339999999998</v>
      </c>
      <c r="C375" s="6">
        <f t="shared" si="22"/>
        <v>-6.0838470909911235E-2</v>
      </c>
      <c r="D375" s="6">
        <f t="shared" si="23"/>
        <v>-7.6433558308776295E-2</v>
      </c>
      <c r="E375" s="6">
        <f t="shared" si="21"/>
        <v>0.79438612589331448</v>
      </c>
      <c r="F375" s="6">
        <f t="shared" si="20"/>
        <v>2.1001301674449699</v>
      </c>
      <c r="G375" s="6">
        <f t="shared" si="19"/>
        <v>5.2510442517642488</v>
      </c>
    </row>
    <row r="376" spans="1:7" x14ac:dyDescent="0.2">
      <c r="A376" s="9">
        <v>36889</v>
      </c>
      <c r="B376" s="18">
        <v>2487.6129999999998</v>
      </c>
      <c r="C376" s="6">
        <f t="shared" si="22"/>
        <v>1.6043154242844304E-2</v>
      </c>
      <c r="D376" s="6">
        <f t="shared" si="23"/>
        <v>-0.13178351660739807</v>
      </c>
      <c r="E376" s="6">
        <f t="shared" si="21"/>
        <v>0.7717473442802758</v>
      </c>
      <c r="F376" s="6">
        <f t="shared" si="20"/>
        <v>2.0863531694631785</v>
      </c>
      <c r="G376" s="6">
        <f t="shared" si="19"/>
        <v>5.068754955416499</v>
      </c>
    </row>
    <row r="377" spans="1:7" x14ac:dyDescent="0.2">
      <c r="A377" s="9">
        <v>36922</v>
      </c>
      <c r="B377" s="18">
        <v>2535.5160000000001</v>
      </c>
      <c r="C377" s="6">
        <f t="shared" si="22"/>
        <v>1.9256612664429795E-2</v>
      </c>
      <c r="D377" s="6">
        <f t="shared" si="23"/>
        <v>-6.1194687480329746E-2</v>
      </c>
      <c r="E377" s="6">
        <f t="shared" si="21"/>
        <v>0.77413770664323089</v>
      </c>
      <c r="F377" s="6">
        <f t="shared" si="20"/>
        <v>2.0358371398296207</v>
      </c>
      <c r="G377" s="6">
        <f t="shared" ref="G377:G440" si="24">B377/B197-1</f>
        <v>5.0969249858128061</v>
      </c>
    </row>
    <row r="378" spans="1:7" x14ac:dyDescent="0.2">
      <c r="A378" s="9">
        <v>36950</v>
      </c>
      <c r="B378" s="18">
        <v>2320.9540000000002</v>
      </c>
      <c r="C378" s="6">
        <f t="shared" si="22"/>
        <v>-8.4622617250295407E-2</v>
      </c>
      <c r="D378" s="6">
        <f t="shared" si="23"/>
        <v>-0.14284775182346965</v>
      </c>
      <c r="E378" s="6">
        <f t="shared" si="21"/>
        <v>0.61450481508997168</v>
      </c>
      <c r="F378" s="6">
        <f t="shared" si="20"/>
        <v>1.5442807906829903</v>
      </c>
      <c r="G378" s="6">
        <f t="shared" si="24"/>
        <v>4.1208735443501601</v>
      </c>
    </row>
    <row r="379" spans="1:7" x14ac:dyDescent="0.2">
      <c r="A379" s="9">
        <v>36980</v>
      </c>
      <c r="B379" s="18">
        <v>2168.1170000000002</v>
      </c>
      <c r="C379" s="6">
        <f t="shared" si="22"/>
        <v>-6.5850938881166998E-2</v>
      </c>
      <c r="D379" s="6">
        <f t="shared" si="23"/>
        <v>-0.25097095596237085</v>
      </c>
      <c r="E379" s="6">
        <f t="shared" si="21"/>
        <v>0.48380427433020268</v>
      </c>
      <c r="F379" s="6">
        <f t="shared" si="20"/>
        <v>1.4496864050871188</v>
      </c>
      <c r="G379" s="6">
        <f t="shared" si="24"/>
        <v>3.3587600720523669</v>
      </c>
    </row>
    <row r="380" spans="1:7" x14ac:dyDescent="0.2">
      <c r="A380" s="9">
        <v>37011</v>
      </c>
      <c r="B380" s="18">
        <v>2327.9380000000001</v>
      </c>
      <c r="C380" s="6">
        <f t="shared" si="22"/>
        <v>7.3714195313260289E-2</v>
      </c>
      <c r="D380" s="6">
        <f t="shared" si="23"/>
        <v>-0.16014977727863244</v>
      </c>
      <c r="E380" s="6">
        <f t="shared" si="21"/>
        <v>0.55689193825501748</v>
      </c>
      <c r="F380" s="6">
        <f t="shared" si="20"/>
        <v>1.6106622825511607</v>
      </c>
      <c r="G380" s="6">
        <f t="shared" si="24"/>
        <v>3.5559191341957455</v>
      </c>
    </row>
    <row r="381" spans="1:7" x14ac:dyDescent="0.2">
      <c r="A381" s="9">
        <v>37042</v>
      </c>
      <c r="B381" s="18">
        <v>2297.6030000000001</v>
      </c>
      <c r="C381" s="6">
        <f t="shared" si="22"/>
        <v>-1.3030845323200202E-2</v>
      </c>
      <c r="D381" s="6">
        <f t="shared" si="23"/>
        <v>-0.14945930618240399</v>
      </c>
      <c r="E381" s="6">
        <f t="shared" si="21"/>
        <v>0.53558453189327926</v>
      </c>
      <c r="F381" s="6">
        <f t="shared" ref="F381:F444" si="25">B381/B261-1</f>
        <v>1.5203102118720762</v>
      </c>
      <c r="G381" s="6">
        <f t="shared" si="24"/>
        <v>3.5106936438881124</v>
      </c>
    </row>
    <row r="382" spans="1:7" x14ac:dyDescent="0.2">
      <c r="A382" s="9">
        <v>37071</v>
      </c>
      <c r="B382" s="18">
        <v>2225.2930000000001</v>
      </c>
      <c r="C382" s="6">
        <f t="shared" si="22"/>
        <v>-3.1471929658866249E-2</v>
      </c>
      <c r="D382" s="6">
        <f t="shared" si="23"/>
        <v>-0.20296643694826122</v>
      </c>
      <c r="E382" s="6">
        <f t="shared" si="21"/>
        <v>0.48006925146956503</v>
      </c>
      <c r="F382" s="6">
        <f t="shared" si="25"/>
        <v>1.6024353248405707</v>
      </c>
      <c r="G382" s="6">
        <f t="shared" si="24"/>
        <v>3.2012502029550252</v>
      </c>
    </row>
    <row r="383" spans="1:7" x14ac:dyDescent="0.2">
      <c r="A383" s="9">
        <v>37103</v>
      </c>
      <c r="B383" s="18">
        <v>2195.549</v>
      </c>
      <c r="C383" s="6">
        <f t="shared" si="22"/>
        <v>-1.3366329737252602E-2</v>
      </c>
      <c r="D383" s="6">
        <f t="shared" si="23"/>
        <v>-0.19074152297166502</v>
      </c>
      <c r="E383" s="6">
        <f t="shared" si="21"/>
        <v>0.51409967387758781</v>
      </c>
      <c r="F383" s="6">
        <f t="shared" si="25"/>
        <v>1.4526094489543548</v>
      </c>
      <c r="G383" s="6">
        <f t="shared" si="24"/>
        <v>3.1130939780252724</v>
      </c>
    </row>
    <row r="384" spans="1:7" x14ac:dyDescent="0.2">
      <c r="A384" s="9">
        <v>37134</v>
      </c>
      <c r="B384" s="18">
        <v>2089.8409999999999</v>
      </c>
      <c r="C384" s="6">
        <f t="shared" si="22"/>
        <v>-4.8146500032565931E-2</v>
      </c>
      <c r="D384" s="6">
        <f t="shared" si="23"/>
        <v>-0.25388216082169179</v>
      </c>
      <c r="E384" s="6">
        <f t="shared" si="21"/>
        <v>0.42511669456880119</v>
      </c>
      <c r="F384" s="6">
        <f t="shared" si="25"/>
        <v>1.3426924853262308</v>
      </c>
      <c r="G384" s="6">
        <f t="shared" si="24"/>
        <v>2.6013175966182951</v>
      </c>
    </row>
    <row r="385" spans="1:7" x14ac:dyDescent="0.2">
      <c r="A385" s="9">
        <v>37162</v>
      </c>
      <c r="B385" s="18">
        <v>1905.414</v>
      </c>
      <c r="C385" s="6">
        <f t="shared" si="22"/>
        <v>-8.8249297434589535E-2</v>
      </c>
      <c r="D385" s="6">
        <f t="shared" si="23"/>
        <v>-0.2814341042882087</v>
      </c>
      <c r="E385" s="6">
        <f t="shared" ref="E385:E448" si="26">B385/B325-1</f>
        <v>0.25064339990824047</v>
      </c>
      <c r="F385" s="6">
        <f t="shared" si="25"/>
        <v>1.0819987215699558</v>
      </c>
      <c r="G385" s="6">
        <f t="shared" si="24"/>
        <v>2.4202737778543653</v>
      </c>
    </row>
    <row r="386" spans="1:7" x14ac:dyDescent="0.2">
      <c r="A386" s="9">
        <v>37195</v>
      </c>
      <c r="B386" s="18">
        <v>1941.798</v>
      </c>
      <c r="C386" s="6">
        <f t="shared" si="22"/>
        <v>1.9095062805248642E-2</v>
      </c>
      <c r="D386" s="6">
        <f t="shared" si="23"/>
        <v>-0.25514166822660778</v>
      </c>
      <c r="E386" s="6">
        <f t="shared" si="26"/>
        <v>0.26593784002800724</v>
      </c>
      <c r="F386" s="6">
        <f t="shared" si="25"/>
        <v>1.0885230067964726</v>
      </c>
      <c r="G386" s="6">
        <f t="shared" si="24"/>
        <v>2.5474405349117615</v>
      </c>
    </row>
    <row r="387" spans="1:7" x14ac:dyDescent="0.2">
      <c r="A387" s="9">
        <v>37225</v>
      </c>
      <c r="B387" s="18">
        <v>2056.38</v>
      </c>
      <c r="C387" s="6">
        <f t="shared" si="22"/>
        <v>5.900819755710951E-2</v>
      </c>
      <c r="D387" s="6">
        <f t="shared" si="23"/>
        <v>-0.16009008574810457</v>
      </c>
      <c r="E387" s="6">
        <f t="shared" si="26"/>
        <v>0.26973483129416786</v>
      </c>
      <c r="F387" s="6">
        <f t="shared" si="25"/>
        <v>1.3132684627931828</v>
      </c>
      <c r="G387" s="6">
        <f t="shared" si="24"/>
        <v>2.6052048415826308</v>
      </c>
    </row>
    <row r="388" spans="1:7" x14ac:dyDescent="0.2">
      <c r="A388" s="9">
        <v>37256</v>
      </c>
      <c r="B388" s="18">
        <v>2069.0990000000002</v>
      </c>
      <c r="C388" s="6">
        <f t="shared" si="22"/>
        <v>6.1851408786313122E-3</v>
      </c>
      <c r="D388" s="6">
        <f t="shared" si="23"/>
        <v>-0.16823919154627331</v>
      </c>
      <c r="E388" s="6">
        <f t="shared" si="26"/>
        <v>0.29862975696889582</v>
      </c>
      <c r="F388" s="6">
        <f t="shared" si="25"/>
        <v>1.1702864347329913</v>
      </c>
      <c r="G388" s="6">
        <f t="shared" si="24"/>
        <v>2.5575184873790646</v>
      </c>
    </row>
    <row r="389" spans="1:7" x14ac:dyDescent="0.2">
      <c r="A389" s="9">
        <v>37287</v>
      </c>
      <c r="B389" s="18">
        <v>2006.204</v>
      </c>
      <c r="C389" s="6">
        <f t="shared" si="22"/>
        <v>-3.0397288868246664E-2</v>
      </c>
      <c r="D389" s="6">
        <f t="shared" si="23"/>
        <v>-0.20875908493576856</v>
      </c>
      <c r="E389" s="6">
        <f t="shared" si="26"/>
        <v>0.24439134919615912</v>
      </c>
      <c r="F389" s="6">
        <f t="shared" si="25"/>
        <v>1.1446520105404376</v>
      </c>
      <c r="G389" s="6">
        <f t="shared" si="24"/>
        <v>2.087512696605005</v>
      </c>
    </row>
    <row r="390" spans="1:7" x14ac:dyDescent="0.2">
      <c r="A390" s="9">
        <v>37315</v>
      </c>
      <c r="B390" s="18">
        <v>1988.559</v>
      </c>
      <c r="C390" s="6">
        <f t="shared" si="22"/>
        <v>-8.7952172361335235E-3</v>
      </c>
      <c r="D390" s="6">
        <f t="shared" si="23"/>
        <v>-0.14321481597653385</v>
      </c>
      <c r="E390" s="6">
        <f t="shared" si="26"/>
        <v>0.21964711322969643</v>
      </c>
      <c r="F390" s="6">
        <f t="shared" si="25"/>
        <v>1.1637726544682185</v>
      </c>
      <c r="G390" s="6">
        <f t="shared" si="24"/>
        <v>1.963372108618485</v>
      </c>
    </row>
    <row r="391" spans="1:7" x14ac:dyDescent="0.2">
      <c r="A391" s="9">
        <v>37344</v>
      </c>
      <c r="B391" s="18">
        <v>2076.1550000000002</v>
      </c>
      <c r="C391" s="6">
        <f t="shared" ref="C391:C454" si="27">B391/B390-1</f>
        <v>4.4049987956102932E-2</v>
      </c>
      <c r="D391" s="6">
        <f t="shared" si="23"/>
        <v>-4.2415607644790354E-2</v>
      </c>
      <c r="E391" s="6">
        <f t="shared" si="26"/>
        <v>0.29931603252553551</v>
      </c>
      <c r="F391" s="6">
        <f t="shared" si="25"/>
        <v>1.3715289279798961</v>
      </c>
      <c r="G391" s="6">
        <f t="shared" si="24"/>
        <v>1.9141553370258189</v>
      </c>
    </row>
    <row r="392" spans="1:7" x14ac:dyDescent="0.2">
      <c r="A392" s="9">
        <v>37376</v>
      </c>
      <c r="B392" s="18">
        <v>2005.587</v>
      </c>
      <c r="C392" s="6">
        <f t="shared" si="27"/>
        <v>-3.3989755100173213E-2</v>
      </c>
      <c r="D392" s="6">
        <f t="shared" si="23"/>
        <v>-0.13847061218984358</v>
      </c>
      <c r="E392" s="6">
        <f t="shared" si="26"/>
        <v>0.21564799319193928</v>
      </c>
      <c r="F392" s="6">
        <f t="shared" si="25"/>
        <v>1.2601524959205199</v>
      </c>
      <c r="G392" s="6">
        <f t="shared" si="24"/>
        <v>1.6597568593022469</v>
      </c>
    </row>
    <row r="393" spans="1:7" x14ac:dyDescent="0.2">
      <c r="A393" s="9">
        <v>37407</v>
      </c>
      <c r="B393" s="18">
        <v>2008.931</v>
      </c>
      <c r="C393" s="6">
        <f t="shared" si="27"/>
        <v>1.6673422793427317E-3</v>
      </c>
      <c r="D393" s="6">
        <f t="shared" si="23"/>
        <v>-0.12564050447357533</v>
      </c>
      <c r="E393" s="6">
        <f t="shared" si="26"/>
        <v>0.14708223417497468</v>
      </c>
      <c r="F393" s="6">
        <f t="shared" si="25"/>
        <v>1.1779815737948054</v>
      </c>
      <c r="G393" s="6">
        <f t="shared" si="24"/>
        <v>1.6610860094128057</v>
      </c>
    </row>
    <row r="394" spans="1:7" x14ac:dyDescent="0.2">
      <c r="A394" s="9">
        <v>37435</v>
      </c>
      <c r="B394" s="18">
        <v>1886.694</v>
      </c>
      <c r="C394" s="6">
        <f t="shared" si="27"/>
        <v>-6.0846788665215534E-2</v>
      </c>
      <c r="D394" s="6">
        <f t="shared" si="23"/>
        <v>-0.15215928868692807</v>
      </c>
      <c r="E394" s="6">
        <f t="shared" si="26"/>
        <v>2.6276281176770055E-2</v>
      </c>
      <c r="F394" s="6">
        <f t="shared" si="25"/>
        <v>1.1170336076086431</v>
      </c>
      <c r="G394" s="6">
        <f t="shared" si="24"/>
        <v>1.5011851734012089</v>
      </c>
    </row>
    <row r="395" spans="1:7" x14ac:dyDescent="0.2">
      <c r="A395" s="9">
        <v>37468</v>
      </c>
      <c r="B395" s="18">
        <v>1727.499</v>
      </c>
      <c r="C395" s="6">
        <f t="shared" si="27"/>
        <v>-8.4377752831142683E-2</v>
      </c>
      <c r="D395" s="6">
        <f t="shared" si="23"/>
        <v>-0.21318130453932016</v>
      </c>
      <c r="E395" s="6">
        <f t="shared" si="26"/>
        <v>-0.10155152130429312</v>
      </c>
      <c r="F395" s="6">
        <f t="shared" si="25"/>
        <v>0.93409734421130763</v>
      </c>
      <c r="G395" s="6">
        <f t="shared" si="24"/>
        <v>1.2457859800472688</v>
      </c>
    </row>
    <row r="396" spans="1:7" x14ac:dyDescent="0.2">
      <c r="A396" s="9">
        <v>37498</v>
      </c>
      <c r="B396" s="18">
        <v>1730.4490000000001</v>
      </c>
      <c r="C396" s="6">
        <f t="shared" si="27"/>
        <v>1.7076710319370303E-3</v>
      </c>
      <c r="D396" s="6">
        <f t="shared" si="23"/>
        <v>-0.17197097769638925</v>
      </c>
      <c r="E396" s="6">
        <f t="shared" si="26"/>
        <v>-3.5333855121326918E-2</v>
      </c>
      <c r="F396" s="6">
        <f t="shared" si="25"/>
        <v>0.8920137283007894</v>
      </c>
      <c r="G396" s="6">
        <f t="shared" si="24"/>
        <v>1.1245276301088998</v>
      </c>
    </row>
    <row r="397" spans="1:7" x14ac:dyDescent="0.2">
      <c r="A397" s="9">
        <v>37529</v>
      </c>
      <c r="B397" s="18">
        <v>1539.9259999999999</v>
      </c>
      <c r="C397" s="6">
        <f t="shared" si="27"/>
        <v>-0.11010032656264368</v>
      </c>
      <c r="D397" s="6">
        <f t="shared" si="23"/>
        <v>-0.19181553195263601</v>
      </c>
      <c r="E397" s="6">
        <f t="shared" si="26"/>
        <v>-0.18564788789745867</v>
      </c>
      <c r="F397" s="6">
        <f t="shared" si="25"/>
        <v>0.69983078144092969</v>
      </c>
      <c r="G397" s="6">
        <f t="shared" si="24"/>
        <v>0.92454905273892729</v>
      </c>
    </row>
    <row r="398" spans="1:7" x14ac:dyDescent="0.2">
      <c r="A398" s="9">
        <v>37560</v>
      </c>
      <c r="B398" s="18">
        <v>1653.394</v>
      </c>
      <c r="C398" s="6">
        <f t="shared" si="27"/>
        <v>7.3684060143149877E-2</v>
      </c>
      <c r="D398" s="6">
        <f t="shared" si="23"/>
        <v>-0.14852420282645262</v>
      </c>
      <c r="E398" s="6">
        <f t="shared" si="26"/>
        <v>-7.6910794331919163E-2</v>
      </c>
      <c r="F398" s="6">
        <f t="shared" si="25"/>
        <v>0.87651117920780841</v>
      </c>
      <c r="G398" s="6">
        <f t="shared" si="24"/>
        <v>1.4896537600925153</v>
      </c>
    </row>
    <row r="399" spans="1:7" x14ac:dyDescent="0.2">
      <c r="A399" s="9">
        <v>37589</v>
      </c>
      <c r="B399" s="18">
        <v>1742.287</v>
      </c>
      <c r="C399" s="6">
        <f t="shared" si="27"/>
        <v>5.3763954629084232E-2</v>
      </c>
      <c r="D399" s="6">
        <f t="shared" si="23"/>
        <v>-0.15274073857944548</v>
      </c>
      <c r="E399" s="6">
        <f t="shared" si="26"/>
        <v>-4.4035699549640483E-2</v>
      </c>
      <c r="F399" s="6">
        <f t="shared" si="25"/>
        <v>0.94324582360197451</v>
      </c>
      <c r="G399" s="6">
        <f t="shared" si="24"/>
        <v>1.6897148476516728</v>
      </c>
    </row>
    <row r="400" spans="1:7" x14ac:dyDescent="0.2">
      <c r="A400" s="9">
        <v>37621</v>
      </c>
      <c r="B400" s="18">
        <v>1657.636</v>
      </c>
      <c r="C400" s="6">
        <f t="shared" si="27"/>
        <v>-4.8586139941352968E-2</v>
      </c>
      <c r="D400" s="6">
        <f t="shared" si="23"/>
        <v>-0.19886095348748423</v>
      </c>
      <c r="E400" s="6">
        <f t="shared" si="26"/>
        <v>-0.1012848809754231</v>
      </c>
      <c r="F400" s="6">
        <f t="shared" si="25"/>
        <v>0.83458137347130767</v>
      </c>
      <c r="G400" s="6">
        <f t="shared" si="24"/>
        <v>1.4534889228328183</v>
      </c>
    </row>
    <row r="401" spans="1:7" x14ac:dyDescent="0.2">
      <c r="A401" s="9">
        <v>37652</v>
      </c>
      <c r="B401" s="18">
        <v>1607.1210000000001</v>
      </c>
      <c r="C401" s="6">
        <f t="shared" si="27"/>
        <v>-3.0474120977102226E-2</v>
      </c>
      <c r="D401" s="6">
        <f t="shared" ref="D401:D464" si="28">B401/B389-1</f>
        <v>-0.19892443639829238</v>
      </c>
      <c r="E401" s="6">
        <f t="shared" si="26"/>
        <v>-0.1521593250704546</v>
      </c>
      <c r="F401" s="6">
        <f t="shared" si="25"/>
        <v>0.77327510396656307</v>
      </c>
      <c r="G401" s="6">
        <f t="shared" si="24"/>
        <v>1.322721209169361</v>
      </c>
    </row>
    <row r="402" spans="1:7" x14ac:dyDescent="0.2">
      <c r="A402" s="9">
        <v>37680</v>
      </c>
      <c r="B402" s="18">
        <v>1578.9939999999999</v>
      </c>
      <c r="C402" s="6">
        <f t="shared" si="27"/>
        <v>-1.7501482464606033E-2</v>
      </c>
      <c r="D402" s="6">
        <f t="shared" si="28"/>
        <v>-0.20596069817390383</v>
      </c>
      <c r="E402" s="6">
        <f t="shared" si="26"/>
        <v>-0.21965720137072009</v>
      </c>
      <c r="F402" s="6">
        <f t="shared" si="25"/>
        <v>0.70242124250268723</v>
      </c>
      <c r="G402" s="6">
        <f t="shared" si="24"/>
        <v>1.1574787872163088</v>
      </c>
    </row>
    <row r="403" spans="1:7" x14ac:dyDescent="0.2">
      <c r="A403" s="9">
        <v>37711</v>
      </c>
      <c r="B403" s="18">
        <v>1573.7819999999999</v>
      </c>
      <c r="C403" s="6">
        <f t="shared" si="27"/>
        <v>-3.3008358486479317E-3</v>
      </c>
      <c r="D403" s="6">
        <f t="shared" si="28"/>
        <v>-0.24197278141564582</v>
      </c>
      <c r="E403" s="6">
        <f t="shared" si="26"/>
        <v>-0.25363476627801917</v>
      </c>
      <c r="F403" s="6">
        <f t="shared" si="25"/>
        <v>0.604262996941896</v>
      </c>
      <c r="G403" s="6">
        <f t="shared" si="24"/>
        <v>1.0878809185825915</v>
      </c>
    </row>
    <row r="404" spans="1:7" x14ac:dyDescent="0.2">
      <c r="A404" s="9">
        <v>37741</v>
      </c>
      <c r="B404" s="18">
        <v>1713.248</v>
      </c>
      <c r="C404" s="6">
        <f t="shared" si="27"/>
        <v>8.8618372811482216E-2</v>
      </c>
      <c r="D404" s="6">
        <f t="shared" si="28"/>
        <v>-0.14576231297869402</v>
      </c>
      <c r="E404" s="6">
        <f t="shared" si="26"/>
        <v>-0.1952365652614233</v>
      </c>
      <c r="F404" s="6">
        <f t="shared" si="25"/>
        <v>0.6695150531819003</v>
      </c>
      <c r="G404" s="6">
        <f t="shared" si="24"/>
        <v>1.2451865869192584</v>
      </c>
    </row>
    <row r="405" spans="1:7" x14ac:dyDescent="0.2">
      <c r="A405" s="9">
        <v>37771</v>
      </c>
      <c r="B405" s="18">
        <v>1810.79</v>
      </c>
      <c r="C405" s="6">
        <f t="shared" si="27"/>
        <v>5.693396402622386E-2</v>
      </c>
      <c r="D405" s="6">
        <f t="shared" si="28"/>
        <v>-9.8630067433874036E-2</v>
      </c>
      <c r="E405" s="6">
        <f t="shared" si="26"/>
        <v>-0.13849276316603276</v>
      </c>
      <c r="F405" s="6">
        <f t="shared" si="25"/>
        <v>0.72526351192342009</v>
      </c>
      <c r="G405" s="6">
        <f t="shared" si="24"/>
        <v>1.4220597519608784</v>
      </c>
    </row>
    <row r="406" spans="1:7" x14ac:dyDescent="0.2">
      <c r="A406" s="9">
        <v>37802</v>
      </c>
      <c r="B406" s="18">
        <v>1841.9010000000001</v>
      </c>
      <c r="C406" s="6">
        <f t="shared" si="27"/>
        <v>1.7180898944659573E-2</v>
      </c>
      <c r="D406" s="6">
        <f t="shared" si="28"/>
        <v>-2.3741528832974423E-2</v>
      </c>
      <c r="E406" s="6">
        <f t="shared" si="26"/>
        <v>-0.14387924423063503</v>
      </c>
      <c r="F406" s="6">
        <f t="shared" si="25"/>
        <v>0.77021099511964453</v>
      </c>
      <c r="G406" s="6">
        <f t="shared" si="24"/>
        <v>1.4677560032530046</v>
      </c>
    </row>
    <row r="407" spans="1:7" x14ac:dyDescent="0.2">
      <c r="A407" s="9">
        <v>37833</v>
      </c>
      <c r="B407" s="18">
        <v>1879.0889999999999</v>
      </c>
      <c r="C407" s="6">
        <f t="shared" si="27"/>
        <v>2.0190010212275178E-2</v>
      </c>
      <c r="D407" s="6">
        <f t="shared" si="28"/>
        <v>8.7751136180107769E-2</v>
      </c>
      <c r="E407" s="6">
        <f t="shared" si="26"/>
        <v>-0.12506058866338965</v>
      </c>
      <c r="F407" s="6">
        <f t="shared" si="25"/>
        <v>0.76994698887783697</v>
      </c>
      <c r="G407" s="6">
        <f t="shared" si="24"/>
        <v>1.4717667625598345</v>
      </c>
    </row>
    <row r="408" spans="1:7" x14ac:dyDescent="0.2">
      <c r="A408" s="9">
        <v>37862</v>
      </c>
      <c r="B408" s="18">
        <v>1919.4559999999999</v>
      </c>
      <c r="C408" s="6">
        <f t="shared" si="27"/>
        <v>2.1482218245117757E-2</v>
      </c>
      <c r="D408" s="6">
        <f t="shared" si="28"/>
        <v>0.10922425335852126</v>
      </c>
      <c r="E408" s="6">
        <f t="shared" si="26"/>
        <v>3.1434347255553163E-2</v>
      </c>
      <c r="F408" s="6">
        <f t="shared" si="25"/>
        <v>0.72913526841172649</v>
      </c>
      <c r="G408" s="6">
        <f t="shared" si="24"/>
        <v>1.6723953815716741</v>
      </c>
    </row>
    <row r="409" spans="1:7" x14ac:dyDescent="0.2">
      <c r="A409" s="9">
        <v>37894</v>
      </c>
      <c r="B409" s="18">
        <v>1931.008</v>
      </c>
      <c r="C409" s="6">
        <f t="shared" si="27"/>
        <v>6.0183718720305812E-3</v>
      </c>
      <c r="D409" s="6">
        <f t="shared" si="28"/>
        <v>0.25396155399675058</v>
      </c>
      <c r="E409" s="6">
        <f t="shared" si="26"/>
        <v>1.978135260154068E-2</v>
      </c>
      <c r="F409" s="6">
        <f t="shared" si="25"/>
        <v>0.77271842628055665</v>
      </c>
      <c r="G409" s="6">
        <f t="shared" si="24"/>
        <v>1.5797680756693211</v>
      </c>
    </row>
    <row r="410" spans="1:7" x14ac:dyDescent="0.2">
      <c r="A410" s="9">
        <v>37925</v>
      </c>
      <c r="B410" s="18">
        <v>2045.405</v>
      </c>
      <c r="C410" s="6">
        <f t="shared" si="27"/>
        <v>5.924211603473406E-2</v>
      </c>
      <c r="D410" s="6">
        <f t="shared" si="28"/>
        <v>0.23709472757249639</v>
      </c>
      <c r="E410" s="6">
        <f t="shared" si="26"/>
        <v>-9.2026605270384421E-3</v>
      </c>
      <c r="F410" s="6">
        <f t="shared" si="25"/>
        <v>0.82780973453304463</v>
      </c>
      <c r="G410" s="6">
        <f t="shared" si="24"/>
        <v>1.5627402484802015</v>
      </c>
    </row>
    <row r="411" spans="1:7" x14ac:dyDescent="0.2">
      <c r="A411" s="9">
        <v>37953</v>
      </c>
      <c r="B411" s="18">
        <v>2076.3200000000002</v>
      </c>
      <c r="C411" s="6">
        <f t="shared" si="27"/>
        <v>1.5114366103534671E-2</v>
      </c>
      <c r="D411" s="6">
        <f t="shared" si="28"/>
        <v>0.19172099659814945</v>
      </c>
      <c r="E411" s="6">
        <f t="shared" si="26"/>
        <v>-5.0542150163157107E-2</v>
      </c>
      <c r="F411" s="6">
        <f t="shared" si="25"/>
        <v>0.96717708118186785</v>
      </c>
      <c r="G411" s="6">
        <f t="shared" si="24"/>
        <v>1.5145996274703104</v>
      </c>
    </row>
    <row r="412" spans="1:7" x14ac:dyDescent="0.2">
      <c r="A412" s="9">
        <v>37986</v>
      </c>
      <c r="B412" s="18">
        <v>2206.4229999999998</v>
      </c>
      <c r="C412" s="6">
        <f t="shared" si="27"/>
        <v>6.266037990290485E-2</v>
      </c>
      <c r="D412" s="6">
        <f t="shared" si="28"/>
        <v>0.33106604827597841</v>
      </c>
      <c r="E412" s="6">
        <f t="shared" si="26"/>
        <v>-3.7905617711003203E-2</v>
      </c>
      <c r="F412" s="6">
        <f t="shared" si="25"/>
        <v>0.99338766667479739</v>
      </c>
      <c r="G412" s="6">
        <f t="shared" si="24"/>
        <v>1.6489070251009652</v>
      </c>
    </row>
    <row r="413" spans="1:7" x14ac:dyDescent="0.2">
      <c r="A413" s="9">
        <v>38016</v>
      </c>
      <c r="B413" s="18">
        <v>2241.8270000000002</v>
      </c>
      <c r="C413" s="6">
        <f t="shared" si="27"/>
        <v>1.6045880594972139E-2</v>
      </c>
      <c r="D413" s="6">
        <f t="shared" si="28"/>
        <v>0.39493354887404242</v>
      </c>
      <c r="E413" s="6">
        <f t="shared" si="26"/>
        <v>-4.3278147588934446E-2</v>
      </c>
      <c r="F413" s="6">
        <f t="shared" si="25"/>
        <v>0.90047023737365617</v>
      </c>
      <c r="G413" s="6">
        <f t="shared" si="24"/>
        <v>1.5980750509920272</v>
      </c>
    </row>
    <row r="414" spans="1:7" x14ac:dyDescent="0.2">
      <c r="A414" s="9">
        <v>38044</v>
      </c>
      <c r="B414" s="18">
        <v>2279.3670000000002</v>
      </c>
      <c r="C414" s="6">
        <f t="shared" si="27"/>
        <v>1.6745270710005755E-2</v>
      </c>
      <c r="D414" s="6">
        <f t="shared" si="28"/>
        <v>0.44355646696567574</v>
      </c>
      <c r="E414" s="6">
        <f t="shared" si="26"/>
        <v>-5.2837621438828197E-4</v>
      </c>
      <c r="F414" s="6">
        <f t="shared" si="25"/>
        <v>0.95806599312253105</v>
      </c>
      <c r="G414" s="6">
        <f t="shared" si="24"/>
        <v>1.6589725583153299</v>
      </c>
    </row>
    <row r="415" spans="1:7" x14ac:dyDescent="0.2">
      <c r="A415" s="9">
        <v>38077</v>
      </c>
      <c r="B415" s="18">
        <v>2264.2420000000002</v>
      </c>
      <c r="C415" s="6">
        <f t="shared" si="27"/>
        <v>-6.6356141858682216E-3</v>
      </c>
      <c r="D415" s="6">
        <f t="shared" si="28"/>
        <v>0.43872658347852522</v>
      </c>
      <c r="E415" s="6">
        <f t="shared" si="26"/>
        <v>-4.6712414527998347E-2</v>
      </c>
      <c r="F415" s="6">
        <f t="shared" si="25"/>
        <v>1.0331829561331989</v>
      </c>
      <c r="G415" s="6">
        <f t="shared" si="24"/>
        <v>1.6590684625204193</v>
      </c>
    </row>
    <row r="416" spans="1:7" x14ac:dyDescent="0.2">
      <c r="A416" s="9">
        <v>38107</v>
      </c>
      <c r="B416" s="18">
        <v>2217.8670000000002</v>
      </c>
      <c r="C416" s="6">
        <f t="shared" si="27"/>
        <v>-2.0481467970296485E-2</v>
      </c>
      <c r="D416" s="6">
        <f t="shared" si="28"/>
        <v>0.29453937783671713</v>
      </c>
      <c r="E416" s="6">
        <f t="shared" si="26"/>
        <v>-0.10152996180260576</v>
      </c>
      <c r="F416" s="6">
        <f t="shared" si="25"/>
        <v>0.93226137798187692</v>
      </c>
      <c r="G416" s="6">
        <f t="shared" si="24"/>
        <v>1.5465151525589538</v>
      </c>
    </row>
    <row r="417" spans="1:7" x14ac:dyDescent="0.2">
      <c r="A417" s="9">
        <v>38138</v>
      </c>
      <c r="B417" s="18">
        <v>2238.0740000000001</v>
      </c>
      <c r="C417" s="6">
        <f t="shared" si="27"/>
        <v>9.1110062055117513E-3</v>
      </c>
      <c r="D417" s="6">
        <f t="shared" si="28"/>
        <v>0.23596551781266739</v>
      </c>
      <c r="E417" s="6">
        <f t="shared" si="26"/>
        <v>-5.8825656792232284E-2</v>
      </c>
      <c r="F417" s="6">
        <f t="shared" si="25"/>
        <v>0.94530213767555393</v>
      </c>
      <c r="G417" s="6">
        <f t="shared" si="24"/>
        <v>1.634996732853367</v>
      </c>
    </row>
    <row r="418" spans="1:7" x14ac:dyDescent="0.2">
      <c r="A418" s="9">
        <v>38168</v>
      </c>
      <c r="B418" s="18">
        <v>2284.0189999999998</v>
      </c>
      <c r="C418" s="6">
        <f t="shared" si="27"/>
        <v>2.052881182659716E-2</v>
      </c>
      <c r="D418" s="6">
        <f t="shared" si="28"/>
        <v>0.24003353057520438</v>
      </c>
      <c r="E418" s="6">
        <f t="shared" si="26"/>
        <v>-8.2184030215343373E-2</v>
      </c>
      <c r="F418" s="6">
        <f t="shared" si="25"/>
        <v>0.99122178399433647</v>
      </c>
      <c r="G418" s="6">
        <f t="shared" si="24"/>
        <v>1.7205114614289712</v>
      </c>
    </row>
    <row r="419" spans="1:7" x14ac:dyDescent="0.2">
      <c r="A419" s="9">
        <v>38198</v>
      </c>
      <c r="B419" s="18">
        <v>2209.4459999999999</v>
      </c>
      <c r="C419" s="6">
        <f t="shared" si="27"/>
        <v>-3.2649903525320934E-2</v>
      </c>
      <c r="D419" s="6">
        <f t="shared" si="28"/>
        <v>0.17580700009419448</v>
      </c>
      <c r="E419" s="6">
        <f t="shared" si="26"/>
        <v>-0.10935867419991485</v>
      </c>
      <c r="F419" s="6">
        <f t="shared" si="25"/>
        <v>0.89069714903798425</v>
      </c>
      <c r="G419" s="6">
        <f t="shared" si="24"/>
        <v>1.3650826273771828</v>
      </c>
    </row>
    <row r="420" spans="1:7" x14ac:dyDescent="0.2">
      <c r="A420" s="9">
        <v>38230</v>
      </c>
      <c r="B420" s="18">
        <v>2219.1570000000002</v>
      </c>
      <c r="C420" s="6">
        <f t="shared" si="27"/>
        <v>4.395219435098241E-3</v>
      </c>
      <c r="D420" s="6">
        <f t="shared" si="28"/>
        <v>0.15613851007785562</v>
      </c>
      <c r="E420" s="6">
        <f t="shared" si="26"/>
        <v>-0.10372905533909882</v>
      </c>
      <c r="F420" s="6">
        <f t="shared" si="25"/>
        <v>0.84389795216341512</v>
      </c>
      <c r="G420" s="6">
        <f t="shared" si="24"/>
        <v>1.435002968101414</v>
      </c>
    </row>
    <row r="421" spans="1:7" x14ac:dyDescent="0.2">
      <c r="A421" s="9">
        <v>38260</v>
      </c>
      <c r="B421" s="18">
        <v>2261.1379999999999</v>
      </c>
      <c r="C421" s="6">
        <f t="shared" si="27"/>
        <v>1.8917543914197976E-2</v>
      </c>
      <c r="D421" s="6">
        <f t="shared" si="28"/>
        <v>0.17096252320031802</v>
      </c>
      <c r="E421" s="6">
        <f t="shared" si="26"/>
        <v>-7.7705409105073953E-2</v>
      </c>
      <c r="F421" s="6">
        <f t="shared" si="25"/>
        <v>0.92991449489854272</v>
      </c>
      <c r="G421" s="6">
        <f t="shared" si="24"/>
        <v>1.4135384733619683</v>
      </c>
    </row>
    <row r="422" spans="1:7" x14ac:dyDescent="0.2">
      <c r="A422" s="9">
        <v>38289</v>
      </c>
      <c r="B422" s="18">
        <v>2316.4690000000001</v>
      </c>
      <c r="C422" s="6">
        <f t="shared" si="27"/>
        <v>2.4470421531105124E-2</v>
      </c>
      <c r="D422" s="6">
        <f t="shared" si="28"/>
        <v>0.13252338778872641</v>
      </c>
      <c r="E422" s="6">
        <f t="shared" si="26"/>
        <v>-0.10170648967094065</v>
      </c>
      <c r="F422" s="6">
        <f t="shared" si="25"/>
        <v>0.9228851715470614</v>
      </c>
      <c r="G422" s="6">
        <f t="shared" si="24"/>
        <v>1.5585684195644469</v>
      </c>
    </row>
    <row r="423" spans="1:7" x14ac:dyDescent="0.2">
      <c r="A423" s="9">
        <v>38321</v>
      </c>
      <c r="B423" s="18">
        <v>2438.1559999999999</v>
      </c>
      <c r="C423" s="6">
        <f t="shared" si="27"/>
        <v>5.2531244752250128E-2</v>
      </c>
      <c r="D423" s="6">
        <f t="shared" si="28"/>
        <v>0.17426793557833076</v>
      </c>
      <c r="E423" s="6">
        <f t="shared" si="26"/>
        <v>-8.0272927955047257E-2</v>
      </c>
      <c r="F423" s="6">
        <f t="shared" si="25"/>
        <v>1.1161444197856389</v>
      </c>
      <c r="G423" s="6">
        <f t="shared" si="24"/>
        <v>1.5902503181830734</v>
      </c>
    </row>
    <row r="424" spans="1:7" x14ac:dyDescent="0.2">
      <c r="A424" s="9">
        <v>38352</v>
      </c>
      <c r="B424" s="18">
        <v>2531.2280000000001</v>
      </c>
      <c r="C424" s="6">
        <f t="shared" si="27"/>
        <v>3.8173111154495398E-2</v>
      </c>
      <c r="D424" s="6">
        <f t="shared" si="28"/>
        <v>0.14720885342475154</v>
      </c>
      <c r="E424" s="6">
        <f t="shared" si="26"/>
        <v>-0.11656118824556339</v>
      </c>
      <c r="F424" s="6">
        <f t="shared" si="25"/>
        <v>1.1763595218115035</v>
      </c>
      <c r="G424" s="6">
        <f t="shared" si="24"/>
        <v>1.606028845965755</v>
      </c>
    </row>
    <row r="425" spans="1:7" x14ac:dyDescent="0.2">
      <c r="A425" s="9">
        <v>38383</v>
      </c>
      <c r="B425" s="18">
        <v>2474.239</v>
      </c>
      <c r="C425" s="6">
        <f t="shared" si="27"/>
        <v>-2.2514368519943706E-2</v>
      </c>
      <c r="D425" s="6">
        <f t="shared" si="28"/>
        <v>0.10367080064608003</v>
      </c>
      <c r="E425" s="6">
        <f t="shared" si="26"/>
        <v>-8.3883234164818465E-2</v>
      </c>
      <c r="F425" s="6">
        <f t="shared" si="25"/>
        <v>1.1603055567924745</v>
      </c>
      <c r="G425" s="6">
        <f t="shared" si="24"/>
        <v>1.6728447274750322</v>
      </c>
    </row>
    <row r="426" spans="1:7" x14ac:dyDescent="0.2">
      <c r="A426" s="9">
        <v>38411</v>
      </c>
      <c r="B426" s="18">
        <v>2552.6179999999999</v>
      </c>
      <c r="C426" s="6">
        <f t="shared" si="27"/>
        <v>3.167802302041145E-2</v>
      </c>
      <c r="D426" s="6">
        <f t="shared" si="28"/>
        <v>0.11988021235720248</v>
      </c>
      <c r="E426" s="6">
        <f t="shared" si="26"/>
        <v>-5.7291847474840729E-2</v>
      </c>
      <c r="F426" s="6">
        <f t="shared" si="25"/>
        <v>1.1972406859377931</v>
      </c>
      <c r="G426" s="6">
        <f t="shared" si="24"/>
        <v>1.8818686064142178</v>
      </c>
    </row>
    <row r="427" spans="1:7" x14ac:dyDescent="0.2">
      <c r="A427" s="9">
        <v>38442</v>
      </c>
      <c r="B427" s="18">
        <v>2503.0680000000002</v>
      </c>
      <c r="C427" s="6">
        <f t="shared" si="27"/>
        <v>-1.941144346706003E-2</v>
      </c>
      <c r="D427" s="6">
        <f t="shared" si="28"/>
        <v>0.10547724139027537</v>
      </c>
      <c r="E427" s="6">
        <f t="shared" si="26"/>
        <v>-0.1352539409998722</v>
      </c>
      <c r="F427" s="6">
        <f t="shared" si="25"/>
        <v>1.055990754453362</v>
      </c>
      <c r="G427" s="6">
        <f t="shared" si="24"/>
        <v>2.0084734965853617</v>
      </c>
    </row>
    <row r="428" spans="1:7" x14ac:dyDescent="0.2">
      <c r="A428" s="9">
        <v>38471</v>
      </c>
      <c r="B428" s="18">
        <v>2448.5279999999998</v>
      </c>
      <c r="C428" s="6">
        <f t="shared" si="27"/>
        <v>-2.1789260219858386E-2</v>
      </c>
      <c r="D428" s="6">
        <f t="shared" si="28"/>
        <v>0.10400127690253735</v>
      </c>
      <c r="E428" s="6">
        <f t="shared" si="26"/>
        <v>-0.11664452140069692</v>
      </c>
      <c r="F428" s="6">
        <f t="shared" si="25"/>
        <v>0.94389638598981573</v>
      </c>
      <c r="G428" s="6">
        <f t="shared" si="24"/>
        <v>1.9869058278459146</v>
      </c>
    </row>
    <row r="429" spans="1:7" x14ac:dyDescent="0.2">
      <c r="A429" s="9">
        <v>38503</v>
      </c>
      <c r="B429" s="18">
        <v>2492.0320000000002</v>
      </c>
      <c r="C429" s="6">
        <f t="shared" si="27"/>
        <v>1.7767409643671739E-2</v>
      </c>
      <c r="D429" s="6">
        <f t="shared" si="28"/>
        <v>0.11347167251842438</v>
      </c>
      <c r="E429" s="6">
        <f t="shared" si="26"/>
        <v>-7.748439295402576E-2</v>
      </c>
      <c r="F429" s="6">
        <f t="shared" si="25"/>
        <v>0.96209396514257306</v>
      </c>
      <c r="G429" s="6">
        <f t="shared" si="24"/>
        <v>1.7511459280913564</v>
      </c>
    </row>
    <row r="430" spans="1:7" x14ac:dyDescent="0.2">
      <c r="A430" s="9">
        <v>38533</v>
      </c>
      <c r="B430" s="18">
        <v>2513.5949999999998</v>
      </c>
      <c r="C430" s="6">
        <f t="shared" si="27"/>
        <v>8.6527781344700738E-3</v>
      </c>
      <c r="D430" s="6">
        <f t="shared" si="28"/>
        <v>0.10051405001447011</v>
      </c>
      <c r="E430" s="6">
        <f t="shared" si="26"/>
        <v>-9.9705261770456688E-2</v>
      </c>
      <c r="F430" s="6">
        <f t="shared" si="25"/>
        <v>0.98012544390631229</v>
      </c>
      <c r="G430" s="6">
        <f t="shared" si="24"/>
        <v>1.7956914500787455</v>
      </c>
    </row>
    <row r="431" spans="1:7" x14ac:dyDescent="0.2">
      <c r="A431" s="9">
        <v>38562</v>
      </c>
      <c r="B431" s="18">
        <v>2601.3989999999999</v>
      </c>
      <c r="C431" s="6">
        <f t="shared" si="27"/>
        <v>3.4931641732260044E-2</v>
      </c>
      <c r="D431" s="6">
        <f t="shared" si="28"/>
        <v>0.17739876874112337</v>
      </c>
      <c r="E431" s="6">
        <f t="shared" si="26"/>
        <v>-4.1149073474090692E-2</v>
      </c>
      <c r="F431" s="6">
        <f t="shared" si="25"/>
        <v>0.95206432344819292</v>
      </c>
      <c r="G431" s="6">
        <f t="shared" si="24"/>
        <v>1.8680786930358599</v>
      </c>
    </row>
    <row r="432" spans="1:7" x14ac:dyDescent="0.2">
      <c r="A432" s="9">
        <v>38595</v>
      </c>
      <c r="B432" s="18">
        <v>2621.0010000000002</v>
      </c>
      <c r="C432" s="6">
        <f t="shared" si="27"/>
        <v>7.5351762647715148E-3</v>
      </c>
      <c r="D432" s="6">
        <f t="shared" si="28"/>
        <v>0.18107957210778691</v>
      </c>
      <c r="E432" s="6">
        <f t="shared" si="26"/>
        <v>-6.4246704603754479E-2</v>
      </c>
      <c r="F432" s="6">
        <f t="shared" si="25"/>
        <v>1.0120314985291681</v>
      </c>
      <c r="G432" s="6">
        <f t="shared" si="24"/>
        <v>2.189170937550192</v>
      </c>
    </row>
    <row r="433" spans="1:7" x14ac:dyDescent="0.2">
      <c r="A433" s="9">
        <v>38625</v>
      </c>
      <c r="B433" s="18">
        <v>2689.078</v>
      </c>
      <c r="C433" s="6">
        <f t="shared" si="27"/>
        <v>2.5973664260334095E-2</v>
      </c>
      <c r="D433" s="6">
        <f t="shared" si="28"/>
        <v>0.18925868301713566</v>
      </c>
      <c r="E433" s="6">
        <f t="shared" si="26"/>
        <v>1.4099687369187208E-2</v>
      </c>
      <c r="F433" s="6">
        <f t="shared" si="25"/>
        <v>1.0062895240255338</v>
      </c>
      <c r="G433" s="6">
        <f t="shared" si="24"/>
        <v>2.6590824664412409</v>
      </c>
    </row>
    <row r="434" spans="1:7" x14ac:dyDescent="0.2">
      <c r="A434" s="9">
        <v>38656</v>
      </c>
      <c r="B434" s="18">
        <v>2623.8380000000002</v>
      </c>
      <c r="C434" s="6">
        <f t="shared" si="27"/>
        <v>-2.4261103619902302E-2</v>
      </c>
      <c r="D434" s="6">
        <f t="shared" si="28"/>
        <v>0.13268858767373981</v>
      </c>
      <c r="E434" s="6">
        <f t="shared" si="26"/>
        <v>6.4834733188694482E-3</v>
      </c>
      <c r="F434" s="6">
        <f t="shared" si="25"/>
        <v>0.98936412994443246</v>
      </c>
      <c r="G434" s="6">
        <f t="shared" si="24"/>
        <v>2.2666207684751636</v>
      </c>
    </row>
    <row r="435" spans="1:7" x14ac:dyDescent="0.2">
      <c r="A435" s="9">
        <v>38686</v>
      </c>
      <c r="B435" s="18">
        <v>2711.2629999999999</v>
      </c>
      <c r="C435" s="6">
        <f t="shared" si="27"/>
        <v>3.3319511341782349E-2</v>
      </c>
      <c r="D435" s="6">
        <f t="shared" si="28"/>
        <v>0.11201375137603997</v>
      </c>
      <c r="E435" s="6">
        <f t="shared" si="26"/>
        <v>0.10739098505350997</v>
      </c>
      <c r="F435" s="6">
        <f t="shared" si="25"/>
        <v>0.98708701951934885</v>
      </c>
      <c r="G435" s="6">
        <f t="shared" si="24"/>
        <v>2.4330561999209879</v>
      </c>
    </row>
    <row r="436" spans="1:7" x14ac:dyDescent="0.2">
      <c r="A436" s="9">
        <v>38716</v>
      </c>
      <c r="B436" s="18">
        <v>2771.33</v>
      </c>
      <c r="C436" s="6">
        <f t="shared" si="27"/>
        <v>2.2154619452262603E-2</v>
      </c>
      <c r="D436" s="6">
        <f t="shared" si="28"/>
        <v>9.4855935538007641E-2</v>
      </c>
      <c r="E436" s="6">
        <f t="shared" si="26"/>
        <v>0.11405190437580126</v>
      </c>
      <c r="F436" s="6">
        <f t="shared" si="25"/>
        <v>0.9738185029682096</v>
      </c>
      <c r="G436" s="6">
        <f t="shared" si="24"/>
        <v>2.4383576260167441</v>
      </c>
    </row>
    <row r="437" spans="1:7" x14ac:dyDescent="0.2">
      <c r="A437" s="9">
        <v>38748</v>
      </c>
      <c r="B437" s="18">
        <v>2895.0790000000002</v>
      </c>
      <c r="C437" s="6">
        <f t="shared" si="27"/>
        <v>4.465328921492584E-2</v>
      </c>
      <c r="D437" s="6">
        <f t="shared" si="28"/>
        <v>0.17008866160463887</v>
      </c>
      <c r="E437" s="6">
        <f t="shared" si="26"/>
        <v>0.141810582145804</v>
      </c>
      <c r="F437" s="6">
        <f t="shared" si="25"/>
        <v>1.0257292076291291</v>
      </c>
      <c r="G437" s="6">
        <f t="shared" si="24"/>
        <v>2.4663509719287111</v>
      </c>
    </row>
    <row r="438" spans="1:7" x14ac:dyDescent="0.2">
      <c r="A438" s="9">
        <v>38776</v>
      </c>
      <c r="B438" s="18">
        <v>2890.7689999999998</v>
      </c>
      <c r="C438" s="6">
        <f t="shared" si="27"/>
        <v>-1.4887331226541844E-3</v>
      </c>
      <c r="D438" s="6">
        <f t="shared" si="28"/>
        <v>0.13247223047083412</v>
      </c>
      <c r="E438" s="6">
        <f t="shared" si="26"/>
        <v>0.24550895881607282</v>
      </c>
      <c r="F438" s="6">
        <f t="shared" si="25"/>
        <v>1.0108802112462469</v>
      </c>
      <c r="G438" s="6">
        <f t="shared" si="24"/>
        <v>2.1689245185393058</v>
      </c>
    </row>
    <row r="439" spans="1:7" x14ac:dyDescent="0.2">
      <c r="A439" s="9">
        <v>38807</v>
      </c>
      <c r="B439" s="18">
        <v>2954.3339999999998</v>
      </c>
      <c r="C439" s="6">
        <f t="shared" si="27"/>
        <v>2.1988958647335632E-2</v>
      </c>
      <c r="D439" s="6">
        <f t="shared" si="28"/>
        <v>0.18028515405893875</v>
      </c>
      <c r="E439" s="6">
        <f t="shared" si="26"/>
        <v>0.36262664791614085</v>
      </c>
      <c r="F439" s="6">
        <f t="shared" si="25"/>
        <v>1.0218712444942057</v>
      </c>
      <c r="G439" s="6">
        <f t="shared" si="24"/>
        <v>2.3380079746096021</v>
      </c>
    </row>
    <row r="440" spans="1:7" x14ac:dyDescent="0.2">
      <c r="A440" s="9">
        <v>38835</v>
      </c>
      <c r="B440" s="18">
        <v>3044.03</v>
      </c>
      <c r="C440" s="6">
        <f t="shared" si="27"/>
        <v>3.0360819054311428E-2</v>
      </c>
      <c r="D440" s="6">
        <f t="shared" si="28"/>
        <v>0.24320816425215486</v>
      </c>
      <c r="E440" s="6">
        <f t="shared" si="26"/>
        <v>0.30760784866263613</v>
      </c>
      <c r="F440" s="6">
        <f t="shared" si="25"/>
        <v>1.0358041179818454</v>
      </c>
      <c r="G440" s="6">
        <f t="shared" si="24"/>
        <v>2.4137224908714106</v>
      </c>
    </row>
    <row r="441" spans="1:7" x14ac:dyDescent="0.2">
      <c r="A441" s="9">
        <v>38868</v>
      </c>
      <c r="B441" s="18">
        <v>2940.049</v>
      </c>
      <c r="C441" s="6">
        <f t="shared" si="27"/>
        <v>-3.4158993176808483E-2</v>
      </c>
      <c r="D441" s="6">
        <f t="shared" si="28"/>
        <v>0.1797797941599466</v>
      </c>
      <c r="E441" s="6">
        <f t="shared" si="26"/>
        <v>0.27961575607274192</v>
      </c>
      <c r="F441" s="6">
        <f t="shared" si="25"/>
        <v>0.96495816179222582</v>
      </c>
      <c r="G441" s="6">
        <f t="shared" ref="G441:G504" si="29">B441/B261-1</f>
        <v>2.2250286573025391</v>
      </c>
    </row>
    <row r="442" spans="1:7" x14ac:dyDescent="0.2">
      <c r="A442" s="9">
        <v>38898</v>
      </c>
      <c r="B442" s="18">
        <v>2939.1869999999999</v>
      </c>
      <c r="C442" s="6">
        <f t="shared" si="27"/>
        <v>-2.9319239237168837E-4</v>
      </c>
      <c r="D442" s="6">
        <f t="shared" si="28"/>
        <v>0.1693160592696914</v>
      </c>
      <c r="E442" s="6">
        <f t="shared" si="26"/>
        <v>0.32080899009703434</v>
      </c>
      <c r="F442" s="6">
        <f t="shared" si="25"/>
        <v>0.9548887733071898</v>
      </c>
      <c r="G442" s="6">
        <f t="shared" si="29"/>
        <v>2.4373199731955215</v>
      </c>
    </row>
    <row r="443" spans="1:7" x14ac:dyDescent="0.2">
      <c r="A443" s="9">
        <v>38929</v>
      </c>
      <c r="B443" s="18">
        <v>2957.53</v>
      </c>
      <c r="C443" s="6">
        <f t="shared" si="27"/>
        <v>6.2408414299601755E-3</v>
      </c>
      <c r="D443" s="6">
        <f t="shared" si="28"/>
        <v>0.1368997989158911</v>
      </c>
      <c r="E443" s="6">
        <f t="shared" si="26"/>
        <v>0.3470571597354466</v>
      </c>
      <c r="F443" s="6">
        <f t="shared" si="25"/>
        <v>1.0395788062499096</v>
      </c>
      <c r="G443" s="6">
        <f t="shared" si="29"/>
        <v>2.3038051182487722</v>
      </c>
    </row>
    <row r="444" spans="1:7" x14ac:dyDescent="0.2">
      <c r="A444" s="9">
        <v>38960</v>
      </c>
      <c r="B444" s="18">
        <v>3034.299</v>
      </c>
      <c r="C444" s="6">
        <f t="shared" si="27"/>
        <v>2.5957133148268863E-2</v>
      </c>
      <c r="D444" s="6">
        <f t="shared" si="28"/>
        <v>0.15768708214914828</v>
      </c>
      <c r="E444" s="6">
        <f t="shared" si="26"/>
        <v>0.45192816104191658</v>
      </c>
      <c r="F444" s="6">
        <f t="shared" si="25"/>
        <v>1.0691670616154143</v>
      </c>
      <c r="G444" s="6">
        <f t="shared" si="29"/>
        <v>2.4014211921064312</v>
      </c>
    </row>
    <row r="445" spans="1:7" x14ac:dyDescent="0.2">
      <c r="A445" s="9">
        <v>38989</v>
      </c>
      <c r="B445" s="18">
        <v>3070.4789999999998</v>
      </c>
      <c r="C445" s="6">
        <f t="shared" si="27"/>
        <v>1.1923676605370748E-2</v>
      </c>
      <c r="D445" s="6">
        <f t="shared" si="28"/>
        <v>0.14183337188434098</v>
      </c>
      <c r="E445" s="6">
        <f t="shared" si="26"/>
        <v>0.6114497951626261</v>
      </c>
      <c r="F445" s="6">
        <f t="shared" ref="F445:F508" si="30">B445/B325-1</f>
        <v>1.015349050603624</v>
      </c>
      <c r="G445" s="6">
        <f t="shared" si="29"/>
        <v>2.3550364134027548</v>
      </c>
    </row>
    <row r="446" spans="1:7" x14ac:dyDescent="0.2">
      <c r="A446" s="9">
        <v>39021</v>
      </c>
      <c r="B446" s="18">
        <v>3183.174</v>
      </c>
      <c r="C446" s="6">
        <f t="shared" si="27"/>
        <v>3.6702742471125926E-2</v>
      </c>
      <c r="D446" s="6">
        <f t="shared" si="28"/>
        <v>0.21317474630674593</v>
      </c>
      <c r="E446" s="6">
        <f t="shared" si="26"/>
        <v>0.63929203758578379</v>
      </c>
      <c r="F446" s="6">
        <f t="shared" si="30"/>
        <v>1.0752418212364581</v>
      </c>
      <c r="G446" s="6">
        <f t="shared" si="29"/>
        <v>2.4236991353561779</v>
      </c>
    </row>
    <row r="447" spans="1:7" x14ac:dyDescent="0.2">
      <c r="A447" s="9">
        <v>39051</v>
      </c>
      <c r="B447" s="18">
        <v>3261.1239999999998</v>
      </c>
      <c r="C447" s="6">
        <f t="shared" si="27"/>
        <v>2.4488136683699979E-2</v>
      </c>
      <c r="D447" s="6">
        <f t="shared" si="28"/>
        <v>0.20280621983186431</v>
      </c>
      <c r="E447" s="6">
        <f t="shared" si="26"/>
        <v>0.58585669963722631</v>
      </c>
      <c r="F447" s="6">
        <f t="shared" si="30"/>
        <v>1.0136174889705996</v>
      </c>
      <c r="G447" s="6">
        <f t="shared" si="29"/>
        <v>2.668512289780077</v>
      </c>
    </row>
    <row r="448" spans="1:7" x14ac:dyDescent="0.2">
      <c r="A448" s="9">
        <v>39080</v>
      </c>
      <c r="B448" s="18">
        <v>3327.4259999999999</v>
      </c>
      <c r="C448" s="6">
        <f t="shared" si="27"/>
        <v>2.0331026971068811E-2</v>
      </c>
      <c r="D448" s="6">
        <f t="shared" si="28"/>
        <v>0.20066033276441275</v>
      </c>
      <c r="E448" s="6">
        <f t="shared" si="26"/>
        <v>0.60815214738395773</v>
      </c>
      <c r="F448" s="6">
        <f t="shared" si="30"/>
        <v>1.088394232326237</v>
      </c>
      <c r="G448" s="6">
        <f t="shared" si="29"/>
        <v>2.4901507904541336</v>
      </c>
    </row>
    <row r="449" spans="1:7" x14ac:dyDescent="0.2">
      <c r="A449" s="9">
        <v>39113</v>
      </c>
      <c r="B449" s="18">
        <v>3366.7069999999999</v>
      </c>
      <c r="C449" s="6">
        <f t="shared" si="27"/>
        <v>1.1805221213033734E-2</v>
      </c>
      <c r="D449" s="6">
        <f t="shared" si="28"/>
        <v>0.16290678078214782</v>
      </c>
      <c r="E449" s="6">
        <f t="shared" ref="E449:E512" si="31">B449/B389-1</f>
        <v>0.67814788525992364</v>
      </c>
      <c r="F449" s="6">
        <f t="shared" si="30"/>
        <v>1.0882727110892776</v>
      </c>
      <c r="G449" s="6">
        <f t="shared" si="29"/>
        <v>2.5990432361068794</v>
      </c>
    </row>
    <row r="450" spans="1:7" x14ac:dyDescent="0.2">
      <c r="A450" s="9">
        <v>39141</v>
      </c>
      <c r="B450" s="18">
        <v>3349.1880000000001</v>
      </c>
      <c r="C450" s="6">
        <f t="shared" si="27"/>
        <v>-5.2036010261659049E-3</v>
      </c>
      <c r="D450" s="6">
        <f t="shared" si="28"/>
        <v>0.15858029472434509</v>
      </c>
      <c r="E450" s="6">
        <f t="shared" si="31"/>
        <v>0.68422862987721267</v>
      </c>
      <c r="F450" s="6">
        <f t="shared" si="30"/>
        <v>1.0541645864485494</v>
      </c>
      <c r="G450" s="6">
        <f t="shared" si="29"/>
        <v>2.6442878532007872</v>
      </c>
    </row>
    <row r="451" spans="1:7" x14ac:dyDescent="0.2">
      <c r="A451" s="9">
        <v>39171</v>
      </c>
      <c r="B451" s="18">
        <v>3410.4960000000001</v>
      </c>
      <c r="C451" s="6">
        <f t="shared" si="27"/>
        <v>1.830533251641886E-2</v>
      </c>
      <c r="D451" s="6">
        <f t="shared" si="28"/>
        <v>0.15440434290774174</v>
      </c>
      <c r="E451" s="6">
        <f t="shared" si="31"/>
        <v>0.64269816078279307</v>
      </c>
      <c r="F451" s="6">
        <f t="shared" si="30"/>
        <v>1.1343840569052928</v>
      </c>
      <c r="G451" s="6">
        <f t="shared" si="29"/>
        <v>2.8957062082357643</v>
      </c>
    </row>
    <row r="452" spans="1:7" x14ac:dyDescent="0.2">
      <c r="A452" s="9">
        <v>39202</v>
      </c>
      <c r="B452" s="18">
        <v>3560.942</v>
      </c>
      <c r="C452" s="6">
        <f t="shared" si="27"/>
        <v>4.411264519882141E-2</v>
      </c>
      <c r="D452" s="6">
        <f t="shared" si="28"/>
        <v>0.16981172984497528</v>
      </c>
      <c r="E452" s="6">
        <f t="shared" si="31"/>
        <v>0.77551110971501114</v>
      </c>
      <c r="F452" s="6">
        <f t="shared" si="30"/>
        <v>1.1583965174150461</v>
      </c>
      <c r="G452" s="6">
        <f t="shared" si="29"/>
        <v>3.0129258661569942</v>
      </c>
    </row>
    <row r="453" spans="1:7" x14ac:dyDescent="0.2">
      <c r="A453" s="9">
        <v>39233</v>
      </c>
      <c r="B453" s="18">
        <v>3660.68</v>
      </c>
      <c r="C453" s="6">
        <f t="shared" si="27"/>
        <v>2.8008880796148938E-2</v>
      </c>
      <c r="D453" s="6">
        <f t="shared" si="28"/>
        <v>0.24510849989234873</v>
      </c>
      <c r="E453" s="6">
        <f t="shared" si="31"/>
        <v>0.8222029527146526</v>
      </c>
      <c r="F453" s="6">
        <f t="shared" si="30"/>
        <v>1.0902166341201593</v>
      </c>
      <c r="G453" s="6">
        <f t="shared" si="29"/>
        <v>2.9687244547270004</v>
      </c>
    </row>
    <row r="454" spans="1:7" x14ac:dyDescent="0.2">
      <c r="A454" s="9">
        <v>39262</v>
      </c>
      <c r="B454" s="18">
        <v>3632.444</v>
      </c>
      <c r="C454" s="6">
        <f t="shared" si="27"/>
        <v>-7.7133210223236937E-3</v>
      </c>
      <c r="D454" s="6">
        <f t="shared" si="28"/>
        <v>0.23586692510547991</v>
      </c>
      <c r="E454" s="6">
        <f t="shared" si="31"/>
        <v>0.92529578193390138</v>
      </c>
      <c r="F454" s="6">
        <f t="shared" si="30"/>
        <v>0.97588539524844609</v>
      </c>
      <c r="G454" s="6">
        <f t="shared" si="29"/>
        <v>3.0759158749412308</v>
      </c>
    </row>
    <row r="455" spans="1:7" x14ac:dyDescent="0.2">
      <c r="A455" s="9">
        <v>39294</v>
      </c>
      <c r="B455" s="18">
        <v>3551.9989999999998</v>
      </c>
      <c r="C455" s="6">
        <f t="shared" ref="C455:C518" si="32">B455/B454-1</f>
        <v>-2.2146246439036732E-2</v>
      </c>
      <c r="D455" s="6">
        <f t="shared" si="28"/>
        <v>0.20100184951631928</v>
      </c>
      <c r="E455" s="6">
        <f t="shared" si="31"/>
        <v>1.0561511178877669</v>
      </c>
      <c r="F455" s="6">
        <f t="shared" si="30"/>
        <v>0.84734584383474143</v>
      </c>
      <c r="G455" s="6">
        <f t="shared" si="29"/>
        <v>2.9767964164038414</v>
      </c>
    </row>
    <row r="456" spans="1:7" x14ac:dyDescent="0.2">
      <c r="A456" s="9">
        <v>39325</v>
      </c>
      <c r="B456" s="18">
        <v>3549.3040000000001</v>
      </c>
      <c r="C456" s="6">
        <f t="shared" si="32"/>
        <v>-7.5872769108320526E-4</v>
      </c>
      <c r="D456" s="6">
        <f t="shared" si="28"/>
        <v>0.169727834995826</v>
      </c>
      <c r="E456" s="6">
        <f t="shared" si="31"/>
        <v>1.0510884747253457</v>
      </c>
      <c r="F456" s="6">
        <f t="shared" si="30"/>
        <v>0.97861561171837708</v>
      </c>
      <c r="G456" s="6">
        <f t="shared" si="29"/>
        <v>2.8806875521398809</v>
      </c>
    </row>
    <row r="457" spans="1:7" x14ac:dyDescent="0.2">
      <c r="A457" s="9">
        <v>39353</v>
      </c>
      <c r="B457" s="18">
        <v>3718.0929999999998</v>
      </c>
      <c r="C457" s="6">
        <f t="shared" si="32"/>
        <v>4.7555520744348767E-2</v>
      </c>
      <c r="D457" s="6">
        <f t="shared" si="28"/>
        <v>0.21091627723231454</v>
      </c>
      <c r="E457" s="6">
        <f t="shared" si="31"/>
        <v>1.4144621235046357</v>
      </c>
      <c r="F457" s="6">
        <f t="shared" si="30"/>
        <v>0.96622232986758738</v>
      </c>
      <c r="G457" s="6">
        <f t="shared" si="29"/>
        <v>3.1041770381564113</v>
      </c>
    </row>
    <row r="458" spans="1:7" x14ac:dyDescent="0.2">
      <c r="A458" s="9">
        <v>39386</v>
      </c>
      <c r="B458" s="18">
        <v>3832.1329999999998</v>
      </c>
      <c r="C458" s="6">
        <f t="shared" si="32"/>
        <v>3.0671637315150546E-2</v>
      </c>
      <c r="D458" s="6">
        <f t="shared" si="28"/>
        <v>0.20387167022600705</v>
      </c>
      <c r="E458" s="6">
        <f t="shared" si="31"/>
        <v>1.31773733302528</v>
      </c>
      <c r="F458" s="6">
        <f t="shared" si="30"/>
        <v>1.1394783136895619</v>
      </c>
      <c r="G458" s="6">
        <f t="shared" si="29"/>
        <v>3.3492600158892287</v>
      </c>
    </row>
    <row r="459" spans="1:7" x14ac:dyDescent="0.2">
      <c r="A459" s="9">
        <v>39416</v>
      </c>
      <c r="B459" s="18">
        <v>3675.491</v>
      </c>
      <c r="C459" s="6">
        <f t="shared" si="32"/>
        <v>-4.0875929932494448E-2</v>
      </c>
      <c r="D459" s="6">
        <f t="shared" si="28"/>
        <v>0.12706263239300331</v>
      </c>
      <c r="E459" s="6">
        <f t="shared" si="31"/>
        <v>1.1095783874872507</v>
      </c>
      <c r="F459" s="6">
        <f t="shared" si="30"/>
        <v>1.0166816274394472</v>
      </c>
      <c r="G459" s="6">
        <f t="shared" si="29"/>
        <v>3.0994293910455886</v>
      </c>
    </row>
    <row r="460" spans="1:7" x14ac:dyDescent="0.2">
      <c r="A460" s="9">
        <v>39447</v>
      </c>
      <c r="B460" s="18">
        <v>3628.0729999999999</v>
      </c>
      <c r="C460" s="6">
        <f t="shared" si="32"/>
        <v>-1.29011334812138E-2</v>
      </c>
      <c r="D460" s="6">
        <f t="shared" si="28"/>
        <v>9.035422575888985E-2</v>
      </c>
      <c r="E460" s="6">
        <f t="shared" si="31"/>
        <v>1.1887030687074844</v>
      </c>
      <c r="F460" s="6">
        <f t="shared" si="30"/>
        <v>0.96702053890290385</v>
      </c>
      <c r="G460" s="6">
        <f t="shared" si="29"/>
        <v>3.0153538819102428</v>
      </c>
    </row>
    <row r="461" spans="1:7" x14ac:dyDescent="0.2">
      <c r="A461" s="9">
        <v>39478</v>
      </c>
      <c r="B461" s="18">
        <v>3350.817</v>
      </c>
      <c r="C461" s="6">
        <f t="shared" si="32"/>
        <v>-7.6419631027269785E-2</v>
      </c>
      <c r="D461" s="6">
        <f t="shared" si="28"/>
        <v>-4.719745436713052E-3</v>
      </c>
      <c r="E461" s="6">
        <f t="shared" si="31"/>
        <v>1.0849811557437179</v>
      </c>
      <c r="F461" s="6">
        <f t="shared" si="30"/>
        <v>0.76773183030113756</v>
      </c>
      <c r="G461" s="6">
        <f t="shared" si="29"/>
        <v>2.6972451757197664</v>
      </c>
    </row>
    <row r="462" spans="1:7" x14ac:dyDescent="0.2">
      <c r="A462" s="9">
        <v>39507</v>
      </c>
      <c r="B462" s="18">
        <v>3331.4229999999998</v>
      </c>
      <c r="C462" s="6">
        <f t="shared" si="32"/>
        <v>-5.7878421889349108E-3</v>
      </c>
      <c r="D462" s="6">
        <f t="shared" si="28"/>
        <v>-5.3042707665261757E-3</v>
      </c>
      <c r="E462" s="6">
        <f t="shared" si="31"/>
        <v>1.1098389227571479</v>
      </c>
      <c r="F462" s="6">
        <f t="shared" si="30"/>
        <v>0.64639760964129778</v>
      </c>
      <c r="G462" s="6">
        <f t="shared" si="29"/>
        <v>2.5918346003607549</v>
      </c>
    </row>
    <row r="463" spans="1:7" x14ac:dyDescent="0.2">
      <c r="A463" s="9">
        <v>39538</v>
      </c>
      <c r="B463" s="18">
        <v>3299.491</v>
      </c>
      <c r="C463" s="6">
        <f t="shared" si="32"/>
        <v>-9.58509321692258E-3</v>
      </c>
      <c r="D463" s="6">
        <f t="shared" si="28"/>
        <v>-3.2548051661693833E-2</v>
      </c>
      <c r="E463" s="6">
        <f t="shared" si="31"/>
        <v>1.096536241995397</v>
      </c>
      <c r="F463" s="6">
        <f t="shared" si="30"/>
        <v>0.56478176226349786</v>
      </c>
      <c r="G463" s="6">
        <f t="shared" si="29"/>
        <v>2.3633955147808359</v>
      </c>
    </row>
    <row r="464" spans="1:7" x14ac:dyDescent="0.2">
      <c r="A464" s="9">
        <v>39568</v>
      </c>
      <c r="B464" s="18">
        <v>3472.9059999999999</v>
      </c>
      <c r="C464" s="6">
        <f t="shared" si="32"/>
        <v>5.255810668978933E-2</v>
      </c>
      <c r="D464" s="6">
        <f t="shared" si="28"/>
        <v>-2.4722671697545162E-2</v>
      </c>
      <c r="E464" s="6">
        <f t="shared" si="31"/>
        <v>1.0270888978128094</v>
      </c>
      <c r="F464" s="6">
        <f t="shared" si="30"/>
        <v>0.63132702392427209</v>
      </c>
      <c r="G464" s="6">
        <f t="shared" si="29"/>
        <v>2.3842554290363918</v>
      </c>
    </row>
    <row r="465" spans="1:7" x14ac:dyDescent="0.2">
      <c r="A465" s="9">
        <v>39598</v>
      </c>
      <c r="B465" s="18">
        <v>3525.8629999999998</v>
      </c>
      <c r="C465" s="6">
        <f t="shared" si="32"/>
        <v>1.524861312111514E-2</v>
      </c>
      <c r="D465" s="6">
        <f t="shared" ref="D465:D528" si="33">B465/B453-1</f>
        <v>-3.6828403466022674E-2</v>
      </c>
      <c r="E465" s="6">
        <f t="shared" si="31"/>
        <v>0.94714075072206039</v>
      </c>
      <c r="F465" s="6">
        <f t="shared" si="30"/>
        <v>0.67747584788137893</v>
      </c>
      <c r="G465" s="6">
        <f t="shared" si="29"/>
        <v>2.3593308897999465</v>
      </c>
    </row>
    <row r="466" spans="1:7" x14ac:dyDescent="0.2">
      <c r="A466" s="9">
        <v>39629</v>
      </c>
      <c r="B466" s="18">
        <v>3244.6489999999999</v>
      </c>
      <c r="C466" s="6">
        <f t="shared" si="32"/>
        <v>-7.9757494831761755E-2</v>
      </c>
      <c r="D466" s="6">
        <f t="shared" si="33"/>
        <v>-0.10675870020294875</v>
      </c>
      <c r="E466" s="6">
        <f t="shared" si="31"/>
        <v>0.76157621935163711</v>
      </c>
      <c r="F466" s="6">
        <f t="shared" si="30"/>
        <v>0.50812196425666412</v>
      </c>
      <c r="G466" s="6">
        <f t="shared" si="29"/>
        <v>2.1183615922375627</v>
      </c>
    </row>
    <row r="467" spans="1:7" x14ac:dyDescent="0.2">
      <c r="A467" s="9">
        <v>39660</v>
      </c>
      <c r="B467" s="18">
        <v>3165.3679999999999</v>
      </c>
      <c r="C467" s="6">
        <f t="shared" si="32"/>
        <v>-2.4434384119823127E-2</v>
      </c>
      <c r="D467" s="6">
        <f t="shared" si="33"/>
        <v>-0.10884884821195051</v>
      </c>
      <c r="E467" s="6">
        <f t="shared" si="31"/>
        <v>0.68452265965050096</v>
      </c>
      <c r="F467" s="6">
        <f t="shared" si="30"/>
        <v>0.47385526421779045</v>
      </c>
      <c r="G467" s="6">
        <f t="shared" si="29"/>
        <v>1.9815158091448897</v>
      </c>
    </row>
    <row r="468" spans="1:7" x14ac:dyDescent="0.2">
      <c r="A468" s="9">
        <v>39689</v>
      </c>
      <c r="B468" s="18">
        <v>3120.8980000000001</v>
      </c>
      <c r="C468" s="6">
        <f t="shared" si="32"/>
        <v>-1.4048919430536877E-2</v>
      </c>
      <c r="D468" s="6">
        <f t="shared" si="33"/>
        <v>-0.12070141075546081</v>
      </c>
      <c r="E468" s="6">
        <f t="shared" si="31"/>
        <v>0.6259283880432791</v>
      </c>
      <c r="F468" s="6">
        <f t="shared" si="30"/>
        <v>0.6770383856056934</v>
      </c>
      <c r="G468" s="6">
        <f t="shared" si="29"/>
        <v>1.8114501196774611</v>
      </c>
    </row>
    <row r="469" spans="1:7" x14ac:dyDescent="0.2">
      <c r="A469" s="9">
        <v>39721</v>
      </c>
      <c r="B469" s="18">
        <v>2749.7109999999998</v>
      </c>
      <c r="C469" s="6">
        <f t="shared" si="32"/>
        <v>-0.11893596009866403</v>
      </c>
      <c r="D469" s="6">
        <f t="shared" si="33"/>
        <v>-0.26045125821220716</v>
      </c>
      <c r="E469" s="6">
        <f t="shared" si="31"/>
        <v>0.42397701097043594</v>
      </c>
      <c r="F469" s="6">
        <f t="shared" si="30"/>
        <v>0.45214520232093025</v>
      </c>
      <c r="G469" s="6">
        <f t="shared" si="29"/>
        <v>1.5243102859472022</v>
      </c>
    </row>
    <row r="470" spans="1:7" x14ac:dyDescent="0.2">
      <c r="A470" s="9">
        <v>39752</v>
      </c>
      <c r="B470" s="18">
        <v>2228.3629999999998</v>
      </c>
      <c r="C470" s="6">
        <f t="shared" si="32"/>
        <v>-0.18960101625225345</v>
      </c>
      <c r="D470" s="6">
        <f t="shared" si="33"/>
        <v>-0.41850582952105264</v>
      </c>
      <c r="E470" s="6">
        <f t="shared" si="31"/>
        <v>8.9448299969932643E-2</v>
      </c>
      <c r="F470" s="6">
        <f t="shared" si="30"/>
        <v>7.9422477103550104E-2</v>
      </c>
      <c r="G470" s="6">
        <f t="shared" si="29"/>
        <v>0.99130420795551899</v>
      </c>
    </row>
    <row r="471" spans="1:7" x14ac:dyDescent="0.2">
      <c r="A471" s="9">
        <v>39780</v>
      </c>
      <c r="B471" s="18">
        <v>2084.1239999999998</v>
      </c>
      <c r="C471" s="6">
        <f t="shared" si="32"/>
        <v>-6.4728681996604753E-2</v>
      </c>
      <c r="D471" s="6">
        <f t="shared" si="33"/>
        <v>-0.43296718724110606</v>
      </c>
      <c r="E471" s="6">
        <f t="shared" si="31"/>
        <v>3.7585728596747359E-3</v>
      </c>
      <c r="F471" s="6">
        <f t="shared" si="30"/>
        <v>-4.6973543657355288E-2</v>
      </c>
      <c r="G471" s="6">
        <f t="shared" si="29"/>
        <v>0.97457085956937206</v>
      </c>
    </row>
    <row r="472" spans="1:7" x14ac:dyDescent="0.2">
      <c r="A472" s="9">
        <v>39813</v>
      </c>
      <c r="B472" s="18">
        <v>2150.9899999999998</v>
      </c>
      <c r="C472" s="6">
        <f t="shared" si="32"/>
        <v>3.208350366868773E-2</v>
      </c>
      <c r="D472" s="6">
        <f t="shared" si="33"/>
        <v>-0.40712604184094425</v>
      </c>
      <c r="E472" s="6">
        <f t="shared" si="31"/>
        <v>-2.5123469071886895E-2</v>
      </c>
      <c r="F472" s="6">
        <f t="shared" si="30"/>
        <v>-6.2076766168676967E-2</v>
      </c>
      <c r="G472" s="6">
        <f t="shared" si="29"/>
        <v>0.94330685328281216</v>
      </c>
    </row>
    <row r="473" spans="1:7" x14ac:dyDescent="0.2">
      <c r="A473" s="9">
        <v>39843</v>
      </c>
      <c r="B473" s="18">
        <v>1962.5509999999999</v>
      </c>
      <c r="C473" s="6">
        <f t="shared" si="32"/>
        <v>-8.7605707139503108E-2</v>
      </c>
      <c r="D473" s="6">
        <f t="shared" si="33"/>
        <v>-0.41430671982385192</v>
      </c>
      <c r="E473" s="6">
        <f t="shared" si="31"/>
        <v>-0.12457517908384552</v>
      </c>
      <c r="F473" s="6">
        <f t="shared" si="30"/>
        <v>-0.16246194368647138</v>
      </c>
      <c r="G473" s="6">
        <f t="shared" si="29"/>
        <v>0.66371881720931447</v>
      </c>
    </row>
    <row r="474" spans="1:7" x14ac:dyDescent="0.2">
      <c r="A474" s="9">
        <v>39871</v>
      </c>
      <c r="B474" s="18">
        <v>1761.6659999999999</v>
      </c>
      <c r="C474" s="6">
        <f t="shared" si="32"/>
        <v>-0.10235912340621978</v>
      </c>
      <c r="D474" s="6">
        <f t="shared" si="33"/>
        <v>-0.47119714308270066</v>
      </c>
      <c r="E474" s="6">
        <f t="shared" si="31"/>
        <v>-0.22712489914963241</v>
      </c>
      <c r="F474" s="6">
        <f t="shared" si="30"/>
        <v>-0.22753326796961471</v>
      </c>
      <c r="G474" s="6">
        <f t="shared" si="29"/>
        <v>0.51334045190625144</v>
      </c>
    </row>
    <row r="475" spans="1:7" x14ac:dyDescent="0.2">
      <c r="A475" s="9">
        <v>39903</v>
      </c>
      <c r="B475" s="18">
        <v>1894.511</v>
      </c>
      <c r="C475" s="6">
        <f t="shared" si="32"/>
        <v>7.5408732415792823E-2</v>
      </c>
      <c r="D475" s="6">
        <f t="shared" si="33"/>
        <v>-0.42581719422783693</v>
      </c>
      <c r="E475" s="6">
        <f t="shared" si="31"/>
        <v>-0.16329129130190156</v>
      </c>
      <c r="F475" s="6">
        <f t="shared" si="30"/>
        <v>-0.20237597534179341</v>
      </c>
      <c r="G475" s="6">
        <f t="shared" si="29"/>
        <v>0.70118188577319129</v>
      </c>
    </row>
    <row r="476" spans="1:7" x14ac:dyDescent="0.2">
      <c r="A476" s="9">
        <v>39933</v>
      </c>
      <c r="B476" s="18">
        <v>2107.0360000000001</v>
      </c>
      <c r="C476" s="6">
        <f t="shared" si="32"/>
        <v>0.11217934337673419</v>
      </c>
      <c r="D476" s="6">
        <f t="shared" si="33"/>
        <v>-0.39329310957451769</v>
      </c>
      <c r="E476" s="6">
        <f t="shared" si="31"/>
        <v>-4.997188740352787E-2</v>
      </c>
      <c r="F476" s="6">
        <f t="shared" si="30"/>
        <v>-0.14642820538684931</v>
      </c>
      <c r="G476" s="6">
        <f t="shared" si="29"/>
        <v>0.83570262996718103</v>
      </c>
    </row>
    <row r="477" spans="1:7" x14ac:dyDescent="0.2">
      <c r="A477" s="9">
        <v>39962</v>
      </c>
      <c r="B477" s="18">
        <v>2297.9459999999999</v>
      </c>
      <c r="C477" s="6">
        <f t="shared" si="32"/>
        <v>9.0605950728891216E-2</v>
      </c>
      <c r="D477" s="6">
        <f t="shared" si="33"/>
        <v>-0.3482599862785366</v>
      </c>
      <c r="E477" s="6">
        <f t="shared" si="31"/>
        <v>2.6751573004288431E-2</v>
      </c>
      <c r="F477" s="6">
        <f t="shared" si="30"/>
        <v>-3.3647762640146461E-2</v>
      </c>
      <c r="G477" s="6">
        <f t="shared" si="29"/>
        <v>0.99734202982697995</v>
      </c>
    </row>
    <row r="478" spans="1:7" x14ac:dyDescent="0.2">
      <c r="A478" s="9">
        <v>39994</v>
      </c>
      <c r="B478" s="18">
        <v>2287.5790000000002</v>
      </c>
      <c r="C478" s="6">
        <f t="shared" si="32"/>
        <v>-4.5114201987338509E-3</v>
      </c>
      <c r="D478" s="6">
        <f t="shared" si="33"/>
        <v>-0.29496873159469628</v>
      </c>
      <c r="E478" s="6">
        <f t="shared" si="31"/>
        <v>1.5586560356986023E-3</v>
      </c>
      <c r="F478" s="6">
        <f t="shared" si="30"/>
        <v>-8.0753470814377892E-2</v>
      </c>
      <c r="G478" s="6">
        <f t="shared" si="29"/>
        <v>0.99432541384637374</v>
      </c>
    </row>
    <row r="479" spans="1:7" x14ac:dyDescent="0.2">
      <c r="A479" s="9">
        <v>40025</v>
      </c>
      <c r="B479" s="18">
        <v>2481.33</v>
      </c>
      <c r="C479" s="6">
        <f t="shared" si="32"/>
        <v>8.4696965656705148E-2</v>
      </c>
      <c r="D479" s="6">
        <f t="shared" si="33"/>
        <v>-0.21610062400327545</v>
      </c>
      <c r="E479" s="6">
        <f t="shared" si="31"/>
        <v>0.12305528173125757</v>
      </c>
      <c r="F479" s="6">
        <f t="shared" si="30"/>
        <v>2.394450679152893E-4</v>
      </c>
      <c r="G479" s="6">
        <f t="shared" si="29"/>
        <v>1.1233574193813389</v>
      </c>
    </row>
    <row r="480" spans="1:7" x14ac:dyDescent="0.2">
      <c r="A480" s="9">
        <v>40056</v>
      </c>
      <c r="B480" s="18">
        <v>2583.6970000000001</v>
      </c>
      <c r="C480" s="6">
        <f t="shared" si="32"/>
        <v>4.125489152994577E-2</v>
      </c>
      <c r="D480" s="6">
        <f t="shared" si="33"/>
        <v>-0.17213026507114293</v>
      </c>
      <c r="E480" s="6">
        <f t="shared" si="31"/>
        <v>0.16426958525241786</v>
      </c>
      <c r="F480" s="6">
        <f t="shared" si="30"/>
        <v>4.3501001014140339E-2</v>
      </c>
      <c r="G480" s="6">
        <f t="shared" si="29"/>
        <v>1.1467943040130821</v>
      </c>
    </row>
    <row r="481" spans="1:7" x14ac:dyDescent="0.2">
      <c r="A481" s="9">
        <v>40086</v>
      </c>
      <c r="B481" s="18">
        <v>2686.6790000000001</v>
      </c>
      <c r="C481" s="6">
        <f t="shared" si="32"/>
        <v>3.9858388967436875E-2</v>
      </c>
      <c r="D481" s="6">
        <f t="shared" si="33"/>
        <v>-2.2923136285958656E-2</v>
      </c>
      <c r="E481" s="6">
        <f t="shared" si="31"/>
        <v>0.18819771283309561</v>
      </c>
      <c r="F481" s="6">
        <f t="shared" si="30"/>
        <v>9.5868323459686877E-2</v>
      </c>
      <c r="G481" s="6">
        <f t="shared" si="29"/>
        <v>1.2931199888018874</v>
      </c>
    </row>
    <row r="482" spans="1:7" x14ac:dyDescent="0.2">
      <c r="A482" s="9">
        <v>40116</v>
      </c>
      <c r="B482" s="18">
        <v>2638.88</v>
      </c>
      <c r="C482" s="6">
        <f t="shared" si="32"/>
        <v>-1.779110939565165E-2</v>
      </c>
      <c r="D482" s="6">
        <f t="shared" si="33"/>
        <v>0.18422357578186332</v>
      </c>
      <c r="E482" s="6">
        <f t="shared" si="31"/>
        <v>0.13918209136405446</v>
      </c>
      <c r="F482" s="6">
        <f t="shared" si="30"/>
        <v>2.3319879755415718E-2</v>
      </c>
      <c r="G482" s="6">
        <f t="shared" si="29"/>
        <v>1.1905163511759103</v>
      </c>
    </row>
    <row r="483" spans="1:7" x14ac:dyDescent="0.2">
      <c r="A483" s="9">
        <v>40147</v>
      </c>
      <c r="B483" s="18">
        <v>2746.712</v>
      </c>
      <c r="C483" s="6">
        <f t="shared" si="32"/>
        <v>4.0862790274661887E-2</v>
      </c>
      <c r="D483" s="6">
        <f t="shared" si="33"/>
        <v>0.31792158240104729</v>
      </c>
      <c r="E483" s="6">
        <f t="shared" si="31"/>
        <v>0.1265530179365062</v>
      </c>
      <c r="F483" s="6">
        <f t="shared" si="30"/>
        <v>3.6121308690147957E-2</v>
      </c>
      <c r="G483" s="6">
        <f t="shared" si="29"/>
        <v>1.3839488824990083</v>
      </c>
    </row>
    <row r="484" spans="1:7" x14ac:dyDescent="0.2">
      <c r="A484" s="9">
        <v>40178</v>
      </c>
      <c r="B484" s="18">
        <v>2796.0349999999999</v>
      </c>
      <c r="C484" s="6">
        <f t="shared" si="32"/>
        <v>1.7957106533193157E-2</v>
      </c>
      <c r="D484" s="6">
        <f t="shared" si="33"/>
        <v>0.29988284464362924</v>
      </c>
      <c r="E484" s="6">
        <f t="shared" si="31"/>
        <v>0.10461602036639905</v>
      </c>
      <c r="F484" s="6">
        <f t="shared" si="30"/>
        <v>-2.4139335522593841E-2</v>
      </c>
      <c r="G484" s="6">
        <f t="shared" si="29"/>
        <v>1.4040415938699424</v>
      </c>
    </row>
    <row r="485" spans="1:7" x14ac:dyDescent="0.2">
      <c r="A485" s="9">
        <v>40207</v>
      </c>
      <c r="B485" s="18">
        <v>2680.4720000000002</v>
      </c>
      <c r="C485" s="6">
        <f t="shared" si="32"/>
        <v>-4.1331027687421473E-2</v>
      </c>
      <c r="D485" s="6">
        <f t="shared" si="33"/>
        <v>0.36581011143149933</v>
      </c>
      <c r="E485" s="6">
        <f t="shared" si="31"/>
        <v>8.3352093310306685E-2</v>
      </c>
      <c r="F485" s="6">
        <f t="shared" si="30"/>
        <v>-7.5229840157878813E-3</v>
      </c>
      <c r="G485" s="6">
        <f t="shared" si="29"/>
        <v>1.3403715471410149</v>
      </c>
    </row>
    <row r="486" spans="1:7" x14ac:dyDescent="0.2">
      <c r="A486" s="9">
        <v>40235</v>
      </c>
      <c r="B486" s="18">
        <v>2718.2579999999998</v>
      </c>
      <c r="C486" s="6">
        <f t="shared" si="32"/>
        <v>1.4096771016447684E-2</v>
      </c>
      <c r="D486" s="6">
        <f t="shared" si="33"/>
        <v>0.5430041789987432</v>
      </c>
      <c r="E486" s="6">
        <f t="shared" si="31"/>
        <v>6.4890242096545592E-2</v>
      </c>
      <c r="F486" s="6">
        <f t="shared" si="30"/>
        <v>3.8807127689040044E-3</v>
      </c>
      <c r="G486" s="6">
        <f t="shared" si="29"/>
        <v>1.3398201659926761</v>
      </c>
    </row>
    <row r="487" spans="1:7" x14ac:dyDescent="0.2">
      <c r="A487" s="9">
        <v>40268</v>
      </c>
      <c r="B487" s="18">
        <v>2886.6010000000001</v>
      </c>
      <c r="C487" s="6">
        <f t="shared" si="32"/>
        <v>6.1930471647650975E-2</v>
      </c>
      <c r="D487" s="6">
        <f t="shared" si="33"/>
        <v>0.52366547357075266</v>
      </c>
      <c r="E487" s="6">
        <f t="shared" si="31"/>
        <v>0.15322516208109405</v>
      </c>
      <c r="F487" s="6">
        <f t="shared" si="30"/>
        <v>-2.7530859505902061E-3</v>
      </c>
      <c r="G487" s="6">
        <f t="shared" si="29"/>
        <v>1.3710202710417092</v>
      </c>
    </row>
    <row r="488" spans="1:7" x14ac:dyDescent="0.2">
      <c r="A488" s="9">
        <v>40298</v>
      </c>
      <c r="B488" s="18">
        <v>2887.0059999999999</v>
      </c>
      <c r="C488" s="6">
        <f t="shared" si="32"/>
        <v>1.4030342260662465E-4</v>
      </c>
      <c r="D488" s="6">
        <f t="shared" si="33"/>
        <v>0.37017402645232433</v>
      </c>
      <c r="E488" s="6">
        <f t="shared" si="31"/>
        <v>0.17907820535440067</v>
      </c>
      <c r="F488" s="6">
        <f t="shared" si="30"/>
        <v>4.1545192396843955E-2</v>
      </c>
      <c r="G488" s="6">
        <f t="shared" si="29"/>
        <v>1.2920058621877772</v>
      </c>
    </row>
    <row r="489" spans="1:7" x14ac:dyDescent="0.2">
      <c r="A489" s="9">
        <v>40329</v>
      </c>
      <c r="B489" s="18">
        <v>2610.4650000000001</v>
      </c>
      <c r="C489" s="6">
        <f t="shared" si="32"/>
        <v>-9.5788162546250222E-2</v>
      </c>
      <c r="D489" s="6">
        <f t="shared" si="33"/>
        <v>0.13599927935643397</v>
      </c>
      <c r="E489" s="6">
        <f t="shared" si="31"/>
        <v>4.7524670630232579E-2</v>
      </c>
      <c r="F489" s="6">
        <f t="shared" si="30"/>
        <v>-3.3642142577916756E-2</v>
      </c>
      <c r="G489" s="6">
        <f t="shared" si="29"/>
        <v>1.0553418345815411</v>
      </c>
    </row>
    <row r="490" spans="1:7" x14ac:dyDescent="0.2">
      <c r="A490" s="9">
        <v>40359</v>
      </c>
      <c r="B490" s="18">
        <v>2520.962</v>
      </c>
      <c r="C490" s="6">
        <f t="shared" si="32"/>
        <v>-3.4286228698718446E-2</v>
      </c>
      <c r="D490" s="6">
        <f t="shared" si="33"/>
        <v>0.10202183181433289</v>
      </c>
      <c r="E490" s="6">
        <f t="shared" si="31"/>
        <v>2.9308619725931795E-3</v>
      </c>
      <c r="F490" s="6">
        <f t="shared" si="30"/>
        <v>-9.7066622158054061E-2</v>
      </c>
      <c r="G490" s="6">
        <f t="shared" si="29"/>
        <v>0.9859289182708213</v>
      </c>
    </row>
    <row r="491" spans="1:7" x14ac:dyDescent="0.2">
      <c r="A491" s="9">
        <v>40389</v>
      </c>
      <c r="B491" s="18">
        <v>2725.3440000000001</v>
      </c>
      <c r="C491" s="6">
        <f t="shared" si="32"/>
        <v>8.1073018950702069E-2</v>
      </c>
      <c r="D491" s="6">
        <f t="shared" si="33"/>
        <v>9.8340003143475574E-2</v>
      </c>
      <c r="E491" s="6">
        <f t="shared" si="31"/>
        <v>4.7645516893025652E-2</v>
      </c>
      <c r="F491" s="6">
        <f t="shared" si="30"/>
        <v>4.5358745435928327E-3</v>
      </c>
      <c r="G491" s="6">
        <f t="shared" si="29"/>
        <v>1.0450714371473167</v>
      </c>
    </row>
    <row r="492" spans="1:7" x14ac:dyDescent="0.2">
      <c r="A492" s="9">
        <v>40421</v>
      </c>
      <c r="B492" s="18">
        <v>2623.5929999999998</v>
      </c>
      <c r="C492" s="6">
        <f t="shared" si="32"/>
        <v>-3.7335103385114032E-2</v>
      </c>
      <c r="D492" s="6">
        <f t="shared" si="33"/>
        <v>1.5441439147082514E-2</v>
      </c>
      <c r="E492" s="6">
        <f t="shared" si="31"/>
        <v>9.8893514348130651E-4</v>
      </c>
      <c r="F492" s="6">
        <f t="shared" si="30"/>
        <v>-6.3321305284308682E-2</v>
      </c>
      <c r="G492" s="6">
        <f t="shared" si="29"/>
        <v>1.014021267187855</v>
      </c>
    </row>
    <row r="493" spans="1:7" x14ac:dyDescent="0.2">
      <c r="A493" s="9">
        <v>40451</v>
      </c>
      <c r="B493" s="18">
        <v>2868.232</v>
      </c>
      <c r="C493" s="6">
        <f t="shared" si="32"/>
        <v>9.324578926685656E-2</v>
      </c>
      <c r="D493" s="6">
        <f t="shared" si="33"/>
        <v>6.7575248103699748E-2</v>
      </c>
      <c r="E493" s="6">
        <f t="shared" si="31"/>
        <v>6.6622835038626649E-2</v>
      </c>
      <c r="F493" s="6">
        <f t="shared" si="30"/>
        <v>8.1661883553507453E-2</v>
      </c>
      <c r="G493" s="6">
        <f t="shared" si="29"/>
        <v>1.1399542200244119</v>
      </c>
    </row>
    <row r="494" spans="1:7" x14ac:dyDescent="0.2">
      <c r="A494" s="9">
        <v>40480</v>
      </c>
      <c r="B494" s="18">
        <v>2975.1469999999999</v>
      </c>
      <c r="C494" s="6">
        <f t="shared" si="32"/>
        <v>3.7275576034295765E-2</v>
      </c>
      <c r="D494" s="6">
        <f t="shared" si="33"/>
        <v>0.12742792396774383</v>
      </c>
      <c r="E494" s="6">
        <f t="shared" si="31"/>
        <v>0.13389126920183325</v>
      </c>
      <c r="F494" s="6">
        <f t="shared" si="30"/>
        <v>0.14124282299220225</v>
      </c>
      <c r="G494" s="6">
        <f t="shared" si="29"/>
        <v>1.2557226182072934</v>
      </c>
    </row>
    <row r="495" spans="1:7" x14ac:dyDescent="0.2">
      <c r="A495" s="9">
        <v>40512</v>
      </c>
      <c r="B495" s="18">
        <v>2910.915</v>
      </c>
      <c r="C495" s="6">
        <f t="shared" si="32"/>
        <v>-2.1589521458939664E-2</v>
      </c>
      <c r="D495" s="6">
        <f t="shared" si="33"/>
        <v>5.9781658943493188E-2</v>
      </c>
      <c r="E495" s="6">
        <f t="shared" si="31"/>
        <v>7.3638005608456236E-2</v>
      </c>
      <c r="F495" s="6">
        <f t="shared" si="30"/>
        <v>0.18893704862163418</v>
      </c>
      <c r="G495" s="6">
        <f t="shared" si="29"/>
        <v>1.1334121446072052</v>
      </c>
    </row>
    <row r="496" spans="1:7" x14ac:dyDescent="0.2">
      <c r="A496" s="9">
        <v>40543</v>
      </c>
      <c r="B496" s="18">
        <v>3124.9409999999998</v>
      </c>
      <c r="C496" s="6">
        <f t="shared" si="32"/>
        <v>7.3525334817402754E-2</v>
      </c>
      <c r="D496" s="6">
        <f t="shared" si="33"/>
        <v>0.11763300530930398</v>
      </c>
      <c r="E496" s="6">
        <f t="shared" si="31"/>
        <v>0.12759613615123411</v>
      </c>
      <c r="F496" s="6">
        <f t="shared" si="30"/>
        <v>0.25620062284607781</v>
      </c>
      <c r="G496" s="6">
        <f t="shared" si="29"/>
        <v>1.2256701174107665</v>
      </c>
    </row>
    <row r="497" spans="1:7" x14ac:dyDescent="0.2">
      <c r="A497" s="9">
        <v>40574</v>
      </c>
      <c r="B497" s="18">
        <v>3195.5390000000002</v>
      </c>
      <c r="C497" s="6">
        <f t="shared" si="32"/>
        <v>2.2591786532929925E-2</v>
      </c>
      <c r="D497" s="6">
        <f t="shared" si="33"/>
        <v>0.19215533682127628</v>
      </c>
      <c r="E497" s="6">
        <f t="shared" si="31"/>
        <v>0.10378300557601361</v>
      </c>
      <c r="F497" s="6">
        <f t="shared" si="30"/>
        <v>0.26031111615939317</v>
      </c>
      <c r="G497" s="6">
        <f t="shared" si="29"/>
        <v>1.2359654732799967</v>
      </c>
    </row>
    <row r="498" spans="1:7" x14ac:dyDescent="0.2">
      <c r="A498" s="9">
        <v>40602</v>
      </c>
      <c r="B498" s="18">
        <v>3307.424</v>
      </c>
      <c r="C498" s="6">
        <f t="shared" si="32"/>
        <v>3.5012872632754544E-2</v>
      </c>
      <c r="D498" s="6">
        <f t="shared" si="33"/>
        <v>0.21674395881479991</v>
      </c>
      <c r="E498" s="6">
        <f t="shared" si="31"/>
        <v>0.14413292795100552</v>
      </c>
      <c r="F498" s="6">
        <f t="shared" si="30"/>
        <v>0.42502781183944172</v>
      </c>
      <c r="G498" s="6">
        <f t="shared" si="29"/>
        <v>1.3007142638519049</v>
      </c>
    </row>
    <row r="499" spans="1:7" x14ac:dyDescent="0.2">
      <c r="A499" s="9">
        <v>40633</v>
      </c>
      <c r="B499" s="18">
        <v>3274.8069999999998</v>
      </c>
      <c r="C499" s="6">
        <f t="shared" si="32"/>
        <v>-9.8617534371160387E-3</v>
      </c>
      <c r="D499" s="6">
        <f t="shared" si="33"/>
        <v>0.13448550734930098</v>
      </c>
      <c r="E499" s="6">
        <f t="shared" si="31"/>
        <v>0.10847554812692128</v>
      </c>
      <c r="F499" s="6">
        <f t="shared" si="30"/>
        <v>0.51043832044119375</v>
      </c>
      <c r="G499" s="6">
        <f t="shared" si="29"/>
        <v>1.2411948359827756</v>
      </c>
    </row>
    <row r="500" spans="1:7" x14ac:dyDescent="0.2">
      <c r="A500" s="9">
        <v>40662</v>
      </c>
      <c r="B500" s="18">
        <v>3413.9290000000001</v>
      </c>
      <c r="C500" s="6">
        <f t="shared" si="32"/>
        <v>4.2482503549064132E-2</v>
      </c>
      <c r="D500" s="6">
        <f t="shared" si="33"/>
        <v>0.18251538098639219</v>
      </c>
      <c r="E500" s="6">
        <f t="shared" si="31"/>
        <v>0.12151621370354437</v>
      </c>
      <c r="F500" s="6">
        <f t="shared" si="30"/>
        <v>0.46650340344115682</v>
      </c>
      <c r="G500" s="6">
        <f t="shared" si="29"/>
        <v>1.2831873262410824</v>
      </c>
    </row>
    <row r="501" spans="1:7" x14ac:dyDescent="0.2">
      <c r="A501" s="9">
        <v>40694</v>
      </c>
      <c r="B501" s="18">
        <v>3343.1060000000002</v>
      </c>
      <c r="C501" s="6">
        <f t="shared" si="32"/>
        <v>-2.074530548233422E-2</v>
      </c>
      <c r="D501" s="6">
        <f t="shared" si="33"/>
        <v>0.28065536216727671</v>
      </c>
      <c r="E501" s="6">
        <f t="shared" si="31"/>
        <v>0.13709193282152787</v>
      </c>
      <c r="F501" s="6">
        <f t="shared" si="30"/>
        <v>0.45504075334163474</v>
      </c>
      <c r="G501" s="6">
        <f t="shared" si="29"/>
        <v>1.2343380741057586</v>
      </c>
    </row>
    <row r="502" spans="1:7" x14ac:dyDescent="0.2">
      <c r="A502" s="9">
        <v>40724</v>
      </c>
      <c r="B502" s="18">
        <v>3290.2190000000001</v>
      </c>
      <c r="C502" s="6">
        <f t="shared" si="32"/>
        <v>-1.5819719745649774E-2</v>
      </c>
      <c r="D502" s="6">
        <f t="shared" si="33"/>
        <v>0.30514422668806596</v>
      </c>
      <c r="E502" s="6">
        <f t="shared" si="31"/>
        <v>0.11943166596749388</v>
      </c>
      <c r="F502" s="6">
        <f t="shared" si="30"/>
        <v>0.47855540820916609</v>
      </c>
      <c r="G502" s="6">
        <f t="shared" si="29"/>
        <v>1.1883643962844177</v>
      </c>
    </row>
    <row r="503" spans="1:7" x14ac:dyDescent="0.2">
      <c r="A503" s="9">
        <v>40753</v>
      </c>
      <c r="B503" s="18">
        <v>3230.56</v>
      </c>
      <c r="C503" s="6">
        <f t="shared" si="32"/>
        <v>-1.8132227672382983E-2</v>
      </c>
      <c r="D503" s="6">
        <f t="shared" si="33"/>
        <v>0.18537696525649605</v>
      </c>
      <c r="E503" s="6">
        <f t="shared" si="31"/>
        <v>9.2316899574983013E-2</v>
      </c>
      <c r="F503" s="6">
        <f t="shared" si="30"/>
        <v>0.47141330027250583</v>
      </c>
      <c r="G503" s="6">
        <f t="shared" si="29"/>
        <v>1.2278663980817464</v>
      </c>
    </row>
    <row r="504" spans="1:7" x14ac:dyDescent="0.2">
      <c r="A504" s="9">
        <v>40786</v>
      </c>
      <c r="B504" s="18">
        <v>3002.944</v>
      </c>
      <c r="C504" s="6">
        <f t="shared" si="32"/>
        <v>-7.0457134366797125E-2</v>
      </c>
      <c r="D504" s="6">
        <f t="shared" si="33"/>
        <v>0.14459216806875164</v>
      </c>
      <c r="E504" s="6">
        <f t="shared" si="31"/>
        <v>-1.0333523492576102E-2</v>
      </c>
      <c r="F504" s="6">
        <f t="shared" si="30"/>
        <v>0.43692462728025716</v>
      </c>
      <c r="G504" s="6">
        <f t="shared" si="29"/>
        <v>1.0477852751741468</v>
      </c>
    </row>
    <row r="505" spans="1:7" x14ac:dyDescent="0.2">
      <c r="A505" s="9">
        <v>40816</v>
      </c>
      <c r="B505" s="18">
        <v>2743.578</v>
      </c>
      <c r="C505" s="6">
        <f t="shared" si="32"/>
        <v>-8.637057500905776E-2</v>
      </c>
      <c r="D505" s="6">
        <f t="shared" si="33"/>
        <v>-4.3460222185653041E-2</v>
      </c>
      <c r="E505" s="6">
        <f t="shared" si="31"/>
        <v>-0.10646579898445807</v>
      </c>
      <c r="F505" s="6">
        <f t="shared" si="30"/>
        <v>0.43988550519729563</v>
      </c>
      <c r="G505" s="6">
        <f t="shared" ref="G505:G568" si="34">B505/B325-1</f>
        <v>0.80078330369854034</v>
      </c>
    </row>
    <row r="506" spans="1:7" x14ac:dyDescent="0.2">
      <c r="A506" s="9">
        <v>40847</v>
      </c>
      <c r="B506" s="18">
        <v>3027.3649999999998</v>
      </c>
      <c r="C506" s="6">
        <f t="shared" si="32"/>
        <v>0.1034368259258529</v>
      </c>
      <c r="D506" s="6">
        <f t="shared" si="33"/>
        <v>1.7551401661833888E-2</v>
      </c>
      <c r="E506" s="6">
        <f t="shared" si="31"/>
        <v>-4.8947685549077802E-2</v>
      </c>
      <c r="F506" s="6">
        <f t="shared" si="30"/>
        <v>0.55905248640692795</v>
      </c>
      <c r="G506" s="6">
        <f t="shared" si="34"/>
        <v>0.9736635371322806</v>
      </c>
    </row>
    <row r="507" spans="1:7" x14ac:dyDescent="0.2">
      <c r="A507" s="9">
        <v>40877</v>
      </c>
      <c r="B507" s="18">
        <v>2953.45</v>
      </c>
      <c r="C507" s="6">
        <f t="shared" si="32"/>
        <v>-2.4415622166471529E-2</v>
      </c>
      <c r="D507" s="6">
        <f t="shared" si="33"/>
        <v>1.4612243916431789E-2</v>
      </c>
      <c r="E507" s="6">
        <f t="shared" si="31"/>
        <v>-9.4345998496224048E-2</v>
      </c>
      <c r="F507" s="6">
        <f t="shared" si="30"/>
        <v>0.43623746583802592</v>
      </c>
      <c r="G507" s="6">
        <f t="shared" si="34"/>
        <v>0.82364073638420887</v>
      </c>
    </row>
    <row r="508" spans="1:7" x14ac:dyDescent="0.2">
      <c r="A508" s="9">
        <v>40907</v>
      </c>
      <c r="B508" s="18">
        <v>2951.8090000000002</v>
      </c>
      <c r="C508" s="6">
        <f t="shared" si="32"/>
        <v>-5.5562139193132687E-4</v>
      </c>
      <c r="D508" s="6">
        <f t="shared" si="33"/>
        <v>-5.5403286014039876E-2</v>
      </c>
      <c r="E508" s="6">
        <f t="shared" si="31"/>
        <v>-0.11288515507181818</v>
      </c>
      <c r="F508" s="6">
        <f t="shared" si="30"/>
        <v>0.42661564284744236</v>
      </c>
      <c r="G508" s="6">
        <f t="shared" si="34"/>
        <v>0.85264552555899908</v>
      </c>
    </row>
    <row r="509" spans="1:7" x14ac:dyDescent="0.2">
      <c r="A509" s="9">
        <v>40939</v>
      </c>
      <c r="B509" s="18">
        <v>3099.94</v>
      </c>
      <c r="C509" s="6">
        <f t="shared" si="32"/>
        <v>5.0183124992165817E-2</v>
      </c>
      <c r="D509" s="6">
        <f t="shared" si="33"/>
        <v>-2.9916392821367599E-2</v>
      </c>
      <c r="E509" s="6">
        <f t="shared" si="31"/>
        <v>-7.9236773500040214E-2</v>
      </c>
      <c r="F509" s="6">
        <f t="shared" ref="F509:F572" si="35">B509/B389-1</f>
        <v>0.54517686137601173</v>
      </c>
      <c r="G509" s="6">
        <f t="shared" si="34"/>
        <v>0.92280471927438157</v>
      </c>
    </row>
    <row r="510" spans="1:7" x14ac:dyDescent="0.2">
      <c r="A510" s="9">
        <v>40968</v>
      </c>
      <c r="B510" s="18">
        <v>3251.3679999999999</v>
      </c>
      <c r="C510" s="6">
        <f t="shared" si="32"/>
        <v>4.8848687393949541E-2</v>
      </c>
      <c r="D510" s="6">
        <f t="shared" si="33"/>
        <v>-1.6948537593002855E-2</v>
      </c>
      <c r="E510" s="6">
        <f t="shared" si="31"/>
        <v>-2.9207079447316819E-2</v>
      </c>
      <c r="F510" s="6">
        <f t="shared" si="35"/>
        <v>0.63503723047694338</v>
      </c>
      <c r="G510" s="6">
        <f t="shared" si="34"/>
        <v>0.99416843817428191</v>
      </c>
    </row>
    <row r="511" spans="1:7" x14ac:dyDescent="0.2">
      <c r="A511" s="9">
        <v>40998</v>
      </c>
      <c r="B511" s="18">
        <v>3293.1689999999999</v>
      </c>
      <c r="C511" s="6">
        <f t="shared" si="32"/>
        <v>1.2856434583842891E-2</v>
      </c>
      <c r="D511" s="6">
        <f t="shared" si="33"/>
        <v>5.6070479878662649E-3</v>
      </c>
      <c r="E511" s="6">
        <f t="shared" si="31"/>
        <v>-3.44017409784384E-2</v>
      </c>
      <c r="F511" s="6">
        <f t="shared" si="35"/>
        <v>0.58618648414978636</v>
      </c>
      <c r="G511" s="6">
        <f t="shared" si="34"/>
        <v>1.0609575294311284</v>
      </c>
    </row>
    <row r="512" spans="1:7" x14ac:dyDescent="0.2">
      <c r="A512" s="9">
        <v>41029</v>
      </c>
      <c r="B512" s="18">
        <v>3255.7719999999999</v>
      </c>
      <c r="C512" s="6">
        <f t="shared" si="32"/>
        <v>-1.1355931019634835E-2</v>
      </c>
      <c r="D512" s="6">
        <f t="shared" si="33"/>
        <v>-4.632697399389385E-2</v>
      </c>
      <c r="E512" s="6">
        <f t="shared" si="31"/>
        <v>-8.5699233517423257E-2</v>
      </c>
      <c r="F512" s="6">
        <f t="shared" si="35"/>
        <v>0.62335116851076511</v>
      </c>
      <c r="G512" s="6">
        <f t="shared" si="34"/>
        <v>0.97342359024590119</v>
      </c>
    </row>
    <row r="513" spans="1:7" x14ac:dyDescent="0.2">
      <c r="A513" s="9">
        <v>41060</v>
      </c>
      <c r="B513" s="18">
        <v>2974.721</v>
      </c>
      <c r="C513" s="6">
        <f t="shared" si="32"/>
        <v>-8.6323919488219714E-2</v>
      </c>
      <c r="D513" s="6">
        <f t="shared" si="33"/>
        <v>-0.11019243781082633</v>
      </c>
      <c r="E513" s="6">
        <f t="shared" ref="E513:E576" si="36">B513/B453-1</f>
        <v>-0.18738567697804775</v>
      </c>
      <c r="F513" s="6">
        <f t="shared" si="35"/>
        <v>0.48074821882881991</v>
      </c>
      <c r="G513" s="6">
        <f t="shared" si="34"/>
        <v>0.69853997510477694</v>
      </c>
    </row>
    <row r="514" spans="1:7" x14ac:dyDescent="0.2">
      <c r="A514" s="9">
        <v>41089</v>
      </c>
      <c r="B514" s="18">
        <v>3126.299</v>
      </c>
      <c r="C514" s="6">
        <f t="shared" si="32"/>
        <v>5.0955366906678012E-2</v>
      </c>
      <c r="D514" s="6">
        <f t="shared" si="33"/>
        <v>-4.9820391894886074E-2</v>
      </c>
      <c r="E514" s="6">
        <f t="shared" si="36"/>
        <v>-0.1393400696610877</v>
      </c>
      <c r="F514" s="6">
        <f t="shared" si="35"/>
        <v>0.6570249335610332</v>
      </c>
      <c r="G514" s="6">
        <f t="shared" si="34"/>
        <v>0.70056538663220169</v>
      </c>
    </row>
    <row r="515" spans="1:7" x14ac:dyDescent="0.2">
      <c r="A515" s="9">
        <v>41121</v>
      </c>
      <c r="B515" s="18">
        <v>3166.489</v>
      </c>
      <c r="C515" s="6">
        <f t="shared" si="32"/>
        <v>1.285545624394846E-2</v>
      </c>
      <c r="D515" s="6">
        <f t="shared" si="33"/>
        <v>-1.9832784408895021E-2</v>
      </c>
      <c r="E515" s="6">
        <f t="shared" si="36"/>
        <v>-0.10853325127625313</v>
      </c>
      <c r="F515" s="6">
        <f t="shared" si="35"/>
        <v>0.83299035194810522</v>
      </c>
      <c r="G515" s="6">
        <f t="shared" si="34"/>
        <v>0.6468473931716836</v>
      </c>
    </row>
    <row r="516" spans="1:7" x14ac:dyDescent="0.2">
      <c r="A516" s="9">
        <v>41152</v>
      </c>
      <c r="B516" s="18">
        <v>3246.7649999999999</v>
      </c>
      <c r="C516" s="6">
        <f t="shared" si="32"/>
        <v>2.535173815541425E-2</v>
      </c>
      <c r="D516" s="6">
        <f t="shared" si="33"/>
        <v>8.1193988299482101E-2</v>
      </c>
      <c r="E516" s="6">
        <f t="shared" si="36"/>
        <v>-8.5238965160493452E-2</v>
      </c>
      <c r="F516" s="6">
        <f t="shared" si="35"/>
        <v>0.87625581568714228</v>
      </c>
      <c r="G516" s="6">
        <f t="shared" si="34"/>
        <v>0.80996046452510595</v>
      </c>
    </row>
    <row r="517" spans="1:7" x14ac:dyDescent="0.2">
      <c r="A517" s="9">
        <v>41180</v>
      </c>
      <c r="B517" s="18">
        <v>3335.9650000000001</v>
      </c>
      <c r="C517" s="6">
        <f t="shared" si="32"/>
        <v>2.747350054592812E-2</v>
      </c>
      <c r="D517" s="6">
        <f t="shared" si="33"/>
        <v>0.21591768121773836</v>
      </c>
      <c r="E517" s="6">
        <f t="shared" si="36"/>
        <v>-0.10277526678326754</v>
      </c>
      <c r="F517" s="6">
        <f t="shared" si="35"/>
        <v>1.166315134623352</v>
      </c>
      <c r="G517" s="6">
        <f t="shared" si="34"/>
        <v>0.76414330536022801</v>
      </c>
    </row>
    <row r="518" spans="1:7" x14ac:dyDescent="0.2">
      <c r="A518" s="9">
        <v>41213</v>
      </c>
      <c r="B518" s="18">
        <v>3313.422</v>
      </c>
      <c r="C518" s="6">
        <f t="shared" si="32"/>
        <v>-6.7575649025094497E-3</v>
      </c>
      <c r="D518" s="6">
        <f t="shared" si="33"/>
        <v>9.4490423189803829E-2</v>
      </c>
      <c r="E518" s="6">
        <f t="shared" si="36"/>
        <v>-0.13535829784613418</v>
      </c>
      <c r="F518" s="6">
        <f t="shared" si="35"/>
        <v>1.0040123527725395</v>
      </c>
      <c r="G518" s="6">
        <f t="shared" si="34"/>
        <v>0.8498821708698252</v>
      </c>
    </row>
    <row r="519" spans="1:7" x14ac:dyDescent="0.2">
      <c r="A519" s="9">
        <v>41243</v>
      </c>
      <c r="B519" s="18">
        <v>3355.85</v>
      </c>
      <c r="C519" s="6">
        <f t="shared" ref="C519:C582" si="37">B519/B518-1</f>
        <v>1.2804888722293795E-2</v>
      </c>
      <c r="D519" s="6">
        <f t="shared" si="33"/>
        <v>0.13624743943523687</v>
      </c>
      <c r="E519" s="6">
        <f t="shared" si="36"/>
        <v>-8.6965523789882759E-2</v>
      </c>
      <c r="F519" s="6">
        <f t="shared" si="35"/>
        <v>0.92611779804360572</v>
      </c>
      <c r="G519" s="6">
        <f t="shared" si="34"/>
        <v>0.8412998533917424</v>
      </c>
    </row>
    <row r="520" spans="1:7" x14ac:dyDescent="0.2">
      <c r="A520" s="9">
        <v>41274</v>
      </c>
      <c r="B520" s="18">
        <v>3418.9609999999998</v>
      </c>
      <c r="C520" s="6">
        <f t="shared" si="37"/>
        <v>1.8806263688782243E-2</v>
      </c>
      <c r="D520" s="6">
        <f t="shared" si="33"/>
        <v>0.15825956218711967</v>
      </c>
      <c r="E520" s="6">
        <f t="shared" si="36"/>
        <v>-5.763720851261811E-2</v>
      </c>
      <c r="F520" s="6">
        <f t="shared" si="35"/>
        <v>1.062552333564184</v>
      </c>
      <c r="G520" s="6">
        <f t="shared" si="34"/>
        <v>0.8536469659535546</v>
      </c>
    </row>
    <row r="521" spans="1:7" x14ac:dyDescent="0.2">
      <c r="A521" s="9">
        <v>41305</v>
      </c>
      <c r="B521" s="18">
        <v>3593.1210000000001</v>
      </c>
      <c r="C521" s="6">
        <f t="shared" si="37"/>
        <v>5.0939452073305302E-2</v>
      </c>
      <c r="D521" s="6">
        <f t="shared" si="33"/>
        <v>0.15909372439466574</v>
      </c>
      <c r="E521" s="6">
        <f t="shared" si="36"/>
        <v>7.2311916765374074E-2</v>
      </c>
      <c r="F521" s="6">
        <f t="shared" si="35"/>
        <v>1.2357501395352308</v>
      </c>
      <c r="G521" s="6">
        <f t="shared" si="34"/>
        <v>0.89555990727737544</v>
      </c>
    </row>
    <row r="522" spans="1:7" x14ac:dyDescent="0.2">
      <c r="A522" s="9">
        <v>41333</v>
      </c>
      <c r="B522" s="18">
        <v>3599.0540000000001</v>
      </c>
      <c r="C522" s="6">
        <f t="shared" si="37"/>
        <v>1.651210744085807E-3</v>
      </c>
      <c r="D522" s="6">
        <f t="shared" si="33"/>
        <v>0.10693529615841713</v>
      </c>
      <c r="E522" s="6">
        <f t="shared" si="36"/>
        <v>8.0335340183459225E-2</v>
      </c>
      <c r="F522" s="6">
        <f t="shared" si="35"/>
        <v>1.2793335503491465</v>
      </c>
      <c r="G522" s="6">
        <f t="shared" si="34"/>
        <v>0.77866152168906555</v>
      </c>
    </row>
    <row r="523" spans="1:7" x14ac:dyDescent="0.2">
      <c r="A523" s="9">
        <v>41362</v>
      </c>
      <c r="B523" s="18">
        <v>3683.3560000000002</v>
      </c>
      <c r="C523" s="6">
        <f t="shared" si="37"/>
        <v>2.3423377365274334E-2</v>
      </c>
      <c r="D523" s="6">
        <f t="shared" si="33"/>
        <v>0.11848374620312541</v>
      </c>
      <c r="E523" s="6">
        <f t="shared" si="36"/>
        <v>0.1163406719400053</v>
      </c>
      <c r="F523" s="6">
        <f t="shared" si="35"/>
        <v>1.3404486771357154</v>
      </c>
      <c r="G523" s="6">
        <f t="shared" si="34"/>
        <v>0.74682952392469892</v>
      </c>
    </row>
    <row r="524" spans="1:7" x14ac:dyDescent="0.2">
      <c r="A524" s="9">
        <v>41394</v>
      </c>
      <c r="B524" s="18">
        <v>3799.348</v>
      </c>
      <c r="C524" s="6">
        <f t="shared" si="37"/>
        <v>3.1490846934154604E-2</v>
      </c>
      <c r="D524" s="6">
        <f t="shared" si="33"/>
        <v>0.16695763708269507</v>
      </c>
      <c r="E524" s="6">
        <f t="shared" si="36"/>
        <v>9.3996785401044614E-2</v>
      </c>
      <c r="F524" s="6">
        <f t="shared" si="35"/>
        <v>1.2176287379293598</v>
      </c>
      <c r="G524" s="6">
        <f t="shared" si="34"/>
        <v>0.78466652011100657</v>
      </c>
    </row>
    <row r="525" spans="1:7" x14ac:dyDescent="0.2">
      <c r="A525" s="9">
        <v>41425</v>
      </c>
      <c r="B525" s="18">
        <v>3800.7829999999999</v>
      </c>
      <c r="C525" s="6">
        <f t="shared" si="37"/>
        <v>3.7769638369522518E-4</v>
      </c>
      <c r="D525" s="6">
        <f t="shared" si="33"/>
        <v>0.27769394171755946</v>
      </c>
      <c r="E525" s="6">
        <f t="shared" si="36"/>
        <v>7.7972399948608384E-2</v>
      </c>
      <c r="F525" s="6">
        <f t="shared" si="35"/>
        <v>1.0989639880935944</v>
      </c>
      <c r="G525" s="6">
        <f t="shared" si="34"/>
        <v>0.80827266559651667</v>
      </c>
    </row>
    <row r="526" spans="1:7" x14ac:dyDescent="0.2">
      <c r="A526" s="9">
        <v>41453</v>
      </c>
      <c r="B526" s="18">
        <v>3707.13</v>
      </c>
      <c r="C526" s="6">
        <f t="shared" si="37"/>
        <v>-2.4640449086411831E-2</v>
      </c>
      <c r="D526" s="6">
        <f t="shared" si="33"/>
        <v>0.18578869135677678</v>
      </c>
      <c r="E526" s="6">
        <f t="shared" si="36"/>
        <v>0.14253652706348219</v>
      </c>
      <c r="F526" s="6">
        <f t="shared" si="35"/>
        <v>1.0126651758156382</v>
      </c>
      <c r="G526" s="6">
        <f t="shared" si="34"/>
        <v>0.72308443142996603</v>
      </c>
    </row>
    <row r="527" spans="1:7" x14ac:dyDescent="0.2">
      <c r="A527" s="9">
        <v>41486</v>
      </c>
      <c r="B527" s="18">
        <v>3902.2950000000001</v>
      </c>
      <c r="C527" s="6">
        <f t="shared" si="37"/>
        <v>5.2645847326638018E-2</v>
      </c>
      <c r="D527" s="6">
        <f t="shared" si="33"/>
        <v>0.23237282681228333</v>
      </c>
      <c r="E527" s="6">
        <f t="shared" si="36"/>
        <v>0.23280926577889205</v>
      </c>
      <c r="F527" s="6">
        <f t="shared" si="35"/>
        <v>1.0766951432316407</v>
      </c>
      <c r="G527" s="6">
        <f t="shared" si="34"/>
        <v>0.81698242614468919</v>
      </c>
    </row>
    <row r="528" spans="1:7" x14ac:dyDescent="0.2">
      <c r="A528" s="9">
        <v>41516</v>
      </c>
      <c r="B528" s="18">
        <v>3819.2350000000001</v>
      </c>
      <c r="C528" s="6">
        <f t="shared" si="37"/>
        <v>-2.1284910546229829E-2</v>
      </c>
      <c r="D528" s="6">
        <f t="shared" si="33"/>
        <v>0.17632012172115941</v>
      </c>
      <c r="E528" s="6">
        <f t="shared" si="36"/>
        <v>0.22376155837198142</v>
      </c>
      <c r="F528" s="6">
        <f t="shared" si="35"/>
        <v>0.98974865795308697</v>
      </c>
      <c r="G528" s="6">
        <f t="shared" si="34"/>
        <v>1.0522951082184551</v>
      </c>
    </row>
    <row r="529" spans="1:7" x14ac:dyDescent="0.2">
      <c r="A529" s="9">
        <v>41547</v>
      </c>
      <c r="B529" s="18">
        <v>4010.2449999999999</v>
      </c>
      <c r="C529" s="6">
        <f t="shared" si="37"/>
        <v>5.0012633420043473E-2</v>
      </c>
      <c r="D529" s="6">
        <f t="shared" ref="D529:D592" si="38">B529/B517-1</f>
        <v>0.2021244227682244</v>
      </c>
      <c r="E529" s="6">
        <f t="shared" si="36"/>
        <v>0.45842417621342757</v>
      </c>
      <c r="F529" s="6">
        <f t="shared" si="35"/>
        <v>1.0767624991714171</v>
      </c>
      <c r="G529" s="6">
        <f t="shared" si="34"/>
        <v>1.1178436704371841</v>
      </c>
    </row>
    <row r="530" spans="1:7" x14ac:dyDescent="0.2">
      <c r="A530" s="9">
        <v>41578</v>
      </c>
      <c r="B530" s="18">
        <v>4167.22</v>
      </c>
      <c r="C530" s="6">
        <f t="shared" si="37"/>
        <v>3.9143493726692569E-2</v>
      </c>
      <c r="D530" s="6">
        <f t="shared" si="38"/>
        <v>0.25767861745349685</v>
      </c>
      <c r="E530" s="6">
        <f t="shared" si="36"/>
        <v>0.87008131080977402</v>
      </c>
      <c r="F530" s="6">
        <f t="shared" si="35"/>
        <v>1.0373569048672513</v>
      </c>
      <c r="G530" s="6">
        <f t="shared" si="34"/>
        <v>1.0186078008993404</v>
      </c>
    </row>
    <row r="531" spans="1:7" x14ac:dyDescent="0.2">
      <c r="A531" s="9">
        <v>41607</v>
      </c>
      <c r="B531" s="18">
        <v>4241.2780000000002</v>
      </c>
      <c r="C531" s="6">
        <f t="shared" si="37"/>
        <v>1.7771559936840431E-2</v>
      </c>
      <c r="D531" s="6">
        <f t="shared" si="38"/>
        <v>0.26384611946302727</v>
      </c>
      <c r="E531" s="6">
        <f t="shared" si="36"/>
        <v>1.0350411012012724</v>
      </c>
      <c r="F531" s="6">
        <f t="shared" si="35"/>
        <v>1.0426899514525698</v>
      </c>
      <c r="G531" s="6">
        <f t="shared" si="34"/>
        <v>0.9394480091894819</v>
      </c>
    </row>
    <row r="532" spans="1:7" x14ac:dyDescent="0.2">
      <c r="A532" s="9">
        <v>41639</v>
      </c>
      <c r="B532" s="18">
        <v>4331.0219999999999</v>
      </c>
      <c r="C532" s="6">
        <f t="shared" si="37"/>
        <v>2.1159659894965488E-2</v>
      </c>
      <c r="D532" s="6">
        <f t="shared" si="38"/>
        <v>0.26676554660904306</v>
      </c>
      <c r="E532" s="6">
        <f t="shared" si="36"/>
        <v>1.0135016899195257</v>
      </c>
      <c r="F532" s="6">
        <f t="shared" si="35"/>
        <v>0.96291554248664024</v>
      </c>
      <c r="G532" s="6">
        <f t="shared" si="34"/>
        <v>0.88851001633415527</v>
      </c>
    </row>
    <row r="533" spans="1:7" x14ac:dyDescent="0.2">
      <c r="A533" s="9">
        <v>41670</v>
      </c>
      <c r="B533" s="18">
        <v>4170.6080000000002</v>
      </c>
      <c r="C533" s="6">
        <f t="shared" si="37"/>
        <v>-3.7038371081929311E-2</v>
      </c>
      <c r="D533" s="6">
        <f t="shared" si="38"/>
        <v>0.16072016500418451</v>
      </c>
      <c r="E533" s="6">
        <f t="shared" si="36"/>
        <v>1.1250953478406425</v>
      </c>
      <c r="F533" s="6">
        <f t="shared" si="35"/>
        <v>0.86036121431314716</v>
      </c>
      <c r="G533" s="6">
        <f t="shared" si="34"/>
        <v>0.77984822711137336</v>
      </c>
    </row>
    <row r="534" spans="1:7" x14ac:dyDescent="0.2">
      <c r="A534" s="9">
        <v>41698</v>
      </c>
      <c r="B534" s="18">
        <v>4379.393</v>
      </c>
      <c r="C534" s="6">
        <f t="shared" si="37"/>
        <v>5.0061046255126307E-2</v>
      </c>
      <c r="D534" s="6">
        <f t="shared" si="38"/>
        <v>0.21681780823516394</v>
      </c>
      <c r="E534" s="6">
        <f t="shared" si="36"/>
        <v>1.4859383106672888</v>
      </c>
      <c r="F534" s="6">
        <f t="shared" si="35"/>
        <v>0.92131982256477341</v>
      </c>
      <c r="G534" s="6">
        <f t="shared" si="34"/>
        <v>0.92030464287029745</v>
      </c>
    </row>
    <row r="535" spans="1:7" x14ac:dyDescent="0.2">
      <c r="A535" s="9">
        <v>41729</v>
      </c>
      <c r="B535" s="18">
        <v>4385.7309999999998</v>
      </c>
      <c r="C535" s="6">
        <f t="shared" si="37"/>
        <v>1.4472325274301756E-3</v>
      </c>
      <c r="D535" s="6">
        <f t="shared" si="38"/>
        <v>0.19068887177888838</v>
      </c>
      <c r="E535" s="6">
        <f t="shared" si="36"/>
        <v>1.31496729235143</v>
      </c>
      <c r="F535" s="6">
        <f t="shared" si="35"/>
        <v>0.93695329386169823</v>
      </c>
      <c r="G535" s="6">
        <f t="shared" si="34"/>
        <v>0.84647352867745873</v>
      </c>
    </row>
    <row r="536" spans="1:7" x14ac:dyDescent="0.2">
      <c r="A536" s="9">
        <v>41759</v>
      </c>
      <c r="B536" s="18">
        <v>4430.6710000000003</v>
      </c>
      <c r="C536" s="6">
        <f t="shared" si="37"/>
        <v>1.0246866485883466E-2</v>
      </c>
      <c r="D536" s="6">
        <f t="shared" si="38"/>
        <v>0.1661661421907128</v>
      </c>
      <c r="E536" s="6">
        <f t="shared" si="36"/>
        <v>1.1027979588388619</v>
      </c>
      <c r="F536" s="6">
        <f t="shared" si="35"/>
        <v>0.99771717600739795</v>
      </c>
      <c r="G536" s="6">
        <f t="shared" si="34"/>
        <v>0.79488902743495737</v>
      </c>
    </row>
    <row r="537" spans="1:7" x14ac:dyDescent="0.2">
      <c r="A537" s="9">
        <v>41789</v>
      </c>
      <c r="B537" s="18">
        <v>4517.8440000000001</v>
      </c>
      <c r="C537" s="6">
        <f t="shared" si="37"/>
        <v>1.9674898000776819E-2</v>
      </c>
      <c r="D537" s="6">
        <f t="shared" si="38"/>
        <v>0.18866138898221774</v>
      </c>
      <c r="E537" s="6">
        <f t="shared" si="36"/>
        <v>0.96603575540939612</v>
      </c>
      <c r="F537" s="6">
        <f t="shared" si="35"/>
        <v>1.0186303044492719</v>
      </c>
      <c r="G537" s="6">
        <f t="shared" si="34"/>
        <v>0.89988305096933985</v>
      </c>
    </row>
    <row r="538" spans="1:7" x14ac:dyDescent="0.2">
      <c r="A538" s="9">
        <v>41820</v>
      </c>
      <c r="B538" s="18">
        <v>4598.6639999999998</v>
      </c>
      <c r="C538" s="6">
        <f t="shared" si="37"/>
        <v>1.7889063898620661E-2</v>
      </c>
      <c r="D538" s="6">
        <f t="shared" si="38"/>
        <v>0.24049170112728713</v>
      </c>
      <c r="E538" s="6">
        <f t="shared" si="36"/>
        <v>1.0102754921250803</v>
      </c>
      <c r="F538" s="6">
        <f t="shared" si="35"/>
        <v>1.0134088201542983</v>
      </c>
      <c r="G538" s="6">
        <f t="shared" si="34"/>
        <v>0.84793876884289854</v>
      </c>
    </row>
    <row r="539" spans="1:7" x14ac:dyDescent="0.2">
      <c r="A539" s="9">
        <v>41851</v>
      </c>
      <c r="B539" s="18">
        <v>4525.2730000000001</v>
      </c>
      <c r="C539" s="6">
        <f t="shared" si="37"/>
        <v>-1.5959200324268008E-2</v>
      </c>
      <c r="D539" s="6">
        <f t="shared" si="38"/>
        <v>0.15964400436153592</v>
      </c>
      <c r="E539" s="6">
        <f t="shared" si="36"/>
        <v>0.82372880672864968</v>
      </c>
      <c r="F539" s="6">
        <f t="shared" si="35"/>
        <v>1.0481482688420538</v>
      </c>
      <c r="G539" s="6">
        <f t="shared" si="34"/>
        <v>0.82416548959663594</v>
      </c>
    </row>
    <row r="540" spans="1:7" x14ac:dyDescent="0.2">
      <c r="A540" s="9">
        <v>41880</v>
      </c>
      <c r="B540" s="18">
        <v>4624.9880000000003</v>
      </c>
      <c r="C540" s="6">
        <f t="shared" si="37"/>
        <v>2.2035134675852719E-2</v>
      </c>
      <c r="D540" s="6">
        <f t="shared" si="38"/>
        <v>0.21097235441128914</v>
      </c>
      <c r="E540" s="6">
        <f t="shared" si="36"/>
        <v>0.79006594039471345</v>
      </c>
      <c r="F540" s="6">
        <f t="shared" si="35"/>
        <v>1.0841193299978324</v>
      </c>
      <c r="G540" s="6">
        <f t="shared" si="34"/>
        <v>0.86793560068320175</v>
      </c>
    </row>
    <row r="541" spans="1:7" x14ac:dyDescent="0.2">
      <c r="A541" s="9">
        <v>41912</v>
      </c>
      <c r="B541" s="18">
        <v>4499.4610000000002</v>
      </c>
      <c r="C541" s="6">
        <f t="shared" si="37"/>
        <v>-2.7141043392977515E-2</v>
      </c>
      <c r="D541" s="6">
        <f t="shared" si="38"/>
        <v>0.12199154914475319</v>
      </c>
      <c r="E541" s="6">
        <f t="shared" si="36"/>
        <v>0.67472965694822506</v>
      </c>
      <c r="F541" s="6">
        <f t="shared" si="35"/>
        <v>0.98990994799963583</v>
      </c>
      <c r="G541" s="6">
        <f t="shared" si="34"/>
        <v>0.83528318140806768</v>
      </c>
    </row>
    <row r="542" spans="1:7" x14ac:dyDescent="0.2">
      <c r="A542" s="9">
        <v>41943</v>
      </c>
      <c r="B542" s="18">
        <v>4528.5680000000002</v>
      </c>
      <c r="C542" s="6">
        <f t="shared" si="37"/>
        <v>6.4689970643150296E-3</v>
      </c>
      <c r="D542" s="6">
        <f t="shared" si="38"/>
        <v>8.6712004645782992E-2</v>
      </c>
      <c r="E542" s="6">
        <f t="shared" si="36"/>
        <v>0.71609470684532828</v>
      </c>
      <c r="F542" s="6">
        <f t="shared" si="35"/>
        <v>0.95494435712284531</v>
      </c>
      <c r="G542" s="6">
        <f t="shared" si="34"/>
        <v>0.75611382905786684</v>
      </c>
    </row>
    <row r="543" spans="1:7" x14ac:dyDescent="0.2">
      <c r="A543" s="9">
        <v>41971</v>
      </c>
      <c r="B543" s="18">
        <v>4619.3239999999996</v>
      </c>
      <c r="C543" s="6">
        <f t="shared" si="37"/>
        <v>2.0040772270616181E-2</v>
      </c>
      <c r="D543" s="6">
        <f t="shared" si="38"/>
        <v>8.913492584074878E-2</v>
      </c>
      <c r="E543" s="6">
        <f t="shared" si="36"/>
        <v>0.68176496116083518</v>
      </c>
      <c r="F543" s="6">
        <f t="shared" si="35"/>
        <v>0.89459739245560987</v>
      </c>
      <c r="G543" s="6">
        <f t="shared" si="34"/>
        <v>0.74251251246720029</v>
      </c>
    </row>
    <row r="544" spans="1:7" x14ac:dyDescent="0.2">
      <c r="A544" s="9">
        <v>42004</v>
      </c>
      <c r="B544" s="18">
        <v>4544.8370000000004</v>
      </c>
      <c r="C544" s="6">
        <f t="shared" si="37"/>
        <v>-1.612508670099766E-2</v>
      </c>
      <c r="D544" s="6">
        <f t="shared" si="38"/>
        <v>4.9368255344812484E-2</v>
      </c>
      <c r="E544" s="6">
        <f t="shared" si="36"/>
        <v>0.62545783582823566</v>
      </c>
      <c r="F544" s="6">
        <f t="shared" si="35"/>
        <v>0.79550676588596536</v>
      </c>
      <c r="G544" s="6">
        <f t="shared" si="34"/>
        <v>0.58622036375134856</v>
      </c>
    </row>
    <row r="545" spans="1:7" x14ac:dyDescent="0.2">
      <c r="A545" s="9">
        <v>42034</v>
      </c>
      <c r="B545" s="18">
        <v>4462.4859999999999</v>
      </c>
      <c r="C545" s="6">
        <f t="shared" si="37"/>
        <v>-1.8119681739961369E-2</v>
      </c>
      <c r="D545" s="6">
        <f t="shared" si="38"/>
        <v>6.9984520242611925E-2</v>
      </c>
      <c r="E545" s="6">
        <f t="shared" si="36"/>
        <v>0.66481351045636727</v>
      </c>
      <c r="F545" s="6">
        <f t="shared" si="35"/>
        <v>0.80357920152418583</v>
      </c>
      <c r="G545" s="6">
        <f t="shared" si="34"/>
        <v>0.65228914502793622</v>
      </c>
    </row>
    <row r="546" spans="1:7" x14ac:dyDescent="0.2">
      <c r="A546" s="9">
        <v>42062</v>
      </c>
      <c r="B546" s="18">
        <v>4723.9369999999999</v>
      </c>
      <c r="C546" s="6">
        <f t="shared" si="37"/>
        <v>5.8588643191261669E-2</v>
      </c>
      <c r="D546" s="6">
        <f t="shared" si="38"/>
        <v>7.8673916682060696E-2</v>
      </c>
      <c r="E546" s="6">
        <f t="shared" si="36"/>
        <v>0.73785453772232068</v>
      </c>
      <c r="F546" s="6">
        <f t="shared" si="35"/>
        <v>0.8506243394037023</v>
      </c>
      <c r="G546" s="6">
        <f t="shared" si="34"/>
        <v>0.74459865201735753</v>
      </c>
    </row>
    <row r="547" spans="1:7" x14ac:dyDescent="0.2">
      <c r="A547" s="9">
        <v>42094</v>
      </c>
      <c r="B547" s="18">
        <v>4649.991</v>
      </c>
      <c r="C547" s="6">
        <f t="shared" si="37"/>
        <v>-1.5653468706293028E-2</v>
      </c>
      <c r="D547" s="6">
        <f t="shared" si="38"/>
        <v>6.0254493492646999E-2</v>
      </c>
      <c r="E547" s="6">
        <f t="shared" si="36"/>
        <v>0.61088803059376739</v>
      </c>
      <c r="F547" s="6">
        <f t="shared" si="35"/>
        <v>0.85771661017599188</v>
      </c>
      <c r="G547" s="6">
        <f t="shared" si="34"/>
        <v>0.60645311738876573</v>
      </c>
    </row>
    <row r="548" spans="1:7" x14ac:dyDescent="0.2">
      <c r="A548" s="9">
        <v>42124</v>
      </c>
      <c r="B548" s="18">
        <v>4759.0450000000001</v>
      </c>
      <c r="C548" s="6">
        <f t="shared" si="37"/>
        <v>2.3452518510250986E-2</v>
      </c>
      <c r="D548" s="6">
        <f t="shared" si="38"/>
        <v>7.4113830613918186E-2</v>
      </c>
      <c r="E548" s="6">
        <f t="shared" si="36"/>
        <v>0.64843613071812123</v>
      </c>
      <c r="F548" s="6">
        <f t="shared" si="35"/>
        <v>0.94363511464847472</v>
      </c>
      <c r="G548" s="6">
        <f t="shared" si="34"/>
        <v>0.71692072692271469</v>
      </c>
    </row>
    <row r="549" spans="1:7" x14ac:dyDescent="0.2">
      <c r="A549" s="9">
        <v>42153</v>
      </c>
      <c r="B549" s="18">
        <v>4775.4390000000003</v>
      </c>
      <c r="C549" s="6">
        <f t="shared" si="37"/>
        <v>3.4448087799128224E-3</v>
      </c>
      <c r="D549" s="6">
        <f t="shared" si="38"/>
        <v>5.7017240967151661E-2</v>
      </c>
      <c r="E549" s="6">
        <f t="shared" si="36"/>
        <v>0.82934419729818254</v>
      </c>
      <c r="F549" s="6">
        <f t="shared" si="35"/>
        <v>0.91628317774410606</v>
      </c>
      <c r="G549" s="6">
        <f t="shared" si="34"/>
        <v>0.76780113898859237</v>
      </c>
    </row>
    <row r="550" spans="1:7" x14ac:dyDescent="0.2">
      <c r="A550" s="9">
        <v>42185</v>
      </c>
      <c r="B550" s="18">
        <v>4664.3990000000003</v>
      </c>
      <c r="C550" s="6">
        <f t="shared" si="37"/>
        <v>-2.3252312509907447E-2</v>
      </c>
      <c r="D550" s="6">
        <f t="shared" si="38"/>
        <v>1.429436897324976E-2</v>
      </c>
      <c r="E550" s="6">
        <f t="shared" si="36"/>
        <v>0.85024566018845205</v>
      </c>
      <c r="F550" s="6">
        <f t="shared" si="35"/>
        <v>0.85566847483385389</v>
      </c>
      <c r="G550" s="6">
        <f t="shared" si="34"/>
        <v>0.67064856379136017</v>
      </c>
    </row>
    <row r="551" spans="1:7" x14ac:dyDescent="0.2">
      <c r="A551" s="9">
        <v>42216</v>
      </c>
      <c r="B551" s="18">
        <v>4748.125</v>
      </c>
      <c r="C551" s="6">
        <f t="shared" si="37"/>
        <v>1.7950008136096374E-2</v>
      </c>
      <c r="D551" s="6">
        <f t="shared" si="38"/>
        <v>4.9246089683429028E-2</v>
      </c>
      <c r="E551" s="6">
        <f t="shared" si="36"/>
        <v>0.74221125846865577</v>
      </c>
      <c r="F551" s="6">
        <f t="shared" si="35"/>
        <v>0.82521981441524361</v>
      </c>
      <c r="G551" s="6">
        <f t="shared" si="34"/>
        <v>0.75011371016550443</v>
      </c>
    </row>
    <row r="552" spans="1:7" x14ac:dyDescent="0.2">
      <c r="A552" s="9">
        <v>42247</v>
      </c>
      <c r="B552" s="18">
        <v>4433.92</v>
      </c>
      <c r="C552" s="6">
        <f t="shared" si="37"/>
        <v>-6.6174542582598361E-2</v>
      </c>
      <c r="D552" s="6">
        <f t="shared" si="38"/>
        <v>-4.1312107188170022E-2</v>
      </c>
      <c r="E552" s="6">
        <f t="shared" si="36"/>
        <v>0.69001823072404922</v>
      </c>
      <c r="F552" s="6">
        <f t="shared" si="35"/>
        <v>0.69168954914553638</v>
      </c>
      <c r="G552" s="6">
        <f t="shared" si="34"/>
        <v>0.58300407040032454</v>
      </c>
    </row>
    <row r="553" spans="1:7" x14ac:dyDescent="0.2">
      <c r="A553" s="9">
        <v>42277</v>
      </c>
      <c r="B553" s="18">
        <v>4270.3770000000004</v>
      </c>
      <c r="C553" s="6">
        <f t="shared" si="37"/>
        <v>-3.6884517537528749E-2</v>
      </c>
      <c r="D553" s="6">
        <f t="shared" si="38"/>
        <v>-5.0913653879875787E-2</v>
      </c>
      <c r="E553" s="6">
        <f t="shared" si="36"/>
        <v>0.48885341213681466</v>
      </c>
      <c r="F553" s="6">
        <f t="shared" si="35"/>
        <v>0.58804504741030206</v>
      </c>
      <c r="G553" s="6">
        <f t="shared" si="34"/>
        <v>0.61043598610697347</v>
      </c>
    </row>
    <row r="554" spans="1:7" x14ac:dyDescent="0.2">
      <c r="A554" s="9">
        <v>42307</v>
      </c>
      <c r="B554" s="18">
        <v>4608.78</v>
      </c>
      <c r="C554" s="6">
        <f t="shared" si="37"/>
        <v>7.9244291546155976E-2</v>
      </c>
      <c r="D554" s="6">
        <f t="shared" si="38"/>
        <v>1.771244243213288E-2</v>
      </c>
      <c r="E554" s="6">
        <f t="shared" si="36"/>
        <v>0.5490932044702328</v>
      </c>
      <c r="F554" s="6">
        <f t="shared" si="35"/>
        <v>0.75650325972868737</v>
      </c>
      <c r="G554" s="6">
        <f t="shared" si="34"/>
        <v>0.76789150174764531</v>
      </c>
    </row>
    <row r="555" spans="1:7" x14ac:dyDescent="0.2">
      <c r="A555" s="9">
        <v>42338</v>
      </c>
      <c r="B555" s="18">
        <v>4585.848</v>
      </c>
      <c r="C555" s="6">
        <f t="shared" si="37"/>
        <v>-4.9757202556858227E-3</v>
      </c>
      <c r="D555" s="6">
        <f t="shared" si="38"/>
        <v>-7.246947821802463E-3</v>
      </c>
      <c r="E555" s="6">
        <f t="shared" si="36"/>
        <v>0.57539742658236337</v>
      </c>
      <c r="F555" s="6">
        <f t="shared" si="35"/>
        <v>0.691406551116583</v>
      </c>
      <c r="G555" s="6">
        <f t="shared" si="34"/>
        <v>0.87304836676695263</v>
      </c>
    </row>
    <row r="556" spans="1:7" x14ac:dyDescent="0.2">
      <c r="A556" s="9">
        <v>42369</v>
      </c>
      <c r="B556" s="18">
        <v>4505.241</v>
      </c>
      <c r="C556" s="6">
        <f t="shared" si="37"/>
        <v>-1.7577337931828474E-2</v>
      </c>
      <c r="D556" s="6">
        <f t="shared" si="38"/>
        <v>-8.7123036535744491E-3</v>
      </c>
      <c r="E556" s="6">
        <f t="shared" si="36"/>
        <v>0.44170433937792764</v>
      </c>
      <c r="F556" s="6">
        <f t="shared" si="35"/>
        <v>0.62566024255501884</v>
      </c>
      <c r="G556" s="6">
        <f t="shared" si="34"/>
        <v>0.81106988908644562</v>
      </c>
    </row>
    <row r="557" spans="1:7" x14ac:dyDescent="0.2">
      <c r="A557" s="9">
        <v>42398</v>
      </c>
      <c r="B557" s="18">
        <v>4235.7179999999998</v>
      </c>
      <c r="C557" s="6">
        <f t="shared" si="37"/>
        <v>-5.98243246032788E-2</v>
      </c>
      <c r="D557" s="6">
        <f t="shared" si="38"/>
        <v>-5.0816517967787522E-2</v>
      </c>
      <c r="E557" s="6">
        <f t="shared" si="36"/>
        <v>0.32550971839179543</v>
      </c>
      <c r="F557" s="6">
        <f t="shared" si="35"/>
        <v>0.46307510088671133</v>
      </c>
      <c r="G557" s="6">
        <f t="shared" si="34"/>
        <v>0.67055463266648663</v>
      </c>
    </row>
    <row r="558" spans="1:7" x14ac:dyDescent="0.2">
      <c r="A558" s="9">
        <v>42429</v>
      </c>
      <c r="B558" s="18">
        <v>4204.1940000000004</v>
      </c>
      <c r="C558" s="6">
        <f t="shared" si="37"/>
        <v>-7.4424218042843382E-3</v>
      </c>
      <c r="D558" s="6">
        <f t="shared" si="38"/>
        <v>-0.11002327084378971</v>
      </c>
      <c r="E558" s="6">
        <f t="shared" si="36"/>
        <v>0.27113850537457562</v>
      </c>
      <c r="F558" s="6">
        <f t="shared" si="35"/>
        <v>0.45435141998547812</v>
      </c>
      <c r="G558" s="6">
        <f t="shared" si="34"/>
        <v>0.81140772285878993</v>
      </c>
    </row>
    <row r="559" spans="1:7" x14ac:dyDescent="0.2">
      <c r="A559" s="9">
        <v>42460</v>
      </c>
      <c r="B559" s="18">
        <v>4489.4859999999999</v>
      </c>
      <c r="C559" s="6">
        <f t="shared" si="37"/>
        <v>6.7858904703255618E-2</v>
      </c>
      <c r="D559" s="6">
        <f t="shared" si="38"/>
        <v>-3.4517271108696845E-2</v>
      </c>
      <c r="E559" s="6">
        <f t="shared" si="36"/>
        <v>0.37091620971861849</v>
      </c>
      <c r="F559" s="6">
        <f t="shared" si="35"/>
        <v>0.51962709700392717</v>
      </c>
      <c r="G559" s="6">
        <f t="shared" si="34"/>
        <v>1.0706843772729977</v>
      </c>
    </row>
    <row r="560" spans="1:7" x14ac:dyDescent="0.2">
      <c r="A560" s="9">
        <v>42489</v>
      </c>
      <c r="B560" s="18">
        <v>4560.5259999999998</v>
      </c>
      <c r="C560" s="6">
        <f t="shared" si="37"/>
        <v>1.5823637717101713E-2</v>
      </c>
      <c r="D560" s="6">
        <f t="shared" si="38"/>
        <v>-4.1714041367543309E-2</v>
      </c>
      <c r="E560" s="6">
        <f t="shared" si="36"/>
        <v>0.33585847860339202</v>
      </c>
      <c r="F560" s="6">
        <f t="shared" si="35"/>
        <v>0.49818694296705335</v>
      </c>
      <c r="G560" s="6">
        <f t="shared" si="34"/>
        <v>0.9590410053876004</v>
      </c>
    </row>
    <row r="561" spans="1:7" x14ac:dyDescent="0.2">
      <c r="A561" s="9">
        <v>42521</v>
      </c>
      <c r="B561" s="18">
        <v>4586.1400000000003</v>
      </c>
      <c r="C561" s="6">
        <f t="shared" si="37"/>
        <v>5.6164573998702672E-3</v>
      </c>
      <c r="D561" s="6">
        <f t="shared" si="38"/>
        <v>-3.9640125232465517E-2</v>
      </c>
      <c r="E561" s="6">
        <f t="shared" si="36"/>
        <v>0.37182009783716108</v>
      </c>
      <c r="F561" s="6">
        <f t="shared" si="35"/>
        <v>0.55988556653307486</v>
      </c>
      <c r="G561" s="6">
        <f t="shared" si="34"/>
        <v>0.99605414860617802</v>
      </c>
    </row>
    <row r="562" spans="1:7" x14ac:dyDescent="0.2">
      <c r="A562" s="9">
        <v>42551</v>
      </c>
      <c r="B562" s="18">
        <v>4534.7510000000002</v>
      </c>
      <c r="C562" s="6">
        <f t="shared" si="37"/>
        <v>-1.1205283746244188E-2</v>
      </c>
      <c r="D562" s="6">
        <f t="shared" si="38"/>
        <v>-2.7795220777639296E-2</v>
      </c>
      <c r="E562" s="6">
        <f t="shared" si="36"/>
        <v>0.37825202516914525</v>
      </c>
      <c r="F562" s="6">
        <f t="shared" si="35"/>
        <v>0.54285896065816841</v>
      </c>
      <c r="G562" s="6">
        <f t="shared" si="34"/>
        <v>1.0378219856890754</v>
      </c>
    </row>
    <row r="563" spans="1:7" x14ac:dyDescent="0.2">
      <c r="A563" s="9">
        <v>42580</v>
      </c>
      <c r="B563" s="18">
        <v>4726.3370000000004</v>
      </c>
      <c r="C563" s="6">
        <f t="shared" si="37"/>
        <v>4.2248405700776148E-2</v>
      </c>
      <c r="D563" s="6">
        <f t="shared" si="38"/>
        <v>-4.5887587205475366E-3</v>
      </c>
      <c r="E563" s="6">
        <f t="shared" si="36"/>
        <v>0.46300858055569338</v>
      </c>
      <c r="F563" s="6">
        <f t="shared" si="35"/>
        <v>0.59806899676419167</v>
      </c>
      <c r="G563" s="6">
        <f t="shared" si="34"/>
        <v>1.1526902838424471</v>
      </c>
    </row>
    <row r="564" spans="1:7" x14ac:dyDescent="0.2">
      <c r="A564" s="9">
        <v>42613</v>
      </c>
      <c r="B564" s="18">
        <v>4730.2650000000003</v>
      </c>
      <c r="C564" s="6">
        <f t="shared" si="37"/>
        <v>8.3108758431738039E-4</v>
      </c>
      <c r="D564" s="6">
        <f t="shared" si="38"/>
        <v>6.6835892393187102E-2</v>
      </c>
      <c r="E564" s="6">
        <f t="shared" si="36"/>
        <v>0.57520919471025778</v>
      </c>
      <c r="F564" s="6">
        <f t="shared" si="35"/>
        <v>0.55893173349099756</v>
      </c>
      <c r="G564" s="6">
        <f t="shared" si="34"/>
        <v>1.2634568849974714</v>
      </c>
    </row>
    <row r="565" spans="1:7" x14ac:dyDescent="0.2">
      <c r="A565" s="9">
        <v>42643</v>
      </c>
      <c r="B565" s="18">
        <v>4755.3919999999998</v>
      </c>
      <c r="C565" s="6">
        <f t="shared" si="37"/>
        <v>5.3119645516688241E-3</v>
      </c>
      <c r="D565" s="6">
        <f t="shared" si="38"/>
        <v>0.11357662332857243</v>
      </c>
      <c r="E565" s="6">
        <f t="shared" si="36"/>
        <v>0.73328113871739742</v>
      </c>
      <c r="F565" s="6">
        <f t="shared" si="35"/>
        <v>0.54874597741915832</v>
      </c>
      <c r="G565" s="6">
        <f t="shared" si="34"/>
        <v>1.4957263880710436</v>
      </c>
    </row>
    <row r="566" spans="1:7" x14ac:dyDescent="0.2">
      <c r="A566" s="9">
        <v>42674</v>
      </c>
      <c r="B566" s="18">
        <v>4663.3609999999999</v>
      </c>
      <c r="C566" s="6">
        <f t="shared" si="37"/>
        <v>-1.9352978681883681E-2</v>
      </c>
      <c r="D566" s="6">
        <f t="shared" si="38"/>
        <v>1.1842830423669737E-2</v>
      </c>
      <c r="E566" s="6">
        <f t="shared" si="36"/>
        <v>0.54040262736736411</v>
      </c>
      <c r="F566" s="6">
        <f t="shared" si="35"/>
        <v>0.46500348394401314</v>
      </c>
      <c r="G566" s="6">
        <f t="shared" si="34"/>
        <v>1.4015685462648535</v>
      </c>
    </row>
    <row r="567" spans="1:7" x14ac:dyDescent="0.2">
      <c r="A567" s="9">
        <v>42704</v>
      </c>
      <c r="B567" s="18">
        <v>4730.4160000000002</v>
      </c>
      <c r="C567" s="6">
        <f t="shared" si="37"/>
        <v>1.4379114119623226E-2</v>
      </c>
      <c r="D567" s="6">
        <f t="shared" si="38"/>
        <v>3.1524812859039519E-2</v>
      </c>
      <c r="E567" s="6">
        <f t="shared" si="36"/>
        <v>0.60165772232473902</v>
      </c>
      <c r="F567" s="6">
        <f t="shared" si="35"/>
        <v>0.45054772526282361</v>
      </c>
      <c r="G567" s="6">
        <f t="shared" si="34"/>
        <v>1.3003608282515877</v>
      </c>
    </row>
    <row r="568" spans="1:7" x14ac:dyDescent="0.2">
      <c r="A568" s="9">
        <v>42734</v>
      </c>
      <c r="B568" s="18">
        <v>4843.607</v>
      </c>
      <c r="C568" s="6">
        <f t="shared" si="37"/>
        <v>2.3928339494877271E-2</v>
      </c>
      <c r="D568" s="6">
        <f t="shared" si="38"/>
        <v>7.5104972186837538E-2</v>
      </c>
      <c r="E568" s="6">
        <f t="shared" si="36"/>
        <v>0.64089444811639229</v>
      </c>
      <c r="F568" s="6">
        <f t="shared" si="35"/>
        <v>0.45566182388428778</v>
      </c>
      <c r="G568" s="6">
        <f t="shared" si="34"/>
        <v>1.3409256879443658</v>
      </c>
    </row>
    <row r="569" spans="1:7" x14ac:dyDescent="0.2">
      <c r="A569" s="9">
        <v>42766</v>
      </c>
      <c r="B569" s="18">
        <v>4960.5079999999998</v>
      </c>
      <c r="C569" s="6">
        <f t="shared" si="37"/>
        <v>2.4135112530806024E-2</v>
      </c>
      <c r="D569" s="6">
        <f t="shared" si="38"/>
        <v>0.17111384657807727</v>
      </c>
      <c r="E569" s="6">
        <f t="shared" si="36"/>
        <v>0.60019484248082211</v>
      </c>
      <c r="F569" s="6">
        <f t="shared" si="35"/>
        <v>0.4734005661912366</v>
      </c>
      <c r="G569" s="6">
        <f t="shared" ref="G569:G628" si="39">B569/B389-1</f>
        <v>1.4725840442945981</v>
      </c>
    </row>
    <row r="570" spans="1:7" x14ac:dyDescent="0.2">
      <c r="A570" s="9">
        <v>42794</v>
      </c>
      <c r="B570" s="18">
        <v>5098.13</v>
      </c>
      <c r="C570" s="6">
        <f t="shared" si="37"/>
        <v>2.774352949335035E-2</v>
      </c>
      <c r="D570" s="6">
        <f t="shared" si="38"/>
        <v>0.21262957893950651</v>
      </c>
      <c r="E570" s="6">
        <f t="shared" si="36"/>
        <v>0.5679953791757808</v>
      </c>
      <c r="F570" s="6">
        <f t="shared" si="35"/>
        <v>0.52219881356316811</v>
      </c>
      <c r="G570" s="6">
        <f t="shared" si="39"/>
        <v>1.5637308221682136</v>
      </c>
    </row>
    <row r="571" spans="1:7" x14ac:dyDescent="0.2">
      <c r="A571" s="9">
        <v>42825</v>
      </c>
      <c r="B571" s="18">
        <v>5152.4350000000004</v>
      </c>
      <c r="C571" s="6">
        <f t="shared" si="37"/>
        <v>1.0651944928826929E-2</v>
      </c>
      <c r="D571" s="6">
        <f t="shared" si="38"/>
        <v>0.14766701577864372</v>
      </c>
      <c r="E571" s="6">
        <f t="shared" si="36"/>
        <v>0.56458262542857662</v>
      </c>
      <c r="F571" s="6">
        <f t="shared" si="35"/>
        <v>0.51075825920921769</v>
      </c>
      <c r="G571" s="6">
        <f t="shared" si="39"/>
        <v>1.481719813790396</v>
      </c>
    </row>
    <row r="572" spans="1:7" x14ac:dyDescent="0.2">
      <c r="A572" s="9">
        <v>42853</v>
      </c>
      <c r="B572" s="18">
        <v>5228.7259999999997</v>
      </c>
      <c r="C572" s="6">
        <f t="shared" si="37"/>
        <v>1.4806785529560162E-2</v>
      </c>
      <c r="D572" s="6">
        <f t="shared" si="38"/>
        <v>0.14651818671793548</v>
      </c>
      <c r="E572" s="6">
        <f t="shared" si="36"/>
        <v>0.60598653714080708</v>
      </c>
      <c r="F572" s="6">
        <f t="shared" si="35"/>
        <v>0.4683547218685391</v>
      </c>
      <c r="G572" s="6">
        <f t="shared" si="39"/>
        <v>1.6070801216800867</v>
      </c>
    </row>
    <row r="573" spans="1:7" x14ac:dyDescent="0.2">
      <c r="A573" s="9">
        <v>42886</v>
      </c>
      <c r="B573" s="18">
        <v>5339.3370000000004</v>
      </c>
      <c r="C573" s="6">
        <f t="shared" si="37"/>
        <v>2.1154483902962262E-2</v>
      </c>
      <c r="D573" s="6">
        <f t="shared" si="38"/>
        <v>0.1642333203958013</v>
      </c>
      <c r="E573" s="6">
        <f t="shared" si="36"/>
        <v>0.79490345481139246</v>
      </c>
      <c r="F573" s="6">
        <f t="shared" ref="F573:F628" si="40">B573/B453-1</f>
        <v>0.45856425582132299</v>
      </c>
      <c r="G573" s="6">
        <f t="shared" si="39"/>
        <v>1.6578000936816646</v>
      </c>
    </row>
    <row r="574" spans="1:7" x14ac:dyDescent="0.2">
      <c r="A574" s="9">
        <v>42916</v>
      </c>
      <c r="B574" s="18">
        <v>5359.88</v>
      </c>
      <c r="C574" s="6">
        <f t="shared" si="37"/>
        <v>3.8474814382383205E-3</v>
      </c>
      <c r="D574" s="6">
        <f t="shared" si="38"/>
        <v>0.18195684834735126</v>
      </c>
      <c r="E574" s="6">
        <f t="shared" si="36"/>
        <v>0.71444893786550812</v>
      </c>
      <c r="F574" s="6">
        <f t="shared" si="40"/>
        <v>0.47555750343295045</v>
      </c>
      <c r="G574" s="6">
        <f t="shared" si="39"/>
        <v>1.8408846373603778</v>
      </c>
    </row>
    <row r="575" spans="1:7" x14ac:dyDescent="0.2">
      <c r="A575" s="9">
        <v>42947</v>
      </c>
      <c r="B575" s="18">
        <v>5488.1549999999997</v>
      </c>
      <c r="C575" s="6">
        <f t="shared" si="37"/>
        <v>2.3932438785942978E-2</v>
      </c>
      <c r="D575" s="6">
        <f t="shared" si="38"/>
        <v>0.16118571316433838</v>
      </c>
      <c r="E575" s="6">
        <f t="shared" si="36"/>
        <v>0.73319882052329866</v>
      </c>
      <c r="F575" s="6">
        <f t="shared" si="40"/>
        <v>0.545089117423738</v>
      </c>
      <c r="G575" s="6">
        <f t="shared" si="39"/>
        <v>2.1769367160270425</v>
      </c>
    </row>
    <row r="576" spans="1:7" x14ac:dyDescent="0.2">
      <c r="A576" s="9">
        <v>42978</v>
      </c>
      <c r="B576" s="18">
        <v>5495.8829999999998</v>
      </c>
      <c r="C576" s="6">
        <f t="shared" si="37"/>
        <v>1.4081234950542587E-3</v>
      </c>
      <c r="D576" s="6">
        <f t="shared" si="38"/>
        <v>0.16185520261549824</v>
      </c>
      <c r="E576" s="6">
        <f t="shared" si="36"/>
        <v>0.69272583633247242</v>
      </c>
      <c r="F576" s="6">
        <f t="shared" si="40"/>
        <v>0.54843963774306159</v>
      </c>
      <c r="G576" s="6">
        <f t="shared" si="39"/>
        <v>2.1759866947826834</v>
      </c>
    </row>
    <row r="577" spans="1:7" x14ac:dyDescent="0.2">
      <c r="A577" s="9">
        <v>43007</v>
      </c>
      <c r="B577" s="18">
        <v>5619.2340000000004</v>
      </c>
      <c r="C577" s="6">
        <f t="shared" si="37"/>
        <v>2.2444255090583454E-2</v>
      </c>
      <c r="D577" s="6">
        <f t="shared" si="38"/>
        <v>0.18165526627457851</v>
      </c>
      <c r="E577" s="6">
        <f t="shared" ref="E577:E628" si="41">B577/B517-1</f>
        <v>0.68444033435602591</v>
      </c>
      <c r="F577" s="6">
        <f t="shared" si="40"/>
        <v>0.51132152961208899</v>
      </c>
      <c r="G577" s="6">
        <f t="shared" si="39"/>
        <v>2.6490285896854786</v>
      </c>
    </row>
    <row r="578" spans="1:7" x14ac:dyDescent="0.2">
      <c r="A578" s="9">
        <v>43039</v>
      </c>
      <c r="B578" s="18">
        <v>5725.4290000000001</v>
      </c>
      <c r="C578" s="6">
        <f t="shared" si="37"/>
        <v>1.8898483316409198E-2</v>
      </c>
      <c r="D578" s="6">
        <f t="shared" si="38"/>
        <v>0.22774732644545437</v>
      </c>
      <c r="E578" s="6">
        <f t="shared" si="41"/>
        <v>0.72795043915323787</v>
      </c>
      <c r="F578" s="6">
        <f t="shared" si="40"/>
        <v>0.49405800894697549</v>
      </c>
      <c r="G578" s="6">
        <f t="shared" si="39"/>
        <v>2.4628340250418232</v>
      </c>
    </row>
    <row r="579" spans="1:7" x14ac:dyDescent="0.2">
      <c r="A579" s="9">
        <v>43069</v>
      </c>
      <c r="B579" s="18">
        <v>5849.4849999999997</v>
      </c>
      <c r="C579" s="6">
        <f t="shared" si="37"/>
        <v>2.1667546658948877E-2</v>
      </c>
      <c r="D579" s="6">
        <f t="shared" si="38"/>
        <v>0.23656883453801947</v>
      </c>
      <c r="E579" s="6">
        <f t="shared" si="41"/>
        <v>0.74307105502331749</v>
      </c>
      <c r="F579" s="6">
        <f t="shared" si="40"/>
        <v>0.59148396772023104</v>
      </c>
      <c r="G579" s="6">
        <f t="shared" si="39"/>
        <v>2.3573601823350572</v>
      </c>
    </row>
    <row r="580" spans="1:7" x14ac:dyDescent="0.2">
      <c r="A580" s="9">
        <v>43098</v>
      </c>
      <c r="B580" s="18">
        <v>5928.5910000000003</v>
      </c>
      <c r="C580" s="6">
        <f t="shared" si="37"/>
        <v>1.3523583700103536E-2</v>
      </c>
      <c r="D580" s="6">
        <f t="shared" si="38"/>
        <v>0.22400330992997586</v>
      </c>
      <c r="E580" s="6">
        <f t="shared" si="41"/>
        <v>0.73403294158664023</v>
      </c>
      <c r="F580" s="6">
        <f t="shared" si="40"/>
        <v>0.63408812336466225</v>
      </c>
      <c r="G580" s="6">
        <f t="shared" si="39"/>
        <v>2.5765336901466913</v>
      </c>
    </row>
    <row r="581" spans="1:7" x14ac:dyDescent="0.2">
      <c r="A581" s="9">
        <v>43131</v>
      </c>
      <c r="B581" s="18">
        <v>6241.6210000000001</v>
      </c>
      <c r="C581" s="6">
        <f t="shared" si="37"/>
        <v>5.2800066660020795E-2</v>
      </c>
      <c r="D581" s="6">
        <f t="shared" si="38"/>
        <v>0.25826246021576837</v>
      </c>
      <c r="E581" s="6">
        <f t="shared" si="41"/>
        <v>0.73710292528417498</v>
      </c>
      <c r="F581" s="6">
        <f t="shared" si="40"/>
        <v>0.86271616743021173</v>
      </c>
      <c r="G581" s="6">
        <f t="shared" si="39"/>
        <v>2.8837281075911521</v>
      </c>
    </row>
    <row r="582" spans="1:7" x14ac:dyDescent="0.2">
      <c r="A582" s="9">
        <v>43159</v>
      </c>
      <c r="B582" s="18">
        <v>5983.0469999999996</v>
      </c>
      <c r="C582" s="6">
        <f t="shared" si="37"/>
        <v>-4.1427379201652959E-2</v>
      </c>
      <c r="D582" s="6">
        <f t="shared" si="38"/>
        <v>0.17357678207499605</v>
      </c>
      <c r="E582" s="6">
        <f t="shared" si="41"/>
        <v>0.66239434029053168</v>
      </c>
      <c r="F582" s="6">
        <f t="shared" si="40"/>
        <v>0.7959433551368289</v>
      </c>
      <c r="G582" s="6">
        <f t="shared" si="39"/>
        <v>2.7891511937347451</v>
      </c>
    </row>
    <row r="583" spans="1:7" x14ac:dyDescent="0.2">
      <c r="A583" s="9">
        <v>43189</v>
      </c>
      <c r="B583" s="18">
        <v>5852.6379999999999</v>
      </c>
      <c r="C583" s="6">
        <f t="shared" ref="C583:C628" si="42">B583/B582-1</f>
        <v>-2.1796419115544197E-2</v>
      </c>
      <c r="D583" s="6">
        <f t="shared" si="38"/>
        <v>0.13589749312703603</v>
      </c>
      <c r="E583" s="6">
        <f t="shared" si="41"/>
        <v>0.58894171510980731</v>
      </c>
      <c r="F583" s="6">
        <f t="shared" si="40"/>
        <v>0.77380026191918683</v>
      </c>
      <c r="G583" s="6">
        <f t="shared" si="39"/>
        <v>2.7188365351745034</v>
      </c>
    </row>
    <row r="584" spans="1:7" x14ac:dyDescent="0.2">
      <c r="A584" s="9">
        <v>43220</v>
      </c>
      <c r="B584" s="18">
        <v>5919.8909999999996</v>
      </c>
      <c r="C584" s="6">
        <f t="shared" si="42"/>
        <v>1.1491057536789251E-2</v>
      </c>
      <c r="D584" s="6">
        <f t="shared" si="38"/>
        <v>0.1321861195251004</v>
      </c>
      <c r="E584" s="6">
        <f t="shared" si="41"/>
        <v>0.55813339551944163</v>
      </c>
      <c r="F584" s="6">
        <f t="shared" si="40"/>
        <v>0.70459292592428358</v>
      </c>
      <c r="G584" s="6">
        <f t="shared" si="39"/>
        <v>2.4553613954313676</v>
      </c>
    </row>
    <row r="585" spans="1:7" x14ac:dyDescent="0.2">
      <c r="A585" s="9">
        <v>43251</v>
      </c>
      <c r="B585" s="18">
        <v>5956.9880000000003</v>
      </c>
      <c r="C585" s="6">
        <f t="shared" si="42"/>
        <v>6.266500514958917E-3</v>
      </c>
      <c r="D585" s="6">
        <f t="shared" si="38"/>
        <v>0.11567934370877886</v>
      </c>
      <c r="E585" s="6">
        <f t="shared" si="41"/>
        <v>0.56730547363530115</v>
      </c>
      <c r="F585" s="6">
        <f t="shared" si="40"/>
        <v>0.68951204286723589</v>
      </c>
      <c r="G585" s="6">
        <f t="shared" si="39"/>
        <v>2.2897177475024715</v>
      </c>
    </row>
    <row r="586" spans="1:7" x14ac:dyDescent="0.2">
      <c r="A586" s="9">
        <v>43280</v>
      </c>
      <c r="B586" s="18">
        <v>5954.1459999999997</v>
      </c>
      <c r="C586" s="6">
        <f t="shared" si="42"/>
        <v>-4.7708674249480332E-4</v>
      </c>
      <c r="D586" s="6">
        <f t="shared" si="38"/>
        <v>0.11087300461950633</v>
      </c>
      <c r="E586" s="6">
        <f t="shared" si="41"/>
        <v>0.60613358581975807</v>
      </c>
      <c r="F586" s="6">
        <f t="shared" si="40"/>
        <v>0.83506628914252357</v>
      </c>
      <c r="G586" s="6">
        <f t="shared" si="39"/>
        <v>2.232609135887325</v>
      </c>
    </row>
    <row r="587" spans="1:7" x14ac:dyDescent="0.2">
      <c r="A587" s="9">
        <v>43312</v>
      </c>
      <c r="B587" s="18">
        <v>6140.1149999999998</v>
      </c>
      <c r="C587" s="6">
        <f t="shared" si="42"/>
        <v>3.1233530383702357E-2</v>
      </c>
      <c r="D587" s="6">
        <f t="shared" si="38"/>
        <v>0.11879402094146396</v>
      </c>
      <c r="E587" s="6">
        <f t="shared" si="41"/>
        <v>0.57346253935184288</v>
      </c>
      <c r="F587" s="6">
        <f t="shared" si="40"/>
        <v>0.93977919786893649</v>
      </c>
      <c r="G587" s="6">
        <f t="shared" si="39"/>
        <v>2.2676020135288963</v>
      </c>
    </row>
    <row r="588" spans="1:7" x14ac:dyDescent="0.2">
      <c r="A588" s="9">
        <v>43343</v>
      </c>
      <c r="B588" s="18">
        <v>6216.0860000000002</v>
      </c>
      <c r="C588" s="6">
        <f t="shared" si="42"/>
        <v>1.2372895295934994E-2</v>
      </c>
      <c r="D588" s="6">
        <f t="shared" si="38"/>
        <v>0.13104409245975579</v>
      </c>
      <c r="E588" s="6">
        <f t="shared" si="41"/>
        <v>0.62757358476239355</v>
      </c>
      <c r="F588" s="6">
        <f t="shared" si="40"/>
        <v>0.9917619864538989</v>
      </c>
      <c r="G588" s="6">
        <f t="shared" si="39"/>
        <v>2.2384623560008672</v>
      </c>
    </row>
    <row r="589" spans="1:7" x14ac:dyDescent="0.2">
      <c r="A589" s="9">
        <v>43371</v>
      </c>
      <c r="B589" s="18">
        <v>6250.6980000000003</v>
      </c>
      <c r="C589" s="6">
        <f t="shared" si="42"/>
        <v>5.5681340316076078E-3</v>
      </c>
      <c r="D589" s="6">
        <f t="shared" si="38"/>
        <v>0.11237545900384283</v>
      </c>
      <c r="E589" s="6">
        <f t="shared" si="41"/>
        <v>0.55868232489536185</v>
      </c>
      <c r="F589" s="6">
        <f t="shared" si="40"/>
        <v>1.2732199856639483</v>
      </c>
      <c r="G589" s="6">
        <f t="shared" si="39"/>
        <v>2.2370130004640063</v>
      </c>
    </row>
    <row r="590" spans="1:7" x14ac:dyDescent="0.2">
      <c r="A590" s="9">
        <v>43404</v>
      </c>
      <c r="B590" s="18">
        <v>5791.723</v>
      </c>
      <c r="C590" s="6">
        <f t="shared" si="42"/>
        <v>-7.3427799583342557E-2</v>
      </c>
      <c r="D590" s="6">
        <f t="shared" si="38"/>
        <v>1.1578870334432612E-2</v>
      </c>
      <c r="E590" s="6">
        <f t="shared" si="41"/>
        <v>0.38982895071534496</v>
      </c>
      <c r="F590" s="6">
        <f t="shared" si="40"/>
        <v>1.5990931459551252</v>
      </c>
      <c r="G590" s="6">
        <f t="shared" si="39"/>
        <v>1.8315776093243148</v>
      </c>
    </row>
    <row r="591" spans="1:7" x14ac:dyDescent="0.2">
      <c r="A591" s="9">
        <v>43434</v>
      </c>
      <c r="B591" s="18">
        <v>5857.5159999999996</v>
      </c>
      <c r="C591" s="6">
        <f t="shared" si="42"/>
        <v>1.1359831953289046E-2</v>
      </c>
      <c r="D591" s="6">
        <f t="shared" si="38"/>
        <v>1.3729413785998901E-3</v>
      </c>
      <c r="E591" s="6">
        <f t="shared" si="41"/>
        <v>0.38107334628854783</v>
      </c>
      <c r="F591" s="6">
        <f t="shared" si="40"/>
        <v>1.8105410234707726</v>
      </c>
      <c r="G591" s="6">
        <f t="shared" si="39"/>
        <v>1.821104646682592</v>
      </c>
    </row>
    <row r="592" spans="1:7" x14ac:dyDescent="0.2">
      <c r="A592" s="9">
        <v>43465</v>
      </c>
      <c r="B592" s="18">
        <v>5412.1220000000003</v>
      </c>
      <c r="C592" s="6">
        <f t="shared" si="42"/>
        <v>-7.6038033869647026E-2</v>
      </c>
      <c r="D592" s="6">
        <f t="shared" si="38"/>
        <v>-8.7114965427704472E-2</v>
      </c>
      <c r="E592" s="6">
        <f t="shared" si="41"/>
        <v>0.24961775765627614</v>
      </c>
      <c r="F592" s="6">
        <f t="shared" si="40"/>
        <v>1.5161074667943604</v>
      </c>
      <c r="G592" s="6">
        <f t="shared" si="39"/>
        <v>1.4528941186708084</v>
      </c>
    </row>
    <row r="593" spans="1:7" x14ac:dyDescent="0.2">
      <c r="A593" s="9">
        <v>43496</v>
      </c>
      <c r="B593" s="18">
        <v>5833.2169999999996</v>
      </c>
      <c r="C593" s="6">
        <f t="shared" si="42"/>
        <v>7.7805895728144892E-2</v>
      </c>
      <c r="D593" s="6">
        <f t="shared" ref="D593:D628" si="43">B593/B581-1</f>
        <v>-6.5432361240773895E-2</v>
      </c>
      <c r="E593" s="6">
        <f t="shared" si="41"/>
        <v>0.3986490698718268</v>
      </c>
      <c r="F593" s="6">
        <f t="shared" si="40"/>
        <v>1.9722626316462604</v>
      </c>
      <c r="G593" s="6">
        <f t="shared" si="39"/>
        <v>1.6019924820247051</v>
      </c>
    </row>
    <row r="594" spans="1:7" x14ac:dyDescent="0.2">
      <c r="A594" s="9">
        <v>43524</v>
      </c>
      <c r="B594" s="18">
        <v>6008.6210000000001</v>
      </c>
      <c r="C594" s="6">
        <f t="shared" si="42"/>
        <v>3.0069856821716145E-2</v>
      </c>
      <c r="D594" s="6">
        <f t="shared" si="43"/>
        <v>4.274410680711771E-3</v>
      </c>
      <c r="E594" s="6">
        <f t="shared" si="41"/>
        <v>0.37202141940675348</v>
      </c>
      <c r="F594" s="6">
        <f t="shared" si="40"/>
        <v>2.4107606095593606</v>
      </c>
      <c r="G594" s="6">
        <f t="shared" si="39"/>
        <v>1.6360919500896518</v>
      </c>
    </row>
    <row r="595" spans="1:7" x14ac:dyDescent="0.2">
      <c r="A595" s="9">
        <v>43553</v>
      </c>
      <c r="B595" s="18">
        <v>6087.5410000000002</v>
      </c>
      <c r="C595" s="6">
        <f t="shared" si="42"/>
        <v>1.3134461301519851E-2</v>
      </c>
      <c r="D595" s="6">
        <f t="shared" si="43"/>
        <v>4.0136259922448625E-2</v>
      </c>
      <c r="E595" s="6">
        <f t="shared" si="41"/>
        <v>0.38803337459593412</v>
      </c>
      <c r="F595" s="6">
        <f t="shared" si="40"/>
        <v>2.2132518628817675</v>
      </c>
      <c r="G595" s="6">
        <f t="shared" si="39"/>
        <v>1.688555816913563</v>
      </c>
    </row>
    <row r="596" spans="1:7" x14ac:dyDescent="0.2">
      <c r="A596" s="9">
        <v>43585</v>
      </c>
      <c r="B596" s="18">
        <v>6303.4009999999998</v>
      </c>
      <c r="C596" s="6">
        <f t="shared" si="42"/>
        <v>3.5459309432166464E-2</v>
      </c>
      <c r="D596" s="6">
        <f t="shared" si="43"/>
        <v>6.4783287394987621E-2</v>
      </c>
      <c r="E596" s="6">
        <f t="shared" si="41"/>
        <v>0.42267412768855994</v>
      </c>
      <c r="F596" s="6">
        <f t="shared" si="40"/>
        <v>1.9915962517963619</v>
      </c>
      <c r="G596" s="6">
        <f t="shared" si="39"/>
        <v>1.8421005407447781</v>
      </c>
    </row>
    <row r="597" spans="1:7" x14ac:dyDescent="0.2">
      <c r="A597" s="9">
        <v>43616</v>
      </c>
      <c r="B597" s="18">
        <v>5939.6890000000003</v>
      </c>
      <c r="C597" s="6">
        <f t="shared" si="42"/>
        <v>-5.7700914157293726E-2</v>
      </c>
      <c r="D597" s="6">
        <f t="shared" si="43"/>
        <v>-2.9039843625671136E-3</v>
      </c>
      <c r="E597" s="6">
        <f t="shared" si="41"/>
        <v>0.31471759538399291</v>
      </c>
      <c r="F597" s="6">
        <f t="shared" si="40"/>
        <v>1.5847818007907932</v>
      </c>
      <c r="G597" s="6">
        <f t="shared" si="39"/>
        <v>1.6539287798348044</v>
      </c>
    </row>
    <row r="598" spans="1:7" x14ac:dyDescent="0.2">
      <c r="A598" s="9">
        <v>43644</v>
      </c>
      <c r="B598" s="18">
        <v>6331.0839999999998</v>
      </c>
      <c r="C598" s="6">
        <f t="shared" si="42"/>
        <v>6.5894864192384439E-2</v>
      </c>
      <c r="D598" s="6">
        <f t="shared" si="43"/>
        <v>6.3306811757723125E-2</v>
      </c>
      <c r="E598" s="6">
        <f t="shared" si="41"/>
        <v>0.37672245678310046</v>
      </c>
      <c r="F598" s="6">
        <f t="shared" si="40"/>
        <v>1.767591414329297</v>
      </c>
      <c r="G598" s="6">
        <f t="shared" si="39"/>
        <v>1.7719051373915895</v>
      </c>
    </row>
    <row r="599" spans="1:7" x14ac:dyDescent="0.2">
      <c r="A599" s="9">
        <v>43677</v>
      </c>
      <c r="B599" s="18">
        <v>6362.4440000000004</v>
      </c>
      <c r="C599" s="6">
        <f t="shared" si="42"/>
        <v>4.9533381645230357E-3</v>
      </c>
      <c r="D599" s="6">
        <f t="shared" si="43"/>
        <v>3.6209256667016909E-2</v>
      </c>
      <c r="E599" s="6">
        <f t="shared" si="41"/>
        <v>0.40598014749607381</v>
      </c>
      <c r="F599" s="6">
        <f t="shared" si="40"/>
        <v>1.5641264966771855</v>
      </c>
      <c r="G599" s="6">
        <f t="shared" si="39"/>
        <v>1.8796558051203789</v>
      </c>
    </row>
    <row r="600" spans="1:7" x14ac:dyDescent="0.2">
      <c r="A600" s="9">
        <v>43707</v>
      </c>
      <c r="B600" s="18">
        <v>6232.3029999999999</v>
      </c>
      <c r="C600" s="6">
        <f t="shared" si="42"/>
        <v>-2.0454561171776242E-2</v>
      </c>
      <c r="D600" s="6">
        <f t="shared" si="43"/>
        <v>2.6088763894192013E-3</v>
      </c>
      <c r="E600" s="6">
        <f t="shared" si="41"/>
        <v>0.34752846926305536</v>
      </c>
      <c r="F600" s="6">
        <f t="shared" si="40"/>
        <v>1.4121648165400198</v>
      </c>
      <c r="G600" s="6">
        <f t="shared" si="39"/>
        <v>1.8084101305135234</v>
      </c>
    </row>
    <row r="601" spans="1:7" x14ac:dyDescent="0.2">
      <c r="A601" s="9">
        <v>43738</v>
      </c>
      <c r="B601" s="18">
        <v>6364.933</v>
      </c>
      <c r="C601" s="6">
        <f t="shared" si="42"/>
        <v>2.1281057740613729E-2</v>
      </c>
      <c r="D601" s="6">
        <f t="shared" si="43"/>
        <v>1.8275558985572538E-2</v>
      </c>
      <c r="E601" s="6">
        <f t="shared" si="41"/>
        <v>0.41459899307939319</v>
      </c>
      <c r="F601" s="6">
        <f t="shared" si="40"/>
        <v>1.3690708863991565</v>
      </c>
      <c r="G601" s="6">
        <f t="shared" si="39"/>
        <v>1.8149246087589526</v>
      </c>
    </row>
    <row r="602" spans="1:7" x14ac:dyDescent="0.2">
      <c r="A602" s="9">
        <v>43769</v>
      </c>
      <c r="B602" s="18">
        <v>6526.9040000000005</v>
      </c>
      <c r="C602" s="6">
        <f t="shared" si="42"/>
        <v>2.5447400624641459E-2</v>
      </c>
      <c r="D602" s="6">
        <f t="shared" si="43"/>
        <v>0.12693649195584822</v>
      </c>
      <c r="E602" s="6">
        <f t="shared" si="41"/>
        <v>0.44127326784095988</v>
      </c>
      <c r="F602" s="6">
        <f t="shared" si="40"/>
        <v>1.4733614260595407</v>
      </c>
      <c r="G602" s="6">
        <f t="shared" si="39"/>
        <v>1.8176090420376876</v>
      </c>
    </row>
    <row r="603" spans="1:7" x14ac:dyDescent="0.2">
      <c r="A603" s="9">
        <v>43798</v>
      </c>
      <c r="B603" s="18">
        <v>6708.68</v>
      </c>
      <c r="C603" s="6">
        <f t="shared" si="42"/>
        <v>2.7850264076199061E-2</v>
      </c>
      <c r="D603" s="6">
        <f t="shared" si="43"/>
        <v>0.14531142552576903</v>
      </c>
      <c r="E603" s="6">
        <f t="shared" si="41"/>
        <v>0.45230774026675791</v>
      </c>
      <c r="F603" s="6">
        <f t="shared" si="40"/>
        <v>1.4424402704033041</v>
      </c>
      <c r="G603" s="6">
        <f t="shared" si="39"/>
        <v>1.7515384577524982</v>
      </c>
    </row>
    <row r="604" spans="1:7" x14ac:dyDescent="0.2">
      <c r="A604" s="9">
        <v>43830</v>
      </c>
      <c r="B604" s="18">
        <v>6909.66</v>
      </c>
      <c r="C604" s="6">
        <f t="shared" si="42"/>
        <v>2.9958203402159489E-2</v>
      </c>
      <c r="D604" s="6">
        <f t="shared" si="43"/>
        <v>0.27670070999877683</v>
      </c>
      <c r="E604" s="6">
        <f t="shared" si="41"/>
        <v>0.52033175227186357</v>
      </c>
      <c r="F604" s="6">
        <f t="shared" si="40"/>
        <v>1.4712351597887725</v>
      </c>
      <c r="G604" s="6">
        <f t="shared" si="39"/>
        <v>1.7297659475953964</v>
      </c>
    </row>
    <row r="605" spans="1:7" x14ac:dyDescent="0.2">
      <c r="A605" s="9">
        <v>43861</v>
      </c>
      <c r="B605" s="18">
        <v>6867.6030000000001</v>
      </c>
      <c r="C605" s="6">
        <f t="shared" si="42"/>
        <v>-6.0866960168807216E-3</v>
      </c>
      <c r="D605" s="6">
        <f t="shared" si="43"/>
        <v>0.17732685068976517</v>
      </c>
      <c r="E605" s="6">
        <f t="shared" si="41"/>
        <v>0.53896348358291779</v>
      </c>
      <c r="F605" s="6">
        <f t="shared" si="40"/>
        <v>1.5620871995678369</v>
      </c>
      <c r="G605" s="6">
        <f t="shared" si="39"/>
        <v>1.7756425308953583</v>
      </c>
    </row>
    <row r="606" spans="1:7" x14ac:dyDescent="0.2">
      <c r="A606" s="9">
        <v>43889</v>
      </c>
      <c r="B606" s="18">
        <v>6287.1170000000002</v>
      </c>
      <c r="C606" s="6">
        <f t="shared" si="42"/>
        <v>-8.4525270316295198E-2</v>
      </c>
      <c r="D606" s="6">
        <f t="shared" si="43"/>
        <v>4.6349403631881669E-2</v>
      </c>
      <c r="E606" s="6">
        <f t="shared" si="41"/>
        <v>0.33090619117062747</v>
      </c>
      <c r="F606" s="6">
        <f t="shared" si="40"/>
        <v>1.3129213636086052</v>
      </c>
      <c r="G606" s="6">
        <f t="shared" si="39"/>
        <v>1.46300739084344</v>
      </c>
    </row>
    <row r="607" spans="1:7" x14ac:dyDescent="0.2">
      <c r="A607" s="9">
        <v>43921</v>
      </c>
      <c r="B607" s="18">
        <v>5455.0630000000001</v>
      </c>
      <c r="C607" s="6">
        <f t="shared" si="42"/>
        <v>-0.13234269379749097</v>
      </c>
      <c r="D607" s="6">
        <f t="shared" si="43"/>
        <v>-0.10389712364976267</v>
      </c>
      <c r="E607" s="6">
        <f t="shared" si="41"/>
        <v>0.17313409853911543</v>
      </c>
      <c r="F607" s="6">
        <f t="shared" si="40"/>
        <v>0.88978767761807043</v>
      </c>
      <c r="G607" s="6">
        <f t="shared" si="39"/>
        <v>1.1793507008199535</v>
      </c>
    </row>
    <row r="608" spans="1:7" x14ac:dyDescent="0.2">
      <c r="A608" s="9">
        <v>43951</v>
      </c>
      <c r="B608" s="18">
        <v>6050.9970000000003</v>
      </c>
      <c r="C608" s="6">
        <f t="shared" si="42"/>
        <v>0.10924420121270839</v>
      </c>
      <c r="D608" s="6">
        <f t="shared" si="43"/>
        <v>-4.0042510384473373E-2</v>
      </c>
      <c r="E608" s="6">
        <f t="shared" si="41"/>
        <v>0.2714729530819735</v>
      </c>
      <c r="F608" s="6">
        <f t="shared" si="40"/>
        <v>1.0959419550911917</v>
      </c>
      <c r="G608" s="6">
        <f t="shared" si="39"/>
        <v>1.4712794789359163</v>
      </c>
    </row>
    <row r="609" spans="1:7" x14ac:dyDescent="0.2">
      <c r="A609" s="17">
        <v>43980</v>
      </c>
      <c r="B609" s="18">
        <v>6343.31</v>
      </c>
      <c r="C609" s="6">
        <f t="shared" si="42"/>
        <v>4.8308237468965842E-2</v>
      </c>
      <c r="D609" s="6">
        <f t="shared" si="43"/>
        <v>6.7953221119826379E-2</v>
      </c>
      <c r="E609" s="6">
        <f t="shared" si="41"/>
        <v>0.32831976285321618</v>
      </c>
      <c r="F609" s="6">
        <f t="shared" si="40"/>
        <v>1.4299540503320292</v>
      </c>
      <c r="G609" s="6">
        <f t="shared" si="39"/>
        <v>1.5454368162206586</v>
      </c>
    </row>
    <row r="610" spans="1:7" x14ac:dyDescent="0.2">
      <c r="A610" s="17">
        <v>44012</v>
      </c>
      <c r="B610" s="18">
        <v>6511.0969999999998</v>
      </c>
      <c r="C610" s="6">
        <f t="shared" si="42"/>
        <v>2.6451016898117796E-2</v>
      </c>
      <c r="D610" s="6">
        <f t="shared" si="43"/>
        <v>2.843320353986778E-2</v>
      </c>
      <c r="E610" s="6">
        <f t="shared" si="41"/>
        <v>0.39591338562588652</v>
      </c>
      <c r="F610" s="6">
        <f t="shared" si="40"/>
        <v>1.5827826837532655</v>
      </c>
      <c r="G610" s="6">
        <f t="shared" si="39"/>
        <v>1.59035246330455</v>
      </c>
    </row>
    <row r="611" spans="1:7" x14ac:dyDescent="0.2">
      <c r="A611" s="17">
        <v>44043</v>
      </c>
      <c r="B611" s="18">
        <v>6822.5969999999998</v>
      </c>
      <c r="C611" s="6">
        <f t="shared" si="42"/>
        <v>4.7841400611909224E-2</v>
      </c>
      <c r="D611" s="6">
        <f t="shared" si="43"/>
        <v>7.2323308464482983E-2</v>
      </c>
      <c r="E611" s="6">
        <f t="shared" si="41"/>
        <v>0.43690340924048954</v>
      </c>
      <c r="F611" s="6">
        <f t="shared" si="40"/>
        <v>1.5033892969107749</v>
      </c>
      <c r="G611" s="6">
        <f t="shared" si="39"/>
        <v>1.6226645739465573</v>
      </c>
    </row>
    <row r="612" spans="1:7" x14ac:dyDescent="0.2">
      <c r="A612" s="17">
        <v>44074</v>
      </c>
      <c r="B612" s="18">
        <v>7278.4440000000004</v>
      </c>
      <c r="C612" s="6">
        <f t="shared" si="42"/>
        <v>6.6814293735948382E-2</v>
      </c>
      <c r="D612" s="6">
        <f t="shared" si="43"/>
        <v>0.16785785286755162</v>
      </c>
      <c r="E612" s="6">
        <f t="shared" si="41"/>
        <v>0.64153705975750586</v>
      </c>
      <c r="F612" s="6">
        <f t="shared" si="40"/>
        <v>1.7742275573993376</v>
      </c>
      <c r="G612" s="6">
        <f t="shared" si="39"/>
        <v>1.7769710885268641</v>
      </c>
    </row>
    <row r="613" spans="1:7" x14ac:dyDescent="0.2">
      <c r="A613" s="17">
        <v>44104</v>
      </c>
      <c r="B613" s="18">
        <v>7027.3440000000001</v>
      </c>
      <c r="C613" s="6">
        <f t="shared" si="42"/>
        <v>-3.4499131957325013E-2</v>
      </c>
      <c r="D613" s="6">
        <f t="shared" si="43"/>
        <v>0.10407195173931916</v>
      </c>
      <c r="E613" s="6">
        <f t="shared" si="41"/>
        <v>0.64560271844851158</v>
      </c>
      <c r="F613" s="6">
        <f t="shared" si="40"/>
        <v>1.4500612223836846</v>
      </c>
      <c r="G613" s="6">
        <f t="shared" si="39"/>
        <v>1.6132912470370884</v>
      </c>
    </row>
    <row r="614" spans="1:7" x14ac:dyDescent="0.2">
      <c r="A614" s="17">
        <v>44134</v>
      </c>
      <c r="B614" s="18">
        <v>6811.78</v>
      </c>
      <c r="C614" s="6">
        <f t="shared" si="42"/>
        <v>-3.0675031704723743E-2</v>
      </c>
      <c r="D614" s="6">
        <f t="shared" si="43"/>
        <v>4.364642102902061E-2</v>
      </c>
      <c r="E614" s="6">
        <f t="shared" si="41"/>
        <v>0.47800068564782872</v>
      </c>
      <c r="F614" s="6">
        <f t="shared" si="40"/>
        <v>1.2895608183393965</v>
      </c>
      <c r="G614" s="6">
        <f t="shared" si="39"/>
        <v>1.5961130222216462</v>
      </c>
    </row>
    <row r="615" spans="1:7" x14ac:dyDescent="0.2">
      <c r="A615" s="17">
        <v>44165</v>
      </c>
      <c r="B615" s="18">
        <v>7682.7449999999999</v>
      </c>
      <c r="C615" s="6">
        <f t="shared" si="42"/>
        <v>0.12786158683926963</v>
      </c>
      <c r="D615" s="6">
        <f t="shared" si="43"/>
        <v>0.14519473279393247</v>
      </c>
      <c r="E615" s="6">
        <f t="shared" si="41"/>
        <v>0.6753161029323258</v>
      </c>
      <c r="F615" s="6">
        <f t="shared" si="40"/>
        <v>1.6392886772715793</v>
      </c>
      <c r="G615" s="6">
        <f t="shared" si="39"/>
        <v>1.8336406316908391</v>
      </c>
    </row>
    <row r="616" spans="1:7" x14ac:dyDescent="0.2">
      <c r="A616" s="17">
        <v>44196</v>
      </c>
      <c r="B616" s="18">
        <v>8008.4679999999998</v>
      </c>
      <c r="C616" s="6">
        <f t="shared" si="42"/>
        <v>4.2396695451951016E-2</v>
      </c>
      <c r="D616" s="6">
        <f t="shared" si="43"/>
        <v>0.15902490136996605</v>
      </c>
      <c r="E616" s="6">
        <f t="shared" si="41"/>
        <v>0.77758925660136713</v>
      </c>
      <c r="F616" s="6">
        <f t="shared" si="40"/>
        <v>1.5627581448737753</v>
      </c>
      <c r="G616" s="6">
        <f t="shared" si="39"/>
        <v>1.8897561820497741</v>
      </c>
    </row>
    <row r="617" spans="1:7" x14ac:dyDescent="0.2">
      <c r="A617" s="17">
        <v>44225</v>
      </c>
      <c r="B617" s="18">
        <v>7928.875</v>
      </c>
      <c r="C617" s="6">
        <f t="shared" si="42"/>
        <v>-9.9386049866216908E-3</v>
      </c>
      <c r="D617" s="6">
        <f t="shared" si="43"/>
        <v>0.15453310274341714</v>
      </c>
      <c r="E617" s="6">
        <f t="shared" si="41"/>
        <v>0.87190813930483579</v>
      </c>
      <c r="F617" s="6">
        <f t="shared" si="40"/>
        <v>1.4812324305852624</v>
      </c>
      <c r="G617" s="6">
        <f t="shared" si="39"/>
        <v>1.7387421897640789</v>
      </c>
    </row>
    <row r="618" spans="1:7" x14ac:dyDescent="0.2">
      <c r="A618" s="17">
        <v>44253</v>
      </c>
      <c r="B618" s="18">
        <v>8132.0469999999996</v>
      </c>
      <c r="C618" s="6">
        <f t="shared" si="42"/>
        <v>2.5624316186091844E-2</v>
      </c>
      <c r="D618" s="6">
        <f t="shared" si="43"/>
        <v>0.29344610574290231</v>
      </c>
      <c r="E618" s="6">
        <f t="shared" si="41"/>
        <v>0.93427015975000183</v>
      </c>
      <c r="F618" s="6">
        <f t="shared" si="40"/>
        <v>1.4587252798552588</v>
      </c>
      <c r="G618" s="6">
        <f t="shared" si="39"/>
        <v>1.8131085534679525</v>
      </c>
    </row>
    <row r="619" spans="1:7" x14ac:dyDescent="0.2">
      <c r="A619" s="17">
        <v>44286</v>
      </c>
      <c r="B619" s="18">
        <v>8402.6170000000002</v>
      </c>
      <c r="C619" s="6">
        <f t="shared" si="42"/>
        <v>3.3272065446744215E-2</v>
      </c>
      <c r="D619" s="6">
        <f t="shared" si="43"/>
        <v>0.54033363134394596</v>
      </c>
      <c r="E619" s="6">
        <f t="shared" si="41"/>
        <v>0.87162116108614662</v>
      </c>
      <c r="F619" s="6">
        <f t="shared" si="40"/>
        <v>1.5658357881853804</v>
      </c>
      <c r="G619" s="6">
        <f t="shared" si="39"/>
        <v>1.8441662317124607</v>
      </c>
    </row>
    <row r="620" spans="1:7" x14ac:dyDescent="0.2">
      <c r="A620" s="17">
        <v>44316</v>
      </c>
      <c r="B620" s="18">
        <v>8793.6759999999995</v>
      </c>
      <c r="C620" s="6">
        <f t="shared" si="42"/>
        <v>4.6540143386280652E-2</v>
      </c>
      <c r="D620" s="6">
        <f t="shared" si="43"/>
        <v>0.45326067753793287</v>
      </c>
      <c r="E620" s="6">
        <f t="shared" si="41"/>
        <v>0.92821529797220759</v>
      </c>
      <c r="F620" s="6">
        <f t="shared" si="40"/>
        <v>1.5758227543689394</v>
      </c>
      <c r="G620" s="6">
        <f t="shared" si="39"/>
        <v>1.8888269826512878</v>
      </c>
    </row>
    <row r="621" spans="1:7" x14ac:dyDescent="0.2">
      <c r="A621" s="17">
        <v>44347</v>
      </c>
      <c r="B621" s="18">
        <v>8920.3529999999992</v>
      </c>
      <c r="C621" s="6">
        <f t="shared" si="42"/>
        <v>1.4405465928014616E-2</v>
      </c>
      <c r="D621" s="6">
        <f t="shared" si="43"/>
        <v>0.40626155745186643</v>
      </c>
      <c r="E621" s="6">
        <f t="shared" si="41"/>
        <v>0.94506774760473911</v>
      </c>
      <c r="F621" s="6">
        <f t="shared" si="40"/>
        <v>1.6682830278190397</v>
      </c>
      <c r="G621" s="6">
        <f t="shared" si="39"/>
        <v>2.0340831054176305</v>
      </c>
    </row>
    <row r="622" spans="1:7" x14ac:dyDescent="0.2">
      <c r="A622" s="17">
        <v>44377</v>
      </c>
      <c r="B622" s="18">
        <v>9053.3089999999993</v>
      </c>
      <c r="C622" s="6">
        <f t="shared" si="42"/>
        <v>1.4904791323841149E-2</v>
      </c>
      <c r="D622" s="6">
        <f t="shared" si="43"/>
        <v>0.39044296222280206</v>
      </c>
      <c r="E622" s="6">
        <f t="shared" si="41"/>
        <v>0.99642913139001443</v>
      </c>
      <c r="F622" s="6">
        <f t="shared" si="40"/>
        <v>1.7515824934449649</v>
      </c>
      <c r="G622" s="6">
        <f t="shared" si="39"/>
        <v>2.0802085746840877</v>
      </c>
    </row>
    <row r="623" spans="1:7" x14ac:dyDescent="0.2">
      <c r="A623" s="17">
        <v>44407</v>
      </c>
      <c r="B623" s="18">
        <v>9215.48</v>
      </c>
      <c r="C623" s="6">
        <f t="shared" si="42"/>
        <v>1.7912897924946547E-2</v>
      </c>
      <c r="D623" s="6">
        <f t="shared" si="43"/>
        <v>0.35072905522633091</v>
      </c>
      <c r="E623" s="6">
        <f t="shared" si="41"/>
        <v>0.94981441230280428</v>
      </c>
      <c r="F623" s="6">
        <f t="shared" si="40"/>
        <v>1.8525952156901591</v>
      </c>
      <c r="G623" s="6">
        <f t="shared" si="39"/>
        <v>2.1159379617451046</v>
      </c>
    </row>
    <row r="624" spans="1:7" x14ac:dyDescent="0.2">
      <c r="A624" s="17">
        <v>44439</v>
      </c>
      <c r="B624" s="18">
        <v>9444.8379999999997</v>
      </c>
      <c r="C624" s="6">
        <f t="shared" si="42"/>
        <v>2.4888340053909275E-2</v>
      </c>
      <c r="D624" s="6">
        <f t="shared" si="43"/>
        <v>0.29764521098190766</v>
      </c>
      <c r="E624" s="6">
        <f t="shared" si="41"/>
        <v>0.99668263828770676</v>
      </c>
      <c r="F624" s="6">
        <f t="shared" si="40"/>
        <v>2.1451928507491314</v>
      </c>
      <c r="G624" s="6">
        <f t="shared" si="39"/>
        <v>2.112691926537233</v>
      </c>
    </row>
    <row r="625" spans="1:7" x14ac:dyDescent="0.2">
      <c r="A625" s="17">
        <v>44469</v>
      </c>
      <c r="B625" s="18">
        <v>9052.6830000000009</v>
      </c>
      <c r="C625" s="6">
        <f t="shared" si="42"/>
        <v>-4.1520563931324084E-2</v>
      </c>
      <c r="D625" s="6">
        <f t="shared" si="43"/>
        <v>0.28820831881860354</v>
      </c>
      <c r="E625" s="6">
        <f t="shared" si="41"/>
        <v>0.90366703733362064</v>
      </c>
      <c r="F625" s="6">
        <f t="shared" si="40"/>
        <v>2.2995901702083925</v>
      </c>
      <c r="G625" s="6">
        <f t="shared" si="39"/>
        <v>1.9482966664158918</v>
      </c>
    </row>
    <row r="626" spans="1:7" x14ac:dyDescent="0.2">
      <c r="A626" s="17">
        <v>44498</v>
      </c>
      <c r="B626" s="18">
        <v>9565.4320000000007</v>
      </c>
      <c r="C626" s="6">
        <f t="shared" si="42"/>
        <v>5.66405561754455E-2</v>
      </c>
      <c r="D626" s="6">
        <f t="shared" si="43"/>
        <v>0.4042485224126442</v>
      </c>
      <c r="E626" s="6">
        <f t="shared" si="41"/>
        <v>1.0511884025277052</v>
      </c>
      <c r="F626" s="6">
        <f t="shared" si="40"/>
        <v>2.1596560044791433</v>
      </c>
      <c r="G626" s="6">
        <f t="shared" si="39"/>
        <v>2.0049981559286425</v>
      </c>
    </row>
    <row r="627" spans="1:7" x14ac:dyDescent="0.2">
      <c r="A627" s="17">
        <v>44530</v>
      </c>
      <c r="B627" s="18">
        <v>9355.8250000000007</v>
      </c>
      <c r="C627" s="6">
        <f t="shared" si="42"/>
        <v>-2.191296744360316E-2</v>
      </c>
      <c r="D627" s="6">
        <f t="shared" si="43"/>
        <v>0.2177711221705263</v>
      </c>
      <c r="E627" s="6">
        <f t="shared" si="41"/>
        <v>0.97780174090397143</v>
      </c>
      <c r="F627" s="6">
        <f t="shared" si="40"/>
        <v>2.1677614315461584</v>
      </c>
      <c r="G627" s="6">
        <f t="shared" si="39"/>
        <v>1.8688958162891081</v>
      </c>
    </row>
    <row r="628" spans="1:7" x14ac:dyDescent="0.2">
      <c r="A628" s="17">
        <v>44561</v>
      </c>
      <c r="B628" s="18">
        <v>9755.6939999999995</v>
      </c>
      <c r="C628" s="6">
        <f t="shared" si="42"/>
        <v>4.2740111107251177E-2</v>
      </c>
      <c r="D628" s="6">
        <f t="shared" si="43"/>
        <v>0.21817231460499054</v>
      </c>
      <c r="E628" s="6">
        <f t="shared" si="41"/>
        <v>1.0141382238484664</v>
      </c>
      <c r="F628" s="6">
        <f t="shared" si="40"/>
        <v>2.3049882292519599</v>
      </c>
      <c r="G628" s="6">
        <f t="shared" si="39"/>
        <v>1.9319041204823186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07718-061B-4680-8EB0-F0E398070D33}">
  <dimension ref="A1:H14"/>
  <sheetViews>
    <sheetView topLeftCell="A4" zoomScaleNormal="100" workbookViewId="0">
      <selection activeCell="G12" sqref="G12"/>
    </sheetView>
  </sheetViews>
  <sheetFormatPr baseColWidth="10" defaultRowHeight="12.75" x14ac:dyDescent="0.2"/>
  <cols>
    <col min="1" max="1" width="16" customWidth="1"/>
    <col min="2" max="2" width="12.5703125" bestFit="1" customWidth="1"/>
  </cols>
  <sheetData>
    <row r="1" spans="1:8" s="8" customFormat="1" x14ac:dyDescent="0.2"/>
    <row r="2" spans="1:8" s="8" customFormat="1" x14ac:dyDescent="0.2"/>
    <row r="3" spans="1:8" s="8" customFormat="1" x14ac:dyDescent="0.2"/>
    <row r="4" spans="1:8" x14ac:dyDescent="0.2">
      <c r="B4" s="4" t="s">
        <v>30</v>
      </c>
      <c r="C4" s="4" t="s">
        <v>31</v>
      </c>
      <c r="D4" s="4" t="s">
        <v>32</v>
      </c>
      <c r="E4" s="4" t="s">
        <v>33</v>
      </c>
      <c r="G4" s="4" t="s">
        <v>34</v>
      </c>
      <c r="H4" s="10" t="s">
        <v>35</v>
      </c>
    </row>
    <row r="5" spans="1:8" x14ac:dyDescent="0.2">
      <c r="A5" s="4" t="s">
        <v>21</v>
      </c>
      <c r="B5" s="6">
        <f>MAX('World-Daten USD'!D16:D628)</f>
        <v>0.65970901415459937</v>
      </c>
      <c r="C5" s="6">
        <f>MAX('World-Daten USD'!E64:E628)</f>
        <v>3.2630362615620792</v>
      </c>
      <c r="D5" s="6">
        <f>MAX('World-Daten USD'!F124:F628)</f>
        <v>5.2196276668855663</v>
      </c>
      <c r="E5" s="6">
        <f>MAX('World-Daten USD'!G184:G628)</f>
        <v>10.195697896749522</v>
      </c>
      <c r="G5" s="4"/>
      <c r="H5" s="10" t="s">
        <v>38</v>
      </c>
    </row>
    <row r="6" spans="1:8" x14ac:dyDescent="0.2">
      <c r="A6" s="4" t="s">
        <v>22</v>
      </c>
      <c r="B6" s="6">
        <f>MIN('World-Daten USD'!D16:D628)</f>
        <v>-0.47119714308270066</v>
      </c>
      <c r="C6" s="10">
        <f>MIN('World-Daten USD'!E64:E628)</f>
        <v>-0.25363476627801917</v>
      </c>
      <c r="D6" s="6">
        <f>MIN('World-Daten USD'!F125:F628)</f>
        <v>-0.22753326796961471</v>
      </c>
      <c r="E6" s="6">
        <f>MIN('World-Daten USD'!G185:G628)</f>
        <v>0.51334045190625144</v>
      </c>
    </row>
    <row r="7" spans="1:8" x14ac:dyDescent="0.2">
      <c r="A7" s="4" t="s">
        <v>23</v>
      </c>
      <c r="B7" s="7">
        <f>STDEV('World-Daten USD'!D16:D628)</f>
        <v>0.17101987809087546</v>
      </c>
      <c r="C7" s="7"/>
      <c r="D7" s="7"/>
      <c r="E7" s="7"/>
    </row>
    <row r="8" spans="1:8" x14ac:dyDescent="0.2">
      <c r="A8" s="4" t="s">
        <v>24</v>
      </c>
      <c r="B8" s="6">
        <f>AVERAGE('World-Daten USD'!D16:D607)</f>
        <v>0.10396439240927405</v>
      </c>
      <c r="C8" s="10">
        <f>AVERAGE('World-Daten USD'!E64:E607)</f>
        <v>0.63146539330580331</v>
      </c>
      <c r="D8" s="6">
        <f>AVERAGE('World-Daten USD'!F125:F608)</f>
        <v>1.678834304828519</v>
      </c>
      <c r="E8" s="6">
        <f>AVERAGE('World-Daten USD'!G185:G608)</f>
        <v>3.5896335459257473</v>
      </c>
    </row>
    <row r="9" spans="1:8" x14ac:dyDescent="0.2">
      <c r="A9" s="4" t="s">
        <v>39</v>
      </c>
      <c r="B9" s="6">
        <f>B8/1</f>
        <v>0.10396439240927405</v>
      </c>
      <c r="C9" s="10">
        <f>C8/5</f>
        <v>0.12629307866116066</v>
      </c>
      <c r="D9" s="6">
        <f>D8/10</f>
        <v>0.1678834304828519</v>
      </c>
      <c r="E9" s="6">
        <f>E8/15</f>
        <v>0.23930890306171648</v>
      </c>
    </row>
    <row r="10" spans="1:8" x14ac:dyDescent="0.2">
      <c r="A10" s="4" t="s">
        <v>44</v>
      </c>
      <c r="B10" s="6">
        <f>MEDIAN('World-Daten USD'!D16:D628)</f>
        <v>0.12535017767445589</v>
      </c>
      <c r="C10" s="6">
        <f>MEDIAN('World-Daten USD'!E64:E628)</f>
        <v>0.57539742658236337</v>
      </c>
      <c r="D10" s="6">
        <f>MEDIAN('World-Daten USD'!F124:F628)</f>
        <v>1.2902817452716264</v>
      </c>
      <c r="E10" s="6">
        <f>MEDIAN('World-Daten USD'!G184:G628)</f>
        <v>2.4663509719287111</v>
      </c>
    </row>
    <row r="11" spans="1:8" x14ac:dyDescent="0.2">
      <c r="A11" s="4" t="s">
        <v>45</v>
      </c>
      <c r="B11" s="6">
        <f>B10/1</f>
        <v>0.12535017767445589</v>
      </c>
      <c r="C11" s="6">
        <f>C10/5</f>
        <v>0.11507948531647268</v>
      </c>
      <c r="D11" s="6">
        <f>D10/10</f>
        <v>0.12902817452716264</v>
      </c>
      <c r="E11" s="6">
        <f>E10/15</f>
        <v>0.16442339812858073</v>
      </c>
    </row>
    <row r="12" spans="1:8" x14ac:dyDescent="0.2">
      <c r="A12" s="4" t="s">
        <v>36</v>
      </c>
      <c r="B12" s="4">
        <f>COUNTIF('World-Daten USD'!D28:D628,'World-Auswertung USD'!H4)</f>
        <v>135</v>
      </c>
      <c r="C12" s="4">
        <f>COUNTIF('World-Daten USD'!E76:E628,'World-Auswertung USD'!H4)</f>
        <v>66</v>
      </c>
      <c r="D12" s="11">
        <f>COUNTIF('World-Daten USD'!F136:F628,'World-Auswertung USD'!H4)</f>
        <v>14</v>
      </c>
      <c r="E12" s="11">
        <f>COUNTIF('World-Daten USD'!G196:G628,'World-Auswertung USD'!H4)</f>
        <v>0</v>
      </c>
    </row>
    <row r="13" spans="1:8" x14ac:dyDescent="0.2">
      <c r="A13" s="4" t="s">
        <v>37</v>
      </c>
      <c r="B13" s="4">
        <f>COUNTIF('World-Daten USD'!D28:D628,'World-Auswertung USD'!H5)</f>
        <v>466</v>
      </c>
      <c r="C13" s="4">
        <f>COUNTIF('World-Daten USD'!E76:E628,'World-Auswertung USD'!H5)</f>
        <v>487</v>
      </c>
      <c r="D13" s="8">
        <f>COUNTIF('World-Daten USD'!F136:F628,'World-Auswertung USD'!H5)</f>
        <v>479</v>
      </c>
      <c r="E13" s="8">
        <f>COUNTIF('World-Daten USD'!G196:G628,'World-Auswertung USD'!H5)</f>
        <v>433</v>
      </c>
    </row>
    <row r="14" spans="1:8" x14ac:dyDescent="0.2">
      <c r="A14" s="4" t="s">
        <v>78</v>
      </c>
      <c r="B14" s="13">
        <f>(100/(B12+B13))*B12</f>
        <v>22.462562396006653</v>
      </c>
      <c r="C14" s="13">
        <f t="shared" ref="C14:E14" si="0">(100/(C12+C13))*C12</f>
        <v>11.934900542495479</v>
      </c>
      <c r="D14" s="13">
        <f t="shared" si="0"/>
        <v>2.8397565922920891</v>
      </c>
      <c r="E14" s="8">
        <f t="shared" si="0"/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8688-C215-44CC-B25E-34027FE139B7}">
  <dimension ref="A1:AI627"/>
  <sheetViews>
    <sheetView zoomScaleNormal="100" workbookViewId="0">
      <pane xSplit="25" ySplit="5" topLeftCell="Z6" activePane="bottomRight" state="frozen"/>
      <selection pane="topRight" activeCell="Z1" sqref="Z1"/>
      <selection pane="bottomLeft" activeCell="A6" sqref="A6"/>
      <selection pane="bottomRight" activeCell="F13" sqref="F13"/>
    </sheetView>
  </sheetViews>
  <sheetFormatPr baseColWidth="10" defaultColWidth="9.140625" defaultRowHeight="12.75" outlineLevelCol="1" x14ac:dyDescent="0.2"/>
  <cols>
    <col min="1" max="1" width="22.7109375" style="8" customWidth="1"/>
    <col min="2" max="2" width="9.140625" style="8" customWidth="1"/>
    <col min="3" max="3" width="12.28515625" style="8" customWidth="1"/>
    <col min="4" max="4" width="13.28515625" style="8" customWidth="1"/>
    <col min="5" max="5" width="9.140625" style="8" customWidth="1" outlineLevel="1"/>
    <col min="6" max="7" width="10.7109375" style="8" customWidth="1" outlineLevel="1"/>
    <col min="8" max="25" width="9.140625" style="8" customWidth="1" outlineLevel="1"/>
    <col min="26" max="26" width="11.28515625" style="8" customWidth="1"/>
    <col min="27" max="27" width="10.28515625" style="8" bestFit="1" customWidth="1"/>
    <col min="28" max="16384" width="9.140625" style="8"/>
  </cols>
  <sheetData>
    <row r="1" spans="1:35" x14ac:dyDescent="0.2">
      <c r="A1" s="54" t="s">
        <v>85</v>
      </c>
      <c r="U1" s="12"/>
      <c r="V1" s="13"/>
    </row>
    <row r="2" spans="1:35" x14ac:dyDescent="0.2">
      <c r="A2" s="4"/>
    </row>
    <row r="3" spans="1:35" x14ac:dyDescent="0.2">
      <c r="B3" s="49" t="s">
        <v>19</v>
      </c>
      <c r="C3" s="50"/>
      <c r="E3" s="49" t="s">
        <v>26</v>
      </c>
      <c r="F3" s="49"/>
      <c r="G3" s="49"/>
      <c r="H3" s="49" t="s">
        <v>27</v>
      </c>
      <c r="I3" s="49"/>
      <c r="J3" s="49"/>
      <c r="K3" s="49" t="s">
        <v>69</v>
      </c>
      <c r="L3" s="49"/>
      <c r="M3" s="49"/>
      <c r="N3" s="49" t="s">
        <v>28</v>
      </c>
      <c r="O3" s="49"/>
      <c r="P3" s="49"/>
      <c r="Q3" s="49" t="s">
        <v>70</v>
      </c>
      <c r="R3" s="49"/>
      <c r="S3" s="49"/>
      <c r="T3" s="49" t="s">
        <v>29</v>
      </c>
      <c r="U3" s="49"/>
      <c r="V3" s="49"/>
      <c r="W3" s="49" t="s">
        <v>71</v>
      </c>
      <c r="X3" s="49"/>
      <c r="Y3" s="49"/>
    </row>
    <row r="5" spans="1:35" x14ac:dyDescent="0.2">
      <c r="A5" s="1" t="s">
        <v>0</v>
      </c>
      <c r="B5" s="4" t="s">
        <v>17</v>
      </c>
      <c r="C5" s="4" t="s">
        <v>18</v>
      </c>
      <c r="D5" s="4"/>
      <c r="E5" s="4" t="s">
        <v>17</v>
      </c>
      <c r="F5" s="4" t="s">
        <v>18</v>
      </c>
      <c r="G5" s="4" t="s">
        <v>20</v>
      </c>
      <c r="H5" s="4" t="s">
        <v>17</v>
      </c>
      <c r="I5" s="4" t="s">
        <v>18</v>
      </c>
      <c r="J5" s="4" t="s">
        <v>20</v>
      </c>
      <c r="K5" s="4" t="s">
        <v>17</v>
      </c>
      <c r="L5" s="4" t="s">
        <v>18</v>
      </c>
      <c r="M5" s="4" t="s">
        <v>20</v>
      </c>
      <c r="N5" s="4" t="s">
        <v>17</v>
      </c>
      <c r="O5" s="4" t="s">
        <v>18</v>
      </c>
      <c r="P5" s="4" t="s">
        <v>20</v>
      </c>
      <c r="Q5" s="4" t="s">
        <v>17</v>
      </c>
      <c r="R5" s="4" t="s">
        <v>18</v>
      </c>
      <c r="S5" s="4" t="s">
        <v>20</v>
      </c>
      <c r="T5" s="4" t="s">
        <v>17</v>
      </c>
      <c r="U5" s="4" t="s">
        <v>18</v>
      </c>
      <c r="V5" s="4" t="s">
        <v>20</v>
      </c>
      <c r="W5" s="4" t="s">
        <v>17</v>
      </c>
      <c r="X5" s="4" t="s">
        <v>18</v>
      </c>
      <c r="Y5" s="4" t="s">
        <v>20</v>
      </c>
    </row>
    <row r="6" spans="1:35" x14ac:dyDescent="0.2">
      <c r="A6" s="9">
        <v>36889</v>
      </c>
      <c r="B6" s="16">
        <v>100</v>
      </c>
      <c r="C6" s="16">
        <v>100</v>
      </c>
      <c r="D6" s="2"/>
    </row>
    <row r="7" spans="1:35" x14ac:dyDescent="0.2">
      <c r="A7" s="9">
        <v>36922</v>
      </c>
      <c r="B7" s="16">
        <v>101.926</v>
      </c>
      <c r="C7" s="16">
        <v>113.758</v>
      </c>
      <c r="D7" s="2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AA7" s="5"/>
      <c r="AI7" s="8">
        <v>6</v>
      </c>
    </row>
    <row r="8" spans="1:35" x14ac:dyDescent="0.2">
      <c r="A8" s="9">
        <v>36950</v>
      </c>
      <c r="B8" s="16">
        <v>93.3</v>
      </c>
      <c r="C8" s="16">
        <v>104.84099999999999</v>
      </c>
      <c r="D8" s="2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AA8" s="5"/>
    </row>
    <row r="9" spans="1:35" x14ac:dyDescent="0.2">
      <c r="A9" s="9">
        <v>36980</v>
      </c>
      <c r="B9" s="16">
        <v>87.156000000000006</v>
      </c>
      <c r="C9" s="16">
        <v>94.497</v>
      </c>
      <c r="D9" s="2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AA9" s="5"/>
    </row>
    <row r="10" spans="1:35" x14ac:dyDescent="0.2">
      <c r="A10" s="9">
        <v>37011</v>
      </c>
      <c r="B10" s="16">
        <v>93.581000000000003</v>
      </c>
      <c r="C10" s="16">
        <v>99.155000000000001</v>
      </c>
      <c r="D10" s="2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AA10" s="5"/>
    </row>
    <row r="11" spans="1:35" x14ac:dyDescent="0.2">
      <c r="A11" s="9">
        <v>37042</v>
      </c>
      <c r="B11" s="16">
        <v>92.361999999999995</v>
      </c>
      <c r="C11" s="16">
        <v>100.303</v>
      </c>
      <c r="D11" s="2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AA11" s="5"/>
    </row>
    <row r="12" spans="1:35" x14ac:dyDescent="0.2">
      <c r="A12" s="9">
        <v>37071</v>
      </c>
      <c r="B12" s="16">
        <v>89.454999999999998</v>
      </c>
      <c r="C12" s="16">
        <v>98.209000000000003</v>
      </c>
      <c r="D12" s="2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AA12" s="5"/>
    </row>
    <row r="13" spans="1:35" x14ac:dyDescent="0.2">
      <c r="A13" s="9">
        <v>37103</v>
      </c>
      <c r="B13" s="16">
        <v>88.259</v>
      </c>
      <c r="C13" s="16">
        <v>91.959000000000003</v>
      </c>
      <c r="D13" s="2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AA13" s="5"/>
    </row>
    <row r="14" spans="1:35" x14ac:dyDescent="0.2">
      <c r="A14" s="9">
        <v>37134</v>
      </c>
      <c r="B14" s="16">
        <v>84.01</v>
      </c>
      <c r="C14" s="16">
        <v>91.037000000000006</v>
      </c>
      <c r="D14" s="2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AA14" s="5"/>
    </row>
    <row r="15" spans="1:35" x14ac:dyDescent="0.2">
      <c r="A15" s="9">
        <v>37162</v>
      </c>
      <c r="B15" s="16">
        <v>76.596000000000004</v>
      </c>
      <c r="C15" s="16">
        <v>76.933999999999997</v>
      </c>
      <c r="D15" s="2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AA15" s="5"/>
    </row>
    <row r="16" spans="1:35" x14ac:dyDescent="0.2">
      <c r="A16" s="9">
        <v>37195</v>
      </c>
      <c r="B16" s="16">
        <v>78.058999999999997</v>
      </c>
      <c r="C16" s="16">
        <v>81.704999999999998</v>
      </c>
      <c r="D16" s="2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AA16" s="5"/>
    </row>
    <row r="17" spans="1:27" x14ac:dyDescent="0.2">
      <c r="A17" s="9">
        <v>37225</v>
      </c>
      <c r="B17" s="16">
        <v>82.665000000000006</v>
      </c>
      <c r="C17" s="16">
        <v>90.228999999999999</v>
      </c>
      <c r="D17" s="2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AA17" s="5"/>
    </row>
    <row r="18" spans="1:27" x14ac:dyDescent="0.2">
      <c r="A18" s="9">
        <v>37256</v>
      </c>
      <c r="B18" s="16">
        <v>83.176000000000002</v>
      </c>
      <c r="C18" s="16">
        <v>97.385000000000005</v>
      </c>
      <c r="D18" s="2"/>
      <c r="E18" s="5">
        <f t="shared" ref="E18:F81" si="0">B18/B6-1</f>
        <v>-0.16823999999999995</v>
      </c>
      <c r="F18" s="5">
        <f t="shared" si="0"/>
        <v>-2.6149999999999896E-2</v>
      </c>
      <c r="G18" s="5">
        <f>E18-F18</f>
        <v>-0.14209000000000005</v>
      </c>
      <c r="H18" s="5"/>
      <c r="I18" s="5"/>
      <c r="J18" s="5"/>
      <c r="K18" s="5"/>
      <c r="L18" s="5"/>
      <c r="M18" s="5"/>
      <c r="N18" s="5"/>
      <c r="O18" s="5"/>
      <c r="P18" s="5"/>
      <c r="Q18" s="5"/>
      <c r="AA18" s="5"/>
    </row>
    <row r="19" spans="1:27" x14ac:dyDescent="0.2">
      <c r="A19" s="9">
        <v>37287</v>
      </c>
      <c r="B19" s="16">
        <v>80.647999999999996</v>
      </c>
      <c r="C19" s="16">
        <v>100.67100000000001</v>
      </c>
      <c r="D19" s="2"/>
      <c r="E19" s="5">
        <f t="shared" si="0"/>
        <v>-0.20875929595981402</v>
      </c>
      <c r="F19" s="5">
        <f t="shared" si="0"/>
        <v>-0.1150424585523655</v>
      </c>
      <c r="G19" s="5">
        <f t="shared" ref="G19:G82" si="1">E19-F19</f>
        <v>-9.3716837407448517E-2</v>
      </c>
      <c r="H19" s="5"/>
      <c r="I19" s="5"/>
      <c r="J19" s="5"/>
      <c r="K19" s="5"/>
      <c r="L19" s="5"/>
      <c r="M19" s="5"/>
      <c r="N19" s="5"/>
      <c r="O19" s="5"/>
      <c r="P19" s="5"/>
      <c r="Q19" s="5"/>
      <c r="AA19" s="5"/>
    </row>
    <row r="20" spans="1:27" x14ac:dyDescent="0.2">
      <c r="A20" s="9">
        <v>37315</v>
      </c>
      <c r="B20" s="16">
        <v>79.938000000000002</v>
      </c>
      <c r="C20" s="16">
        <v>102.303</v>
      </c>
      <c r="D20" s="2"/>
      <c r="E20" s="5">
        <f t="shared" si="0"/>
        <v>-0.14321543408360127</v>
      </c>
      <c r="F20" s="5">
        <f t="shared" si="0"/>
        <v>-2.420808653103268E-2</v>
      </c>
      <c r="G20" s="5">
        <f t="shared" si="1"/>
        <v>-0.11900734755256859</v>
      </c>
      <c r="H20" s="5"/>
      <c r="I20" s="5"/>
      <c r="J20" s="5"/>
      <c r="K20" s="5"/>
      <c r="L20" s="5"/>
      <c r="M20" s="5"/>
      <c r="N20" s="5"/>
      <c r="O20" s="5"/>
      <c r="P20" s="5"/>
      <c r="Q20" s="5"/>
      <c r="AA20" s="5"/>
    </row>
    <row r="21" spans="1:27" x14ac:dyDescent="0.2">
      <c r="A21" s="9">
        <v>37344</v>
      </c>
      <c r="B21" s="16">
        <v>83.46</v>
      </c>
      <c r="C21" s="16">
        <v>108.425</v>
      </c>
      <c r="D21" s="2"/>
      <c r="E21" s="5">
        <f t="shared" si="0"/>
        <v>-4.240671898664472E-2</v>
      </c>
      <c r="F21" s="5">
        <f t="shared" si="0"/>
        <v>0.14739092246314689</v>
      </c>
      <c r="G21" s="5">
        <f t="shared" si="1"/>
        <v>-0.18979764144979161</v>
      </c>
      <c r="H21" s="5"/>
      <c r="I21" s="5"/>
      <c r="J21" s="5"/>
      <c r="K21" s="5"/>
      <c r="L21" s="5"/>
      <c r="M21" s="5"/>
      <c r="N21" s="5"/>
      <c r="O21" s="5"/>
      <c r="P21" s="5"/>
      <c r="Q21" s="5"/>
      <c r="AA21" s="5"/>
    </row>
    <row r="22" spans="1:27" x14ac:dyDescent="0.2">
      <c r="A22" s="9">
        <v>37376</v>
      </c>
      <c r="B22" s="16">
        <v>80.623000000000005</v>
      </c>
      <c r="C22" s="16">
        <v>109.12</v>
      </c>
      <c r="D22" s="2"/>
      <c r="E22" s="5">
        <f t="shared" si="0"/>
        <v>-0.1384682788172813</v>
      </c>
      <c r="F22" s="5">
        <f t="shared" si="0"/>
        <v>0.1004992183954414</v>
      </c>
      <c r="G22" s="5">
        <f t="shared" si="1"/>
        <v>-0.2389674972127227</v>
      </c>
      <c r="H22" s="5"/>
      <c r="I22" s="5"/>
      <c r="J22" s="5"/>
      <c r="K22" s="5"/>
      <c r="L22" s="5"/>
      <c r="M22" s="5"/>
      <c r="N22" s="5"/>
      <c r="O22" s="5"/>
      <c r="P22" s="5"/>
      <c r="Q22" s="5"/>
      <c r="AA22" s="5"/>
    </row>
    <row r="23" spans="1:27" x14ac:dyDescent="0.2">
      <c r="A23" s="9">
        <v>37407</v>
      </c>
      <c r="B23" s="16">
        <v>80.757000000000005</v>
      </c>
      <c r="C23" s="16">
        <v>107.355</v>
      </c>
      <c r="D23" s="2"/>
      <c r="E23" s="5">
        <f t="shared" si="0"/>
        <v>-0.12564691106732195</v>
      </c>
      <c r="F23" s="5">
        <f t="shared" si="0"/>
        <v>7.0306969881259951E-2</v>
      </c>
      <c r="G23" s="5">
        <f t="shared" si="1"/>
        <v>-0.1959538809485819</v>
      </c>
      <c r="H23" s="5"/>
      <c r="I23" s="5"/>
      <c r="J23" s="5"/>
      <c r="K23" s="5"/>
      <c r="L23" s="5"/>
      <c r="M23" s="5"/>
      <c r="N23" s="5"/>
      <c r="O23" s="5"/>
      <c r="P23" s="5"/>
      <c r="Q23" s="5"/>
      <c r="AA23" s="5"/>
    </row>
    <row r="24" spans="1:27" x14ac:dyDescent="0.2">
      <c r="A24" s="9">
        <v>37435</v>
      </c>
      <c r="B24" s="16">
        <v>75.843999999999994</v>
      </c>
      <c r="C24" s="16">
        <v>99.272000000000006</v>
      </c>
      <c r="D24" s="2"/>
      <c r="E24" s="5">
        <f t="shared" si="0"/>
        <v>-0.15215471466100283</v>
      </c>
      <c r="F24" s="5">
        <f t="shared" si="0"/>
        <v>1.0823855247482417E-2</v>
      </c>
      <c r="G24" s="5">
        <f t="shared" si="1"/>
        <v>-0.16297856990848525</v>
      </c>
      <c r="H24" s="5"/>
      <c r="I24" s="5"/>
      <c r="J24" s="5"/>
      <c r="K24" s="5"/>
      <c r="L24" s="5"/>
      <c r="M24" s="5"/>
      <c r="N24" s="5"/>
      <c r="O24" s="5"/>
      <c r="P24" s="5"/>
      <c r="Q24" s="5"/>
      <c r="AA24" s="5"/>
    </row>
    <row r="25" spans="1:27" x14ac:dyDescent="0.2">
      <c r="A25" s="9">
        <v>37468</v>
      </c>
      <c r="B25" s="16">
        <v>69.444000000000003</v>
      </c>
      <c r="C25" s="16">
        <v>91.683000000000007</v>
      </c>
      <c r="D25" s="2"/>
      <c r="E25" s="5">
        <f t="shared" si="0"/>
        <v>-0.21317939246988971</v>
      </c>
      <c r="F25" s="5">
        <f t="shared" si="0"/>
        <v>-3.0013375526048991E-3</v>
      </c>
      <c r="G25" s="5">
        <f t="shared" si="1"/>
        <v>-0.21017805491728481</v>
      </c>
      <c r="H25" s="5"/>
      <c r="I25" s="5"/>
      <c r="J25" s="5"/>
      <c r="K25" s="5"/>
      <c r="L25" s="5"/>
      <c r="M25" s="5"/>
      <c r="N25" s="5"/>
      <c r="O25" s="5"/>
      <c r="P25" s="5"/>
      <c r="Q25" s="5"/>
      <c r="AA25" s="5"/>
    </row>
    <row r="26" spans="1:27" x14ac:dyDescent="0.2">
      <c r="A26" s="9">
        <v>37498</v>
      </c>
      <c r="B26" s="16">
        <v>69.563000000000002</v>
      </c>
      <c r="C26" s="16">
        <v>93.084000000000003</v>
      </c>
      <c r="D26" s="2"/>
      <c r="E26" s="5">
        <f t="shared" si="0"/>
        <v>-0.17196762290203549</v>
      </c>
      <c r="F26" s="5">
        <f t="shared" si="0"/>
        <v>2.2485363094126631E-2</v>
      </c>
      <c r="G26" s="5">
        <f t="shared" si="1"/>
        <v>-0.19445298599616212</v>
      </c>
      <c r="H26" s="5"/>
      <c r="I26" s="5"/>
      <c r="J26" s="5"/>
      <c r="K26" s="5"/>
      <c r="L26" s="5"/>
      <c r="M26" s="5"/>
      <c r="N26" s="5"/>
      <c r="O26" s="5"/>
      <c r="P26" s="5"/>
      <c r="Q26" s="5"/>
      <c r="AA26" s="5"/>
    </row>
    <row r="27" spans="1:27" x14ac:dyDescent="0.2">
      <c r="A27" s="9">
        <v>37529</v>
      </c>
      <c r="B27" s="16">
        <v>61.904000000000003</v>
      </c>
      <c r="C27" s="16">
        <v>83.037999999999997</v>
      </c>
      <c r="D27" s="2"/>
      <c r="E27" s="5">
        <f t="shared" si="0"/>
        <v>-0.19181158285027933</v>
      </c>
      <c r="F27" s="5">
        <f t="shared" si="0"/>
        <v>7.9340733615826498E-2</v>
      </c>
      <c r="G27" s="5">
        <f t="shared" si="1"/>
        <v>-0.27115231646610582</v>
      </c>
      <c r="H27" s="5"/>
      <c r="I27" s="5"/>
      <c r="J27" s="5"/>
      <c r="K27" s="5"/>
      <c r="L27" s="5"/>
      <c r="M27" s="5"/>
      <c r="N27" s="5"/>
      <c r="O27" s="5"/>
      <c r="P27" s="5"/>
      <c r="Q27" s="5"/>
      <c r="Z27" s="4"/>
      <c r="AA27" s="5"/>
    </row>
    <row r="28" spans="1:27" x14ac:dyDescent="0.2">
      <c r="A28" s="9">
        <v>37560</v>
      </c>
      <c r="B28" s="16">
        <v>66.465000000000003</v>
      </c>
      <c r="C28" s="16">
        <v>88.433000000000007</v>
      </c>
      <c r="D28" s="2"/>
      <c r="E28" s="5">
        <f t="shared" si="0"/>
        <v>-0.14852867702635175</v>
      </c>
      <c r="F28" s="5">
        <f t="shared" si="0"/>
        <v>8.2345021724496759E-2</v>
      </c>
      <c r="G28" s="5">
        <f t="shared" si="1"/>
        <v>-0.23087369875084851</v>
      </c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27" x14ac:dyDescent="0.2">
      <c r="A29" s="9">
        <v>37589</v>
      </c>
      <c r="B29" s="16">
        <v>70.037999999999997</v>
      </c>
      <c r="C29" s="16">
        <v>94.519000000000005</v>
      </c>
      <c r="D29" s="2"/>
      <c r="E29" s="5">
        <f t="shared" si="0"/>
        <v>-0.15274904735982586</v>
      </c>
      <c r="F29" s="5">
        <f t="shared" si="0"/>
        <v>4.7545689301665917E-2</v>
      </c>
      <c r="G29" s="5">
        <f t="shared" si="1"/>
        <v>-0.20029473666149178</v>
      </c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27" x14ac:dyDescent="0.2">
      <c r="A30" s="9">
        <v>37621</v>
      </c>
      <c r="B30" s="16">
        <v>66.635999999999996</v>
      </c>
      <c r="C30" s="16">
        <v>91.375</v>
      </c>
      <c r="D30" s="2"/>
      <c r="E30" s="5">
        <f t="shared" si="0"/>
        <v>-0.1988554390689623</v>
      </c>
      <c r="F30" s="5">
        <f t="shared" si="0"/>
        <v>-6.1713816296144253E-2</v>
      </c>
      <c r="G30" s="5">
        <f t="shared" si="1"/>
        <v>-0.13714162277281805</v>
      </c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27" x14ac:dyDescent="0.2">
      <c r="A31" s="9">
        <v>37652</v>
      </c>
      <c r="B31" s="16">
        <v>64.605000000000004</v>
      </c>
      <c r="C31" s="16">
        <v>90.971999999999994</v>
      </c>
      <c r="D31" s="2"/>
      <c r="E31" s="5">
        <f t="shared" si="0"/>
        <v>-0.19892619779783738</v>
      </c>
      <c r="F31" s="5">
        <f t="shared" si="0"/>
        <v>-9.6343534880948933E-2</v>
      </c>
      <c r="G31" s="5">
        <f t="shared" si="1"/>
        <v>-0.10258266291688845</v>
      </c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27" x14ac:dyDescent="0.2">
      <c r="A32" s="9">
        <v>37680</v>
      </c>
      <c r="B32" s="16">
        <v>63.473999999999997</v>
      </c>
      <c r="C32" s="16">
        <v>88.415999999999997</v>
      </c>
      <c r="D32" s="2"/>
      <c r="E32" s="5">
        <f t="shared" si="0"/>
        <v>-0.20595961870449608</v>
      </c>
      <c r="F32" s="5">
        <f t="shared" si="0"/>
        <v>-0.13574381982933048</v>
      </c>
      <c r="G32" s="5">
        <f t="shared" si="1"/>
        <v>-7.0215798875165603E-2</v>
      </c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x14ac:dyDescent="0.2">
      <c r="A33" s="9">
        <v>37711</v>
      </c>
      <c r="B33" s="16">
        <v>63.265000000000001</v>
      </c>
      <c r="C33" s="16">
        <v>85.891000000000005</v>
      </c>
      <c r="D33" s="2"/>
      <c r="E33" s="5">
        <f t="shared" si="0"/>
        <v>-0.24197220225257599</v>
      </c>
      <c r="F33" s="5">
        <f t="shared" si="0"/>
        <v>-0.20783029744062709</v>
      </c>
      <c r="G33" s="5">
        <f t="shared" si="1"/>
        <v>-3.4141904811948898E-2</v>
      </c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x14ac:dyDescent="0.2">
      <c r="A34" s="9">
        <v>37741</v>
      </c>
      <c r="B34" s="16">
        <v>68.870999999999995</v>
      </c>
      <c r="C34" s="16">
        <v>93.528999999999996</v>
      </c>
      <c r="D34" s="2"/>
      <c r="E34" s="5">
        <f t="shared" si="0"/>
        <v>-0.14576485618247903</v>
      </c>
      <c r="F34" s="5">
        <f t="shared" si="0"/>
        <v>-0.14287939882697953</v>
      </c>
      <c r="G34" s="5">
        <f t="shared" si="1"/>
        <v>-2.8854573554994989E-3</v>
      </c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x14ac:dyDescent="0.2">
      <c r="A35" s="9">
        <v>37771</v>
      </c>
      <c r="B35" s="16">
        <v>72.792000000000002</v>
      </c>
      <c r="C35" s="16">
        <v>100.21599999999999</v>
      </c>
      <c r="D35" s="2"/>
      <c r="E35" s="5">
        <f t="shared" si="0"/>
        <v>-9.862922099632232E-2</v>
      </c>
      <c r="F35" s="5">
        <f t="shared" si="0"/>
        <v>-6.6498998649341057E-2</v>
      </c>
      <c r="G35" s="5">
        <f t="shared" si="1"/>
        <v>-3.2130222346981263E-2</v>
      </c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x14ac:dyDescent="0.2">
      <c r="A36" s="9">
        <v>37802</v>
      </c>
      <c r="B36" s="16">
        <v>74.043000000000006</v>
      </c>
      <c r="C36" s="16">
        <v>105.89700000000001</v>
      </c>
      <c r="D36" s="2"/>
      <c r="E36" s="5">
        <f t="shared" si="0"/>
        <v>-2.3746110437213086E-2</v>
      </c>
      <c r="F36" s="5">
        <f t="shared" si="0"/>
        <v>6.6735836892577893E-2</v>
      </c>
      <c r="G36" s="5">
        <f t="shared" si="1"/>
        <v>-9.0481947329790979E-2</v>
      </c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x14ac:dyDescent="0.2">
      <c r="A37" s="9">
        <v>37833</v>
      </c>
      <c r="B37" s="16">
        <v>75.537999999999997</v>
      </c>
      <c r="C37" s="16">
        <v>112.482</v>
      </c>
      <c r="D37" s="2"/>
      <c r="E37" s="5">
        <f t="shared" si="0"/>
        <v>8.7754161626634408E-2</v>
      </c>
      <c r="F37" s="5">
        <f t="shared" si="0"/>
        <v>0.22685775989005585</v>
      </c>
      <c r="G37" s="5">
        <f t="shared" si="1"/>
        <v>-0.13910359826342145</v>
      </c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2">
      <c r="A38" s="9">
        <v>37862</v>
      </c>
      <c r="B38" s="16">
        <v>77.161000000000001</v>
      </c>
      <c r="C38" s="16">
        <v>120.009</v>
      </c>
      <c r="D38" s="2"/>
      <c r="E38" s="5">
        <f t="shared" si="0"/>
        <v>0.10922473153831769</v>
      </c>
      <c r="F38" s="5">
        <f t="shared" si="0"/>
        <v>0.2892548665721284</v>
      </c>
      <c r="G38" s="5">
        <f t="shared" si="1"/>
        <v>-0.18003013503381071</v>
      </c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x14ac:dyDescent="0.2">
      <c r="A39" s="9">
        <v>37894</v>
      </c>
      <c r="B39" s="16">
        <v>77.625</v>
      </c>
      <c r="C39" s="16">
        <v>120.883</v>
      </c>
      <c r="D39" s="2"/>
      <c r="E39" s="5">
        <f t="shared" si="0"/>
        <v>0.25395774101835089</v>
      </c>
      <c r="F39" s="5">
        <f t="shared" si="0"/>
        <v>0.45575519641609863</v>
      </c>
      <c r="G39" s="5">
        <f t="shared" si="1"/>
        <v>-0.20179745539774774</v>
      </c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x14ac:dyDescent="0.2">
      <c r="A40" s="9">
        <v>37925</v>
      </c>
      <c r="B40" s="16">
        <v>82.224000000000004</v>
      </c>
      <c r="C40" s="16">
        <v>131.16800000000001</v>
      </c>
      <c r="D40" s="2"/>
      <c r="E40" s="5">
        <f t="shared" si="0"/>
        <v>0.23710223425863242</v>
      </c>
      <c r="F40" s="5">
        <f t="shared" si="0"/>
        <v>0.48324720409801758</v>
      </c>
      <c r="G40" s="5">
        <f t="shared" si="1"/>
        <v>-0.24614496983938516</v>
      </c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x14ac:dyDescent="0.2">
      <c r="A41" s="9">
        <v>37953</v>
      </c>
      <c r="B41" s="16">
        <v>83.465999999999994</v>
      </c>
      <c r="C41" s="16">
        <v>132.76400000000001</v>
      </c>
      <c r="D41" s="2"/>
      <c r="E41" s="5">
        <f t="shared" si="0"/>
        <v>0.19172449241840139</v>
      </c>
      <c r="F41" s="5">
        <f t="shared" si="0"/>
        <v>0.40462764100339621</v>
      </c>
      <c r="G41" s="5">
        <f t="shared" si="1"/>
        <v>-0.21290314858499482</v>
      </c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x14ac:dyDescent="0.2">
      <c r="A42" s="9">
        <v>37986</v>
      </c>
      <c r="B42" s="16">
        <v>88.695999999999998</v>
      </c>
      <c r="C42" s="16">
        <v>142.37700000000001</v>
      </c>
      <c r="D42" s="2"/>
      <c r="E42" s="5">
        <f t="shared" si="0"/>
        <v>0.33105228405066334</v>
      </c>
      <c r="F42" s="5">
        <f t="shared" si="0"/>
        <v>0.55816142270861846</v>
      </c>
      <c r="G42" s="5">
        <f t="shared" si="1"/>
        <v>-0.22710913865795512</v>
      </c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x14ac:dyDescent="0.2">
      <c r="A43" s="9">
        <v>38016</v>
      </c>
      <c r="B43" s="16">
        <v>90.12</v>
      </c>
      <c r="C43" s="16">
        <v>147.34899999999999</v>
      </c>
      <c r="D43" s="2"/>
      <c r="E43" s="5">
        <f t="shared" si="0"/>
        <v>0.39493847225446954</v>
      </c>
      <c r="F43" s="5">
        <f t="shared" si="0"/>
        <v>0.61971815503671457</v>
      </c>
      <c r="G43" s="5">
        <f t="shared" si="1"/>
        <v>-0.22477968278224503</v>
      </c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x14ac:dyDescent="0.2">
      <c r="A44" s="9">
        <v>38044</v>
      </c>
      <c r="B44" s="16">
        <v>91.629000000000005</v>
      </c>
      <c r="C44" s="16">
        <v>154.10599999999999</v>
      </c>
      <c r="D44" s="2"/>
      <c r="E44" s="5">
        <f t="shared" si="0"/>
        <v>0.44356744493808509</v>
      </c>
      <c r="F44" s="5">
        <f t="shared" si="0"/>
        <v>0.7429650741947158</v>
      </c>
      <c r="G44" s="5">
        <f t="shared" si="1"/>
        <v>-0.29939762925663072</v>
      </c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x14ac:dyDescent="0.2">
      <c r="A45" s="9">
        <v>38077</v>
      </c>
      <c r="B45" s="16">
        <v>91.021000000000001</v>
      </c>
      <c r="C45" s="16">
        <v>156.03200000000001</v>
      </c>
      <c r="D45" s="2"/>
      <c r="E45" s="5">
        <f t="shared" si="0"/>
        <v>0.43872599383545396</v>
      </c>
      <c r="F45" s="5">
        <f t="shared" si="0"/>
        <v>0.81662805183313747</v>
      </c>
      <c r="G45" s="5">
        <f t="shared" si="1"/>
        <v>-0.3779020579976835</v>
      </c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x14ac:dyDescent="0.2">
      <c r="A46" s="9">
        <v>38107</v>
      </c>
      <c r="B46" s="16">
        <v>89.156000000000006</v>
      </c>
      <c r="C46" s="16">
        <v>143.256</v>
      </c>
      <c r="D46" s="2"/>
      <c r="E46" s="5">
        <f t="shared" si="0"/>
        <v>0.29453616180976039</v>
      </c>
      <c r="F46" s="5">
        <f t="shared" si="0"/>
        <v>0.53167466775010963</v>
      </c>
      <c r="G46" s="5">
        <f t="shared" si="1"/>
        <v>-0.23713850594034924</v>
      </c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x14ac:dyDescent="0.2">
      <c r="A47" s="9">
        <v>38138</v>
      </c>
      <c r="B47" s="16">
        <v>89.968999999999994</v>
      </c>
      <c r="C47" s="16">
        <v>140.398</v>
      </c>
      <c r="D47" s="2"/>
      <c r="E47" s="5">
        <f t="shared" si="0"/>
        <v>0.23597373337729399</v>
      </c>
      <c r="F47" s="5">
        <f t="shared" si="0"/>
        <v>0.40095393949070024</v>
      </c>
      <c r="G47" s="5">
        <f t="shared" si="1"/>
        <v>-0.16498020611340625</v>
      </c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x14ac:dyDescent="0.2">
      <c r="A48" s="9">
        <v>38168</v>
      </c>
      <c r="B48" s="16">
        <v>91.816000000000003</v>
      </c>
      <c r="C48" s="16">
        <v>140.99600000000001</v>
      </c>
      <c r="D48" s="2"/>
      <c r="E48" s="5">
        <f t="shared" si="0"/>
        <v>0.24003619518387964</v>
      </c>
      <c r="F48" s="5">
        <f t="shared" si="0"/>
        <v>0.33144470570459972</v>
      </c>
      <c r="G48" s="5">
        <f t="shared" si="1"/>
        <v>-9.1408510520720077E-2</v>
      </c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x14ac:dyDescent="0.2">
      <c r="A49" s="9">
        <v>38198</v>
      </c>
      <c r="B49" s="16">
        <v>88.817999999999998</v>
      </c>
      <c r="C49" s="16">
        <v>138.41499999999999</v>
      </c>
      <c r="D49" s="2"/>
      <c r="E49" s="5">
        <f t="shared" si="0"/>
        <v>0.17580555482009053</v>
      </c>
      <c r="F49" s="5">
        <f t="shared" si="0"/>
        <v>0.23055244394658692</v>
      </c>
      <c r="G49" s="5">
        <f t="shared" si="1"/>
        <v>-5.474688912649639E-2</v>
      </c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x14ac:dyDescent="0.2">
      <c r="A50" s="9">
        <v>38230</v>
      </c>
      <c r="B50" s="16">
        <v>89.207999999999998</v>
      </c>
      <c r="C50" s="16">
        <v>144.155</v>
      </c>
      <c r="D50" s="2"/>
      <c r="E50" s="5">
        <f t="shared" si="0"/>
        <v>0.15612809579969156</v>
      </c>
      <c r="F50" s="5">
        <f t="shared" si="0"/>
        <v>0.20120157654842563</v>
      </c>
      <c r="G50" s="5">
        <f t="shared" si="1"/>
        <v>-4.5073480748734074E-2</v>
      </c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x14ac:dyDescent="0.2">
      <c r="A51" s="9">
        <v>38260</v>
      </c>
      <c r="B51" s="16">
        <v>90.896000000000001</v>
      </c>
      <c r="C51" s="16">
        <v>152.47200000000001</v>
      </c>
      <c r="D51" s="2"/>
      <c r="E51" s="5">
        <f t="shared" si="0"/>
        <v>0.17096296296296298</v>
      </c>
      <c r="F51" s="5">
        <f t="shared" si="0"/>
        <v>0.26131879586046014</v>
      </c>
      <c r="G51" s="5">
        <f t="shared" si="1"/>
        <v>-9.0355832897497157E-2</v>
      </c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x14ac:dyDescent="0.2">
      <c r="A52" s="9">
        <v>38289</v>
      </c>
      <c r="B52" s="16">
        <v>93.12</v>
      </c>
      <c r="C52" s="16">
        <v>156.11500000000001</v>
      </c>
      <c r="D52" s="2"/>
      <c r="E52" s="5">
        <f t="shared" si="0"/>
        <v>0.13251605370694697</v>
      </c>
      <c r="F52" s="5">
        <f t="shared" si="0"/>
        <v>0.19019120517199317</v>
      </c>
      <c r="G52" s="5">
        <f t="shared" si="1"/>
        <v>-5.7675151465046204E-2</v>
      </c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x14ac:dyDescent="0.2">
      <c r="A53" s="9">
        <v>38321</v>
      </c>
      <c r="B53" s="16">
        <v>98.012</v>
      </c>
      <c r="C53" s="16">
        <v>170.56700000000001</v>
      </c>
      <c r="D53" s="2"/>
      <c r="E53" s="5">
        <f t="shared" si="0"/>
        <v>0.17427455490858557</v>
      </c>
      <c r="F53" s="5">
        <f t="shared" si="0"/>
        <v>0.28473833268054594</v>
      </c>
      <c r="G53" s="5">
        <f t="shared" si="1"/>
        <v>-0.11046377777196037</v>
      </c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x14ac:dyDescent="0.2">
      <c r="A54" s="9">
        <v>38352</v>
      </c>
      <c r="B54" s="16">
        <v>101.753</v>
      </c>
      <c r="C54" s="16">
        <v>178.75899999999999</v>
      </c>
      <c r="D54" s="2"/>
      <c r="E54" s="5">
        <f t="shared" si="0"/>
        <v>0.1472106972129521</v>
      </c>
      <c r="F54" s="5">
        <f t="shared" si="0"/>
        <v>0.25553284589505298</v>
      </c>
      <c r="G54" s="5">
        <f t="shared" si="1"/>
        <v>-0.10832214868210088</v>
      </c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x14ac:dyDescent="0.2">
      <c r="A55" s="9">
        <v>38383</v>
      </c>
      <c r="B55" s="16">
        <v>99.462000000000003</v>
      </c>
      <c r="C55" s="16">
        <v>179.21299999999999</v>
      </c>
      <c r="D55" s="2"/>
      <c r="E55" s="5">
        <f t="shared" si="0"/>
        <v>0.10366178428761641</v>
      </c>
      <c r="F55" s="5">
        <f t="shared" si="0"/>
        <v>0.21624849846283323</v>
      </c>
      <c r="G55" s="5">
        <f t="shared" si="1"/>
        <v>-0.11258671417521682</v>
      </c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x14ac:dyDescent="0.2">
      <c r="A56" s="9">
        <v>38411</v>
      </c>
      <c r="B56" s="16">
        <v>102.613</v>
      </c>
      <c r="C56" s="16">
        <v>194.84899999999999</v>
      </c>
      <c r="D56" s="2"/>
      <c r="E56" s="5">
        <f t="shared" si="0"/>
        <v>0.11987471215444878</v>
      </c>
      <c r="F56" s="5">
        <f t="shared" si="0"/>
        <v>0.26438295718531402</v>
      </c>
      <c r="G56" s="5">
        <f t="shared" si="1"/>
        <v>-0.14450824503086523</v>
      </c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x14ac:dyDescent="0.2">
      <c r="A57" s="9">
        <v>38442</v>
      </c>
      <c r="B57" s="16">
        <v>100.621</v>
      </c>
      <c r="C57" s="16">
        <v>181.97200000000001</v>
      </c>
      <c r="D57" s="2"/>
      <c r="E57" s="5">
        <f t="shared" si="0"/>
        <v>0.10547016622537653</v>
      </c>
      <c r="F57" s="5">
        <f t="shared" si="0"/>
        <v>0.16624794913863816</v>
      </c>
      <c r="G57" s="5">
        <f t="shared" si="1"/>
        <v>-6.0777782913261635E-2</v>
      </c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x14ac:dyDescent="0.2">
      <c r="A58" s="9">
        <v>38471</v>
      </c>
      <c r="B58" s="16">
        <v>98.429000000000002</v>
      </c>
      <c r="C58" s="16">
        <v>177.08699999999999</v>
      </c>
      <c r="D58" s="2"/>
      <c r="E58" s="5">
        <f t="shared" si="0"/>
        <v>0.10400870384494598</v>
      </c>
      <c r="F58" s="5">
        <f t="shared" si="0"/>
        <v>0.23615764784721049</v>
      </c>
      <c r="G58" s="5">
        <f t="shared" si="1"/>
        <v>-0.13214894400226451</v>
      </c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x14ac:dyDescent="0.2">
      <c r="A59" s="9">
        <v>38503</v>
      </c>
      <c r="B59" s="16">
        <v>100.178</v>
      </c>
      <c r="C59" s="16">
        <v>183.251</v>
      </c>
      <c r="D59" s="2"/>
      <c r="E59" s="5">
        <f t="shared" si="0"/>
        <v>0.11347241827740673</v>
      </c>
      <c r="F59" s="5">
        <f t="shared" si="0"/>
        <v>0.3052251456573456</v>
      </c>
      <c r="G59" s="5">
        <f t="shared" si="1"/>
        <v>-0.19175272737993887</v>
      </c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x14ac:dyDescent="0.2">
      <c r="A60" s="9">
        <v>38533</v>
      </c>
      <c r="B60" s="16">
        <v>101.044</v>
      </c>
      <c r="C60" s="16">
        <v>189.477</v>
      </c>
      <c r="D60" s="2"/>
      <c r="E60" s="5">
        <f t="shared" si="0"/>
        <v>0.10050535854317322</v>
      </c>
      <c r="F60" s="5">
        <f t="shared" si="0"/>
        <v>0.34384663394706227</v>
      </c>
      <c r="G60" s="5">
        <f t="shared" si="1"/>
        <v>-0.24334127540388906</v>
      </c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x14ac:dyDescent="0.2">
      <c r="A61" s="9">
        <v>38562</v>
      </c>
      <c r="B61" s="16">
        <v>104.574</v>
      </c>
      <c r="C61" s="16">
        <v>202.721</v>
      </c>
      <c r="D61" s="2"/>
      <c r="E61" s="5">
        <f t="shared" si="0"/>
        <v>0.17739647368776601</v>
      </c>
      <c r="F61" s="5">
        <f t="shared" si="0"/>
        <v>0.46458837553733345</v>
      </c>
      <c r="G61" s="5">
        <f t="shared" si="1"/>
        <v>-0.28719190184956744</v>
      </c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x14ac:dyDescent="0.2">
      <c r="A62" s="9">
        <v>38595</v>
      </c>
      <c r="B62" s="16">
        <v>105.36199999999999</v>
      </c>
      <c r="C62" s="16">
        <v>204.45699999999999</v>
      </c>
      <c r="D62" s="2"/>
      <c r="E62" s="5">
        <f t="shared" si="0"/>
        <v>0.18108241413326165</v>
      </c>
      <c r="F62" s="5">
        <f t="shared" si="0"/>
        <v>0.41831362075543677</v>
      </c>
      <c r="G62" s="5">
        <f t="shared" si="1"/>
        <v>-0.23723120662217512</v>
      </c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x14ac:dyDescent="0.2">
      <c r="A63" s="9">
        <v>38625</v>
      </c>
      <c r="B63" s="16">
        <v>108.099</v>
      </c>
      <c r="C63" s="16">
        <v>223.495</v>
      </c>
      <c r="D63" s="2"/>
      <c r="E63" s="5">
        <f t="shared" si="0"/>
        <v>0.18926025347650066</v>
      </c>
      <c r="F63" s="5">
        <f t="shared" si="0"/>
        <v>0.46581011595571642</v>
      </c>
      <c r="G63" s="5">
        <f t="shared" si="1"/>
        <v>-0.27654986247921576</v>
      </c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x14ac:dyDescent="0.2">
      <c r="A64" s="9">
        <v>38656</v>
      </c>
      <c r="B64" s="16">
        <v>105.476</v>
      </c>
      <c r="C64" s="16">
        <v>208.887</v>
      </c>
      <c r="D64" s="2"/>
      <c r="E64" s="5">
        <f t="shared" si="0"/>
        <v>0.13268900343642609</v>
      </c>
      <c r="F64" s="5">
        <f t="shared" si="0"/>
        <v>0.33803286039137803</v>
      </c>
      <c r="G64" s="5">
        <f t="shared" si="1"/>
        <v>-0.20534385695495194</v>
      </c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x14ac:dyDescent="0.2">
      <c r="A65" s="9">
        <v>38686</v>
      </c>
      <c r="B65" s="16">
        <v>108.991</v>
      </c>
      <c r="C65" s="16">
        <v>226.167</v>
      </c>
      <c r="D65" s="2"/>
      <c r="E65" s="5">
        <f t="shared" si="0"/>
        <v>0.11201689589029917</v>
      </c>
      <c r="F65" s="5">
        <f t="shared" si="0"/>
        <v>0.32597161232829319</v>
      </c>
      <c r="G65" s="5">
        <f t="shared" si="1"/>
        <v>-0.21395471643799402</v>
      </c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x14ac:dyDescent="0.2">
      <c r="A66" s="9">
        <v>38716</v>
      </c>
      <c r="B66" s="16">
        <v>111.405</v>
      </c>
      <c r="C66" s="16">
        <v>239.535</v>
      </c>
      <c r="D66" s="2"/>
      <c r="E66" s="5">
        <f t="shared" si="0"/>
        <v>9.4857154088823004E-2</v>
      </c>
      <c r="F66" s="5">
        <f t="shared" si="0"/>
        <v>0.33998847610469962</v>
      </c>
      <c r="G66" s="5">
        <f t="shared" si="1"/>
        <v>-0.24513132201587662</v>
      </c>
      <c r="H66" s="5">
        <f t="shared" ref="H66:I97" si="2">B66/B6-1</f>
        <v>0.11404999999999998</v>
      </c>
      <c r="I66" s="5">
        <f t="shared" si="2"/>
        <v>1.3953500000000001</v>
      </c>
      <c r="J66" s="5">
        <f>H66-I66</f>
        <v>-1.2813000000000001</v>
      </c>
      <c r="K66" s="5">
        <f t="shared" ref="K66:L97" si="3">(B66/B6)^(1/5)-1</f>
        <v>2.1835382323516894E-2</v>
      </c>
      <c r="L66" s="5">
        <f t="shared" si="3"/>
        <v>0.19089588878539931</v>
      </c>
      <c r="M66" s="5">
        <f>K66-L66</f>
        <v>-0.16906050646188242</v>
      </c>
      <c r="N66" s="5"/>
      <c r="O66" s="5"/>
      <c r="P66" s="5"/>
      <c r="Q66" s="5"/>
    </row>
    <row r="67" spans="1:17" x14ac:dyDescent="0.2">
      <c r="A67" s="9">
        <v>38748</v>
      </c>
      <c r="B67" s="16">
        <v>116.38</v>
      </c>
      <c r="C67" s="16">
        <v>266.29000000000002</v>
      </c>
      <c r="D67" s="2"/>
      <c r="E67" s="5">
        <f t="shared" si="0"/>
        <v>0.17009511170095104</v>
      </c>
      <c r="F67" s="5">
        <f t="shared" si="0"/>
        <v>0.48588551053774021</v>
      </c>
      <c r="G67" s="5">
        <f t="shared" si="1"/>
        <v>-0.31579039883678917</v>
      </c>
      <c r="H67" s="5">
        <f t="shared" si="2"/>
        <v>0.1418087632203755</v>
      </c>
      <c r="I67" s="5">
        <f t="shared" si="2"/>
        <v>1.3408463580583345</v>
      </c>
      <c r="J67" s="5">
        <f t="shared" ref="J67:J130" si="4">H67-I67</f>
        <v>-1.199037594837959</v>
      </c>
      <c r="K67" s="5">
        <f t="shared" si="3"/>
        <v>2.6877585754338851E-2</v>
      </c>
      <c r="L67" s="5">
        <f t="shared" si="3"/>
        <v>0.18542636444146754</v>
      </c>
      <c r="M67" s="5">
        <f t="shared" ref="M67:M130" si="5">K67-L67</f>
        <v>-0.15854877868712869</v>
      </c>
      <c r="N67" s="5"/>
      <c r="O67" s="5"/>
      <c r="P67" s="5"/>
      <c r="Q67" s="5"/>
    </row>
    <row r="68" spans="1:17" x14ac:dyDescent="0.2">
      <c r="A68" s="9">
        <v>38776</v>
      </c>
      <c r="B68" s="16">
        <v>116.20699999999999</v>
      </c>
      <c r="C68" s="16">
        <v>265.97399999999999</v>
      </c>
      <c r="D68" s="2"/>
      <c r="E68" s="5">
        <f t="shared" si="0"/>
        <v>0.13247834095095157</v>
      </c>
      <c r="F68" s="5">
        <f t="shared" si="0"/>
        <v>0.36502625109700326</v>
      </c>
      <c r="G68" s="5">
        <f t="shared" si="1"/>
        <v>-0.2325479101460517</v>
      </c>
      <c r="H68" s="5">
        <f t="shared" si="2"/>
        <v>0.24551982851018228</v>
      </c>
      <c r="I68" s="5">
        <f t="shared" si="2"/>
        <v>1.5369273471256473</v>
      </c>
      <c r="J68" s="5">
        <f t="shared" si="4"/>
        <v>-1.291407518615465</v>
      </c>
      <c r="K68" s="5">
        <f t="shared" si="3"/>
        <v>4.4888932566485851E-2</v>
      </c>
      <c r="L68" s="5">
        <f t="shared" si="3"/>
        <v>0.20465200003084005</v>
      </c>
      <c r="M68" s="5">
        <f t="shared" si="5"/>
        <v>-0.1597630674643542</v>
      </c>
      <c r="N68" s="5"/>
      <c r="O68" s="5"/>
      <c r="P68" s="5"/>
      <c r="Q68" s="5"/>
    </row>
    <row r="69" spans="1:17" x14ac:dyDescent="0.2">
      <c r="A69" s="9">
        <v>38807</v>
      </c>
      <c r="B69" s="16">
        <v>118.762</v>
      </c>
      <c r="C69" s="16">
        <v>268.31700000000001</v>
      </c>
      <c r="D69" s="2"/>
      <c r="E69" s="5">
        <f t="shared" si="0"/>
        <v>0.18029039663688495</v>
      </c>
      <c r="F69" s="5">
        <f t="shared" si="0"/>
        <v>0.47449607631943369</v>
      </c>
      <c r="G69" s="5">
        <f t="shared" si="1"/>
        <v>-0.29420567968254874</v>
      </c>
      <c r="H69" s="5">
        <f t="shared" si="2"/>
        <v>0.36263711046858504</v>
      </c>
      <c r="I69" s="5">
        <f t="shared" si="2"/>
        <v>1.8394234737610717</v>
      </c>
      <c r="J69" s="5">
        <f t="shared" si="4"/>
        <v>-1.4767863632924867</v>
      </c>
      <c r="K69" s="5">
        <f t="shared" si="3"/>
        <v>6.3839330987146559E-2</v>
      </c>
      <c r="L69" s="5">
        <f t="shared" si="3"/>
        <v>0.23210021589502383</v>
      </c>
      <c r="M69" s="5">
        <f t="shared" si="5"/>
        <v>-0.16826088490787727</v>
      </c>
      <c r="N69" s="5"/>
      <c r="O69" s="5"/>
      <c r="P69" s="5"/>
      <c r="Q69" s="5"/>
    </row>
    <row r="70" spans="1:17" x14ac:dyDescent="0.2">
      <c r="A70" s="9">
        <v>38835</v>
      </c>
      <c r="B70" s="16">
        <v>122.367</v>
      </c>
      <c r="C70" s="16">
        <v>287.42500000000001</v>
      </c>
      <c r="D70" s="2"/>
      <c r="E70" s="5">
        <f t="shared" si="0"/>
        <v>0.24320068272561945</v>
      </c>
      <c r="F70" s="5">
        <f t="shared" si="0"/>
        <v>0.62307227520936048</v>
      </c>
      <c r="G70" s="5">
        <f t="shared" si="1"/>
        <v>-0.37987159248374103</v>
      </c>
      <c r="H70" s="5">
        <f t="shared" si="2"/>
        <v>0.30760517626441275</v>
      </c>
      <c r="I70" s="5">
        <f t="shared" si="2"/>
        <v>1.8987443900963141</v>
      </c>
      <c r="J70" s="5">
        <f t="shared" si="4"/>
        <v>-1.5911392138319014</v>
      </c>
      <c r="K70" s="5">
        <f t="shared" si="3"/>
        <v>5.5104137821176513E-2</v>
      </c>
      <c r="L70" s="5">
        <f t="shared" si="3"/>
        <v>0.2372059052088189</v>
      </c>
      <c r="M70" s="5">
        <f t="shared" si="5"/>
        <v>-0.18210176738764239</v>
      </c>
      <c r="N70" s="5"/>
      <c r="O70" s="5"/>
      <c r="P70" s="5"/>
      <c r="Q70" s="5"/>
    </row>
    <row r="71" spans="1:17" x14ac:dyDescent="0.2">
      <c r="A71" s="9">
        <v>38868</v>
      </c>
      <c r="B71" s="16">
        <v>118.188</v>
      </c>
      <c r="C71" s="16">
        <v>257.30599999999998</v>
      </c>
      <c r="D71" s="2"/>
      <c r="E71" s="5">
        <f t="shared" si="0"/>
        <v>0.17977999161492542</v>
      </c>
      <c r="F71" s="5">
        <f t="shared" si="0"/>
        <v>0.40411784928868033</v>
      </c>
      <c r="G71" s="5">
        <f t="shared" si="1"/>
        <v>-0.22433785767375491</v>
      </c>
      <c r="H71" s="5">
        <f t="shared" si="2"/>
        <v>0.2796171585717071</v>
      </c>
      <c r="I71" s="5">
        <f t="shared" si="2"/>
        <v>1.5652871798450692</v>
      </c>
      <c r="J71" s="5">
        <f t="shared" si="4"/>
        <v>-1.2856700212733621</v>
      </c>
      <c r="K71" s="5">
        <f t="shared" si="3"/>
        <v>5.054826776282817E-2</v>
      </c>
      <c r="L71" s="5">
        <f t="shared" si="3"/>
        <v>0.20733335249208529</v>
      </c>
      <c r="M71" s="5">
        <f t="shared" si="5"/>
        <v>-0.15678508472925712</v>
      </c>
      <c r="N71" s="5"/>
      <c r="O71" s="5"/>
      <c r="P71" s="5"/>
      <c r="Q71" s="5"/>
    </row>
    <row r="72" spans="1:17" x14ac:dyDescent="0.2">
      <c r="A72" s="9">
        <v>38898</v>
      </c>
      <c r="B72" s="16">
        <v>118.15300000000001</v>
      </c>
      <c r="C72" s="16">
        <v>256.67700000000002</v>
      </c>
      <c r="D72" s="2"/>
      <c r="E72" s="5">
        <f t="shared" si="0"/>
        <v>0.16932227544436107</v>
      </c>
      <c r="F72" s="5">
        <f t="shared" si="0"/>
        <v>0.35466046010861474</v>
      </c>
      <c r="G72" s="5">
        <f t="shared" si="1"/>
        <v>-0.18533818466425367</v>
      </c>
      <c r="H72" s="5">
        <f t="shared" si="2"/>
        <v>0.32080934548096818</v>
      </c>
      <c r="I72" s="5">
        <f t="shared" si="2"/>
        <v>1.6135792035353176</v>
      </c>
      <c r="J72" s="5">
        <f t="shared" si="4"/>
        <v>-1.2927698580543494</v>
      </c>
      <c r="K72" s="5">
        <f t="shared" si="3"/>
        <v>5.722646637764095E-2</v>
      </c>
      <c r="L72" s="5">
        <f t="shared" si="3"/>
        <v>0.21184516138240728</v>
      </c>
      <c r="M72" s="5">
        <f t="shared" si="5"/>
        <v>-0.15461869500476633</v>
      </c>
      <c r="N72" s="5"/>
      <c r="O72" s="5"/>
      <c r="P72" s="5"/>
      <c r="Q72" s="5"/>
    </row>
    <row r="73" spans="1:17" x14ac:dyDescent="0.2">
      <c r="A73" s="9">
        <v>38929</v>
      </c>
      <c r="B73" s="16">
        <v>118.89</v>
      </c>
      <c r="C73" s="16">
        <v>260.3</v>
      </c>
      <c r="D73" s="2"/>
      <c r="E73" s="5">
        <f t="shared" si="0"/>
        <v>0.13689827299328705</v>
      </c>
      <c r="F73" s="5">
        <f t="shared" si="0"/>
        <v>0.28403076148992956</v>
      </c>
      <c r="G73" s="5">
        <f t="shared" si="1"/>
        <v>-0.14713248849664251</v>
      </c>
      <c r="H73" s="5">
        <f t="shared" si="2"/>
        <v>0.3470580903930478</v>
      </c>
      <c r="I73" s="5">
        <f t="shared" si="2"/>
        <v>1.8306092932720017</v>
      </c>
      <c r="J73" s="5">
        <f t="shared" si="4"/>
        <v>-1.4835512028789539</v>
      </c>
      <c r="K73" s="5">
        <f t="shared" si="3"/>
        <v>6.1395555969076421E-2</v>
      </c>
      <c r="L73" s="5">
        <f t="shared" si="3"/>
        <v>0.23133432355060823</v>
      </c>
      <c r="M73" s="5">
        <f t="shared" si="5"/>
        <v>-0.16993876758153181</v>
      </c>
      <c r="N73" s="5"/>
      <c r="O73" s="5"/>
      <c r="P73" s="5"/>
      <c r="Q73" s="5"/>
    </row>
    <row r="74" spans="1:17" x14ac:dyDescent="0.2">
      <c r="A74" s="9">
        <v>38960</v>
      </c>
      <c r="B74" s="16">
        <v>121.976</v>
      </c>
      <c r="C74" s="16">
        <v>266.93099999999998</v>
      </c>
      <c r="D74" s="2"/>
      <c r="E74" s="5">
        <f t="shared" si="0"/>
        <v>0.15768493384711757</v>
      </c>
      <c r="F74" s="5">
        <f t="shared" si="0"/>
        <v>0.30556058242075346</v>
      </c>
      <c r="G74" s="5">
        <f t="shared" si="1"/>
        <v>-0.14787564857363589</v>
      </c>
      <c r="H74" s="5">
        <f t="shared" si="2"/>
        <v>0.45192239019164382</v>
      </c>
      <c r="I74" s="5">
        <f t="shared" si="2"/>
        <v>1.9321155134725436</v>
      </c>
      <c r="J74" s="5">
        <f t="shared" si="4"/>
        <v>-1.4801931232808998</v>
      </c>
      <c r="K74" s="5">
        <f t="shared" si="3"/>
        <v>7.7429048899464226E-2</v>
      </c>
      <c r="L74" s="5">
        <f t="shared" si="3"/>
        <v>0.24004148679479043</v>
      </c>
      <c r="M74" s="5">
        <f t="shared" si="5"/>
        <v>-0.1626124378953262</v>
      </c>
      <c r="N74" s="5"/>
      <c r="O74" s="5"/>
      <c r="P74" s="5"/>
      <c r="Q74" s="5"/>
    </row>
    <row r="75" spans="1:17" x14ac:dyDescent="0.2">
      <c r="A75" s="9">
        <v>38989</v>
      </c>
      <c r="B75" s="16">
        <v>123.431</v>
      </c>
      <c r="C75" s="16">
        <v>269.154</v>
      </c>
      <c r="D75" s="2"/>
      <c r="E75" s="5">
        <f t="shared" si="0"/>
        <v>0.14183294942598912</v>
      </c>
      <c r="F75" s="5">
        <f t="shared" si="0"/>
        <v>0.2042953981073401</v>
      </c>
      <c r="G75" s="5">
        <f t="shared" si="1"/>
        <v>-6.2462448681350979E-2</v>
      </c>
      <c r="H75" s="5">
        <f t="shared" si="2"/>
        <v>0.6114549062614234</v>
      </c>
      <c r="I75" s="5">
        <f t="shared" si="2"/>
        <v>2.4985052122598592</v>
      </c>
      <c r="J75" s="5">
        <f t="shared" si="4"/>
        <v>-1.8870503059984358</v>
      </c>
      <c r="K75" s="5">
        <f t="shared" si="3"/>
        <v>0.10012904645640996</v>
      </c>
      <c r="L75" s="5">
        <f t="shared" si="3"/>
        <v>0.28462540086544807</v>
      </c>
      <c r="M75" s="5">
        <f t="shared" si="5"/>
        <v>-0.18449635440903811</v>
      </c>
      <c r="N75" s="5"/>
      <c r="O75" s="5"/>
      <c r="P75" s="5"/>
      <c r="Q75" s="5"/>
    </row>
    <row r="76" spans="1:17" x14ac:dyDescent="0.2">
      <c r="A76" s="9">
        <v>39021</v>
      </c>
      <c r="B76" s="16">
        <v>127.961</v>
      </c>
      <c r="C76" s="16">
        <v>281.93799999999999</v>
      </c>
      <c r="D76" s="2"/>
      <c r="E76" s="5">
        <f t="shared" si="0"/>
        <v>0.2131764572035344</v>
      </c>
      <c r="F76" s="5">
        <f t="shared" si="0"/>
        <v>0.34971539636262672</v>
      </c>
      <c r="G76" s="5">
        <f t="shared" si="1"/>
        <v>-0.13653893915909232</v>
      </c>
      <c r="H76" s="5">
        <f t="shared" si="2"/>
        <v>0.63928566853277657</v>
      </c>
      <c r="I76" s="5">
        <f t="shared" si="2"/>
        <v>2.4506823327825713</v>
      </c>
      <c r="J76" s="5">
        <f t="shared" si="4"/>
        <v>-1.8113966642497947</v>
      </c>
      <c r="K76" s="5">
        <f t="shared" si="3"/>
        <v>0.10390303766545572</v>
      </c>
      <c r="L76" s="5">
        <f t="shared" si="3"/>
        <v>0.2810939967038133</v>
      </c>
      <c r="M76" s="5">
        <f t="shared" si="5"/>
        <v>-0.17719095903835758</v>
      </c>
      <c r="N76" s="5"/>
      <c r="O76" s="5"/>
      <c r="P76" s="5"/>
      <c r="Q76" s="5"/>
    </row>
    <row r="77" spans="1:17" x14ac:dyDescent="0.2">
      <c r="A77" s="9">
        <v>39051</v>
      </c>
      <c r="B77" s="16">
        <v>131.09399999999999</v>
      </c>
      <c r="C77" s="16">
        <v>302.892</v>
      </c>
      <c r="D77" s="2"/>
      <c r="E77" s="5">
        <f t="shared" si="0"/>
        <v>0.20279656118395084</v>
      </c>
      <c r="F77" s="5">
        <f t="shared" si="0"/>
        <v>0.33924047274801361</v>
      </c>
      <c r="G77" s="5">
        <f t="shared" si="1"/>
        <v>-0.13644391156406277</v>
      </c>
      <c r="H77" s="5">
        <f t="shared" si="2"/>
        <v>0.58584648884050061</v>
      </c>
      <c r="I77" s="5">
        <f t="shared" si="2"/>
        <v>2.356925157100267</v>
      </c>
      <c r="J77" s="5">
        <f t="shared" si="4"/>
        <v>-1.7710786682597663</v>
      </c>
      <c r="K77" s="5">
        <f t="shared" si="3"/>
        <v>9.6610068411039585E-2</v>
      </c>
      <c r="L77" s="5">
        <f t="shared" si="3"/>
        <v>0.27405545522180041</v>
      </c>
      <c r="M77" s="5">
        <f t="shared" si="5"/>
        <v>-0.17744538681076083</v>
      </c>
      <c r="N77" s="5"/>
      <c r="O77" s="5"/>
      <c r="P77" s="5"/>
      <c r="Q77" s="5"/>
    </row>
    <row r="78" spans="1:17" x14ac:dyDescent="0.2">
      <c r="A78" s="9">
        <v>39080</v>
      </c>
      <c r="B78" s="16">
        <v>133.76</v>
      </c>
      <c r="C78" s="16">
        <v>316.53100000000001</v>
      </c>
      <c r="D78" s="2"/>
      <c r="E78" s="5">
        <f t="shared" si="0"/>
        <v>0.2006642430770611</v>
      </c>
      <c r="F78" s="5">
        <f t="shared" si="0"/>
        <v>0.32143945561191489</v>
      </c>
      <c r="G78" s="5">
        <f t="shared" si="1"/>
        <v>-0.12077521253485379</v>
      </c>
      <c r="H78" s="5">
        <f t="shared" si="2"/>
        <v>0.60815619890352979</v>
      </c>
      <c r="I78" s="5">
        <f t="shared" si="2"/>
        <v>2.2503054885249267</v>
      </c>
      <c r="J78" s="5">
        <f t="shared" si="4"/>
        <v>-1.6421492896213969</v>
      </c>
      <c r="K78" s="5">
        <f t="shared" si="3"/>
        <v>9.9678276298022839E-2</v>
      </c>
      <c r="L78" s="5">
        <f t="shared" si="3"/>
        <v>0.26585755004400791</v>
      </c>
      <c r="M78" s="5">
        <f t="shared" si="5"/>
        <v>-0.16617927374598507</v>
      </c>
      <c r="N78" s="5"/>
      <c r="O78" s="5"/>
      <c r="P78" s="5"/>
      <c r="Q78" s="5"/>
    </row>
    <row r="79" spans="1:17" x14ac:dyDescent="0.2">
      <c r="A79" s="9">
        <v>39113</v>
      </c>
      <c r="B79" s="16">
        <v>135.339</v>
      </c>
      <c r="C79" s="16">
        <v>313.18900000000002</v>
      </c>
      <c r="D79" s="2"/>
      <c r="E79" s="5">
        <f t="shared" si="0"/>
        <v>0.1629059975940883</v>
      </c>
      <c r="F79" s="5">
        <f t="shared" si="0"/>
        <v>0.17612001952758272</v>
      </c>
      <c r="G79" s="5">
        <f t="shared" si="1"/>
        <v>-1.3214021933494413E-2</v>
      </c>
      <c r="H79" s="5">
        <f t="shared" si="2"/>
        <v>0.6781445293125683</v>
      </c>
      <c r="I79" s="5">
        <f t="shared" si="2"/>
        <v>2.1110150887544576</v>
      </c>
      <c r="J79" s="5">
        <f t="shared" si="4"/>
        <v>-1.4328705594418893</v>
      </c>
      <c r="K79" s="5">
        <f t="shared" si="3"/>
        <v>0.10908765757881667</v>
      </c>
      <c r="L79" s="5">
        <f t="shared" si="3"/>
        <v>0.25481708581488394</v>
      </c>
      <c r="M79" s="5">
        <f t="shared" si="5"/>
        <v>-0.14572942823606727</v>
      </c>
      <c r="N79" s="5"/>
      <c r="O79" s="5"/>
      <c r="P79" s="5"/>
      <c r="Q79" s="5"/>
    </row>
    <row r="80" spans="1:17" x14ac:dyDescent="0.2">
      <c r="A80" s="9">
        <v>39141</v>
      </c>
      <c r="B80" s="16">
        <v>134.63499999999999</v>
      </c>
      <c r="C80" s="16">
        <v>311.33</v>
      </c>
      <c r="D80" s="2"/>
      <c r="E80" s="5">
        <f t="shared" si="0"/>
        <v>0.15857908731831993</v>
      </c>
      <c r="F80" s="5">
        <f t="shared" si="0"/>
        <v>0.17052794634061974</v>
      </c>
      <c r="G80" s="5">
        <f t="shared" si="1"/>
        <v>-1.1948859022299807E-2</v>
      </c>
      <c r="H80" s="5">
        <f t="shared" si="2"/>
        <v>0.6842427881608244</v>
      </c>
      <c r="I80" s="5">
        <f t="shared" si="2"/>
        <v>2.0432147639854157</v>
      </c>
      <c r="J80" s="5">
        <f t="shared" si="4"/>
        <v>-1.3589719758245913</v>
      </c>
      <c r="K80" s="5">
        <f t="shared" si="3"/>
        <v>0.10989255771066575</v>
      </c>
      <c r="L80" s="5">
        <f t="shared" si="3"/>
        <v>0.24929936849057199</v>
      </c>
      <c r="M80" s="5">
        <f t="shared" si="5"/>
        <v>-0.13940681077990624</v>
      </c>
      <c r="N80" s="5"/>
      <c r="O80" s="5"/>
      <c r="P80" s="5"/>
      <c r="Q80" s="5"/>
    </row>
    <row r="81" spans="1:17" x14ac:dyDescent="0.2">
      <c r="A81" s="9">
        <v>39171</v>
      </c>
      <c r="B81" s="16">
        <v>137.09899999999999</v>
      </c>
      <c r="C81" s="16">
        <v>323.68200000000002</v>
      </c>
      <c r="D81" s="2"/>
      <c r="E81" s="5">
        <f t="shared" si="0"/>
        <v>0.15440123945369733</v>
      </c>
      <c r="F81" s="5">
        <f t="shared" si="0"/>
        <v>0.20634175247934339</v>
      </c>
      <c r="G81" s="5">
        <f t="shared" si="1"/>
        <v>-5.1940513025646062E-2</v>
      </c>
      <c r="H81" s="5">
        <f t="shared" si="2"/>
        <v>0.64269110951353947</v>
      </c>
      <c r="I81" s="5">
        <f t="shared" si="2"/>
        <v>1.9853078164629929</v>
      </c>
      <c r="J81" s="5">
        <f t="shared" si="4"/>
        <v>-1.3426167069494535</v>
      </c>
      <c r="K81" s="5">
        <f t="shared" si="3"/>
        <v>0.10436130516634967</v>
      </c>
      <c r="L81" s="5">
        <f t="shared" si="3"/>
        <v>0.24450837513822132</v>
      </c>
      <c r="M81" s="5">
        <f t="shared" si="5"/>
        <v>-0.14014706997187165</v>
      </c>
      <c r="N81" s="5"/>
      <c r="O81" s="5"/>
      <c r="P81" s="5"/>
      <c r="Q81" s="5"/>
    </row>
    <row r="82" spans="1:17" x14ac:dyDescent="0.2">
      <c r="A82" s="9">
        <v>39202</v>
      </c>
      <c r="B82" s="16">
        <v>143.14699999999999</v>
      </c>
      <c r="C82" s="16">
        <v>339.03899999999999</v>
      </c>
      <c r="D82" s="2"/>
      <c r="E82" s="5">
        <f t="shared" ref="E82:F145" si="6">B82/B70-1</f>
        <v>0.16981702583212788</v>
      </c>
      <c r="F82" s="5">
        <f t="shared" si="6"/>
        <v>0.17957380186135508</v>
      </c>
      <c r="G82" s="5">
        <f t="shared" si="1"/>
        <v>-9.7567760292271988E-3</v>
      </c>
      <c r="H82" s="5">
        <f t="shared" si="2"/>
        <v>0.77551071034320218</v>
      </c>
      <c r="I82" s="5">
        <f t="shared" si="2"/>
        <v>2.1070289589442814</v>
      </c>
      <c r="J82" s="5">
        <f t="shared" si="4"/>
        <v>-1.3315182486010793</v>
      </c>
      <c r="K82" s="5">
        <f t="shared" si="3"/>
        <v>0.12166885022555562</v>
      </c>
      <c r="L82" s="5">
        <f t="shared" si="3"/>
        <v>0.25449536257226235</v>
      </c>
      <c r="M82" s="5">
        <f t="shared" si="5"/>
        <v>-0.13282651234670673</v>
      </c>
      <c r="N82" s="5"/>
      <c r="O82" s="5"/>
      <c r="P82" s="5"/>
      <c r="Q82" s="5"/>
    </row>
    <row r="83" spans="1:17" x14ac:dyDescent="0.2">
      <c r="A83" s="9">
        <v>39233</v>
      </c>
      <c r="B83" s="16">
        <v>147.15600000000001</v>
      </c>
      <c r="C83" s="16">
        <v>355.49599999999998</v>
      </c>
      <c r="D83" s="2"/>
      <c r="E83" s="5">
        <f t="shared" si="6"/>
        <v>0.24510102548482071</v>
      </c>
      <c r="F83" s="5">
        <f t="shared" si="6"/>
        <v>0.38160789099360293</v>
      </c>
      <c r="G83" s="5">
        <f t="shared" ref="G83:G146" si="7">E83-F83</f>
        <v>-0.13650686550878222</v>
      </c>
      <c r="H83" s="5">
        <f t="shared" si="2"/>
        <v>0.82220736282922835</v>
      </c>
      <c r="I83" s="5">
        <f t="shared" si="2"/>
        <v>2.3114060826230727</v>
      </c>
      <c r="J83" s="5">
        <f t="shared" si="4"/>
        <v>-1.4891987197938443</v>
      </c>
      <c r="K83" s="5">
        <f t="shared" si="3"/>
        <v>0.12750781155954116</v>
      </c>
      <c r="L83" s="5">
        <f t="shared" si="3"/>
        <v>0.27058138541733912</v>
      </c>
      <c r="M83" s="5">
        <f t="shared" si="5"/>
        <v>-0.14307357385779795</v>
      </c>
      <c r="N83" s="5"/>
      <c r="O83" s="5"/>
      <c r="P83" s="5"/>
      <c r="Q83" s="5"/>
    </row>
    <row r="84" spans="1:17" x14ac:dyDescent="0.2">
      <c r="A84" s="9">
        <v>39262</v>
      </c>
      <c r="B84" s="16">
        <v>146.02099999999999</v>
      </c>
      <c r="C84" s="16">
        <v>372.161</v>
      </c>
      <c r="D84" s="2"/>
      <c r="E84" s="5">
        <f t="shared" si="6"/>
        <v>0.23586366829449923</v>
      </c>
      <c r="F84" s="5">
        <f t="shared" si="6"/>
        <v>0.44991954869349415</v>
      </c>
      <c r="G84" s="5">
        <f t="shared" si="7"/>
        <v>-0.21405588039899492</v>
      </c>
      <c r="H84" s="5">
        <f t="shared" si="2"/>
        <v>0.92528083961816354</v>
      </c>
      <c r="I84" s="5">
        <f t="shared" si="2"/>
        <v>2.7489020066081067</v>
      </c>
      <c r="J84" s="5">
        <f t="shared" si="4"/>
        <v>-1.8236211669899431</v>
      </c>
      <c r="K84" s="5">
        <f t="shared" si="3"/>
        <v>0.13998416226727373</v>
      </c>
      <c r="L84" s="5">
        <f t="shared" si="3"/>
        <v>0.30250925446308252</v>
      </c>
      <c r="M84" s="5">
        <f t="shared" si="5"/>
        <v>-0.1625250921958088</v>
      </c>
      <c r="N84" s="5"/>
      <c r="O84" s="5"/>
      <c r="P84" s="5"/>
      <c r="Q84" s="5"/>
    </row>
    <row r="85" spans="1:17" x14ac:dyDescent="0.2">
      <c r="A85" s="9">
        <v>39294</v>
      </c>
      <c r="B85" s="16">
        <v>142.78700000000001</v>
      </c>
      <c r="C85" s="16">
        <v>391.79700000000003</v>
      </c>
      <c r="D85" s="2"/>
      <c r="E85" s="5">
        <f t="shared" si="6"/>
        <v>0.20100092522499802</v>
      </c>
      <c r="F85" s="5">
        <f t="shared" si="6"/>
        <v>0.50517479830964285</v>
      </c>
      <c r="G85" s="5">
        <f t="shared" si="7"/>
        <v>-0.30417387308464483</v>
      </c>
      <c r="H85" s="5">
        <f t="shared" si="2"/>
        <v>1.0561459593341396</v>
      </c>
      <c r="I85" s="5">
        <f t="shared" si="2"/>
        <v>3.2733876509276527</v>
      </c>
      <c r="J85" s="5">
        <f t="shared" si="4"/>
        <v>-2.2172416915935131</v>
      </c>
      <c r="K85" s="5">
        <f t="shared" si="3"/>
        <v>0.15507660609008345</v>
      </c>
      <c r="L85" s="5">
        <f t="shared" si="3"/>
        <v>0.33707096528948743</v>
      </c>
      <c r="M85" s="5">
        <f t="shared" si="5"/>
        <v>-0.18199435919940399</v>
      </c>
      <c r="N85" s="5"/>
      <c r="O85" s="5"/>
      <c r="P85" s="5"/>
      <c r="Q85" s="5"/>
    </row>
    <row r="86" spans="1:17" x14ac:dyDescent="0.2">
      <c r="A86" s="9">
        <v>39325</v>
      </c>
      <c r="B86" s="16">
        <v>142.679</v>
      </c>
      <c r="C86" s="16">
        <v>383.471</v>
      </c>
      <c r="D86" s="2"/>
      <c r="E86" s="5">
        <f t="shared" si="6"/>
        <v>0.16973011084147704</v>
      </c>
      <c r="F86" s="5">
        <f t="shared" si="6"/>
        <v>0.43659222795404062</v>
      </c>
      <c r="G86" s="5">
        <f t="shared" si="7"/>
        <v>-0.26686211711256358</v>
      </c>
      <c r="H86" s="5">
        <f t="shared" si="2"/>
        <v>1.051076003047597</v>
      </c>
      <c r="I86" s="5">
        <f t="shared" si="2"/>
        <v>3.119623136092132</v>
      </c>
      <c r="J86" s="5">
        <f t="shared" si="4"/>
        <v>-2.0685471330445351</v>
      </c>
      <c r="K86" s="5">
        <f t="shared" si="3"/>
        <v>0.15450641578735147</v>
      </c>
      <c r="L86" s="5">
        <f t="shared" si="3"/>
        <v>0.32730734506099934</v>
      </c>
      <c r="M86" s="5">
        <f t="shared" si="5"/>
        <v>-0.17280092927364787</v>
      </c>
      <c r="N86" s="5"/>
      <c r="O86" s="5"/>
      <c r="P86" s="5"/>
      <c r="Q86" s="5"/>
    </row>
    <row r="87" spans="1:17" x14ac:dyDescent="0.2">
      <c r="A87" s="9">
        <v>39353</v>
      </c>
      <c r="B87" s="16">
        <v>149.464</v>
      </c>
      <c r="C87" s="16">
        <v>425.822</v>
      </c>
      <c r="D87" s="2"/>
      <c r="E87" s="5">
        <f t="shared" si="6"/>
        <v>0.21091135938297523</v>
      </c>
      <c r="F87" s="5">
        <f t="shared" si="6"/>
        <v>0.58207568901075235</v>
      </c>
      <c r="G87" s="5">
        <f t="shared" si="7"/>
        <v>-0.37116432962777712</v>
      </c>
      <c r="H87" s="5">
        <f t="shared" si="2"/>
        <v>1.414448177823727</v>
      </c>
      <c r="I87" s="5">
        <f t="shared" si="2"/>
        <v>4.1280377658421452</v>
      </c>
      <c r="J87" s="5">
        <f t="shared" si="4"/>
        <v>-2.7135895880184182</v>
      </c>
      <c r="K87" s="5">
        <f t="shared" si="3"/>
        <v>0.19278886904688264</v>
      </c>
      <c r="L87" s="5">
        <f t="shared" si="3"/>
        <v>0.38672467386597664</v>
      </c>
      <c r="M87" s="5">
        <f t="shared" si="5"/>
        <v>-0.193935804819094</v>
      </c>
      <c r="N87" s="5"/>
      <c r="O87" s="5"/>
      <c r="P87" s="5"/>
      <c r="Q87" s="5"/>
    </row>
    <row r="88" spans="1:17" x14ac:dyDescent="0.2">
      <c r="A88" s="9">
        <v>39386</v>
      </c>
      <c r="B88" s="16">
        <v>154.04900000000001</v>
      </c>
      <c r="C88" s="16">
        <v>473.31</v>
      </c>
      <c r="D88" s="2"/>
      <c r="E88" s="5">
        <f t="shared" si="6"/>
        <v>0.20387461804768647</v>
      </c>
      <c r="F88" s="5">
        <f t="shared" si="6"/>
        <v>0.67877334733168304</v>
      </c>
      <c r="G88" s="5">
        <f t="shared" si="7"/>
        <v>-0.47489872928399657</v>
      </c>
      <c r="H88" s="5">
        <f t="shared" si="2"/>
        <v>1.3177461822011587</v>
      </c>
      <c r="I88" s="5">
        <f t="shared" si="2"/>
        <v>4.3521875318037377</v>
      </c>
      <c r="J88" s="5">
        <f t="shared" si="4"/>
        <v>-3.0344413496025791</v>
      </c>
      <c r="K88" s="5">
        <f t="shared" si="3"/>
        <v>0.18307744534003856</v>
      </c>
      <c r="L88" s="5">
        <f t="shared" si="3"/>
        <v>0.39864103002893692</v>
      </c>
      <c r="M88" s="5">
        <f t="shared" si="5"/>
        <v>-0.21556358468889836</v>
      </c>
      <c r="N88" s="5"/>
      <c r="O88" s="5"/>
      <c r="P88" s="5"/>
      <c r="Q88" s="5"/>
    </row>
    <row r="89" spans="1:17" x14ac:dyDescent="0.2">
      <c r="A89" s="9">
        <v>39416</v>
      </c>
      <c r="B89" s="16">
        <v>147.75200000000001</v>
      </c>
      <c r="C89" s="16">
        <v>439.74900000000002</v>
      </c>
      <c r="D89" s="2"/>
      <c r="E89" s="5">
        <f t="shared" si="6"/>
        <v>0.12706912597067754</v>
      </c>
      <c r="F89" s="5">
        <f t="shared" si="6"/>
        <v>0.45183431718236222</v>
      </c>
      <c r="G89" s="5">
        <f t="shared" si="7"/>
        <v>-0.32476519121168468</v>
      </c>
      <c r="H89" s="5">
        <f t="shared" si="2"/>
        <v>1.1095976469916335</v>
      </c>
      <c r="I89" s="5">
        <f t="shared" si="2"/>
        <v>3.6524931495254922</v>
      </c>
      <c r="J89" s="5">
        <f t="shared" si="4"/>
        <v>-2.5428955025338587</v>
      </c>
      <c r="K89" s="5">
        <f t="shared" si="3"/>
        <v>0.16102060261455131</v>
      </c>
      <c r="L89" s="5">
        <f t="shared" si="3"/>
        <v>0.35999448884636109</v>
      </c>
      <c r="M89" s="5">
        <f t="shared" si="5"/>
        <v>-0.19897388623180978</v>
      </c>
      <c r="N89" s="5"/>
      <c r="O89" s="5"/>
      <c r="P89" s="5"/>
      <c r="Q89" s="5"/>
    </row>
    <row r="90" spans="1:17" x14ac:dyDescent="0.2">
      <c r="A90" s="9">
        <v>39447</v>
      </c>
      <c r="B90" s="16">
        <v>145.846</v>
      </c>
      <c r="C90" s="16">
        <v>441.3</v>
      </c>
      <c r="D90" s="2"/>
      <c r="E90" s="5">
        <f t="shared" si="6"/>
        <v>9.0355861244019176E-2</v>
      </c>
      <c r="F90" s="5">
        <f t="shared" si="6"/>
        <v>0.39417624182149624</v>
      </c>
      <c r="G90" s="5">
        <f t="shared" si="7"/>
        <v>-0.30382038057747707</v>
      </c>
      <c r="H90" s="5">
        <f t="shared" si="2"/>
        <v>1.188696800528243</v>
      </c>
      <c r="I90" s="5">
        <f t="shared" si="2"/>
        <v>3.8295485636114917</v>
      </c>
      <c r="J90" s="5">
        <f t="shared" si="4"/>
        <v>-2.6408517630832486</v>
      </c>
      <c r="K90" s="5">
        <f t="shared" si="3"/>
        <v>0.16959935634267653</v>
      </c>
      <c r="L90" s="5">
        <f t="shared" si="3"/>
        <v>0.37019162132722516</v>
      </c>
      <c r="M90" s="5">
        <f t="shared" si="5"/>
        <v>-0.20059226498454863</v>
      </c>
      <c r="N90" s="5"/>
      <c r="O90" s="5"/>
      <c r="P90" s="5"/>
      <c r="Q90" s="5"/>
    </row>
    <row r="91" spans="1:17" x14ac:dyDescent="0.2">
      <c r="A91" s="9">
        <v>39478</v>
      </c>
      <c r="B91" s="16">
        <v>134.69999999999999</v>
      </c>
      <c r="C91" s="16">
        <v>386.22800000000001</v>
      </c>
      <c r="D91" s="2"/>
      <c r="E91" s="5">
        <f t="shared" si="6"/>
        <v>-4.7214771795270893E-3</v>
      </c>
      <c r="F91" s="5">
        <f t="shared" si="6"/>
        <v>0.23321061723112879</v>
      </c>
      <c r="G91" s="5">
        <f t="shared" si="7"/>
        <v>-0.23793209441065588</v>
      </c>
      <c r="H91" s="5">
        <f t="shared" si="2"/>
        <v>1.0849779428836772</v>
      </c>
      <c r="I91" s="5">
        <f t="shared" si="2"/>
        <v>3.2455700655146646</v>
      </c>
      <c r="J91" s="5">
        <f t="shared" si="4"/>
        <v>-2.1605921226309874</v>
      </c>
      <c r="K91" s="5">
        <f t="shared" si="3"/>
        <v>0.15829796404891816</v>
      </c>
      <c r="L91" s="5">
        <f t="shared" si="3"/>
        <v>0.33532568427780629</v>
      </c>
      <c r="M91" s="5">
        <f t="shared" si="5"/>
        <v>-0.17702772022888813</v>
      </c>
      <c r="N91" s="5"/>
      <c r="O91" s="5"/>
      <c r="P91" s="5"/>
      <c r="Q91" s="5"/>
    </row>
    <row r="92" spans="1:17" x14ac:dyDescent="0.2">
      <c r="A92" s="9">
        <v>39507</v>
      </c>
      <c r="B92" s="16">
        <v>133.91999999999999</v>
      </c>
      <c r="C92" s="16">
        <v>414.73599999999999</v>
      </c>
      <c r="D92" s="2"/>
      <c r="E92" s="5">
        <f t="shared" si="6"/>
        <v>-5.3106547331674969E-3</v>
      </c>
      <c r="F92" s="5">
        <f t="shared" si="6"/>
        <v>0.33214274242764907</v>
      </c>
      <c r="G92" s="5">
        <f t="shared" si="7"/>
        <v>-0.33745339716081657</v>
      </c>
      <c r="H92" s="5">
        <f t="shared" si="2"/>
        <v>1.1098402495509974</v>
      </c>
      <c r="I92" s="5">
        <f t="shared" si="2"/>
        <v>3.6907347086500177</v>
      </c>
      <c r="J92" s="5">
        <f t="shared" si="4"/>
        <v>-2.5808944590990204</v>
      </c>
      <c r="K92" s="5">
        <f t="shared" si="3"/>
        <v>0.16104730473136164</v>
      </c>
      <c r="L92" s="5">
        <f t="shared" si="3"/>
        <v>0.36222289206147273</v>
      </c>
      <c r="M92" s="5">
        <f t="shared" si="5"/>
        <v>-0.20117558733011109</v>
      </c>
      <c r="N92" s="5"/>
      <c r="O92" s="5"/>
      <c r="P92" s="5"/>
      <c r="Q92" s="5"/>
    </row>
    <row r="93" spans="1:17" x14ac:dyDescent="0.2">
      <c r="A93" s="9">
        <v>39538</v>
      </c>
      <c r="B93" s="16">
        <v>132.637</v>
      </c>
      <c r="C93" s="16">
        <v>392.78899999999999</v>
      </c>
      <c r="D93" s="2"/>
      <c r="E93" s="5">
        <f t="shared" si="6"/>
        <v>-3.2545824550142544E-2</v>
      </c>
      <c r="F93" s="5">
        <f t="shared" si="6"/>
        <v>0.21350275888062975</v>
      </c>
      <c r="G93" s="5">
        <f t="shared" si="7"/>
        <v>-0.24604858343077229</v>
      </c>
      <c r="H93" s="5">
        <f t="shared" si="2"/>
        <v>1.0965304670829052</v>
      </c>
      <c r="I93" s="5">
        <f t="shared" si="2"/>
        <v>3.5731101046675438</v>
      </c>
      <c r="J93" s="5">
        <f t="shared" si="4"/>
        <v>-2.4765796375846385</v>
      </c>
      <c r="K93" s="5">
        <f t="shared" si="3"/>
        <v>0.15957871679291968</v>
      </c>
      <c r="L93" s="5">
        <f t="shared" si="3"/>
        <v>0.35532151184643812</v>
      </c>
      <c r="M93" s="5">
        <f t="shared" si="5"/>
        <v>-0.19574279505351844</v>
      </c>
      <c r="N93" s="5"/>
      <c r="O93" s="5"/>
      <c r="P93" s="5"/>
      <c r="Q93" s="5"/>
    </row>
    <row r="94" spans="1:17" x14ac:dyDescent="0.2">
      <c r="A94" s="9">
        <v>39568</v>
      </c>
      <c r="B94" s="16">
        <v>139.608</v>
      </c>
      <c r="C94" s="16">
        <v>424.66500000000002</v>
      </c>
      <c r="D94" s="2"/>
      <c r="E94" s="5">
        <f t="shared" si="6"/>
        <v>-2.4722837362990413E-2</v>
      </c>
      <c r="F94" s="5">
        <f t="shared" si="6"/>
        <v>0.25255501579464323</v>
      </c>
      <c r="G94" s="5">
        <f t="shared" si="7"/>
        <v>-0.27727785315763365</v>
      </c>
      <c r="H94" s="5">
        <f t="shared" si="2"/>
        <v>1.0270941325086032</v>
      </c>
      <c r="I94" s="5">
        <f t="shared" si="2"/>
        <v>3.540463385687862</v>
      </c>
      <c r="J94" s="5">
        <f t="shared" si="4"/>
        <v>-2.5133692531792589</v>
      </c>
      <c r="K94" s="5">
        <f t="shared" si="3"/>
        <v>0.1517939243315749</v>
      </c>
      <c r="L94" s="5">
        <f t="shared" si="3"/>
        <v>0.35338087661934359</v>
      </c>
      <c r="M94" s="5">
        <f t="shared" si="5"/>
        <v>-0.20158695228776868</v>
      </c>
      <c r="N94" s="5"/>
      <c r="O94" s="5"/>
      <c r="P94" s="5"/>
      <c r="Q94" s="5"/>
    </row>
    <row r="95" spans="1:17" x14ac:dyDescent="0.2">
      <c r="A95" s="9">
        <v>39598</v>
      </c>
      <c r="B95" s="16">
        <v>141.73699999999999</v>
      </c>
      <c r="C95" s="16">
        <v>432.54399999999998</v>
      </c>
      <c r="D95" s="2"/>
      <c r="E95" s="5">
        <f t="shared" si="6"/>
        <v>-3.6824866128462364E-2</v>
      </c>
      <c r="F95" s="5">
        <f t="shared" si="6"/>
        <v>0.21673380291198785</v>
      </c>
      <c r="G95" s="5">
        <f t="shared" si="7"/>
        <v>-0.25355866904045021</v>
      </c>
      <c r="H95" s="5">
        <f t="shared" si="2"/>
        <v>0.94715078580063738</v>
      </c>
      <c r="I95" s="5">
        <f t="shared" si="2"/>
        <v>3.3161171868763475</v>
      </c>
      <c r="J95" s="5">
        <f t="shared" si="4"/>
        <v>-2.3689664010757099</v>
      </c>
      <c r="K95" s="5">
        <f t="shared" si="3"/>
        <v>0.14256237069931044</v>
      </c>
      <c r="L95" s="5">
        <f t="shared" si="3"/>
        <v>0.33973420492169049</v>
      </c>
      <c r="M95" s="5">
        <f t="shared" si="5"/>
        <v>-0.19717183422238005</v>
      </c>
      <c r="N95" s="5"/>
      <c r="O95" s="5"/>
      <c r="P95" s="5"/>
      <c r="Q95" s="5"/>
    </row>
    <row r="96" spans="1:17" x14ac:dyDescent="0.2">
      <c r="A96" s="9">
        <v>39629</v>
      </c>
      <c r="B96" s="16">
        <v>130.43199999999999</v>
      </c>
      <c r="C96" s="16">
        <v>389.39600000000002</v>
      </c>
      <c r="D96" s="2"/>
      <c r="E96" s="5">
        <f t="shared" si="6"/>
        <v>-0.1067586169112662</v>
      </c>
      <c r="F96" s="5">
        <f t="shared" si="6"/>
        <v>4.6310602131873102E-2</v>
      </c>
      <c r="G96" s="5">
        <f t="shared" si="7"/>
        <v>-0.1530692190431393</v>
      </c>
      <c r="H96" s="5">
        <f t="shared" si="2"/>
        <v>0.76157097902570103</v>
      </c>
      <c r="I96" s="5">
        <f t="shared" si="2"/>
        <v>2.6771202205917071</v>
      </c>
      <c r="J96" s="5">
        <f t="shared" si="4"/>
        <v>-1.915549241566006</v>
      </c>
      <c r="K96" s="5">
        <f t="shared" si="3"/>
        <v>0.11990202357257518</v>
      </c>
      <c r="L96" s="5">
        <f t="shared" si="3"/>
        <v>0.29748266987220795</v>
      </c>
      <c r="M96" s="5">
        <f t="shared" si="5"/>
        <v>-0.17758064629963277</v>
      </c>
      <c r="N96" s="5"/>
      <c r="O96" s="5"/>
      <c r="P96" s="5"/>
      <c r="Q96" s="5"/>
    </row>
    <row r="97" spans="1:17" x14ac:dyDescent="0.2">
      <c r="A97" s="9">
        <v>39660</v>
      </c>
      <c r="B97" s="16">
        <v>127.245</v>
      </c>
      <c r="C97" s="16">
        <v>374.70800000000003</v>
      </c>
      <c r="D97" s="2"/>
      <c r="E97" s="5">
        <f t="shared" si="6"/>
        <v>-0.10884744409505065</v>
      </c>
      <c r="F97" s="5">
        <f t="shared" si="6"/>
        <v>-4.3616975117216294E-2</v>
      </c>
      <c r="G97" s="5">
        <f t="shared" si="7"/>
        <v>-6.5230468977834355E-2</v>
      </c>
      <c r="H97" s="5">
        <f t="shared" si="2"/>
        <v>0.68451640234054389</v>
      </c>
      <c r="I97" s="5">
        <f t="shared" si="2"/>
        <v>2.3312707811027544</v>
      </c>
      <c r="J97" s="5">
        <f t="shared" si="4"/>
        <v>-1.6467543787622105</v>
      </c>
      <c r="K97" s="5">
        <f t="shared" si="3"/>
        <v>0.10992861695484235</v>
      </c>
      <c r="L97" s="5">
        <f t="shared" si="3"/>
        <v>0.27210215143894434</v>
      </c>
      <c r="M97" s="5">
        <f t="shared" si="5"/>
        <v>-0.16217353448410199</v>
      </c>
      <c r="N97" s="5"/>
      <c r="O97" s="5"/>
      <c r="P97" s="5"/>
      <c r="Q97" s="5"/>
    </row>
    <row r="98" spans="1:17" x14ac:dyDescent="0.2">
      <c r="A98" s="9">
        <v>39689</v>
      </c>
      <c r="B98" s="16">
        <v>125.458</v>
      </c>
      <c r="C98" s="16">
        <v>344.77800000000002</v>
      </c>
      <c r="D98" s="2"/>
      <c r="E98" s="5">
        <f t="shared" si="6"/>
        <v>-0.12069750979471405</v>
      </c>
      <c r="F98" s="5">
        <f t="shared" si="6"/>
        <v>-0.10090202388185798</v>
      </c>
      <c r="G98" s="5">
        <f t="shared" si="7"/>
        <v>-1.979548591285607E-2</v>
      </c>
      <c r="H98" s="5">
        <f t="shared" ref="H98:I129" si="8">B98/B38-1</f>
        <v>0.62592501393190858</v>
      </c>
      <c r="I98" s="5">
        <f t="shared" si="8"/>
        <v>1.8729345299102569</v>
      </c>
      <c r="J98" s="5">
        <f t="shared" si="4"/>
        <v>-1.2470095159783483</v>
      </c>
      <c r="K98" s="5">
        <f t="shared" ref="K98:L129" si="9">(B98/B38)^(1/5)-1</f>
        <v>0.10209771636131415</v>
      </c>
      <c r="L98" s="5">
        <f t="shared" si="9"/>
        <v>0.23499484790693326</v>
      </c>
      <c r="M98" s="5">
        <f t="shared" si="5"/>
        <v>-0.13289713154561911</v>
      </c>
      <c r="N98" s="5"/>
      <c r="O98" s="5"/>
      <c r="P98" s="5"/>
      <c r="Q98" s="5"/>
    </row>
    <row r="99" spans="1:17" x14ac:dyDescent="0.2">
      <c r="A99" s="9">
        <v>39721</v>
      </c>
      <c r="B99" s="16">
        <v>110.536</v>
      </c>
      <c r="C99" s="16">
        <v>284.44099999999997</v>
      </c>
      <c r="D99" s="2"/>
      <c r="E99" s="5">
        <f t="shared" si="6"/>
        <v>-0.26045067708612102</v>
      </c>
      <c r="F99" s="5">
        <f t="shared" si="6"/>
        <v>-0.33201901263908395</v>
      </c>
      <c r="G99" s="5">
        <f t="shared" si="7"/>
        <v>7.1568335552962936E-2</v>
      </c>
      <c r="H99" s="5">
        <f t="shared" si="8"/>
        <v>0.42397423510466981</v>
      </c>
      <c r="I99" s="5">
        <f t="shared" si="8"/>
        <v>1.3530273073964079</v>
      </c>
      <c r="J99" s="5">
        <f t="shared" si="4"/>
        <v>-0.92905307229173806</v>
      </c>
      <c r="K99" s="5">
        <f t="shared" si="9"/>
        <v>7.3248836358953184E-2</v>
      </c>
      <c r="L99" s="5">
        <f t="shared" si="9"/>
        <v>0.18665751371699213</v>
      </c>
      <c r="M99" s="5">
        <f t="shared" si="5"/>
        <v>-0.11340867735803895</v>
      </c>
      <c r="N99" s="5"/>
      <c r="O99" s="5"/>
      <c r="P99" s="5"/>
      <c r="Q99" s="5"/>
    </row>
    <row r="100" spans="1:17" x14ac:dyDescent="0.2">
      <c r="A100" s="9">
        <v>39752</v>
      </c>
      <c r="B100" s="16">
        <v>89.578000000000003</v>
      </c>
      <c r="C100" s="16">
        <v>206.596</v>
      </c>
      <c r="D100" s="2"/>
      <c r="E100" s="5">
        <f t="shared" si="6"/>
        <v>-0.41850969496718582</v>
      </c>
      <c r="F100" s="5">
        <f t="shared" si="6"/>
        <v>-0.56350806025649147</v>
      </c>
      <c r="G100" s="5">
        <f t="shared" si="7"/>
        <v>0.14499836528930565</v>
      </c>
      <c r="H100" s="5">
        <f t="shared" si="8"/>
        <v>8.9438606732827441E-2</v>
      </c>
      <c r="I100" s="5">
        <f t="shared" si="8"/>
        <v>0.57504879238838735</v>
      </c>
      <c r="J100" s="5">
        <f t="shared" si="4"/>
        <v>-0.48561018565555991</v>
      </c>
      <c r="K100" s="5">
        <f t="shared" si="9"/>
        <v>1.7280107865539351E-2</v>
      </c>
      <c r="L100" s="5">
        <f t="shared" si="9"/>
        <v>9.5112667006054474E-2</v>
      </c>
      <c r="M100" s="5">
        <f t="shared" si="5"/>
        <v>-7.7832559140515123E-2</v>
      </c>
      <c r="N100" s="5"/>
      <c r="O100" s="5"/>
      <c r="P100" s="5"/>
      <c r="Q100" s="5"/>
    </row>
    <row r="101" spans="1:17" x14ac:dyDescent="0.2">
      <c r="A101" s="9">
        <v>39780</v>
      </c>
      <c r="B101" s="16">
        <v>83.78</v>
      </c>
      <c r="C101" s="16">
        <v>191.04400000000001</v>
      </c>
      <c r="D101" s="2"/>
      <c r="E101" s="5">
        <f t="shared" si="6"/>
        <v>-0.43296875846012239</v>
      </c>
      <c r="F101" s="5">
        <f t="shared" si="6"/>
        <v>-0.56556126335705148</v>
      </c>
      <c r="G101" s="5">
        <f t="shared" si="7"/>
        <v>0.13259250489692909</v>
      </c>
      <c r="H101" s="5">
        <f t="shared" si="8"/>
        <v>3.7620108786813322E-3</v>
      </c>
      <c r="I101" s="5">
        <f t="shared" si="8"/>
        <v>0.43897442077671656</v>
      </c>
      <c r="J101" s="5">
        <f t="shared" si="4"/>
        <v>-0.43521240989803522</v>
      </c>
      <c r="K101" s="5">
        <f t="shared" si="9"/>
        <v>7.5127250660722567E-4</v>
      </c>
      <c r="L101" s="5">
        <f t="shared" si="9"/>
        <v>7.5500495466889417E-2</v>
      </c>
      <c r="M101" s="5">
        <f t="shared" si="5"/>
        <v>-7.4749222960282191E-2</v>
      </c>
      <c r="N101" s="5"/>
      <c r="O101" s="5"/>
      <c r="P101" s="5"/>
      <c r="Q101" s="5"/>
    </row>
    <row r="102" spans="1:17" x14ac:dyDescent="0.2">
      <c r="A102" s="9">
        <v>39813</v>
      </c>
      <c r="B102" s="16">
        <v>86.468000000000004</v>
      </c>
      <c r="C102" s="16">
        <v>205.94399999999999</v>
      </c>
      <c r="D102" s="2"/>
      <c r="E102" s="5">
        <f t="shared" si="6"/>
        <v>-0.40712806659078749</v>
      </c>
      <c r="F102" s="5">
        <f t="shared" si="6"/>
        <v>-0.53332426920462273</v>
      </c>
      <c r="G102" s="5">
        <f t="shared" si="7"/>
        <v>0.12619620261383524</v>
      </c>
      <c r="H102" s="5">
        <f t="shared" si="8"/>
        <v>-2.5119509335257417E-2</v>
      </c>
      <c r="I102" s="5">
        <f t="shared" si="8"/>
        <v>0.44646958427274042</v>
      </c>
      <c r="J102" s="5">
        <f t="shared" si="4"/>
        <v>-0.47158909360799783</v>
      </c>
      <c r="K102" s="5">
        <f t="shared" si="9"/>
        <v>-5.0751554927391807E-3</v>
      </c>
      <c r="L102" s="5">
        <f t="shared" si="9"/>
        <v>7.6618556947973815E-2</v>
      </c>
      <c r="M102" s="5">
        <f t="shared" si="5"/>
        <v>-8.1693712440712996E-2</v>
      </c>
      <c r="N102" s="5"/>
      <c r="O102" s="5"/>
      <c r="P102" s="5"/>
      <c r="Q102" s="5"/>
    </row>
    <row r="103" spans="1:17" x14ac:dyDescent="0.2">
      <c r="A103" s="9">
        <v>39843</v>
      </c>
      <c r="B103" s="16">
        <v>78.893000000000001</v>
      </c>
      <c r="C103" s="16">
        <v>192.64400000000001</v>
      </c>
      <c r="D103" s="2"/>
      <c r="E103" s="5">
        <f t="shared" si="6"/>
        <v>-0.41430586488492938</v>
      </c>
      <c r="F103" s="5">
        <f t="shared" si="6"/>
        <v>-0.50121689779094214</v>
      </c>
      <c r="G103" s="5">
        <f t="shared" si="7"/>
        <v>8.6911032906012764E-2</v>
      </c>
      <c r="H103" s="5">
        <f t="shared" si="8"/>
        <v>-0.124578339991123</v>
      </c>
      <c r="I103" s="5">
        <f t="shared" si="8"/>
        <v>0.30739943942612458</v>
      </c>
      <c r="J103" s="5">
        <f t="shared" si="4"/>
        <v>-0.43197777941724758</v>
      </c>
      <c r="K103" s="5">
        <f t="shared" si="9"/>
        <v>-2.6258997907137038E-2</v>
      </c>
      <c r="L103" s="5">
        <f t="shared" si="9"/>
        <v>5.507093399845564E-2</v>
      </c>
      <c r="M103" s="5">
        <f t="shared" si="5"/>
        <v>-8.1329931905592678E-2</v>
      </c>
      <c r="N103" s="5"/>
      <c r="O103" s="5"/>
      <c r="P103" s="5"/>
      <c r="Q103" s="5"/>
    </row>
    <row r="104" spans="1:17" x14ac:dyDescent="0.2">
      <c r="A104" s="9">
        <v>39871</v>
      </c>
      <c r="B104" s="16">
        <v>70.817999999999998</v>
      </c>
      <c r="C104" s="16">
        <v>181.77699999999999</v>
      </c>
      <c r="D104" s="2"/>
      <c r="E104" s="5">
        <f t="shared" si="6"/>
        <v>-0.4711917562724014</v>
      </c>
      <c r="F104" s="5">
        <f t="shared" si="6"/>
        <v>-0.5617043131052043</v>
      </c>
      <c r="G104" s="5">
        <f t="shared" si="7"/>
        <v>9.0512556832802904E-2</v>
      </c>
      <c r="H104" s="5">
        <f t="shared" si="8"/>
        <v>-0.22712241757522189</v>
      </c>
      <c r="I104" s="5">
        <f t="shared" si="8"/>
        <v>0.17955822615602246</v>
      </c>
      <c r="J104" s="5">
        <f t="shared" si="4"/>
        <v>-0.40668064373124435</v>
      </c>
      <c r="K104" s="5">
        <f t="shared" si="9"/>
        <v>-5.0221920266866671E-2</v>
      </c>
      <c r="L104" s="5">
        <f t="shared" si="9"/>
        <v>3.357947570544817E-2</v>
      </c>
      <c r="M104" s="5">
        <f t="shared" si="5"/>
        <v>-8.380139597231484E-2</v>
      </c>
      <c r="N104" s="5"/>
      <c r="O104" s="5"/>
      <c r="P104" s="5"/>
      <c r="Q104" s="5"/>
    </row>
    <row r="105" spans="1:17" x14ac:dyDescent="0.2">
      <c r="A105" s="9">
        <v>39903</v>
      </c>
      <c r="B105" s="16">
        <v>76.158000000000001</v>
      </c>
      <c r="C105" s="16">
        <v>207.9</v>
      </c>
      <c r="D105" s="2"/>
      <c r="E105" s="5">
        <f t="shared" si="6"/>
        <v>-0.42581632576128836</v>
      </c>
      <c r="F105" s="5">
        <f t="shared" si="6"/>
        <v>-0.47070819193001834</v>
      </c>
      <c r="G105" s="5">
        <f t="shared" si="7"/>
        <v>4.4891866168729977E-2</v>
      </c>
      <c r="H105" s="5">
        <f t="shared" si="8"/>
        <v>-0.16329198756330954</v>
      </c>
      <c r="I105" s="5">
        <f t="shared" si="8"/>
        <v>0.33241899097620986</v>
      </c>
      <c r="J105" s="5">
        <f t="shared" si="4"/>
        <v>-0.4957109785395194</v>
      </c>
      <c r="K105" s="5">
        <f t="shared" si="9"/>
        <v>-3.5027836234519105E-2</v>
      </c>
      <c r="L105" s="5">
        <f t="shared" si="9"/>
        <v>5.9078527199829534E-2</v>
      </c>
      <c r="M105" s="5">
        <f t="shared" si="5"/>
        <v>-9.4106363434348639E-2</v>
      </c>
      <c r="N105" s="5"/>
      <c r="O105" s="5"/>
      <c r="P105" s="5"/>
      <c r="Q105" s="5"/>
    </row>
    <row r="106" spans="1:17" x14ac:dyDescent="0.2">
      <c r="A106" s="9">
        <v>39933</v>
      </c>
      <c r="B106" s="16">
        <v>84.700999999999993</v>
      </c>
      <c r="C106" s="16">
        <v>242.49600000000001</v>
      </c>
      <c r="D106" s="2"/>
      <c r="E106" s="5">
        <f t="shared" si="6"/>
        <v>-0.39329408056844883</v>
      </c>
      <c r="F106" s="5">
        <f t="shared" si="6"/>
        <v>-0.42897107131503653</v>
      </c>
      <c r="G106" s="5">
        <f t="shared" si="7"/>
        <v>3.56769907465877E-2</v>
      </c>
      <c r="H106" s="5">
        <f t="shared" si="8"/>
        <v>-4.996859437390655E-2</v>
      </c>
      <c r="I106" s="5">
        <f t="shared" si="8"/>
        <v>0.69274585357681362</v>
      </c>
      <c r="J106" s="5">
        <f t="shared" si="4"/>
        <v>-0.74271444795072017</v>
      </c>
      <c r="K106" s="5">
        <f t="shared" si="9"/>
        <v>-1.0199674169353745E-2</v>
      </c>
      <c r="L106" s="5">
        <f t="shared" si="9"/>
        <v>0.11101098175026447</v>
      </c>
      <c r="M106" s="5">
        <f t="shared" si="5"/>
        <v>-0.12121065591961822</v>
      </c>
      <c r="N106" s="5"/>
      <c r="O106" s="5"/>
      <c r="P106" s="5"/>
      <c r="Q106" s="5"/>
    </row>
    <row r="107" spans="1:17" x14ac:dyDescent="0.2">
      <c r="A107" s="9">
        <v>39962</v>
      </c>
      <c r="B107" s="16">
        <v>92.376000000000005</v>
      </c>
      <c r="C107" s="16">
        <v>283.93099999999998</v>
      </c>
      <c r="D107" s="2"/>
      <c r="E107" s="5">
        <f t="shared" si="6"/>
        <v>-0.34825768853580918</v>
      </c>
      <c r="F107" s="5">
        <f t="shared" si="6"/>
        <v>-0.34357891913886218</v>
      </c>
      <c r="G107" s="5">
        <f t="shared" si="7"/>
        <v>-4.6787693969470023E-3</v>
      </c>
      <c r="H107" s="5">
        <f t="shared" si="8"/>
        <v>2.6753659593860224E-2</v>
      </c>
      <c r="I107" s="5">
        <f t="shared" si="8"/>
        <v>1.0223293779113662</v>
      </c>
      <c r="J107" s="5">
        <f t="shared" si="4"/>
        <v>-0.99557571831750602</v>
      </c>
      <c r="K107" s="5">
        <f t="shared" si="9"/>
        <v>5.2943735430865946E-3</v>
      </c>
      <c r="L107" s="5">
        <f t="shared" si="9"/>
        <v>0.15125194825806565</v>
      </c>
      <c r="M107" s="5">
        <f t="shared" si="5"/>
        <v>-0.14595757471497905</v>
      </c>
      <c r="N107" s="5"/>
      <c r="O107" s="5"/>
      <c r="P107" s="5"/>
      <c r="Q107" s="5"/>
    </row>
    <row r="108" spans="1:17" x14ac:dyDescent="0.2">
      <c r="A108" s="9">
        <v>39994</v>
      </c>
      <c r="B108" s="16">
        <v>91.959000000000003</v>
      </c>
      <c r="C108" s="16">
        <v>280.10599999999999</v>
      </c>
      <c r="D108" s="2"/>
      <c r="E108" s="5">
        <f t="shared" si="6"/>
        <v>-0.29496595927379776</v>
      </c>
      <c r="F108" s="5">
        <f t="shared" si="6"/>
        <v>-0.28066544083657774</v>
      </c>
      <c r="G108" s="5">
        <f t="shared" si="7"/>
        <v>-1.4300518437220022E-2</v>
      </c>
      <c r="H108" s="5">
        <f t="shared" si="8"/>
        <v>1.5574627515901884E-3</v>
      </c>
      <c r="I108" s="5">
        <f t="shared" si="8"/>
        <v>0.98662373400663839</v>
      </c>
      <c r="J108" s="5">
        <f t="shared" si="4"/>
        <v>-0.9850662712550482</v>
      </c>
      <c r="K108" s="5">
        <f t="shared" si="9"/>
        <v>3.1129867624302143E-4</v>
      </c>
      <c r="L108" s="5">
        <f t="shared" si="9"/>
        <v>0.14715769834440029</v>
      </c>
      <c r="M108" s="5">
        <f t="shared" si="5"/>
        <v>-0.14684639966815727</v>
      </c>
      <c r="N108" s="5"/>
      <c r="O108" s="5"/>
      <c r="P108" s="5"/>
      <c r="Q108" s="5"/>
    </row>
    <row r="109" spans="1:17" x14ac:dyDescent="0.2">
      <c r="A109" s="9">
        <v>40025</v>
      </c>
      <c r="B109" s="16">
        <v>99.747</v>
      </c>
      <c r="C109" s="16">
        <v>311.60300000000001</v>
      </c>
      <c r="D109" s="2"/>
      <c r="E109" s="5">
        <f t="shared" si="6"/>
        <v>-0.21610279382294006</v>
      </c>
      <c r="F109" s="5">
        <f t="shared" si="6"/>
        <v>-0.16841113613800618</v>
      </c>
      <c r="G109" s="5">
        <f t="shared" si="7"/>
        <v>-4.7691657684933886E-2</v>
      </c>
      <c r="H109" s="5">
        <f t="shared" si="8"/>
        <v>0.12304938188205106</v>
      </c>
      <c r="I109" s="5">
        <f t="shared" si="8"/>
        <v>1.2512227720983997</v>
      </c>
      <c r="J109" s="5">
        <f t="shared" si="4"/>
        <v>-1.1281733902163487</v>
      </c>
      <c r="K109" s="5">
        <f t="shared" si="9"/>
        <v>2.3480966633494971E-2</v>
      </c>
      <c r="L109" s="5">
        <f t="shared" si="9"/>
        <v>0.17620682377841601</v>
      </c>
      <c r="M109" s="5">
        <f t="shared" si="5"/>
        <v>-0.15272585714492104</v>
      </c>
      <c r="N109" s="5"/>
      <c r="O109" s="5"/>
      <c r="P109" s="5"/>
      <c r="Q109" s="5"/>
    </row>
    <row r="110" spans="1:17" x14ac:dyDescent="0.2">
      <c r="A110" s="9">
        <v>40056</v>
      </c>
      <c r="B110" s="16">
        <v>103.86199999999999</v>
      </c>
      <c r="C110" s="16">
        <v>310.488</v>
      </c>
      <c r="D110" s="2"/>
      <c r="E110" s="5">
        <f t="shared" si="6"/>
        <v>-0.17213728897320224</v>
      </c>
      <c r="F110" s="5">
        <f t="shared" si="6"/>
        <v>-9.9455301672380592E-2</v>
      </c>
      <c r="G110" s="5">
        <f t="shared" si="7"/>
        <v>-7.2681987300821649E-2</v>
      </c>
      <c r="H110" s="5">
        <f t="shared" si="8"/>
        <v>0.16426777867455833</v>
      </c>
      <c r="I110" s="5">
        <f t="shared" si="8"/>
        <v>1.1538482883007872</v>
      </c>
      <c r="J110" s="5">
        <f t="shared" si="4"/>
        <v>-0.9895805096262289</v>
      </c>
      <c r="K110" s="5">
        <f t="shared" si="9"/>
        <v>3.0885843295611393E-2</v>
      </c>
      <c r="L110" s="5">
        <f t="shared" si="9"/>
        <v>0.16585092571922777</v>
      </c>
      <c r="M110" s="5">
        <f t="shared" si="5"/>
        <v>-0.13496508242361638</v>
      </c>
      <c r="N110" s="5"/>
      <c r="O110" s="5"/>
      <c r="P110" s="5"/>
      <c r="Q110" s="5"/>
    </row>
    <row r="111" spans="1:17" x14ac:dyDescent="0.2">
      <c r="A111" s="9">
        <v>40086</v>
      </c>
      <c r="B111" s="16">
        <v>108.002</v>
      </c>
      <c r="C111" s="16">
        <v>338.67099999999999</v>
      </c>
      <c r="D111" s="2"/>
      <c r="E111" s="5">
        <f t="shared" si="6"/>
        <v>-2.292465802996313E-2</v>
      </c>
      <c r="F111" s="5">
        <f t="shared" si="6"/>
        <v>0.19065465245868229</v>
      </c>
      <c r="G111" s="5">
        <f t="shared" si="7"/>
        <v>-0.21357931048864542</v>
      </c>
      <c r="H111" s="5">
        <f t="shared" si="8"/>
        <v>0.18819309980637211</v>
      </c>
      <c r="I111" s="5">
        <f t="shared" si="8"/>
        <v>1.2212012697413295</v>
      </c>
      <c r="J111" s="5">
        <f t="shared" si="4"/>
        <v>-1.0330081699349574</v>
      </c>
      <c r="K111" s="5">
        <f t="shared" si="9"/>
        <v>3.5088313293990314E-2</v>
      </c>
      <c r="L111" s="5">
        <f t="shared" si="9"/>
        <v>0.17305285977915275</v>
      </c>
      <c r="M111" s="5">
        <f t="shared" si="5"/>
        <v>-0.13796454648516243</v>
      </c>
      <c r="N111" s="5"/>
      <c r="O111" s="5"/>
      <c r="P111" s="5"/>
      <c r="Q111" s="5"/>
    </row>
    <row r="112" spans="1:17" x14ac:dyDescent="0.2">
      <c r="A112" s="9">
        <v>40116</v>
      </c>
      <c r="B112" s="16">
        <v>106.081</v>
      </c>
      <c r="C112" s="16">
        <v>339.09</v>
      </c>
      <c r="D112" s="2"/>
      <c r="E112" s="5">
        <f t="shared" si="6"/>
        <v>0.18423050302529642</v>
      </c>
      <c r="F112" s="5">
        <f t="shared" si="6"/>
        <v>0.64131928982168085</v>
      </c>
      <c r="G112" s="5">
        <f t="shared" si="7"/>
        <v>-0.45708878679638443</v>
      </c>
      <c r="H112" s="5">
        <f t="shared" si="8"/>
        <v>0.13918599656357378</v>
      </c>
      <c r="I112" s="5">
        <f t="shared" si="8"/>
        <v>1.1720526534926172</v>
      </c>
      <c r="J112" s="5">
        <f t="shared" si="4"/>
        <v>-1.0328666569290434</v>
      </c>
      <c r="K112" s="5">
        <f t="shared" si="9"/>
        <v>2.6405398398088975E-2</v>
      </c>
      <c r="L112" s="5">
        <f t="shared" si="9"/>
        <v>0.16781505523004037</v>
      </c>
      <c r="M112" s="5">
        <f t="shared" si="5"/>
        <v>-0.14140965683195139</v>
      </c>
      <c r="N112" s="5"/>
      <c r="O112" s="5"/>
      <c r="P112" s="5"/>
      <c r="Q112" s="5"/>
    </row>
    <row r="113" spans="1:19" x14ac:dyDescent="0.2">
      <c r="A113" s="9">
        <v>40147</v>
      </c>
      <c r="B113" s="16">
        <v>110.416</v>
      </c>
      <c r="C113" s="16">
        <v>353.65499999999997</v>
      </c>
      <c r="D113" s="2"/>
      <c r="E113" s="5">
        <f t="shared" si="6"/>
        <v>0.31792790642158031</v>
      </c>
      <c r="F113" s="5">
        <f t="shared" si="6"/>
        <v>0.8511704110047944</v>
      </c>
      <c r="G113" s="5">
        <f t="shared" si="7"/>
        <v>-0.53324250458321409</v>
      </c>
      <c r="H113" s="5">
        <f t="shared" si="8"/>
        <v>0.12655593192670289</v>
      </c>
      <c r="I113" s="5">
        <f t="shared" si="8"/>
        <v>1.0734081035604777</v>
      </c>
      <c r="J113" s="5">
        <f t="shared" si="4"/>
        <v>-0.94685217163377478</v>
      </c>
      <c r="K113" s="5">
        <f t="shared" si="9"/>
        <v>2.4119302465420045E-2</v>
      </c>
      <c r="L113" s="5">
        <f t="shared" si="9"/>
        <v>0.15700958906727314</v>
      </c>
      <c r="M113" s="5">
        <f t="shared" si="5"/>
        <v>-0.13289028660185309</v>
      </c>
      <c r="N113" s="5"/>
      <c r="O113" s="5"/>
      <c r="P113" s="5"/>
      <c r="Q113" s="5"/>
    </row>
    <row r="114" spans="1:19" x14ac:dyDescent="0.2">
      <c r="A114" s="9">
        <v>40178</v>
      </c>
      <c r="B114" s="16">
        <v>112.398</v>
      </c>
      <c r="C114" s="16">
        <v>367.62200000000001</v>
      </c>
      <c r="D114" s="2"/>
      <c r="E114" s="5">
        <f t="shared" si="6"/>
        <v>0.29987972429106713</v>
      </c>
      <c r="F114" s="5">
        <f t="shared" si="6"/>
        <v>0.78505807403954497</v>
      </c>
      <c r="G114" s="5">
        <f t="shared" si="7"/>
        <v>-0.48517834974847784</v>
      </c>
      <c r="H114" s="5">
        <f t="shared" si="8"/>
        <v>0.104616080115574</v>
      </c>
      <c r="I114" s="5">
        <f t="shared" si="8"/>
        <v>1.0565230282111671</v>
      </c>
      <c r="J114" s="5">
        <f t="shared" si="4"/>
        <v>-0.95190694809559306</v>
      </c>
      <c r="K114" s="5">
        <f t="shared" si="9"/>
        <v>2.0098883451737937E-2</v>
      </c>
      <c r="L114" s="5">
        <f t="shared" si="9"/>
        <v>0.15511896801397373</v>
      </c>
      <c r="M114" s="5">
        <f t="shared" si="5"/>
        <v>-0.1350200845622358</v>
      </c>
      <c r="N114" s="5"/>
      <c r="O114" s="5"/>
      <c r="P114" s="5"/>
      <c r="Q114" s="5"/>
    </row>
    <row r="115" spans="1:19" x14ac:dyDescent="0.2">
      <c r="A115" s="9">
        <v>40207</v>
      </c>
      <c r="B115" s="16">
        <v>107.753</v>
      </c>
      <c r="C115" s="16">
        <v>347.11900000000003</v>
      </c>
      <c r="D115" s="2"/>
      <c r="E115" s="5">
        <f t="shared" si="6"/>
        <v>0.36581192247727934</v>
      </c>
      <c r="F115" s="5">
        <f t="shared" si="6"/>
        <v>0.80186769377712275</v>
      </c>
      <c r="G115" s="5">
        <f t="shared" si="7"/>
        <v>-0.43605577129984341</v>
      </c>
      <c r="H115" s="5">
        <f t="shared" si="8"/>
        <v>8.3358468560857268E-2</v>
      </c>
      <c r="I115" s="5">
        <f t="shared" si="8"/>
        <v>0.93690747881013126</v>
      </c>
      <c r="J115" s="5">
        <f t="shared" si="4"/>
        <v>-0.85354901024927399</v>
      </c>
      <c r="K115" s="5">
        <f t="shared" si="9"/>
        <v>1.6142079930547837E-2</v>
      </c>
      <c r="L115" s="5">
        <f t="shared" si="9"/>
        <v>0.14135770563204786</v>
      </c>
      <c r="M115" s="5">
        <f t="shared" si="5"/>
        <v>-0.12521562570150002</v>
      </c>
      <c r="N115" s="5"/>
      <c r="O115" s="5"/>
      <c r="P115" s="5"/>
      <c r="Q115" s="5"/>
    </row>
    <row r="116" spans="1:19" x14ac:dyDescent="0.2">
      <c r="A116" s="9">
        <v>40235</v>
      </c>
      <c r="B116" s="16">
        <v>109.27200000000001</v>
      </c>
      <c r="C116" s="16">
        <v>348.34</v>
      </c>
      <c r="D116" s="2"/>
      <c r="E116" s="5">
        <f t="shared" si="6"/>
        <v>0.5429975429975431</v>
      </c>
      <c r="F116" s="5">
        <f t="shared" si="6"/>
        <v>0.91630404286570899</v>
      </c>
      <c r="G116" s="5">
        <f t="shared" si="7"/>
        <v>-0.37330649986816589</v>
      </c>
      <c r="H116" s="5">
        <f t="shared" si="8"/>
        <v>6.489431163692716E-2</v>
      </c>
      <c r="I116" s="5">
        <f t="shared" si="8"/>
        <v>0.78774332944998426</v>
      </c>
      <c r="J116" s="5">
        <f t="shared" si="4"/>
        <v>-0.7228490178130571</v>
      </c>
      <c r="K116" s="5">
        <f t="shared" si="9"/>
        <v>1.2654510447953848E-2</v>
      </c>
      <c r="L116" s="5">
        <f t="shared" si="9"/>
        <v>0.12321018595116628</v>
      </c>
      <c r="M116" s="5">
        <f t="shared" si="5"/>
        <v>-0.11055567550321244</v>
      </c>
      <c r="N116" s="5"/>
      <c r="O116" s="5"/>
      <c r="P116" s="5"/>
      <c r="Q116" s="5"/>
    </row>
    <row r="117" spans="1:19" x14ac:dyDescent="0.2">
      <c r="A117" s="9">
        <v>40268</v>
      </c>
      <c r="B117" s="16">
        <v>116.039</v>
      </c>
      <c r="C117" s="16">
        <v>376.46300000000002</v>
      </c>
      <c r="D117" s="2"/>
      <c r="E117" s="5">
        <f t="shared" si="6"/>
        <v>0.52366133564431849</v>
      </c>
      <c r="F117" s="5">
        <f t="shared" si="6"/>
        <v>0.81078884078884084</v>
      </c>
      <c r="G117" s="5">
        <f t="shared" si="7"/>
        <v>-0.28712750514452234</v>
      </c>
      <c r="H117" s="5">
        <f t="shared" si="8"/>
        <v>0.15322845131731944</v>
      </c>
      <c r="I117" s="5">
        <f t="shared" si="8"/>
        <v>1.0687962983316113</v>
      </c>
      <c r="J117" s="5">
        <f t="shared" si="4"/>
        <v>-0.91556784701429184</v>
      </c>
      <c r="K117" s="5">
        <f t="shared" si="9"/>
        <v>2.8923460443561311E-2</v>
      </c>
      <c r="L117" s="5">
        <f t="shared" si="9"/>
        <v>0.15649443176756783</v>
      </c>
      <c r="M117" s="5">
        <f t="shared" si="5"/>
        <v>-0.12757097132400652</v>
      </c>
      <c r="N117" s="5"/>
      <c r="O117" s="5"/>
      <c r="P117" s="5"/>
      <c r="Q117" s="5"/>
    </row>
    <row r="118" spans="1:19" x14ac:dyDescent="0.2">
      <c r="A118" s="9">
        <v>40298</v>
      </c>
      <c r="B118" s="16">
        <v>116.05500000000001</v>
      </c>
      <c r="C118" s="16">
        <v>381.024</v>
      </c>
      <c r="D118" s="2"/>
      <c r="E118" s="5">
        <f t="shared" si="6"/>
        <v>0.37017272523346856</v>
      </c>
      <c r="F118" s="5">
        <f t="shared" si="6"/>
        <v>0.57125890736342044</v>
      </c>
      <c r="G118" s="5">
        <f t="shared" si="7"/>
        <v>-0.20108618212995188</v>
      </c>
      <c r="H118" s="5">
        <f t="shared" si="8"/>
        <v>0.17907324060998286</v>
      </c>
      <c r="I118" s="5">
        <f t="shared" si="8"/>
        <v>1.1516203899778077</v>
      </c>
      <c r="J118" s="5">
        <f t="shared" si="4"/>
        <v>-0.97254714936782483</v>
      </c>
      <c r="K118" s="5">
        <f t="shared" si="9"/>
        <v>3.3494468699197144E-2</v>
      </c>
      <c r="L118" s="5">
        <f t="shared" si="9"/>
        <v>0.16560963921056171</v>
      </c>
      <c r="M118" s="5">
        <f t="shared" si="5"/>
        <v>-0.13211517051136457</v>
      </c>
      <c r="N118" s="5"/>
      <c r="O118" s="5"/>
      <c r="P118" s="5"/>
      <c r="Q118" s="5"/>
    </row>
    <row r="119" spans="1:19" x14ac:dyDescent="0.2">
      <c r="A119" s="9">
        <v>40329</v>
      </c>
      <c r="B119" s="16">
        <v>104.93899999999999</v>
      </c>
      <c r="C119" s="16">
        <v>347.51</v>
      </c>
      <c r="D119" s="2"/>
      <c r="E119" s="5">
        <f t="shared" si="6"/>
        <v>0.13599852775612709</v>
      </c>
      <c r="F119" s="5">
        <f t="shared" si="6"/>
        <v>0.22392412241002213</v>
      </c>
      <c r="G119" s="5">
        <f t="shared" si="7"/>
        <v>-8.7925594653895045E-2</v>
      </c>
      <c r="H119" s="5">
        <f t="shared" si="8"/>
        <v>4.7525404779492408E-2</v>
      </c>
      <c r="I119" s="5">
        <f t="shared" si="8"/>
        <v>0.89636072927296429</v>
      </c>
      <c r="J119" s="5">
        <f t="shared" si="4"/>
        <v>-0.84883532449347188</v>
      </c>
      <c r="K119" s="5">
        <f t="shared" si="9"/>
        <v>9.3293748886527084E-3</v>
      </c>
      <c r="L119" s="5">
        <f t="shared" si="9"/>
        <v>0.136538601250483</v>
      </c>
      <c r="M119" s="5">
        <f t="shared" si="5"/>
        <v>-0.1272092263618303</v>
      </c>
      <c r="N119" s="5"/>
      <c r="O119" s="5"/>
      <c r="P119" s="5"/>
      <c r="Q119" s="5"/>
    </row>
    <row r="120" spans="1:19" x14ac:dyDescent="0.2">
      <c r="A120" s="9">
        <v>40359</v>
      </c>
      <c r="B120" s="16">
        <v>101.34099999999999</v>
      </c>
      <c r="C120" s="16">
        <v>344.95600000000002</v>
      </c>
      <c r="D120" s="2"/>
      <c r="E120" s="5">
        <f t="shared" si="6"/>
        <v>0.10202372796572368</v>
      </c>
      <c r="F120" s="5">
        <f t="shared" si="6"/>
        <v>0.23151949619072787</v>
      </c>
      <c r="G120" s="5">
        <f t="shared" si="7"/>
        <v>-0.12949576822500419</v>
      </c>
      <c r="H120" s="5">
        <f t="shared" si="8"/>
        <v>2.9393135663671188E-3</v>
      </c>
      <c r="I120" s="5">
        <f t="shared" si="8"/>
        <v>0.82056925114921597</v>
      </c>
      <c r="J120" s="5">
        <f t="shared" si="4"/>
        <v>-0.81762993758284885</v>
      </c>
      <c r="K120" s="5">
        <f t="shared" si="9"/>
        <v>5.8717276456232703E-4</v>
      </c>
      <c r="L120" s="5">
        <f t="shared" si="9"/>
        <v>0.12730501924670889</v>
      </c>
      <c r="M120" s="5">
        <f t="shared" si="5"/>
        <v>-0.12671784648214657</v>
      </c>
      <c r="N120" s="5"/>
      <c r="O120" s="5"/>
      <c r="P120" s="5"/>
      <c r="Q120" s="5"/>
    </row>
    <row r="121" spans="1:19" x14ac:dyDescent="0.2">
      <c r="A121" s="9">
        <v>40389</v>
      </c>
      <c r="B121" s="16">
        <v>109.557</v>
      </c>
      <c r="C121" s="16">
        <v>373.68200000000002</v>
      </c>
      <c r="D121" s="2"/>
      <c r="E121" s="5">
        <f t="shared" si="6"/>
        <v>9.8348822520978096E-2</v>
      </c>
      <c r="F121" s="5">
        <f t="shared" si="6"/>
        <v>0.19922465444812798</v>
      </c>
      <c r="G121" s="5">
        <f t="shared" si="7"/>
        <v>-0.10087583192714988</v>
      </c>
      <c r="H121" s="5">
        <f t="shared" si="8"/>
        <v>4.7650467611452196E-2</v>
      </c>
      <c r="I121" s="5">
        <f t="shared" si="8"/>
        <v>0.84333147527883146</v>
      </c>
      <c r="J121" s="5">
        <f t="shared" si="4"/>
        <v>-0.79568100766737926</v>
      </c>
      <c r="K121" s="5">
        <f t="shared" si="9"/>
        <v>9.3534742683334393E-3</v>
      </c>
      <c r="L121" s="5">
        <f t="shared" si="9"/>
        <v>0.13010992163436574</v>
      </c>
      <c r="M121" s="5">
        <f t="shared" si="5"/>
        <v>-0.1207564473660323</v>
      </c>
      <c r="N121" s="5"/>
      <c r="O121" s="5"/>
      <c r="P121" s="5"/>
      <c r="Q121" s="5"/>
    </row>
    <row r="122" spans="1:19" x14ac:dyDescent="0.2">
      <c r="A122" s="9">
        <v>40421</v>
      </c>
      <c r="B122" s="16">
        <v>105.46599999999999</v>
      </c>
      <c r="C122" s="16">
        <v>366.42500000000001</v>
      </c>
      <c r="D122" s="2"/>
      <c r="E122" s="5">
        <f t="shared" si="6"/>
        <v>1.5443569351639708E-2</v>
      </c>
      <c r="F122" s="5">
        <f t="shared" si="6"/>
        <v>0.18015833140089144</v>
      </c>
      <c r="G122" s="5">
        <f t="shared" si="7"/>
        <v>-0.16471476204925173</v>
      </c>
      <c r="H122" s="5">
        <f t="shared" si="8"/>
        <v>9.8707313832302468E-4</v>
      </c>
      <c r="I122" s="5">
        <f t="shared" si="8"/>
        <v>0.79218613204732558</v>
      </c>
      <c r="J122" s="5">
        <f t="shared" si="4"/>
        <v>-0.79119905890900255</v>
      </c>
      <c r="K122" s="5">
        <f t="shared" si="9"/>
        <v>1.9733672872468411E-4</v>
      </c>
      <c r="L122" s="5">
        <f t="shared" si="9"/>
        <v>0.12376790001251448</v>
      </c>
      <c r="M122" s="5">
        <f t="shared" si="5"/>
        <v>-0.12357056328378979</v>
      </c>
      <c r="N122" s="5"/>
      <c r="O122" s="5"/>
      <c r="P122" s="5"/>
      <c r="Q122" s="5"/>
    </row>
    <row r="123" spans="1:19" x14ac:dyDescent="0.2">
      <c r="A123" s="9">
        <v>40451</v>
      </c>
      <c r="B123" s="16">
        <v>115.301</v>
      </c>
      <c r="C123" s="16">
        <v>407.14499999999998</v>
      </c>
      <c r="D123" s="2"/>
      <c r="E123" s="5">
        <f t="shared" si="6"/>
        <v>6.7582081813299721E-2</v>
      </c>
      <c r="F123" s="5">
        <f t="shared" si="6"/>
        <v>0.20218442086863053</v>
      </c>
      <c r="G123" s="5">
        <f t="shared" si="7"/>
        <v>-0.13460233905533081</v>
      </c>
      <c r="H123" s="5">
        <f t="shared" si="8"/>
        <v>6.6624113081527048E-2</v>
      </c>
      <c r="I123" s="5">
        <f t="shared" si="8"/>
        <v>0.82171860668023888</v>
      </c>
      <c r="J123" s="5">
        <f t="shared" si="4"/>
        <v>-0.75509449359871184</v>
      </c>
      <c r="K123" s="5">
        <f t="shared" si="9"/>
        <v>1.2983285642550468E-2</v>
      </c>
      <c r="L123" s="5">
        <f t="shared" si="9"/>
        <v>0.12744732058348429</v>
      </c>
      <c r="M123" s="5">
        <f t="shared" si="5"/>
        <v>-0.11446403494093382</v>
      </c>
      <c r="N123" s="5"/>
      <c r="O123" s="5"/>
      <c r="P123" s="5"/>
      <c r="Q123" s="5"/>
    </row>
    <row r="124" spans="1:19" x14ac:dyDescent="0.2">
      <c r="A124" s="9">
        <v>40480</v>
      </c>
      <c r="B124" s="16">
        <v>119.598</v>
      </c>
      <c r="C124" s="16">
        <v>418.96699999999998</v>
      </c>
      <c r="D124" s="2"/>
      <c r="E124" s="5">
        <f t="shared" si="6"/>
        <v>0.12742149866611352</v>
      </c>
      <c r="F124" s="5">
        <f t="shared" si="6"/>
        <v>0.23556282992715794</v>
      </c>
      <c r="G124" s="5">
        <f t="shared" si="7"/>
        <v>-0.10814133126104442</v>
      </c>
      <c r="H124" s="5">
        <f t="shared" si="8"/>
        <v>0.13388827790208202</v>
      </c>
      <c r="I124" s="5">
        <f t="shared" si="8"/>
        <v>1.0057112218567932</v>
      </c>
      <c r="J124" s="5">
        <f t="shared" si="4"/>
        <v>-0.87182294395471116</v>
      </c>
      <c r="K124" s="5">
        <f t="shared" si="9"/>
        <v>2.5448969812026156E-2</v>
      </c>
      <c r="L124" s="5">
        <f t="shared" si="9"/>
        <v>0.14935365402748046</v>
      </c>
      <c r="M124" s="5">
        <f t="shared" si="5"/>
        <v>-0.12390468421545431</v>
      </c>
      <c r="N124" s="5"/>
      <c r="O124" s="5"/>
      <c r="P124" s="5"/>
      <c r="Q124" s="5"/>
      <c r="S124" s="6"/>
    </row>
    <row r="125" spans="1:19" x14ac:dyDescent="0.2">
      <c r="A125" s="9">
        <v>40512</v>
      </c>
      <c r="B125" s="16">
        <v>117.01600000000001</v>
      </c>
      <c r="C125" s="16">
        <v>407.90699999999998</v>
      </c>
      <c r="D125" s="2"/>
      <c r="E125" s="5">
        <f t="shared" si="6"/>
        <v>5.9773945804955986E-2</v>
      </c>
      <c r="F125" s="5">
        <f t="shared" si="6"/>
        <v>0.15340374093396103</v>
      </c>
      <c r="G125" s="5">
        <f t="shared" si="7"/>
        <v>-9.3629795129005045E-2</v>
      </c>
      <c r="H125" s="5">
        <f t="shared" si="8"/>
        <v>7.3629932746740678E-2</v>
      </c>
      <c r="I125" s="5">
        <f t="shared" si="8"/>
        <v>0.80356550690419026</v>
      </c>
      <c r="J125" s="5">
        <f t="shared" si="4"/>
        <v>-0.72993557415744958</v>
      </c>
      <c r="K125" s="5">
        <f t="shared" si="9"/>
        <v>1.4310502232791178E-2</v>
      </c>
      <c r="L125" s="5">
        <f t="shared" si="9"/>
        <v>0.1251913482877034</v>
      </c>
      <c r="M125" s="5">
        <f t="shared" si="5"/>
        <v>-0.11088084605491222</v>
      </c>
      <c r="N125" s="5"/>
      <c r="O125" s="5"/>
      <c r="P125" s="5"/>
      <c r="Q125" s="5"/>
    </row>
    <row r="126" spans="1:19" x14ac:dyDescent="0.2">
      <c r="A126" s="9">
        <v>40543</v>
      </c>
      <c r="B126" s="16">
        <v>125.62</v>
      </c>
      <c r="C126" s="16">
        <v>437.01499999999999</v>
      </c>
      <c r="D126" s="2"/>
      <c r="E126" s="5">
        <f t="shared" si="6"/>
        <v>0.11763554511646124</v>
      </c>
      <c r="F126" s="5">
        <f t="shared" si="6"/>
        <v>0.1887618260060604</v>
      </c>
      <c r="G126" s="5">
        <f t="shared" si="7"/>
        <v>-7.1126280889599158E-2</v>
      </c>
      <c r="H126" s="5">
        <f t="shared" si="8"/>
        <v>0.12759750460033215</v>
      </c>
      <c r="I126" s="5">
        <f t="shared" si="8"/>
        <v>0.82443066775210294</v>
      </c>
      <c r="J126" s="5">
        <f t="shared" si="4"/>
        <v>-0.6968331631517708</v>
      </c>
      <c r="K126" s="5">
        <f t="shared" si="9"/>
        <v>2.430860516715172E-2</v>
      </c>
      <c r="L126" s="5">
        <f t="shared" si="9"/>
        <v>0.12778281551156878</v>
      </c>
      <c r="M126" s="5">
        <f t="shared" si="5"/>
        <v>-0.10347421034441706</v>
      </c>
      <c r="N126" s="5">
        <f t="shared" ref="N126:O157" si="10">B126/B6-1</f>
        <v>0.25619999999999998</v>
      </c>
      <c r="O126" s="5">
        <f t="shared" si="10"/>
        <v>3.3701499999999998</v>
      </c>
      <c r="P126" s="5">
        <f t="shared" ref="P126:P189" si="11">N126-O126</f>
        <v>-3.11395</v>
      </c>
      <c r="Q126" s="5">
        <f t="shared" ref="Q126:R157" si="12">(B126/B6)^(1/10)-1</f>
        <v>2.3071246384260613E-2</v>
      </c>
      <c r="R126" s="5">
        <f t="shared" si="12"/>
        <v>0.1589097973680047</v>
      </c>
      <c r="S126" s="6">
        <f>Q126-R126</f>
        <v>-0.13583855098374409</v>
      </c>
    </row>
    <row r="127" spans="1:19" x14ac:dyDescent="0.2">
      <c r="A127" s="9">
        <v>40574</v>
      </c>
      <c r="B127" s="16">
        <v>128.458</v>
      </c>
      <c r="C127" s="16">
        <v>425.15899999999999</v>
      </c>
      <c r="D127" s="2"/>
      <c r="E127" s="5">
        <f t="shared" si="6"/>
        <v>0.19215242267036636</v>
      </c>
      <c r="F127" s="5">
        <f t="shared" si="6"/>
        <v>0.22482203509459286</v>
      </c>
      <c r="G127" s="5">
        <f t="shared" si="7"/>
        <v>-3.2669612424226502E-2</v>
      </c>
      <c r="H127" s="5">
        <f t="shared" si="8"/>
        <v>0.10378071833648406</v>
      </c>
      <c r="I127" s="5">
        <f t="shared" si="8"/>
        <v>0.59660144954748562</v>
      </c>
      <c r="J127" s="5">
        <f t="shared" si="4"/>
        <v>-0.49282073121100156</v>
      </c>
      <c r="K127" s="5">
        <f t="shared" si="9"/>
        <v>1.9944547565253989E-2</v>
      </c>
      <c r="L127" s="5">
        <f t="shared" si="9"/>
        <v>9.8093457104395876E-2</v>
      </c>
      <c r="M127" s="5">
        <f t="shared" si="5"/>
        <v>-7.8148909539141886E-2</v>
      </c>
      <c r="N127" s="5">
        <f t="shared" si="10"/>
        <v>0.2603064968702784</v>
      </c>
      <c r="O127" s="5">
        <f t="shared" si="10"/>
        <v>2.7373986884438897</v>
      </c>
      <c r="P127" s="5">
        <f t="shared" si="11"/>
        <v>-2.477092191573611</v>
      </c>
      <c r="Q127" s="5">
        <f t="shared" si="12"/>
        <v>2.3405195710432869E-2</v>
      </c>
      <c r="R127" s="5">
        <f t="shared" si="12"/>
        <v>0.1409245964007555</v>
      </c>
      <c r="S127" s="6">
        <f t="shared" ref="S127:S190" si="13">Q127-R127</f>
        <v>-0.11751940069032263</v>
      </c>
    </row>
    <row r="128" spans="1:19" x14ac:dyDescent="0.2">
      <c r="A128" s="9">
        <v>40602</v>
      </c>
      <c r="B128" s="16">
        <v>132.95599999999999</v>
      </c>
      <c r="C128" s="16">
        <v>421.19400000000002</v>
      </c>
      <c r="D128" s="2"/>
      <c r="E128" s="5">
        <f t="shared" si="6"/>
        <v>0.21674353905849597</v>
      </c>
      <c r="F128" s="5">
        <f t="shared" si="6"/>
        <v>0.20914623643566643</v>
      </c>
      <c r="G128" s="5">
        <f t="shared" si="7"/>
        <v>7.5973026228295382E-3</v>
      </c>
      <c r="H128" s="5">
        <f t="shared" si="8"/>
        <v>0.14413073222783468</v>
      </c>
      <c r="I128" s="5">
        <f t="shared" si="8"/>
        <v>0.58359087730379677</v>
      </c>
      <c r="J128" s="5">
        <f t="shared" si="4"/>
        <v>-0.43946014507596209</v>
      </c>
      <c r="K128" s="5">
        <f t="shared" si="9"/>
        <v>2.7294895698211974E-2</v>
      </c>
      <c r="L128" s="5">
        <f t="shared" si="9"/>
        <v>9.6297940494688872E-2</v>
      </c>
      <c r="M128" s="5">
        <f t="shared" si="5"/>
        <v>-6.9003044796476898E-2</v>
      </c>
      <c r="N128" s="5">
        <f t="shared" si="10"/>
        <v>0.42503751339764184</v>
      </c>
      <c r="O128" s="5">
        <f t="shared" si="10"/>
        <v>3.0174550032906975</v>
      </c>
      <c r="P128" s="5">
        <f t="shared" si="11"/>
        <v>-2.5924174898930556</v>
      </c>
      <c r="Q128" s="5">
        <f t="shared" si="12"/>
        <v>3.6054567576970786E-2</v>
      </c>
      <c r="R128" s="5">
        <f t="shared" si="12"/>
        <v>0.14919863672326805</v>
      </c>
      <c r="S128" s="6">
        <f t="shared" si="13"/>
        <v>-0.11314406914629727</v>
      </c>
    </row>
    <row r="129" spans="1:19" x14ac:dyDescent="0.2">
      <c r="A129" s="9">
        <v>40633</v>
      </c>
      <c r="B129" s="16">
        <v>131.64500000000001</v>
      </c>
      <c r="C129" s="16">
        <v>445.95800000000003</v>
      </c>
      <c r="D129" s="2"/>
      <c r="E129" s="5">
        <f t="shared" si="6"/>
        <v>0.13448926653969795</v>
      </c>
      <c r="F129" s="5">
        <f t="shared" si="6"/>
        <v>0.18459981459001273</v>
      </c>
      <c r="G129" s="5">
        <f t="shared" si="7"/>
        <v>-5.0110548050314785E-2</v>
      </c>
      <c r="H129" s="5">
        <f t="shared" si="8"/>
        <v>0.10847745911992068</v>
      </c>
      <c r="I129" s="5">
        <f t="shared" si="8"/>
        <v>0.66205644815647169</v>
      </c>
      <c r="J129" s="5">
        <f t="shared" si="4"/>
        <v>-0.55357898903655101</v>
      </c>
      <c r="K129" s="5">
        <f t="shared" si="9"/>
        <v>2.0811075178069238E-2</v>
      </c>
      <c r="L129" s="5">
        <f t="shared" si="9"/>
        <v>0.10695292941622569</v>
      </c>
      <c r="M129" s="5">
        <f t="shared" si="5"/>
        <v>-8.6141854238156457E-2</v>
      </c>
      <c r="N129" s="5">
        <f t="shared" si="10"/>
        <v>0.51045252191472756</v>
      </c>
      <c r="O129" s="5">
        <f t="shared" si="10"/>
        <v>3.7192820936114375</v>
      </c>
      <c r="P129" s="5">
        <f t="shared" si="11"/>
        <v>-3.2088295716967101</v>
      </c>
      <c r="Q129" s="5">
        <f t="shared" si="12"/>
        <v>4.2103148100852472E-2</v>
      </c>
      <c r="R129" s="5">
        <f t="shared" si="12"/>
        <v>0.16785142176535484</v>
      </c>
      <c r="S129" s="6">
        <f t="shared" si="13"/>
        <v>-0.12574827366450236</v>
      </c>
    </row>
    <row r="130" spans="1:19" x14ac:dyDescent="0.2">
      <c r="A130" s="9">
        <v>40662</v>
      </c>
      <c r="B130" s="16">
        <v>137.23699999999999</v>
      </c>
      <c r="C130" s="16">
        <v>459.791</v>
      </c>
      <c r="D130" s="2"/>
      <c r="E130" s="5">
        <f t="shared" si="6"/>
        <v>0.18251691008573512</v>
      </c>
      <c r="F130" s="5">
        <f t="shared" si="6"/>
        <v>0.20672451079197107</v>
      </c>
      <c r="G130" s="5">
        <f t="shared" si="7"/>
        <v>-2.4207600706235954E-2</v>
      </c>
      <c r="H130" s="5">
        <f t="shared" ref="H130:I161" si="14">B130/B70-1</f>
        <v>0.1215196907663012</v>
      </c>
      <c r="I130" s="5">
        <f t="shared" si="14"/>
        <v>0.59969035400539261</v>
      </c>
      <c r="J130" s="5">
        <f t="shared" si="4"/>
        <v>-0.47817066323909141</v>
      </c>
      <c r="K130" s="5">
        <f t="shared" ref="K130:L161" si="15">(B130/B70)^(1/5)-1</f>
        <v>2.3202000549971569E-2</v>
      </c>
      <c r="L130" s="5">
        <f t="shared" si="15"/>
        <v>9.8518019405142931E-2</v>
      </c>
      <c r="M130" s="5">
        <f t="shared" si="5"/>
        <v>-7.5316018855171363E-2</v>
      </c>
      <c r="N130" s="5">
        <f t="shared" si="10"/>
        <v>0.46650495292847904</v>
      </c>
      <c r="O130" s="5">
        <f t="shared" si="10"/>
        <v>3.6370934395643184</v>
      </c>
      <c r="P130" s="5">
        <f t="shared" si="11"/>
        <v>-3.1705884866358396</v>
      </c>
      <c r="Q130" s="5">
        <f t="shared" si="12"/>
        <v>3.9030636991605139E-2</v>
      </c>
      <c r="R130" s="5">
        <f t="shared" si="12"/>
        <v>0.16580143274330328</v>
      </c>
      <c r="S130" s="6">
        <f t="shared" si="13"/>
        <v>-0.12677079575169814</v>
      </c>
    </row>
    <row r="131" spans="1:19" x14ac:dyDescent="0.2">
      <c r="A131" s="9">
        <v>40694</v>
      </c>
      <c r="B131" s="16">
        <v>134.38999999999999</v>
      </c>
      <c r="C131" s="16">
        <v>447.73099999999999</v>
      </c>
      <c r="D131" s="2"/>
      <c r="E131" s="5">
        <f t="shared" si="6"/>
        <v>0.28064875784979848</v>
      </c>
      <c r="F131" s="5">
        <f t="shared" si="6"/>
        <v>0.28839745618831114</v>
      </c>
      <c r="G131" s="5">
        <f t="shared" si="7"/>
        <v>-7.7486983385126607E-3</v>
      </c>
      <c r="H131" s="5">
        <f t="shared" si="14"/>
        <v>0.13708667546620634</v>
      </c>
      <c r="I131" s="5">
        <f t="shared" si="14"/>
        <v>0.74007213201402222</v>
      </c>
      <c r="J131" s="5">
        <f t="shared" ref="J131:J194" si="16">H131-I131</f>
        <v>-0.60298545654781588</v>
      </c>
      <c r="K131" s="5">
        <f t="shared" si="15"/>
        <v>2.6026822009862949E-2</v>
      </c>
      <c r="L131" s="5">
        <f t="shared" si="15"/>
        <v>0.11715504301212509</v>
      </c>
      <c r="M131" s="5">
        <f t="shared" ref="M131:M194" si="17">K131-L131</f>
        <v>-9.1128221002262144E-2</v>
      </c>
      <c r="N131" s="5">
        <f t="shared" si="10"/>
        <v>0.45503562070981562</v>
      </c>
      <c r="O131" s="5">
        <f t="shared" si="10"/>
        <v>3.4637847322612485</v>
      </c>
      <c r="P131" s="5">
        <f t="shared" si="11"/>
        <v>-3.0087491115514329</v>
      </c>
      <c r="Q131" s="5">
        <f t="shared" si="12"/>
        <v>3.8215151373096168E-2</v>
      </c>
      <c r="R131" s="5">
        <f t="shared" si="12"/>
        <v>0.16136925365418064</v>
      </c>
      <c r="S131" s="6">
        <f t="shared" si="13"/>
        <v>-0.12315410228108448</v>
      </c>
    </row>
    <row r="132" spans="1:19" x14ac:dyDescent="0.2">
      <c r="A132" s="9">
        <v>40724</v>
      </c>
      <c r="B132" s="16">
        <v>132.26400000000001</v>
      </c>
      <c r="C132" s="16">
        <v>440.84399999999999</v>
      </c>
      <c r="D132" s="2"/>
      <c r="E132" s="5">
        <f t="shared" si="6"/>
        <v>0.30513809810441983</v>
      </c>
      <c r="F132" s="5">
        <f t="shared" si="6"/>
        <v>0.27797168334512223</v>
      </c>
      <c r="G132" s="5">
        <f t="shared" si="7"/>
        <v>2.7166414759297597E-2</v>
      </c>
      <c r="H132" s="5">
        <f t="shared" si="14"/>
        <v>0.11942989175052698</v>
      </c>
      <c r="I132" s="5">
        <f t="shared" si="14"/>
        <v>0.71750487967367538</v>
      </c>
      <c r="J132" s="5">
        <f t="shared" si="16"/>
        <v>-0.59807498792314839</v>
      </c>
      <c r="K132" s="5">
        <f t="shared" si="15"/>
        <v>2.2820396535768062E-2</v>
      </c>
      <c r="L132" s="5">
        <f t="shared" si="15"/>
        <v>0.11424218290333199</v>
      </c>
      <c r="M132" s="5">
        <f t="shared" si="17"/>
        <v>-9.1421786367563929E-2</v>
      </c>
      <c r="N132" s="5">
        <f t="shared" si="10"/>
        <v>0.47855346263484444</v>
      </c>
      <c r="O132" s="5">
        <f t="shared" si="10"/>
        <v>3.488835035485546</v>
      </c>
      <c r="P132" s="5">
        <f t="shared" si="11"/>
        <v>-3.0102815728507015</v>
      </c>
      <c r="Q132" s="5">
        <f t="shared" si="12"/>
        <v>3.9881143962370302E-2</v>
      </c>
      <c r="R132" s="5">
        <f t="shared" si="12"/>
        <v>0.16201936212766022</v>
      </c>
      <c r="S132" s="6">
        <f t="shared" si="13"/>
        <v>-0.12213821816528991</v>
      </c>
    </row>
    <row r="133" spans="1:19" x14ac:dyDescent="0.2">
      <c r="A133" s="9">
        <v>40753</v>
      </c>
      <c r="B133" s="16">
        <v>129.86600000000001</v>
      </c>
      <c r="C133" s="16">
        <v>438.88600000000002</v>
      </c>
      <c r="D133" s="2"/>
      <c r="E133" s="5">
        <f t="shared" si="6"/>
        <v>0.18537382367169619</v>
      </c>
      <c r="F133" s="5">
        <f t="shared" si="6"/>
        <v>0.17449060966276142</v>
      </c>
      <c r="G133" s="5">
        <f t="shared" si="7"/>
        <v>1.0883214008934772E-2</v>
      </c>
      <c r="H133" s="5">
        <f t="shared" si="14"/>
        <v>9.232063251745326E-2</v>
      </c>
      <c r="I133" s="5">
        <f t="shared" si="14"/>
        <v>0.68607760276603913</v>
      </c>
      <c r="J133" s="5">
        <f t="shared" si="16"/>
        <v>-0.59375697024858587</v>
      </c>
      <c r="K133" s="5">
        <f t="shared" si="15"/>
        <v>1.7817766441014182E-2</v>
      </c>
      <c r="L133" s="5">
        <f t="shared" si="15"/>
        <v>0.11013427586039937</v>
      </c>
      <c r="M133" s="5">
        <f t="shared" si="17"/>
        <v>-9.2316509419385184E-2</v>
      </c>
      <c r="N133" s="5">
        <f t="shared" si="10"/>
        <v>0.47141934533588659</v>
      </c>
      <c r="O133" s="5">
        <f t="shared" si="10"/>
        <v>3.7726269315673289</v>
      </c>
      <c r="P133" s="5">
        <f t="shared" si="11"/>
        <v>-3.3012075862314423</v>
      </c>
      <c r="Q133" s="5">
        <f t="shared" si="12"/>
        <v>3.9378301720246478E-2</v>
      </c>
      <c r="R133" s="5">
        <f t="shared" si="12"/>
        <v>0.16916484621156358</v>
      </c>
      <c r="S133" s="6">
        <f t="shared" si="13"/>
        <v>-0.1297865444913171</v>
      </c>
    </row>
    <row r="134" spans="1:19" x14ac:dyDescent="0.2">
      <c r="A134" s="9">
        <v>40786</v>
      </c>
      <c r="B134" s="16">
        <v>120.71599999999999</v>
      </c>
      <c r="C134" s="16">
        <v>399.66500000000002</v>
      </c>
      <c r="D134" s="2"/>
      <c r="E134" s="5">
        <f t="shared" si="6"/>
        <v>0.14459636280886734</v>
      </c>
      <c r="F134" s="5">
        <f t="shared" si="6"/>
        <v>9.0714334447704159E-2</v>
      </c>
      <c r="G134" s="5">
        <f t="shared" si="7"/>
        <v>5.3882028361163181E-2</v>
      </c>
      <c r="H134" s="5">
        <f t="shared" si="14"/>
        <v>-1.0329900964124117E-2</v>
      </c>
      <c r="I134" s="5">
        <f t="shared" si="14"/>
        <v>0.4972595914299951</v>
      </c>
      <c r="J134" s="5">
        <f t="shared" si="16"/>
        <v>-0.50758949239411921</v>
      </c>
      <c r="K134" s="5">
        <f t="shared" si="15"/>
        <v>-2.0745700357683861E-3</v>
      </c>
      <c r="L134" s="5">
        <f t="shared" si="15"/>
        <v>8.4075228543252223E-2</v>
      </c>
      <c r="M134" s="5">
        <f t="shared" si="17"/>
        <v>-8.6149798579020609E-2</v>
      </c>
      <c r="N134" s="5">
        <f t="shared" si="10"/>
        <v>0.43692417569336972</v>
      </c>
      <c r="O134" s="5">
        <f t="shared" si="10"/>
        <v>3.3901380757274513</v>
      </c>
      <c r="P134" s="5">
        <f t="shared" si="11"/>
        <v>-2.9532139000340818</v>
      </c>
      <c r="Q134" s="5">
        <f t="shared" si="12"/>
        <v>3.6915544718542082E-2</v>
      </c>
      <c r="R134" s="5">
        <f t="shared" si="12"/>
        <v>0.15943876862910566</v>
      </c>
      <c r="S134" s="6">
        <f t="shared" si="13"/>
        <v>-0.12252322391056358</v>
      </c>
    </row>
    <row r="135" spans="1:19" x14ac:dyDescent="0.2">
      <c r="A135" s="9">
        <v>40816</v>
      </c>
      <c r="B135" s="16">
        <v>110.29</v>
      </c>
      <c r="C135" s="16">
        <v>341.39600000000002</v>
      </c>
      <c r="D135" s="2"/>
      <c r="E135" s="5">
        <f t="shared" si="6"/>
        <v>-4.3460160796523817E-2</v>
      </c>
      <c r="F135" s="5">
        <f t="shared" si="6"/>
        <v>-0.1614879219933929</v>
      </c>
      <c r="G135" s="5">
        <f t="shared" si="7"/>
        <v>0.11802776119686909</v>
      </c>
      <c r="H135" s="5">
        <f t="shared" si="14"/>
        <v>-0.10646434040070962</v>
      </c>
      <c r="I135" s="5">
        <f t="shared" si="14"/>
        <v>0.26840396204403438</v>
      </c>
      <c r="J135" s="5">
        <f t="shared" si="16"/>
        <v>-0.37486830244474401</v>
      </c>
      <c r="K135" s="5">
        <f t="shared" si="15"/>
        <v>-2.2262262556682955E-2</v>
      </c>
      <c r="L135" s="5">
        <f t="shared" si="15"/>
        <v>4.8700603640511986E-2</v>
      </c>
      <c r="M135" s="5">
        <f t="shared" si="17"/>
        <v>-7.096286619719494E-2</v>
      </c>
      <c r="N135" s="5">
        <f t="shared" si="10"/>
        <v>0.43989242258081362</v>
      </c>
      <c r="O135" s="5">
        <f t="shared" si="10"/>
        <v>3.4375178724621112</v>
      </c>
      <c r="P135" s="5">
        <f t="shared" si="11"/>
        <v>-2.9976254498812978</v>
      </c>
      <c r="Q135" s="5">
        <f t="shared" si="12"/>
        <v>3.7129540982207443E-2</v>
      </c>
      <c r="R135" s="5">
        <f t="shared" si="12"/>
        <v>0.16068403682463472</v>
      </c>
      <c r="S135" s="6">
        <f t="shared" si="13"/>
        <v>-0.12355449584242728</v>
      </c>
    </row>
    <row r="136" spans="1:19" x14ac:dyDescent="0.2">
      <c r="A136" s="9">
        <v>40847</v>
      </c>
      <c r="B136" s="16">
        <v>121.69799999999999</v>
      </c>
      <c r="C136" s="16">
        <v>386.61599999999999</v>
      </c>
      <c r="D136" s="2"/>
      <c r="E136" s="5">
        <f t="shared" si="6"/>
        <v>1.7558822053880485E-2</v>
      </c>
      <c r="F136" s="5">
        <f t="shared" si="6"/>
        <v>-7.7216105325717765E-2</v>
      </c>
      <c r="G136" s="5">
        <f t="shared" si="7"/>
        <v>9.4774927379598251E-2</v>
      </c>
      <c r="H136" s="5">
        <f t="shared" si="14"/>
        <v>-4.8944600307906372E-2</v>
      </c>
      <c r="I136" s="5">
        <f t="shared" si="14"/>
        <v>0.37128021054274352</v>
      </c>
      <c r="J136" s="5">
        <f t="shared" si="16"/>
        <v>-0.42022481085064989</v>
      </c>
      <c r="K136" s="5">
        <f t="shared" si="15"/>
        <v>-9.9863942812141726E-3</v>
      </c>
      <c r="L136" s="5">
        <f t="shared" si="15"/>
        <v>6.5185489724112866E-2</v>
      </c>
      <c r="M136" s="5">
        <f t="shared" si="17"/>
        <v>-7.5171884005327039E-2</v>
      </c>
      <c r="N136" s="5">
        <f t="shared" si="10"/>
        <v>0.55905148669596061</v>
      </c>
      <c r="O136" s="5">
        <f t="shared" si="10"/>
        <v>3.7318523958142098</v>
      </c>
      <c r="P136" s="5">
        <f t="shared" si="11"/>
        <v>-3.1728009091182492</v>
      </c>
      <c r="Q136" s="5">
        <f t="shared" si="12"/>
        <v>4.540854534631511E-2</v>
      </c>
      <c r="R136" s="5">
        <f t="shared" si="12"/>
        <v>0.16816211899786082</v>
      </c>
      <c r="S136" s="6">
        <f t="shared" si="13"/>
        <v>-0.12275357365154571</v>
      </c>
    </row>
    <row r="137" spans="1:19" x14ac:dyDescent="0.2">
      <c r="A137" s="9">
        <v>40877</v>
      </c>
      <c r="B137" s="16">
        <v>118.726</v>
      </c>
      <c r="C137" s="16">
        <v>360.85</v>
      </c>
      <c r="D137" s="2"/>
      <c r="E137" s="5">
        <f t="shared" si="6"/>
        <v>1.4613386203595979E-2</v>
      </c>
      <c r="F137" s="5">
        <f t="shared" si="6"/>
        <v>-0.11536208008197935</v>
      </c>
      <c r="G137" s="5">
        <f t="shared" si="7"/>
        <v>0.12997546628557533</v>
      </c>
      <c r="H137" s="5">
        <f t="shared" si="14"/>
        <v>-9.4344516148717639E-2</v>
      </c>
      <c r="I137" s="5">
        <f t="shared" si="14"/>
        <v>0.19134873156108467</v>
      </c>
      <c r="J137" s="5">
        <f t="shared" si="16"/>
        <v>-0.28569324770980231</v>
      </c>
      <c r="K137" s="5">
        <f t="shared" si="15"/>
        <v>-1.9624150732109991E-2</v>
      </c>
      <c r="L137" s="5">
        <f t="shared" si="15"/>
        <v>3.5637532629073876E-2</v>
      </c>
      <c r="M137" s="5">
        <f t="shared" si="17"/>
        <v>-5.5261683361183866E-2</v>
      </c>
      <c r="N137" s="5">
        <f t="shared" si="10"/>
        <v>0.43623056916470082</v>
      </c>
      <c r="O137" s="5">
        <f t="shared" si="10"/>
        <v>2.9992685278568976</v>
      </c>
      <c r="P137" s="5">
        <f t="shared" si="11"/>
        <v>-2.5630379586921967</v>
      </c>
      <c r="Q137" s="5">
        <f t="shared" si="12"/>
        <v>3.6865481696729985E-2</v>
      </c>
      <c r="R137" s="5">
        <f t="shared" si="12"/>
        <v>0.14867734724704862</v>
      </c>
      <c r="S137" s="6">
        <f t="shared" si="13"/>
        <v>-0.11181186555031863</v>
      </c>
    </row>
    <row r="138" spans="1:19" x14ac:dyDescent="0.2">
      <c r="A138" s="9">
        <v>40907</v>
      </c>
      <c r="B138" s="16">
        <v>118.66</v>
      </c>
      <c r="C138" s="16">
        <v>356.50099999999998</v>
      </c>
      <c r="D138" s="2"/>
      <c r="E138" s="5">
        <f t="shared" si="6"/>
        <v>-5.5405190256328618E-2</v>
      </c>
      <c r="F138" s="5">
        <f t="shared" si="6"/>
        <v>-0.18423623903069697</v>
      </c>
      <c r="G138" s="5">
        <f t="shared" si="7"/>
        <v>0.12883104877436835</v>
      </c>
      <c r="H138" s="5">
        <f t="shared" si="14"/>
        <v>-0.11288875598086123</v>
      </c>
      <c r="I138" s="5">
        <f t="shared" si="14"/>
        <v>0.12627515156493341</v>
      </c>
      <c r="J138" s="5">
        <f t="shared" si="16"/>
        <v>-0.23916390754579464</v>
      </c>
      <c r="K138" s="5">
        <f t="shared" si="15"/>
        <v>-2.3672287283025173E-2</v>
      </c>
      <c r="L138" s="5">
        <f t="shared" si="15"/>
        <v>2.4068247519638319E-2</v>
      </c>
      <c r="M138" s="5">
        <f t="shared" si="17"/>
        <v>-4.7740534802663492E-2</v>
      </c>
      <c r="N138" s="5">
        <f t="shared" si="10"/>
        <v>0.42661344618639996</v>
      </c>
      <c r="O138" s="5">
        <f t="shared" si="10"/>
        <v>2.6607383067207473</v>
      </c>
      <c r="P138" s="5">
        <f t="shared" si="11"/>
        <v>-2.2341248605343473</v>
      </c>
      <c r="Q138" s="5">
        <f t="shared" si="12"/>
        <v>3.6169086695117647E-2</v>
      </c>
      <c r="R138" s="5">
        <f t="shared" si="12"/>
        <v>0.13856248088678469</v>
      </c>
      <c r="S138" s="6">
        <f t="shared" si="13"/>
        <v>-0.10239339419166704</v>
      </c>
    </row>
    <row r="139" spans="1:19" x14ac:dyDescent="0.2">
      <c r="A139" s="9">
        <v>40939</v>
      </c>
      <c r="B139" s="16">
        <v>124.61499999999999</v>
      </c>
      <c r="C139" s="16">
        <v>396.93700000000001</v>
      </c>
      <c r="D139" s="2"/>
      <c r="E139" s="5">
        <f t="shared" si="6"/>
        <v>-2.9916392906630951E-2</v>
      </c>
      <c r="F139" s="5">
        <f t="shared" si="6"/>
        <v>-6.6379872000827844E-2</v>
      </c>
      <c r="G139" s="5">
        <f t="shared" si="7"/>
        <v>3.6463479094196893E-2</v>
      </c>
      <c r="H139" s="5">
        <f t="shared" si="14"/>
        <v>-7.9238061460480735E-2</v>
      </c>
      <c r="I139" s="5">
        <f t="shared" si="14"/>
        <v>0.26740402759994764</v>
      </c>
      <c r="J139" s="5">
        <f t="shared" si="16"/>
        <v>-0.34664208906042837</v>
      </c>
      <c r="K139" s="5">
        <f t="shared" si="15"/>
        <v>-1.6375196135371195E-2</v>
      </c>
      <c r="L139" s="5">
        <f t="shared" si="15"/>
        <v>4.8535204806282595E-2</v>
      </c>
      <c r="M139" s="5">
        <f t="shared" si="17"/>
        <v>-6.491040094165379E-2</v>
      </c>
      <c r="N139" s="5">
        <f t="shared" si="10"/>
        <v>0.54517160995932934</v>
      </c>
      <c r="O139" s="5">
        <f t="shared" si="10"/>
        <v>2.9429130534116079</v>
      </c>
      <c r="P139" s="5">
        <f t="shared" si="11"/>
        <v>-2.3977414434522784</v>
      </c>
      <c r="Q139" s="5">
        <f t="shared" si="12"/>
        <v>4.4474092380775154E-2</v>
      </c>
      <c r="R139" s="5">
        <f t="shared" si="12"/>
        <v>0.14704833815726004</v>
      </c>
      <c r="S139" s="6">
        <f t="shared" si="13"/>
        <v>-0.10257424577648488</v>
      </c>
    </row>
    <row r="140" spans="1:19" x14ac:dyDescent="0.2">
      <c r="A140" s="9">
        <v>40968</v>
      </c>
      <c r="B140" s="16">
        <v>130.702</v>
      </c>
      <c r="C140" s="16">
        <v>420.714</v>
      </c>
      <c r="D140" s="2"/>
      <c r="E140" s="5">
        <f t="shared" si="6"/>
        <v>-1.6952976924696772E-2</v>
      </c>
      <c r="F140" s="5">
        <f t="shared" si="6"/>
        <v>-1.1396173734669057E-3</v>
      </c>
      <c r="G140" s="5">
        <f t="shared" si="7"/>
        <v>-1.5813359551229866E-2</v>
      </c>
      <c r="H140" s="5">
        <f t="shared" si="14"/>
        <v>-2.9212314776989601E-2</v>
      </c>
      <c r="I140" s="5">
        <f t="shared" si="14"/>
        <v>0.35134423280763194</v>
      </c>
      <c r="J140" s="5">
        <f t="shared" si="16"/>
        <v>-0.38055654758462154</v>
      </c>
      <c r="K140" s="5">
        <f t="shared" si="15"/>
        <v>-5.9119532995437485E-3</v>
      </c>
      <c r="L140" s="5">
        <f t="shared" si="15"/>
        <v>6.2070139121604084E-2</v>
      </c>
      <c r="M140" s="5">
        <f t="shared" si="17"/>
        <v>-6.7982092421147833E-2</v>
      </c>
      <c r="N140" s="5">
        <f t="shared" si="10"/>
        <v>0.63504215767219585</v>
      </c>
      <c r="O140" s="5">
        <f t="shared" si="10"/>
        <v>3.1124307205067305</v>
      </c>
      <c r="P140" s="5">
        <f t="shared" si="11"/>
        <v>-2.4773885628345349</v>
      </c>
      <c r="Q140" s="5">
        <f t="shared" si="12"/>
        <v>5.0395603923573784E-2</v>
      </c>
      <c r="R140" s="5">
        <f t="shared" si="12"/>
        <v>0.15188695369698224</v>
      </c>
      <c r="S140" s="6">
        <f t="shared" si="13"/>
        <v>-0.10149134977340846</v>
      </c>
    </row>
    <row r="141" spans="1:19" x14ac:dyDescent="0.2">
      <c r="A141" s="9">
        <v>40998</v>
      </c>
      <c r="B141" s="16">
        <v>132.38300000000001</v>
      </c>
      <c r="C141" s="16">
        <v>406.67099999999999</v>
      </c>
      <c r="D141" s="2"/>
      <c r="E141" s="5">
        <f t="shared" si="6"/>
        <v>5.6059857951309411E-3</v>
      </c>
      <c r="F141" s="5">
        <f t="shared" si="6"/>
        <v>-8.8095739957574581E-2</v>
      </c>
      <c r="G141" s="5">
        <f t="shared" si="7"/>
        <v>9.3701725752705523E-2</v>
      </c>
      <c r="H141" s="5">
        <f t="shared" si="14"/>
        <v>-3.4398500353758799E-2</v>
      </c>
      <c r="I141" s="5">
        <f t="shared" si="14"/>
        <v>0.25639053144753166</v>
      </c>
      <c r="J141" s="5">
        <f t="shared" si="16"/>
        <v>-0.29078903180129045</v>
      </c>
      <c r="K141" s="5">
        <f t="shared" si="15"/>
        <v>-6.976362633308808E-3</v>
      </c>
      <c r="L141" s="5">
        <f t="shared" si="15"/>
        <v>4.6706523683609946E-2</v>
      </c>
      <c r="M141" s="5">
        <f t="shared" si="17"/>
        <v>-5.3682886316918754E-2</v>
      </c>
      <c r="N141" s="5">
        <f t="shared" si="10"/>
        <v>0.58618499880182151</v>
      </c>
      <c r="O141" s="5">
        <f t="shared" si="10"/>
        <v>2.7507124740604105</v>
      </c>
      <c r="P141" s="5">
        <f t="shared" si="11"/>
        <v>-2.164527475258589</v>
      </c>
      <c r="Q141" s="5">
        <f t="shared" si="12"/>
        <v>4.7213865561049007E-2</v>
      </c>
      <c r="R141" s="5">
        <f t="shared" si="12"/>
        <v>0.1413303794414944</v>
      </c>
      <c r="S141" s="6">
        <f t="shared" si="13"/>
        <v>-9.4116513880445396E-2</v>
      </c>
    </row>
    <row r="142" spans="1:19" x14ac:dyDescent="0.2">
      <c r="A142" s="9">
        <v>41029</v>
      </c>
      <c r="B142" s="16">
        <v>130.87899999999999</v>
      </c>
      <c r="C142" s="16">
        <v>401.81</v>
      </c>
      <c r="D142" s="2"/>
      <c r="E142" s="5">
        <f t="shared" si="6"/>
        <v>-4.6328614003512181E-2</v>
      </c>
      <c r="F142" s="5">
        <f t="shared" si="6"/>
        <v>-0.12610294677364275</v>
      </c>
      <c r="G142" s="5">
        <f t="shared" si="7"/>
        <v>7.9774332770130574E-2</v>
      </c>
      <c r="H142" s="5">
        <f t="shared" si="14"/>
        <v>-8.5702110417961941E-2</v>
      </c>
      <c r="I142" s="5">
        <f t="shared" si="14"/>
        <v>0.18514389200062542</v>
      </c>
      <c r="J142" s="5">
        <f t="shared" si="16"/>
        <v>-0.27084600241858736</v>
      </c>
      <c r="K142" s="5">
        <f t="shared" si="15"/>
        <v>-1.7760164138821311E-2</v>
      </c>
      <c r="L142" s="5">
        <f t="shared" si="15"/>
        <v>3.4556506770461848E-2</v>
      </c>
      <c r="M142" s="5">
        <f t="shared" si="17"/>
        <v>-5.2316670909283158E-2</v>
      </c>
      <c r="N142" s="5">
        <f t="shared" si="10"/>
        <v>0.62334569539709483</v>
      </c>
      <c r="O142" s="5">
        <f t="shared" si="10"/>
        <v>2.6822763929618767</v>
      </c>
      <c r="P142" s="5">
        <f t="shared" si="11"/>
        <v>-2.0589306975647821</v>
      </c>
      <c r="Q142" s="5">
        <f t="shared" si="12"/>
        <v>4.9641761429177533E-2</v>
      </c>
      <c r="R142" s="5">
        <f t="shared" si="12"/>
        <v>0.13923059125995363</v>
      </c>
      <c r="S142" s="6">
        <f t="shared" si="13"/>
        <v>-8.9588829830776096E-2</v>
      </c>
    </row>
    <row r="143" spans="1:19" x14ac:dyDescent="0.2">
      <c r="A143" s="9">
        <v>41060</v>
      </c>
      <c r="B143" s="16">
        <v>119.581</v>
      </c>
      <c r="C143" s="16">
        <v>356.74900000000002</v>
      </c>
      <c r="D143" s="2"/>
      <c r="E143" s="5">
        <f t="shared" si="6"/>
        <v>-0.11019421087878556</v>
      </c>
      <c r="F143" s="5">
        <f t="shared" si="6"/>
        <v>-0.20320683624765756</v>
      </c>
      <c r="G143" s="5">
        <f t="shared" si="7"/>
        <v>9.3012625368872004E-2</v>
      </c>
      <c r="H143" s="5">
        <f t="shared" si="14"/>
        <v>-0.18738617521541767</v>
      </c>
      <c r="I143" s="5">
        <f t="shared" si="14"/>
        <v>3.5246528793573262E-3</v>
      </c>
      <c r="J143" s="5">
        <f t="shared" si="16"/>
        <v>-0.190910828094775</v>
      </c>
      <c r="K143" s="5">
        <f t="shared" si="15"/>
        <v>-4.0650527001031778E-2</v>
      </c>
      <c r="L143" s="5">
        <f t="shared" si="15"/>
        <v>7.0393881826080751E-4</v>
      </c>
      <c r="M143" s="5">
        <f t="shared" si="17"/>
        <v>-4.1354465819292585E-2</v>
      </c>
      <c r="N143" s="5">
        <f t="shared" si="10"/>
        <v>0.48075089465928644</v>
      </c>
      <c r="O143" s="5">
        <f t="shared" si="10"/>
        <v>2.3230776396069119</v>
      </c>
      <c r="P143" s="5">
        <f t="shared" si="11"/>
        <v>-1.8423267449476255</v>
      </c>
      <c r="Q143" s="5">
        <f t="shared" si="12"/>
        <v>4.0035588247760767E-2</v>
      </c>
      <c r="R143" s="5">
        <f t="shared" si="12"/>
        <v>0.12759735587500121</v>
      </c>
      <c r="S143" s="6">
        <f t="shared" si="13"/>
        <v>-8.7561767627240439E-2</v>
      </c>
    </row>
    <row r="144" spans="1:19" x14ac:dyDescent="0.2">
      <c r="A144" s="9">
        <v>41089</v>
      </c>
      <c r="B144" s="16">
        <v>125.675</v>
      </c>
      <c r="C144" s="16">
        <v>370.51799999999997</v>
      </c>
      <c r="D144" s="2"/>
      <c r="E144" s="5">
        <f t="shared" si="6"/>
        <v>-4.9817032601463862E-2</v>
      </c>
      <c r="F144" s="5">
        <f t="shared" si="6"/>
        <v>-0.15952581865693993</v>
      </c>
      <c r="G144" s="5">
        <f t="shared" si="7"/>
        <v>0.10970878605547607</v>
      </c>
      <c r="H144" s="5">
        <f t="shared" si="14"/>
        <v>-0.13933612288643404</v>
      </c>
      <c r="I144" s="5">
        <f t="shared" si="14"/>
        <v>-4.4147559792671043E-3</v>
      </c>
      <c r="J144" s="5">
        <f t="shared" si="16"/>
        <v>-0.13492136690716694</v>
      </c>
      <c r="K144" s="5">
        <f t="shared" si="15"/>
        <v>-2.9564411022275028E-2</v>
      </c>
      <c r="L144" s="5">
        <f t="shared" si="15"/>
        <v>-8.8451454439575361E-4</v>
      </c>
      <c r="M144" s="5">
        <f t="shared" si="17"/>
        <v>-2.8679896477879274E-2</v>
      </c>
      <c r="N144" s="5">
        <f t="shared" si="10"/>
        <v>0.65701967195823019</v>
      </c>
      <c r="O144" s="5">
        <f t="shared" si="10"/>
        <v>2.7323515190587471</v>
      </c>
      <c r="P144" s="5">
        <f t="shared" si="11"/>
        <v>-2.0753318471005171</v>
      </c>
      <c r="Q144" s="5">
        <f t="shared" si="12"/>
        <v>5.1799031153347386E-2</v>
      </c>
      <c r="R144" s="5">
        <f t="shared" si="12"/>
        <v>0.14077042654659477</v>
      </c>
      <c r="S144" s="6">
        <f t="shared" si="13"/>
        <v>-8.8971395393247388E-2</v>
      </c>
    </row>
    <row r="145" spans="1:19" x14ac:dyDescent="0.2">
      <c r="A145" s="9">
        <v>41121</v>
      </c>
      <c r="B145" s="16">
        <v>127.29</v>
      </c>
      <c r="C145" s="16">
        <v>377.74599999999998</v>
      </c>
      <c r="D145" s="2"/>
      <c r="E145" s="5">
        <f t="shared" si="6"/>
        <v>-1.9835830779418862E-2</v>
      </c>
      <c r="F145" s="5">
        <f t="shared" si="6"/>
        <v>-0.13930724607301226</v>
      </c>
      <c r="G145" s="5">
        <f t="shared" si="7"/>
        <v>0.1194714152935934</v>
      </c>
      <c r="H145" s="5">
        <f t="shared" si="14"/>
        <v>-0.10853228935407289</v>
      </c>
      <c r="I145" s="5">
        <f t="shared" si="14"/>
        <v>-3.5862959644918257E-2</v>
      </c>
      <c r="J145" s="5">
        <f t="shared" si="16"/>
        <v>-7.2669329709154629E-2</v>
      </c>
      <c r="K145" s="5">
        <f t="shared" si="15"/>
        <v>-2.2715246401746492E-2</v>
      </c>
      <c r="L145" s="5">
        <f t="shared" si="15"/>
        <v>-7.2777552295208991E-3</v>
      </c>
      <c r="M145" s="5">
        <f t="shared" si="17"/>
        <v>-1.5437491172225593E-2</v>
      </c>
      <c r="N145" s="5">
        <f t="shared" si="10"/>
        <v>0.83298773112147928</v>
      </c>
      <c r="O145" s="5">
        <f t="shared" si="10"/>
        <v>3.1201313220553422</v>
      </c>
      <c r="P145" s="5">
        <f t="shared" si="11"/>
        <v>-2.2871435909338631</v>
      </c>
      <c r="Q145" s="5">
        <f t="shared" si="12"/>
        <v>6.2468237816949657E-2</v>
      </c>
      <c r="R145" s="5">
        <f t="shared" si="12"/>
        <v>0.1521024650957099</v>
      </c>
      <c r="S145" s="6">
        <f t="shared" si="13"/>
        <v>-8.9634227278760248E-2</v>
      </c>
    </row>
    <row r="146" spans="1:19" x14ac:dyDescent="0.2">
      <c r="A146" s="9">
        <v>41152</v>
      </c>
      <c r="B146" s="16">
        <v>130.517</v>
      </c>
      <c r="C146" s="16">
        <v>376.488</v>
      </c>
      <c r="D146" s="2"/>
      <c r="E146" s="5">
        <f t="shared" ref="E146:F209" si="18">B146/B134-1</f>
        <v>8.1190562974253533E-2</v>
      </c>
      <c r="F146" s="5">
        <f t="shared" si="18"/>
        <v>-5.7991067519047257E-2</v>
      </c>
      <c r="G146" s="5">
        <f t="shared" si="7"/>
        <v>0.13918163049330079</v>
      </c>
      <c r="H146" s="5">
        <f t="shared" si="14"/>
        <v>-8.524029464742533E-2</v>
      </c>
      <c r="I146" s="5">
        <f t="shared" si="14"/>
        <v>-1.8209981980384482E-2</v>
      </c>
      <c r="J146" s="5">
        <f t="shared" si="16"/>
        <v>-6.7030312667040848E-2</v>
      </c>
      <c r="K146" s="5">
        <f t="shared" si="15"/>
        <v>-1.7660957473101924E-2</v>
      </c>
      <c r="L146" s="5">
        <f t="shared" si="15"/>
        <v>-3.6688182657997892E-3</v>
      </c>
      <c r="M146" s="5">
        <f t="shared" si="17"/>
        <v>-1.3992139207302134E-2</v>
      </c>
      <c r="N146" s="5">
        <f t="shared" si="10"/>
        <v>0.87624168020355642</v>
      </c>
      <c r="O146" s="5">
        <f t="shared" si="10"/>
        <v>3.0446048730179189</v>
      </c>
      <c r="P146" s="5">
        <f t="shared" si="11"/>
        <v>-2.1683631928143625</v>
      </c>
      <c r="Q146" s="5">
        <f t="shared" si="12"/>
        <v>6.4949166428007299E-2</v>
      </c>
      <c r="R146" s="5">
        <f t="shared" si="12"/>
        <v>0.1499729108240373</v>
      </c>
      <c r="S146" s="6">
        <f t="shared" si="13"/>
        <v>-8.5023744396029999E-2</v>
      </c>
    </row>
    <row r="147" spans="1:19" x14ac:dyDescent="0.2">
      <c r="A147" s="9">
        <v>41180</v>
      </c>
      <c r="B147" s="16">
        <v>134.10300000000001</v>
      </c>
      <c r="C147" s="16">
        <v>399.20600000000002</v>
      </c>
      <c r="D147" s="2"/>
      <c r="E147" s="5">
        <f t="shared" si="18"/>
        <v>0.21591259407017871</v>
      </c>
      <c r="F147" s="5">
        <f t="shared" si="18"/>
        <v>0.16933414568419081</v>
      </c>
      <c r="G147" s="5">
        <f t="shared" ref="G147:G210" si="19">E147-F147</f>
        <v>4.6578448385987903E-2</v>
      </c>
      <c r="H147" s="5">
        <f t="shared" si="14"/>
        <v>-0.10277391211261566</v>
      </c>
      <c r="I147" s="5">
        <f t="shared" si="14"/>
        <v>-6.2504990348079659E-2</v>
      </c>
      <c r="J147" s="5">
        <f t="shared" si="16"/>
        <v>-4.0268921764536003E-2</v>
      </c>
      <c r="K147" s="5">
        <f t="shared" si="15"/>
        <v>-2.1455954575998359E-2</v>
      </c>
      <c r="L147" s="5">
        <f t="shared" si="15"/>
        <v>-1.2825808039084396E-2</v>
      </c>
      <c r="M147" s="5">
        <f t="shared" si="17"/>
        <v>-8.6301465369139629E-3</v>
      </c>
      <c r="N147" s="5">
        <f t="shared" si="10"/>
        <v>1.1663058929956063</v>
      </c>
      <c r="O147" s="5">
        <f t="shared" si="10"/>
        <v>3.8075098147835931</v>
      </c>
      <c r="P147" s="5">
        <f t="shared" si="11"/>
        <v>-2.6412039217879868</v>
      </c>
      <c r="Q147" s="5">
        <f t="shared" si="12"/>
        <v>8.0368661732584723E-2</v>
      </c>
      <c r="R147" s="5">
        <f t="shared" si="12"/>
        <v>0.170016585094378</v>
      </c>
      <c r="S147" s="6">
        <f t="shared" si="13"/>
        <v>-8.964792336179328E-2</v>
      </c>
    </row>
    <row r="148" spans="1:19" x14ac:dyDescent="0.2">
      <c r="A148" s="9">
        <v>41213</v>
      </c>
      <c r="B148" s="16">
        <v>133.197</v>
      </c>
      <c r="C148" s="16">
        <v>396.78199999999998</v>
      </c>
      <c r="D148" s="2"/>
      <c r="E148" s="5">
        <f t="shared" si="18"/>
        <v>9.4487994872553438E-2</v>
      </c>
      <c r="F148" s="5">
        <f t="shared" si="18"/>
        <v>2.6294824839116826E-2</v>
      </c>
      <c r="G148" s="5">
        <f t="shared" si="19"/>
        <v>6.8193170033436612E-2</v>
      </c>
      <c r="H148" s="5">
        <f t="shared" si="14"/>
        <v>-0.13535952846172328</v>
      </c>
      <c r="I148" s="5">
        <f t="shared" si="14"/>
        <v>-0.16168684371764808</v>
      </c>
      <c r="J148" s="5">
        <f t="shared" si="16"/>
        <v>2.6327315255924799E-2</v>
      </c>
      <c r="K148" s="5">
        <f t="shared" si="15"/>
        <v>-2.8669307488611628E-2</v>
      </c>
      <c r="L148" s="5">
        <f t="shared" si="15"/>
        <v>-3.4657878760174121E-2</v>
      </c>
      <c r="M148" s="5">
        <f t="shared" si="17"/>
        <v>5.9885712715624928E-3</v>
      </c>
      <c r="N148" s="5">
        <f t="shared" si="10"/>
        <v>1.0040171518844505</v>
      </c>
      <c r="O148" s="5">
        <f t="shared" si="10"/>
        <v>3.4868092228014422</v>
      </c>
      <c r="P148" s="5">
        <f t="shared" si="11"/>
        <v>-2.4827920709169917</v>
      </c>
      <c r="Q148" s="5">
        <f t="shared" si="12"/>
        <v>7.1988542045456683E-2</v>
      </c>
      <c r="R148" s="5">
        <f t="shared" si="12"/>
        <v>0.16196690950353188</v>
      </c>
      <c r="S148" s="6">
        <f t="shared" si="13"/>
        <v>-8.9978367458075192E-2</v>
      </c>
    </row>
    <row r="149" spans="1:19" x14ac:dyDescent="0.2">
      <c r="A149" s="9">
        <v>41243</v>
      </c>
      <c r="B149" s="16">
        <v>134.90199999999999</v>
      </c>
      <c r="C149" s="16">
        <v>401.82</v>
      </c>
      <c r="D149" s="2"/>
      <c r="E149" s="5">
        <f t="shared" si="18"/>
        <v>0.13624648349982293</v>
      </c>
      <c r="F149" s="5">
        <f t="shared" si="18"/>
        <v>0.11353748094776206</v>
      </c>
      <c r="G149" s="5">
        <f t="shared" si="19"/>
        <v>2.2709002552060875E-2</v>
      </c>
      <c r="H149" s="5">
        <f t="shared" si="14"/>
        <v>-8.6970057934918077E-2</v>
      </c>
      <c r="I149" s="5">
        <f t="shared" si="14"/>
        <v>-8.6251475273394607E-2</v>
      </c>
      <c r="J149" s="5">
        <f t="shared" si="16"/>
        <v>-7.1858266152347028E-4</v>
      </c>
      <c r="K149" s="5">
        <f t="shared" si="15"/>
        <v>-1.8032749258888647E-2</v>
      </c>
      <c r="L149" s="5">
        <f t="shared" si="15"/>
        <v>-1.7878230206755719E-2</v>
      </c>
      <c r="M149" s="5">
        <f t="shared" si="17"/>
        <v>-1.5451905213292871E-4</v>
      </c>
      <c r="N149" s="5">
        <f t="shared" si="10"/>
        <v>0.92612581741340416</v>
      </c>
      <c r="O149" s="5">
        <f t="shared" si="10"/>
        <v>3.251208751679556</v>
      </c>
      <c r="P149" s="5">
        <f t="shared" si="11"/>
        <v>-2.3250829342661516</v>
      </c>
      <c r="Q149" s="5">
        <f t="shared" si="12"/>
        <v>6.7747259047383102E-2</v>
      </c>
      <c r="R149" s="5">
        <f t="shared" si="12"/>
        <v>0.15571631220418736</v>
      </c>
      <c r="S149" s="6">
        <f t="shared" si="13"/>
        <v>-8.7969053156804256E-2</v>
      </c>
    </row>
    <row r="150" spans="1:19" x14ac:dyDescent="0.2">
      <c r="A150" s="9">
        <v>41274</v>
      </c>
      <c r="B150" s="16">
        <v>137.43899999999999</v>
      </c>
      <c r="C150" s="16">
        <v>421.46699999999998</v>
      </c>
      <c r="D150" s="2"/>
      <c r="E150" s="5">
        <f t="shared" si="18"/>
        <v>0.15825889094892975</v>
      </c>
      <c r="F150" s="5">
        <f t="shared" si="18"/>
        <v>0.18223230790376466</v>
      </c>
      <c r="G150" s="5">
        <f t="shared" si="19"/>
        <v>-2.3973416954834903E-2</v>
      </c>
      <c r="H150" s="5">
        <f t="shared" si="14"/>
        <v>-5.7642993294296785E-2</v>
      </c>
      <c r="I150" s="5">
        <f t="shared" si="14"/>
        <v>-4.4942216179469807E-2</v>
      </c>
      <c r="J150" s="5">
        <f t="shared" si="16"/>
        <v>-1.2700777114826978E-2</v>
      </c>
      <c r="K150" s="5">
        <f t="shared" si="15"/>
        <v>-1.1803997328281302E-2</v>
      </c>
      <c r="L150" s="5">
        <f t="shared" si="15"/>
        <v>-9.1545265628256711E-3</v>
      </c>
      <c r="M150" s="5">
        <f t="shared" si="17"/>
        <v>-2.6494707654556304E-3</v>
      </c>
      <c r="N150" s="5">
        <f t="shared" si="10"/>
        <v>1.062533765532145</v>
      </c>
      <c r="O150" s="5">
        <f t="shared" si="10"/>
        <v>3.6124979480164159</v>
      </c>
      <c r="P150" s="5">
        <f t="shared" si="11"/>
        <v>-2.5499641824842709</v>
      </c>
      <c r="Q150" s="5">
        <f t="shared" si="12"/>
        <v>7.5078326758217129E-2</v>
      </c>
      <c r="R150" s="5">
        <f t="shared" si="12"/>
        <v>0.16518160204048193</v>
      </c>
      <c r="S150" s="6">
        <f t="shared" si="13"/>
        <v>-9.0103275282264805E-2</v>
      </c>
    </row>
    <row r="151" spans="1:19" x14ac:dyDescent="0.2">
      <c r="A151" s="9">
        <v>41305</v>
      </c>
      <c r="B151" s="16">
        <v>144.441</v>
      </c>
      <c r="C151" s="16">
        <v>427.27800000000002</v>
      </c>
      <c r="D151" s="2"/>
      <c r="E151" s="5">
        <f t="shared" si="18"/>
        <v>0.15909802190747513</v>
      </c>
      <c r="F151" s="5">
        <f t="shared" si="18"/>
        <v>7.6437822626764573E-2</v>
      </c>
      <c r="G151" s="5">
        <f t="shared" si="19"/>
        <v>8.2660199280710556E-2</v>
      </c>
      <c r="H151" s="5">
        <f t="shared" si="14"/>
        <v>7.2316258351893259E-2</v>
      </c>
      <c r="I151" s="5">
        <f t="shared" si="14"/>
        <v>0.10628437088973364</v>
      </c>
      <c r="J151" s="5">
        <f t="shared" si="16"/>
        <v>-3.3968112537840378E-2</v>
      </c>
      <c r="K151" s="5">
        <f t="shared" si="15"/>
        <v>1.406216221726897E-2</v>
      </c>
      <c r="L151" s="5">
        <f t="shared" si="15"/>
        <v>2.0406826531606859E-2</v>
      </c>
      <c r="M151" s="5">
        <f t="shared" si="17"/>
        <v>-6.3446643143378889E-3</v>
      </c>
      <c r="N151" s="5">
        <f t="shared" si="10"/>
        <v>1.2357557464592523</v>
      </c>
      <c r="O151" s="5">
        <f t="shared" si="10"/>
        <v>3.6968078089961756</v>
      </c>
      <c r="P151" s="5">
        <f t="shared" si="11"/>
        <v>-2.4610520625369232</v>
      </c>
      <c r="Q151" s="5">
        <f t="shared" si="12"/>
        <v>8.3783252276628639E-2</v>
      </c>
      <c r="R151" s="5">
        <f t="shared" si="12"/>
        <v>0.16729406915312595</v>
      </c>
      <c r="S151" s="6">
        <f t="shared" si="13"/>
        <v>-8.3510816876497307E-2</v>
      </c>
    </row>
    <row r="152" spans="1:19" x14ac:dyDescent="0.2">
      <c r="A152" s="9">
        <v>41333</v>
      </c>
      <c r="B152" s="16">
        <v>144.679</v>
      </c>
      <c r="C152" s="16">
        <v>421.91</v>
      </c>
      <c r="D152" s="2"/>
      <c r="E152" s="5">
        <f t="shared" si="18"/>
        <v>0.10693791984820433</v>
      </c>
      <c r="F152" s="5">
        <f t="shared" si="18"/>
        <v>2.8427863108906326E-3</v>
      </c>
      <c r="G152" s="5">
        <f t="shared" si="19"/>
        <v>0.1040951335373137</v>
      </c>
      <c r="H152" s="5">
        <f t="shared" si="14"/>
        <v>8.0339008363202069E-2</v>
      </c>
      <c r="I152" s="5">
        <f t="shared" si="14"/>
        <v>1.729775085837737E-2</v>
      </c>
      <c r="J152" s="5">
        <f t="shared" si="16"/>
        <v>6.3041257504824699E-2</v>
      </c>
      <c r="K152" s="5">
        <f t="shared" si="15"/>
        <v>1.5575023508363817E-2</v>
      </c>
      <c r="L152" s="5">
        <f t="shared" si="15"/>
        <v>3.4358586612581732E-3</v>
      </c>
      <c r="M152" s="5">
        <f t="shared" si="17"/>
        <v>1.2139164847105643E-2</v>
      </c>
      <c r="N152" s="5">
        <f t="shared" si="10"/>
        <v>1.279342723004695</v>
      </c>
      <c r="O152" s="5">
        <f t="shared" si="10"/>
        <v>3.7718738689829898</v>
      </c>
      <c r="P152" s="5">
        <f t="shared" si="11"/>
        <v>-2.4925311459782948</v>
      </c>
      <c r="Q152" s="5">
        <f t="shared" si="12"/>
        <v>8.587782176305403E-2</v>
      </c>
      <c r="R152" s="5">
        <f t="shared" si="12"/>
        <v>0.16914639689977506</v>
      </c>
      <c r="S152" s="6">
        <f t="shared" si="13"/>
        <v>-8.3268575136721035E-2</v>
      </c>
    </row>
    <row r="153" spans="1:19" x14ac:dyDescent="0.2">
      <c r="A153" s="9">
        <v>41362</v>
      </c>
      <c r="B153" s="16">
        <v>148.06800000000001</v>
      </c>
      <c r="C153" s="16">
        <v>414.64299999999997</v>
      </c>
      <c r="D153" s="2"/>
      <c r="E153" s="5">
        <f t="shared" si="18"/>
        <v>0.11848198031469304</v>
      </c>
      <c r="F153" s="5">
        <f t="shared" si="18"/>
        <v>1.9603069803354467E-2</v>
      </c>
      <c r="G153" s="5">
        <f t="shared" si="19"/>
        <v>9.8878910511338569E-2</v>
      </c>
      <c r="H153" s="5">
        <f t="shared" si="14"/>
        <v>0.11634008609965552</v>
      </c>
      <c r="I153" s="5">
        <f t="shared" si="14"/>
        <v>5.5638014302844541E-2</v>
      </c>
      <c r="J153" s="5">
        <f t="shared" si="16"/>
        <v>6.0702071796810975E-2</v>
      </c>
      <c r="K153" s="5">
        <f t="shared" si="15"/>
        <v>2.2255142517554338E-2</v>
      </c>
      <c r="L153" s="5">
        <f t="shared" si="15"/>
        <v>1.0887913982942088E-2</v>
      </c>
      <c r="M153" s="5">
        <f t="shared" si="17"/>
        <v>1.136722853461225E-2</v>
      </c>
      <c r="N153" s="5">
        <f t="shared" si="10"/>
        <v>1.3404410021338813</v>
      </c>
      <c r="O153" s="5">
        <f t="shared" si="10"/>
        <v>3.8275488700795188</v>
      </c>
      <c r="P153" s="5">
        <f t="shared" si="11"/>
        <v>-2.4871078679456375</v>
      </c>
      <c r="Q153" s="5">
        <f t="shared" si="12"/>
        <v>8.8754015558826227E-2</v>
      </c>
      <c r="R153" s="5">
        <f t="shared" si="12"/>
        <v>0.1705033685926125</v>
      </c>
      <c r="S153" s="6">
        <f t="shared" si="13"/>
        <v>-8.1749353033786276E-2</v>
      </c>
    </row>
    <row r="154" spans="1:19" x14ac:dyDescent="0.2">
      <c r="A154" s="9">
        <v>41394</v>
      </c>
      <c r="B154" s="16">
        <v>152.73099999999999</v>
      </c>
      <c r="C154" s="16">
        <v>417.76799999999997</v>
      </c>
      <c r="D154" s="2"/>
      <c r="E154" s="5">
        <f t="shared" si="18"/>
        <v>0.16696337838767117</v>
      </c>
      <c r="F154" s="5">
        <f t="shared" si="18"/>
        <v>3.9715288320350428E-2</v>
      </c>
      <c r="G154" s="5">
        <f t="shared" si="19"/>
        <v>0.12724809006732074</v>
      </c>
      <c r="H154" s="5">
        <f t="shared" si="14"/>
        <v>9.3998911237178406E-2</v>
      </c>
      <c r="I154" s="5">
        <f t="shared" si="14"/>
        <v>-1.6241037052735829E-2</v>
      </c>
      <c r="J154" s="5">
        <f t="shared" si="16"/>
        <v>0.11023994828991424</v>
      </c>
      <c r="K154" s="5">
        <f t="shared" si="15"/>
        <v>1.8130336397177205E-2</v>
      </c>
      <c r="L154" s="5">
        <f t="shared" si="15"/>
        <v>-3.2695171083977348E-3</v>
      </c>
      <c r="M154" s="5">
        <f t="shared" si="17"/>
        <v>2.1399853505574939E-2</v>
      </c>
      <c r="N154" s="5">
        <f t="shared" si="10"/>
        <v>1.2176387739396843</v>
      </c>
      <c r="O154" s="5">
        <f t="shared" si="10"/>
        <v>3.4667215516043148</v>
      </c>
      <c r="P154" s="5">
        <f t="shared" si="11"/>
        <v>-2.2490827776646305</v>
      </c>
      <c r="Q154" s="5">
        <f t="shared" si="12"/>
        <v>8.2901812557320875E-2</v>
      </c>
      <c r="R154" s="5">
        <f t="shared" si="12"/>
        <v>0.161445640006048</v>
      </c>
      <c r="S154" s="6">
        <f t="shared" si="13"/>
        <v>-7.8543827448727122E-2</v>
      </c>
    </row>
    <row r="155" spans="1:19" x14ac:dyDescent="0.2">
      <c r="A155" s="9">
        <v>41425</v>
      </c>
      <c r="B155" s="16">
        <v>152.78800000000001</v>
      </c>
      <c r="C155" s="16">
        <v>407.05</v>
      </c>
      <c r="D155" s="2"/>
      <c r="E155" s="5">
        <f t="shared" si="18"/>
        <v>0.27769461703782383</v>
      </c>
      <c r="F155" s="5">
        <f t="shared" si="18"/>
        <v>0.14099829291742938</v>
      </c>
      <c r="G155" s="5">
        <f t="shared" si="19"/>
        <v>0.13669632412039445</v>
      </c>
      <c r="H155" s="5">
        <f t="shared" si="14"/>
        <v>7.7968349831025074E-2</v>
      </c>
      <c r="I155" s="5">
        <f t="shared" si="14"/>
        <v>-5.8939668565510028E-2</v>
      </c>
      <c r="J155" s="5">
        <f t="shared" si="16"/>
        <v>0.1369080183965351</v>
      </c>
      <c r="K155" s="5">
        <f t="shared" si="15"/>
        <v>1.5128923236503722E-2</v>
      </c>
      <c r="L155" s="5">
        <f t="shared" si="15"/>
        <v>-1.2076097000658925E-2</v>
      </c>
      <c r="M155" s="5">
        <f t="shared" si="17"/>
        <v>2.7205020237162647E-2</v>
      </c>
      <c r="N155" s="5">
        <f t="shared" si="10"/>
        <v>1.0989669194416969</v>
      </c>
      <c r="O155" s="5">
        <f t="shared" si="10"/>
        <v>3.0617266703919537</v>
      </c>
      <c r="P155" s="5">
        <f t="shared" si="11"/>
        <v>-1.9627597509502568</v>
      </c>
      <c r="Q155" s="5">
        <f t="shared" si="12"/>
        <v>7.6962445537697599E-2</v>
      </c>
      <c r="R155" s="5">
        <f t="shared" si="12"/>
        <v>0.15045879748383673</v>
      </c>
      <c r="S155" s="6">
        <f t="shared" si="13"/>
        <v>-7.3496351946139127E-2</v>
      </c>
    </row>
    <row r="156" spans="1:19" x14ac:dyDescent="0.2">
      <c r="A156" s="9">
        <v>41453</v>
      </c>
      <c r="B156" s="16">
        <v>149.024</v>
      </c>
      <c r="C156" s="16">
        <v>381.13799999999998</v>
      </c>
      <c r="D156" s="2"/>
      <c r="E156" s="5">
        <f t="shared" si="18"/>
        <v>0.18578874079968166</v>
      </c>
      <c r="F156" s="5">
        <f t="shared" si="18"/>
        <v>2.8662575097566201E-2</v>
      </c>
      <c r="G156" s="5">
        <f t="shared" si="19"/>
        <v>0.15712616570211546</v>
      </c>
      <c r="H156" s="5">
        <f t="shared" si="14"/>
        <v>0.14254170755642792</v>
      </c>
      <c r="I156" s="5">
        <f t="shared" si="14"/>
        <v>-2.1207202950210169E-2</v>
      </c>
      <c r="J156" s="5">
        <f t="shared" si="16"/>
        <v>0.16374891050663809</v>
      </c>
      <c r="K156" s="5">
        <f t="shared" si="15"/>
        <v>2.7009385571518774E-2</v>
      </c>
      <c r="L156" s="5">
        <f t="shared" si="15"/>
        <v>-4.277884950808164E-3</v>
      </c>
      <c r="M156" s="5">
        <f t="shared" si="17"/>
        <v>3.1287270522326938E-2</v>
      </c>
      <c r="N156" s="5">
        <f t="shared" si="10"/>
        <v>1.0126683143578727</v>
      </c>
      <c r="O156" s="5">
        <f t="shared" si="10"/>
        <v>2.5991387858012969</v>
      </c>
      <c r="P156" s="5">
        <f t="shared" si="11"/>
        <v>-1.5864704714434241</v>
      </c>
      <c r="Q156" s="5">
        <f t="shared" si="12"/>
        <v>7.2450413366310862E-2</v>
      </c>
      <c r="R156" s="5">
        <f t="shared" si="12"/>
        <v>0.1366319493507242</v>
      </c>
      <c r="S156" s="6">
        <f t="shared" si="13"/>
        <v>-6.418153598441334E-2</v>
      </c>
    </row>
    <row r="157" spans="1:19" x14ac:dyDescent="0.2">
      <c r="A157" s="9">
        <v>41486</v>
      </c>
      <c r="B157" s="16">
        <v>156.869</v>
      </c>
      <c r="C157" s="16">
        <v>385.12</v>
      </c>
      <c r="D157" s="2"/>
      <c r="E157" s="5">
        <f t="shared" si="18"/>
        <v>0.23237489197894567</v>
      </c>
      <c r="F157" s="5">
        <f t="shared" si="18"/>
        <v>1.9521053829822277E-2</v>
      </c>
      <c r="G157" s="5">
        <f t="shared" si="19"/>
        <v>0.2128538381491234</v>
      </c>
      <c r="H157" s="5">
        <f t="shared" si="14"/>
        <v>0.23281071947817189</v>
      </c>
      <c r="I157" s="5">
        <f t="shared" si="14"/>
        <v>2.7786970120734056E-2</v>
      </c>
      <c r="J157" s="5">
        <f t="shared" si="16"/>
        <v>0.20502374935743783</v>
      </c>
      <c r="K157" s="5">
        <f t="shared" si="15"/>
        <v>4.2747795574662462E-2</v>
      </c>
      <c r="L157" s="5">
        <f t="shared" si="15"/>
        <v>5.4966349785217083E-3</v>
      </c>
      <c r="M157" s="5">
        <f t="shared" si="17"/>
        <v>3.7251160596140753E-2</v>
      </c>
      <c r="N157" s="5">
        <f t="shared" si="10"/>
        <v>1.0766898779422278</v>
      </c>
      <c r="O157" s="5">
        <f t="shared" si="10"/>
        <v>2.4238367027613306</v>
      </c>
      <c r="P157" s="5">
        <f t="shared" si="11"/>
        <v>-1.3471468248191028</v>
      </c>
      <c r="Q157" s="5">
        <f t="shared" si="12"/>
        <v>7.5813933064122319E-2</v>
      </c>
      <c r="R157" s="5">
        <f t="shared" si="12"/>
        <v>0.13097057106752175</v>
      </c>
      <c r="S157" s="6">
        <f t="shared" si="13"/>
        <v>-5.5156638003399427E-2</v>
      </c>
    </row>
    <row r="158" spans="1:19" x14ac:dyDescent="0.2">
      <c r="A158" s="9">
        <v>41516</v>
      </c>
      <c r="B158" s="16">
        <v>153.53</v>
      </c>
      <c r="C158" s="16">
        <v>378.505</v>
      </c>
      <c r="D158" s="2"/>
      <c r="E158" s="5">
        <f t="shared" si="18"/>
        <v>0.17632185845522041</v>
      </c>
      <c r="F158" s="5">
        <f t="shared" si="18"/>
        <v>5.3574084698582158E-3</v>
      </c>
      <c r="G158" s="5">
        <f t="shared" si="19"/>
        <v>0.1709644499853622</v>
      </c>
      <c r="H158" s="5">
        <f t="shared" si="14"/>
        <v>0.2237561574391429</v>
      </c>
      <c r="I158" s="5">
        <f t="shared" si="14"/>
        <v>9.7822366856353815E-2</v>
      </c>
      <c r="J158" s="5">
        <f t="shared" si="16"/>
        <v>0.12593379058278908</v>
      </c>
      <c r="K158" s="5">
        <f t="shared" si="15"/>
        <v>4.1211552339222024E-2</v>
      </c>
      <c r="L158" s="5">
        <f t="shared" si="15"/>
        <v>1.8841003564946224E-2</v>
      </c>
      <c r="M158" s="5">
        <f t="shared" si="17"/>
        <v>2.23705487742758E-2</v>
      </c>
      <c r="N158" s="5">
        <f t="shared" ref="N158:O189" si="20">B158/B38-1</f>
        <v>0.98973574733349756</v>
      </c>
      <c r="O158" s="5">
        <f t="shared" si="20"/>
        <v>2.1539717854494245</v>
      </c>
      <c r="P158" s="5">
        <f t="shared" si="11"/>
        <v>-1.1642360381159269</v>
      </c>
      <c r="Q158" s="5">
        <f t="shared" ref="Q158:R189" si="21">(B158/B38)^(1/10)-1</f>
        <v>7.1222140399495037E-2</v>
      </c>
      <c r="R158" s="5">
        <f t="shared" si="21"/>
        <v>0.12172340184157604</v>
      </c>
      <c r="S158" s="6">
        <f t="shared" si="13"/>
        <v>-5.0501261442081002E-2</v>
      </c>
    </row>
    <row r="159" spans="1:19" x14ac:dyDescent="0.2">
      <c r="A159" s="9">
        <v>41547</v>
      </c>
      <c r="B159" s="16">
        <v>161.209</v>
      </c>
      <c r="C159" s="16">
        <v>403.11900000000003</v>
      </c>
      <c r="D159" s="2"/>
      <c r="E159" s="5">
        <f t="shared" si="18"/>
        <v>0.2021282148796073</v>
      </c>
      <c r="F159" s="5">
        <f t="shared" si="18"/>
        <v>9.8019568844156524E-3</v>
      </c>
      <c r="G159" s="5">
        <f t="shared" si="19"/>
        <v>0.19232625799519165</v>
      </c>
      <c r="H159" s="5">
        <f t="shared" si="14"/>
        <v>0.45842983281464855</v>
      </c>
      <c r="I159" s="5">
        <f t="shared" si="14"/>
        <v>0.41723239617354757</v>
      </c>
      <c r="J159" s="5">
        <f t="shared" si="16"/>
        <v>4.1197436641100982E-2</v>
      </c>
      <c r="K159" s="5">
        <f t="shared" si="15"/>
        <v>7.8393118567286146E-2</v>
      </c>
      <c r="L159" s="5">
        <f t="shared" si="15"/>
        <v>7.2230641978045407E-2</v>
      </c>
      <c r="M159" s="5">
        <f t="shared" si="17"/>
        <v>6.1624765892407396E-3</v>
      </c>
      <c r="N159" s="5">
        <f t="shared" si="20"/>
        <v>1.0767665056360709</v>
      </c>
      <c r="O159" s="5">
        <f t="shared" si="20"/>
        <v>2.3347865291232019</v>
      </c>
      <c r="P159" s="5">
        <f t="shared" si="11"/>
        <v>-1.258020023487131</v>
      </c>
      <c r="Q159" s="5">
        <f t="shared" si="21"/>
        <v>7.5817902639588208E-2</v>
      </c>
      <c r="R159" s="5">
        <f t="shared" si="21"/>
        <v>0.12799403710340673</v>
      </c>
      <c r="S159" s="6">
        <f t="shared" si="13"/>
        <v>-5.2176134463818524E-2</v>
      </c>
    </row>
    <row r="160" spans="1:19" x14ac:dyDescent="0.2">
      <c r="A160" s="9">
        <v>41578</v>
      </c>
      <c r="B160" s="16">
        <v>167.51900000000001</v>
      </c>
      <c r="C160" s="16">
        <v>422.70400000000001</v>
      </c>
      <c r="D160" s="2"/>
      <c r="E160" s="5">
        <f t="shared" si="18"/>
        <v>0.2576784762419575</v>
      </c>
      <c r="F160" s="5">
        <f t="shared" si="18"/>
        <v>6.5330584552726778E-2</v>
      </c>
      <c r="G160" s="5">
        <f t="shared" si="19"/>
        <v>0.19234789168923072</v>
      </c>
      <c r="H160" s="5">
        <f t="shared" si="14"/>
        <v>0.87009087052624534</v>
      </c>
      <c r="I160" s="5">
        <f t="shared" si="14"/>
        <v>1.0460415496911848</v>
      </c>
      <c r="J160" s="5">
        <f t="shared" si="16"/>
        <v>-0.17595067916493945</v>
      </c>
      <c r="K160" s="5">
        <f t="shared" si="15"/>
        <v>0.13337216398869423</v>
      </c>
      <c r="L160" s="5">
        <f t="shared" si="15"/>
        <v>0.15393910148659251</v>
      </c>
      <c r="M160" s="5">
        <f t="shared" si="17"/>
        <v>-2.0566937497898286E-2</v>
      </c>
      <c r="N160" s="5">
        <f t="shared" si="20"/>
        <v>1.0373491924498928</v>
      </c>
      <c r="O160" s="5">
        <f t="shared" si="20"/>
        <v>2.2226152720175651</v>
      </c>
      <c r="P160" s="5">
        <f t="shared" si="11"/>
        <v>-1.1852660795676724</v>
      </c>
      <c r="Q160" s="5">
        <f t="shared" si="21"/>
        <v>7.3758332789188863E-2</v>
      </c>
      <c r="R160" s="5">
        <f t="shared" si="21"/>
        <v>0.12414115083095867</v>
      </c>
      <c r="S160" s="6">
        <f t="shared" si="13"/>
        <v>-5.0382818041769806E-2</v>
      </c>
    </row>
    <row r="161" spans="1:19" x14ac:dyDescent="0.2">
      <c r="A161" s="9">
        <v>41607</v>
      </c>
      <c r="B161" s="16">
        <v>170.49600000000001</v>
      </c>
      <c r="C161" s="16">
        <v>416.52300000000002</v>
      </c>
      <c r="D161" s="2"/>
      <c r="E161" s="5">
        <f t="shared" si="18"/>
        <v>0.2638507953922109</v>
      </c>
      <c r="F161" s="5">
        <f t="shared" si="18"/>
        <v>3.6591010900403287E-2</v>
      </c>
      <c r="G161" s="5">
        <f t="shared" si="19"/>
        <v>0.22725978449180761</v>
      </c>
      <c r="H161" s="5">
        <f t="shared" si="14"/>
        <v>1.0350441632847938</v>
      </c>
      <c r="I161" s="5">
        <f t="shared" si="14"/>
        <v>1.1802464353761439</v>
      </c>
      <c r="J161" s="5">
        <f t="shared" si="16"/>
        <v>-0.14520227209135017</v>
      </c>
      <c r="K161" s="5">
        <f t="shared" si="15"/>
        <v>0.15269595112410284</v>
      </c>
      <c r="L161" s="5">
        <f t="shared" si="15"/>
        <v>0.16869481434414535</v>
      </c>
      <c r="M161" s="5">
        <f t="shared" si="17"/>
        <v>-1.5998863220042514E-2</v>
      </c>
      <c r="N161" s="5">
        <f t="shared" si="20"/>
        <v>1.0427000215656679</v>
      </c>
      <c r="O161" s="5">
        <f t="shared" si="20"/>
        <v>2.1373188514958872</v>
      </c>
      <c r="P161" s="5">
        <f t="shared" si="11"/>
        <v>-1.0946188299302193</v>
      </c>
      <c r="Q161" s="5">
        <f t="shared" si="21"/>
        <v>7.4040008519542955E-2</v>
      </c>
      <c r="R161" s="5">
        <f t="shared" si="21"/>
        <v>0.12112972125294785</v>
      </c>
      <c r="S161" s="6">
        <f t="shared" si="13"/>
        <v>-4.7089712733404898E-2</v>
      </c>
    </row>
    <row r="162" spans="1:19" x14ac:dyDescent="0.2">
      <c r="A162" s="9">
        <v>41639</v>
      </c>
      <c r="B162" s="16">
        <v>174.10400000000001</v>
      </c>
      <c r="C162" s="16">
        <v>410.50099999999998</v>
      </c>
      <c r="D162" s="2"/>
      <c r="E162" s="5">
        <f t="shared" si="18"/>
        <v>0.26677289561187156</v>
      </c>
      <c r="F162" s="5">
        <f t="shared" si="18"/>
        <v>-2.6018644401578306E-2</v>
      </c>
      <c r="G162" s="5">
        <f t="shared" si="19"/>
        <v>0.29279154001344987</v>
      </c>
      <c r="H162" s="5">
        <f t="shared" ref="H162:I193" si="22">B162/B102-1</f>
        <v>1.0135078873109129</v>
      </c>
      <c r="I162" s="5">
        <f t="shared" si="22"/>
        <v>0.99326515946082439</v>
      </c>
      <c r="J162" s="5">
        <f t="shared" si="16"/>
        <v>2.0242727850088515E-2</v>
      </c>
      <c r="K162" s="5">
        <f t="shared" ref="K162:L193" si="23">(B162/B102)^(1/5)-1</f>
        <v>0.15024582879818915</v>
      </c>
      <c r="L162" s="5">
        <f t="shared" si="23"/>
        <v>0.14792368080681451</v>
      </c>
      <c r="M162" s="5">
        <f t="shared" si="17"/>
        <v>2.3221479913746457E-3</v>
      </c>
      <c r="N162" s="5">
        <f t="shared" si="20"/>
        <v>0.96292955713899175</v>
      </c>
      <c r="O162" s="5">
        <f t="shared" si="20"/>
        <v>1.8831974265506362</v>
      </c>
      <c r="P162" s="5">
        <f t="shared" si="11"/>
        <v>-0.9202678694116444</v>
      </c>
      <c r="Q162" s="5">
        <f t="shared" si="21"/>
        <v>6.9770139965667388E-2</v>
      </c>
      <c r="R162" s="5">
        <f t="shared" si="21"/>
        <v>0.11169957124964247</v>
      </c>
      <c r="S162" s="6">
        <f t="shared" si="13"/>
        <v>-4.1929431283975083E-2</v>
      </c>
    </row>
    <row r="163" spans="1:19" x14ac:dyDescent="0.2">
      <c r="A163" s="9">
        <v>41670</v>
      </c>
      <c r="B163" s="16">
        <v>167.655</v>
      </c>
      <c r="C163" s="16">
        <v>383.84500000000003</v>
      </c>
      <c r="D163" s="2"/>
      <c r="E163" s="5">
        <f t="shared" si="18"/>
        <v>0.16071614015411129</v>
      </c>
      <c r="F163" s="5">
        <f t="shared" si="18"/>
        <v>-0.10165044771787923</v>
      </c>
      <c r="G163" s="5">
        <f t="shared" si="19"/>
        <v>0.26236658787199052</v>
      </c>
      <c r="H163" s="5">
        <f t="shared" si="22"/>
        <v>1.1250934810439457</v>
      </c>
      <c r="I163" s="5">
        <f t="shared" si="22"/>
        <v>0.99250949938747124</v>
      </c>
      <c r="J163" s="5">
        <f t="shared" si="16"/>
        <v>0.13258398165647445</v>
      </c>
      <c r="K163" s="5">
        <f t="shared" si="23"/>
        <v>0.16272124482203743</v>
      </c>
      <c r="L163" s="5">
        <f t="shared" si="23"/>
        <v>0.14783663050549611</v>
      </c>
      <c r="M163" s="5">
        <f t="shared" si="17"/>
        <v>1.4884614316541311E-2</v>
      </c>
      <c r="N163" s="5">
        <f t="shared" si="20"/>
        <v>0.86035286284953383</v>
      </c>
      <c r="O163" s="5">
        <f t="shared" si="20"/>
        <v>1.6050058025504077</v>
      </c>
      <c r="P163" s="5">
        <f t="shared" si="11"/>
        <v>-0.74465293970087387</v>
      </c>
      <c r="Q163" s="5">
        <f t="shared" si="21"/>
        <v>6.4043866618135104E-2</v>
      </c>
      <c r="R163" s="5">
        <f t="shared" si="21"/>
        <v>0.10047674479067203</v>
      </c>
      <c r="S163" s="6">
        <f t="shared" si="13"/>
        <v>-3.6432878172536931E-2</v>
      </c>
    </row>
    <row r="164" spans="1:19" x14ac:dyDescent="0.2">
      <c r="A164" s="9">
        <v>41698</v>
      </c>
      <c r="B164" s="16">
        <v>176.048</v>
      </c>
      <c r="C164" s="16">
        <v>396.56</v>
      </c>
      <c r="D164" s="2"/>
      <c r="E164" s="5">
        <f t="shared" si="18"/>
        <v>0.21681792105281339</v>
      </c>
      <c r="F164" s="5">
        <f t="shared" si="18"/>
        <v>-6.0083904150174283E-2</v>
      </c>
      <c r="G164" s="5">
        <f t="shared" si="19"/>
        <v>0.27690182520298767</v>
      </c>
      <c r="H164" s="5">
        <f t="shared" si="22"/>
        <v>1.4859216583354518</v>
      </c>
      <c r="I164" s="5">
        <f t="shared" si="22"/>
        <v>1.1815741265396613</v>
      </c>
      <c r="J164" s="5">
        <f t="shared" si="16"/>
        <v>0.30434753179579044</v>
      </c>
      <c r="K164" s="5">
        <f t="shared" si="23"/>
        <v>0.19976858923163343</v>
      </c>
      <c r="L164" s="5">
        <f t="shared" si="23"/>
        <v>0.16883711825322711</v>
      </c>
      <c r="M164" s="5">
        <f t="shared" si="17"/>
        <v>3.0931470978406317E-2</v>
      </c>
      <c r="N164" s="5">
        <f t="shared" si="20"/>
        <v>0.92131312139169896</v>
      </c>
      <c r="O164" s="5">
        <f t="shared" si="20"/>
        <v>1.5732937069289972</v>
      </c>
      <c r="P164" s="5">
        <f t="shared" si="11"/>
        <v>-0.65198058553729821</v>
      </c>
      <c r="Q164" s="5">
        <f t="shared" si="21"/>
        <v>6.748016693733061E-2</v>
      </c>
      <c r="R164" s="5">
        <f t="shared" si="21"/>
        <v>9.912968109738407E-2</v>
      </c>
      <c r="S164" s="6">
        <f t="shared" si="13"/>
        <v>-3.164951416005346E-2</v>
      </c>
    </row>
    <row r="165" spans="1:19" x14ac:dyDescent="0.2">
      <c r="A165" s="9">
        <v>41729</v>
      </c>
      <c r="B165" s="16">
        <v>176.303</v>
      </c>
      <c r="C165" s="16">
        <v>408.733</v>
      </c>
      <c r="D165" s="2"/>
      <c r="E165" s="5">
        <f t="shared" si="18"/>
        <v>0.19068941297241793</v>
      </c>
      <c r="F165" s="5">
        <f t="shared" si="18"/>
        <v>-1.4253225063488251E-2</v>
      </c>
      <c r="G165" s="5">
        <f t="shared" si="19"/>
        <v>0.20494263803590618</v>
      </c>
      <c r="H165" s="5">
        <f t="shared" si="22"/>
        <v>1.3149636282465402</v>
      </c>
      <c r="I165" s="5">
        <f t="shared" si="22"/>
        <v>0.96600769600769598</v>
      </c>
      <c r="J165" s="5">
        <f t="shared" si="16"/>
        <v>0.34895593223884425</v>
      </c>
      <c r="K165" s="5">
        <f t="shared" si="23"/>
        <v>0.18279324175872924</v>
      </c>
      <c r="L165" s="5">
        <f t="shared" si="23"/>
        <v>0.14476684477519908</v>
      </c>
      <c r="M165" s="5">
        <f t="shared" si="17"/>
        <v>3.8026396983530164E-2</v>
      </c>
      <c r="N165" s="5">
        <f t="shared" si="20"/>
        <v>0.93694861625339199</v>
      </c>
      <c r="O165" s="5">
        <f t="shared" si="20"/>
        <v>1.6195459905660377</v>
      </c>
      <c r="P165" s="5">
        <f t="shared" si="11"/>
        <v>-0.68259737431264567</v>
      </c>
      <c r="Q165" s="5">
        <f t="shared" si="21"/>
        <v>6.8345708929047122E-2</v>
      </c>
      <c r="R165" s="5">
        <f t="shared" si="21"/>
        <v>0.1010894532015616</v>
      </c>
      <c r="S165" s="6">
        <f t="shared" si="13"/>
        <v>-3.2743744272514475E-2</v>
      </c>
    </row>
    <row r="166" spans="1:19" x14ac:dyDescent="0.2">
      <c r="A166" s="9">
        <v>41759</v>
      </c>
      <c r="B166" s="16">
        <v>178.10900000000001</v>
      </c>
      <c r="C166" s="16">
        <v>410.09800000000001</v>
      </c>
      <c r="D166" s="2"/>
      <c r="E166" s="5">
        <f t="shared" si="18"/>
        <v>0.16616142106055753</v>
      </c>
      <c r="F166" s="5">
        <f t="shared" si="18"/>
        <v>-1.8359472242967301E-2</v>
      </c>
      <c r="G166" s="5">
        <f t="shared" si="19"/>
        <v>0.18452089330352484</v>
      </c>
      <c r="H166" s="5">
        <f t="shared" si="22"/>
        <v>1.1027968973211655</v>
      </c>
      <c r="I166" s="5">
        <f t="shared" si="22"/>
        <v>0.69115366851411975</v>
      </c>
      <c r="J166" s="5">
        <f t="shared" si="16"/>
        <v>0.41164322880704574</v>
      </c>
      <c r="K166" s="5">
        <f t="shared" si="23"/>
        <v>0.16027107468640645</v>
      </c>
      <c r="L166" s="5">
        <f t="shared" si="23"/>
        <v>0.11080190121983602</v>
      </c>
      <c r="M166" s="5">
        <f t="shared" si="17"/>
        <v>4.9469173466570426E-2</v>
      </c>
      <c r="N166" s="5">
        <f t="shared" si="20"/>
        <v>0.99772309210821475</v>
      </c>
      <c r="O166" s="5">
        <f t="shared" si="20"/>
        <v>1.8626933601384934</v>
      </c>
      <c r="P166" s="5">
        <f t="shared" si="11"/>
        <v>-0.86497026803027866</v>
      </c>
      <c r="Q166" s="5">
        <f t="shared" si="21"/>
        <v>7.1651383508871902E-2</v>
      </c>
      <c r="R166" s="5">
        <f t="shared" si="21"/>
        <v>0.11090643656624399</v>
      </c>
      <c r="S166" s="6">
        <f t="shared" si="13"/>
        <v>-3.9255053057372091E-2</v>
      </c>
    </row>
    <row r="167" spans="1:19" x14ac:dyDescent="0.2">
      <c r="A167" s="9">
        <v>41789</v>
      </c>
      <c r="B167" s="16">
        <v>181.614</v>
      </c>
      <c r="C167" s="16">
        <v>424.41300000000001</v>
      </c>
      <c r="D167" s="2"/>
      <c r="E167" s="5">
        <f t="shared" si="18"/>
        <v>0.18866664921328891</v>
      </c>
      <c r="F167" s="5">
        <f t="shared" si="18"/>
        <v>4.2655693403758743E-2</v>
      </c>
      <c r="G167" s="5">
        <f t="shared" si="19"/>
        <v>0.14601095580953016</v>
      </c>
      <c r="H167" s="5">
        <f t="shared" si="22"/>
        <v>0.96603013769810331</v>
      </c>
      <c r="I167" s="5">
        <f t="shared" si="22"/>
        <v>0.49477513903025749</v>
      </c>
      <c r="J167" s="5">
        <f t="shared" si="16"/>
        <v>0.47125499866784581</v>
      </c>
      <c r="K167" s="5">
        <f t="shared" si="23"/>
        <v>0.14476945823249832</v>
      </c>
      <c r="L167" s="5">
        <f t="shared" si="23"/>
        <v>8.3715221133024098E-2</v>
      </c>
      <c r="M167" s="5">
        <f t="shared" si="17"/>
        <v>6.1054237099474218E-2</v>
      </c>
      <c r="N167" s="5">
        <f t="shared" si="20"/>
        <v>1.0186286387533485</v>
      </c>
      <c r="O167" s="5">
        <f t="shared" si="20"/>
        <v>2.0229276770324365</v>
      </c>
      <c r="P167" s="5">
        <f t="shared" si="11"/>
        <v>-1.004299038279088</v>
      </c>
      <c r="Q167" s="5">
        <f t="shared" si="21"/>
        <v>7.276758683560991E-2</v>
      </c>
      <c r="R167" s="5">
        <f t="shared" si="21"/>
        <v>0.11697325826821592</v>
      </c>
      <c r="S167" s="6">
        <f t="shared" si="13"/>
        <v>-4.4205671432606009E-2</v>
      </c>
    </row>
    <row r="168" spans="1:19" x14ac:dyDescent="0.2">
      <c r="A168" s="9">
        <v>41820</v>
      </c>
      <c r="B168" s="16">
        <v>184.86199999999999</v>
      </c>
      <c r="C168" s="16">
        <v>435.68900000000002</v>
      </c>
      <c r="D168" s="2"/>
      <c r="E168" s="5">
        <f t="shared" si="18"/>
        <v>0.24048475413356241</v>
      </c>
      <c r="F168" s="5">
        <f t="shared" si="18"/>
        <v>0.14312663654634283</v>
      </c>
      <c r="G168" s="5">
        <f t="shared" si="19"/>
        <v>9.7358117587219573E-2</v>
      </c>
      <c r="H168" s="5">
        <f t="shared" si="22"/>
        <v>1.0102654443828225</v>
      </c>
      <c r="I168" s="5">
        <f t="shared" si="22"/>
        <v>0.55544329646633783</v>
      </c>
      <c r="J168" s="5">
        <f t="shared" si="16"/>
        <v>0.45482214791648468</v>
      </c>
      <c r="K168" s="5">
        <f t="shared" si="23"/>
        <v>0.14987513135199082</v>
      </c>
      <c r="L168" s="5">
        <f t="shared" si="23"/>
        <v>9.2372696902269347E-2</v>
      </c>
      <c r="M168" s="5">
        <f t="shared" si="17"/>
        <v>5.7502434449721473E-2</v>
      </c>
      <c r="N168" s="5">
        <f t="shared" si="20"/>
        <v>1.0133963579332579</v>
      </c>
      <c r="O168" s="5">
        <f t="shared" si="20"/>
        <v>2.0900805696615508</v>
      </c>
      <c r="P168" s="5">
        <f t="shared" si="11"/>
        <v>-1.0766842117282929</v>
      </c>
      <c r="Q168" s="5">
        <f t="shared" si="21"/>
        <v>7.2489200858556702E-2</v>
      </c>
      <c r="R168" s="5">
        <f t="shared" si="21"/>
        <v>0.1194300999672433</v>
      </c>
      <c r="S168" s="6">
        <f t="shared" si="13"/>
        <v>-4.6940899108686596E-2</v>
      </c>
    </row>
    <row r="169" spans="1:19" x14ac:dyDescent="0.2">
      <c r="A169" s="9">
        <v>41851</v>
      </c>
      <c r="B169" s="16">
        <v>181.91200000000001</v>
      </c>
      <c r="C169" s="16">
        <v>444.11399999999998</v>
      </c>
      <c r="D169" s="2"/>
      <c r="E169" s="5">
        <f t="shared" si="18"/>
        <v>0.15964275924497517</v>
      </c>
      <c r="F169" s="5">
        <f t="shared" si="18"/>
        <v>0.15318342334856649</v>
      </c>
      <c r="G169" s="5">
        <f t="shared" si="19"/>
        <v>6.45933589640868E-3</v>
      </c>
      <c r="H169" s="5">
        <f t="shared" si="22"/>
        <v>0.82373404713926246</v>
      </c>
      <c r="I169" s="5">
        <f t="shared" si="22"/>
        <v>0.42525585440448244</v>
      </c>
      <c r="J169" s="5">
        <f t="shared" si="16"/>
        <v>0.39847819273478002</v>
      </c>
      <c r="K169" s="5">
        <f t="shared" si="23"/>
        <v>0.12769667830843456</v>
      </c>
      <c r="L169" s="5">
        <f t="shared" si="23"/>
        <v>7.3441958040567634E-2</v>
      </c>
      <c r="M169" s="5">
        <f t="shared" si="17"/>
        <v>5.4254720267866929E-2</v>
      </c>
      <c r="N169" s="5">
        <f t="shared" si="20"/>
        <v>1.048143394357</v>
      </c>
      <c r="O169" s="5">
        <f t="shared" si="20"/>
        <v>2.2085684355019328</v>
      </c>
      <c r="P169" s="5">
        <f t="shared" si="11"/>
        <v>-1.1604250411449328</v>
      </c>
      <c r="Q169" s="5">
        <f t="shared" si="21"/>
        <v>7.4325875321123336E-2</v>
      </c>
      <c r="R169" s="5">
        <f t="shared" si="21"/>
        <v>0.12365019288806245</v>
      </c>
      <c r="S169" s="6">
        <f t="shared" si="13"/>
        <v>-4.9324317566939113E-2</v>
      </c>
    </row>
    <row r="170" spans="1:19" x14ac:dyDescent="0.2">
      <c r="A170" s="9">
        <v>41880</v>
      </c>
      <c r="B170" s="16">
        <v>185.92099999999999</v>
      </c>
      <c r="C170" s="16">
        <v>454.12200000000001</v>
      </c>
      <c r="D170" s="2"/>
      <c r="E170" s="5">
        <f t="shared" si="18"/>
        <v>0.21097505373542624</v>
      </c>
      <c r="F170" s="5">
        <f t="shared" si="18"/>
        <v>0.19977807426586169</v>
      </c>
      <c r="G170" s="5">
        <f t="shared" si="19"/>
        <v>1.119697946956455E-2</v>
      </c>
      <c r="H170" s="5">
        <f t="shared" si="22"/>
        <v>0.79007721784675811</v>
      </c>
      <c r="I170" s="5">
        <f t="shared" si="22"/>
        <v>0.46260725052175933</v>
      </c>
      <c r="J170" s="5">
        <f t="shared" si="16"/>
        <v>0.32746996732499878</v>
      </c>
      <c r="K170" s="5">
        <f t="shared" si="23"/>
        <v>0.12350330178437186</v>
      </c>
      <c r="L170" s="5">
        <f t="shared" si="23"/>
        <v>7.9010185753089379E-2</v>
      </c>
      <c r="M170" s="5">
        <f t="shared" si="17"/>
        <v>4.4493116031282476E-2</v>
      </c>
      <c r="N170" s="5">
        <f t="shared" si="20"/>
        <v>1.0841292260783786</v>
      </c>
      <c r="O170" s="5">
        <f t="shared" si="20"/>
        <v>2.1502341229926123</v>
      </c>
      <c r="P170" s="5">
        <f t="shared" si="11"/>
        <v>-1.0661048969142337</v>
      </c>
      <c r="Q170" s="5">
        <f t="shared" si="21"/>
        <v>7.6198703170276882E-2</v>
      </c>
      <c r="R170" s="5">
        <f t="shared" si="21"/>
        <v>0.12159039935295235</v>
      </c>
      <c r="S170" s="6">
        <f t="shared" si="13"/>
        <v>-4.5391696182675467E-2</v>
      </c>
    </row>
    <row r="171" spans="1:19" x14ac:dyDescent="0.2">
      <c r="A171" s="9">
        <v>41912</v>
      </c>
      <c r="B171" s="16">
        <v>180.875</v>
      </c>
      <c r="C171" s="16">
        <v>420.46199999999999</v>
      </c>
      <c r="D171" s="2"/>
      <c r="E171" s="5">
        <f t="shared" si="18"/>
        <v>0.12199070771482989</v>
      </c>
      <c r="F171" s="5">
        <f t="shared" si="18"/>
        <v>4.3022035676810066E-2</v>
      </c>
      <c r="G171" s="5">
        <f t="shared" si="19"/>
        <v>7.8968672038019827E-2</v>
      </c>
      <c r="H171" s="5">
        <f t="shared" si="22"/>
        <v>0.67473750486102113</v>
      </c>
      <c r="I171" s="5">
        <f t="shared" si="22"/>
        <v>0.24150576813485647</v>
      </c>
      <c r="J171" s="5">
        <f t="shared" si="16"/>
        <v>0.43323173672616466</v>
      </c>
      <c r="K171" s="5">
        <f t="shared" si="23"/>
        <v>0.10863695013460273</v>
      </c>
      <c r="L171" s="5">
        <f t="shared" si="23"/>
        <v>4.4214569215488053E-2</v>
      </c>
      <c r="M171" s="5">
        <f t="shared" si="17"/>
        <v>6.4422380919114675E-2</v>
      </c>
      <c r="N171" s="5">
        <f t="shared" si="20"/>
        <v>0.98991154726280572</v>
      </c>
      <c r="O171" s="5">
        <f t="shared" si="20"/>
        <v>1.7576341885723279</v>
      </c>
      <c r="P171" s="5">
        <f t="shared" si="11"/>
        <v>-0.76772264130952217</v>
      </c>
      <c r="Q171" s="5">
        <f t="shared" si="21"/>
        <v>7.1231604635626722E-2</v>
      </c>
      <c r="R171" s="5">
        <f t="shared" si="21"/>
        <v>0.10676053717201373</v>
      </c>
      <c r="S171" s="6">
        <f t="shared" si="13"/>
        <v>-3.5528932536387003E-2</v>
      </c>
    </row>
    <row r="172" spans="1:19" x14ac:dyDescent="0.2">
      <c r="A172" s="9">
        <v>41943</v>
      </c>
      <c r="B172" s="16">
        <v>182.04499999999999</v>
      </c>
      <c r="C172" s="16">
        <v>425.41899999999998</v>
      </c>
      <c r="D172" s="2"/>
      <c r="E172" s="5">
        <f t="shared" si="18"/>
        <v>8.6712552009025723E-2</v>
      </c>
      <c r="F172" s="5">
        <f t="shared" si="18"/>
        <v>6.4229342518640209E-3</v>
      </c>
      <c r="G172" s="5">
        <f t="shared" si="19"/>
        <v>8.0289617757161702E-2</v>
      </c>
      <c r="H172" s="5">
        <f t="shared" si="22"/>
        <v>0.71609430529501017</v>
      </c>
      <c r="I172" s="5">
        <f t="shared" si="22"/>
        <v>0.25459022678344989</v>
      </c>
      <c r="J172" s="5">
        <f t="shared" si="16"/>
        <v>0.46150407851156028</v>
      </c>
      <c r="K172" s="5">
        <f t="shared" si="23"/>
        <v>0.1140590989324588</v>
      </c>
      <c r="L172" s="5">
        <f t="shared" si="23"/>
        <v>4.640638267016195E-2</v>
      </c>
      <c r="M172" s="5">
        <f t="shared" si="17"/>
        <v>6.7652716262296853E-2</v>
      </c>
      <c r="N172" s="5">
        <f t="shared" si="20"/>
        <v>0.95495060137457011</v>
      </c>
      <c r="O172" s="5">
        <f t="shared" si="20"/>
        <v>1.7250360311308968</v>
      </c>
      <c r="P172" s="5">
        <f t="shared" si="11"/>
        <v>-0.77008542975632666</v>
      </c>
      <c r="Q172" s="5">
        <f t="shared" si="21"/>
        <v>6.9334500181672087E-2</v>
      </c>
      <c r="R172" s="5">
        <f t="shared" si="21"/>
        <v>0.10544521690177944</v>
      </c>
      <c r="S172" s="6">
        <f t="shared" si="13"/>
        <v>-3.611071672010735E-2</v>
      </c>
    </row>
    <row r="173" spans="1:19" x14ac:dyDescent="0.2">
      <c r="A173" s="9">
        <v>41971</v>
      </c>
      <c r="B173" s="16">
        <v>185.69300000000001</v>
      </c>
      <c r="C173" s="16">
        <v>420.92</v>
      </c>
      <c r="D173" s="2"/>
      <c r="E173" s="5">
        <f t="shared" si="18"/>
        <v>8.9134055930931044E-2</v>
      </c>
      <c r="F173" s="5">
        <f t="shared" si="18"/>
        <v>1.055643986046384E-2</v>
      </c>
      <c r="G173" s="5">
        <f t="shared" si="19"/>
        <v>7.8577616070467204E-2</v>
      </c>
      <c r="H173" s="5">
        <f t="shared" si="22"/>
        <v>0.68175807853934223</v>
      </c>
      <c r="I173" s="5">
        <f t="shared" si="22"/>
        <v>0.19019948820177879</v>
      </c>
      <c r="J173" s="5">
        <f t="shared" si="16"/>
        <v>0.49155859033756344</v>
      </c>
      <c r="K173" s="5">
        <f t="shared" si="23"/>
        <v>0.1095648864802623</v>
      </c>
      <c r="L173" s="5">
        <f t="shared" si="23"/>
        <v>3.5437648406194011E-2</v>
      </c>
      <c r="M173" s="5">
        <f t="shared" si="17"/>
        <v>7.4127238074068291E-2</v>
      </c>
      <c r="N173" s="5">
        <f t="shared" si="20"/>
        <v>0.89459453944414991</v>
      </c>
      <c r="O173" s="5">
        <f t="shared" si="20"/>
        <v>1.4677692636911011</v>
      </c>
      <c r="P173" s="5">
        <f t="shared" si="11"/>
        <v>-0.57317472424695115</v>
      </c>
      <c r="Q173" s="5">
        <f t="shared" si="21"/>
        <v>6.5986312098935462E-2</v>
      </c>
      <c r="R173" s="5">
        <f t="shared" si="21"/>
        <v>9.4537019971108194E-2</v>
      </c>
      <c r="S173" s="6">
        <f t="shared" si="13"/>
        <v>-2.8550707872172731E-2</v>
      </c>
    </row>
    <row r="174" spans="1:19" x14ac:dyDescent="0.2">
      <c r="A174" s="9">
        <v>42004</v>
      </c>
      <c r="B174" s="16">
        <v>182.69900000000001</v>
      </c>
      <c r="C174" s="16">
        <v>401.52100000000002</v>
      </c>
      <c r="D174" s="2"/>
      <c r="E174" s="5">
        <f t="shared" si="18"/>
        <v>4.9367044984606867E-2</v>
      </c>
      <c r="F174" s="5">
        <f t="shared" si="18"/>
        <v>-2.1875707976350744E-2</v>
      </c>
      <c r="G174" s="5">
        <f t="shared" si="19"/>
        <v>7.1242752960957612E-2</v>
      </c>
      <c r="H174" s="5">
        <f t="shared" si="22"/>
        <v>0.62546486592288142</v>
      </c>
      <c r="I174" s="5">
        <f t="shared" si="22"/>
        <v>9.221156514027995E-2</v>
      </c>
      <c r="J174" s="5">
        <f t="shared" si="16"/>
        <v>0.53325330078260147</v>
      </c>
      <c r="K174" s="5">
        <f t="shared" si="23"/>
        <v>0.10203532904533841</v>
      </c>
      <c r="L174" s="5">
        <f t="shared" si="23"/>
        <v>1.7797439964534423E-2</v>
      </c>
      <c r="M174" s="5">
        <f t="shared" si="17"/>
        <v>8.4237889080803985E-2</v>
      </c>
      <c r="N174" s="5">
        <f t="shared" si="20"/>
        <v>0.79551462856132016</v>
      </c>
      <c r="O174" s="5">
        <f t="shared" si="20"/>
        <v>1.2461582353895473</v>
      </c>
      <c r="P174" s="5">
        <f t="shared" si="11"/>
        <v>-0.45064360682822713</v>
      </c>
      <c r="Q174" s="5">
        <f t="shared" si="21"/>
        <v>6.027591158316814E-2</v>
      </c>
      <c r="R174" s="5">
        <f t="shared" si="21"/>
        <v>8.4286460534805929E-2</v>
      </c>
      <c r="S174" s="6">
        <f t="shared" si="13"/>
        <v>-2.4010548951637789E-2</v>
      </c>
    </row>
    <row r="175" spans="1:19" x14ac:dyDescent="0.2">
      <c r="A175" s="9">
        <v>42034</v>
      </c>
      <c r="B175" s="16">
        <v>179.38800000000001</v>
      </c>
      <c r="C175" s="16">
        <v>403.928</v>
      </c>
      <c r="D175" s="2"/>
      <c r="E175" s="5">
        <f t="shared" si="18"/>
        <v>6.9983000805225126E-2</v>
      </c>
      <c r="F175" s="5">
        <f t="shared" si="18"/>
        <v>5.2320598158110521E-2</v>
      </c>
      <c r="G175" s="5">
        <f t="shared" si="19"/>
        <v>1.7662402647114606E-2</v>
      </c>
      <c r="H175" s="5">
        <f t="shared" si="22"/>
        <v>0.66480747635796678</v>
      </c>
      <c r="I175" s="5">
        <f t="shared" si="22"/>
        <v>0.16365857242040893</v>
      </c>
      <c r="J175" s="5">
        <f t="shared" si="16"/>
        <v>0.50114890393755784</v>
      </c>
      <c r="K175" s="5">
        <f t="shared" si="23"/>
        <v>0.10731913172308793</v>
      </c>
      <c r="L175" s="5">
        <f t="shared" si="23"/>
        <v>3.0777937949171053E-2</v>
      </c>
      <c r="M175" s="5">
        <f t="shared" si="17"/>
        <v>7.6541193773916882E-2</v>
      </c>
      <c r="N175" s="5">
        <f t="shared" si="20"/>
        <v>0.80358327803583274</v>
      </c>
      <c r="O175" s="5">
        <f t="shared" si="20"/>
        <v>1.2538989917026111</v>
      </c>
      <c r="P175" s="5">
        <f t="shared" si="11"/>
        <v>-0.45031571366677836</v>
      </c>
      <c r="Q175" s="5">
        <f t="shared" si="21"/>
        <v>6.0751415580477586E-2</v>
      </c>
      <c r="R175" s="5">
        <f t="shared" si="21"/>
        <v>8.465955132188796E-2</v>
      </c>
      <c r="S175" s="6">
        <f t="shared" si="13"/>
        <v>-2.3908135741410375E-2</v>
      </c>
    </row>
    <row r="176" spans="1:19" x14ac:dyDescent="0.2">
      <c r="A176" s="9">
        <v>42062</v>
      </c>
      <c r="B176" s="16">
        <v>189.898</v>
      </c>
      <c r="C176" s="16">
        <v>416.435</v>
      </c>
      <c r="D176" s="2"/>
      <c r="E176" s="5">
        <f t="shared" si="18"/>
        <v>7.867172589293836E-2</v>
      </c>
      <c r="F176" s="5">
        <f t="shared" si="18"/>
        <v>5.011851926568478E-2</v>
      </c>
      <c r="G176" s="5">
        <f t="shared" si="19"/>
        <v>2.855320662725358E-2</v>
      </c>
      <c r="H176" s="5">
        <f t="shared" si="22"/>
        <v>0.73784684091075459</v>
      </c>
      <c r="I176" s="5">
        <f t="shared" si="22"/>
        <v>0.19548429695125469</v>
      </c>
      <c r="J176" s="5">
        <f t="shared" si="16"/>
        <v>0.5423625439594999</v>
      </c>
      <c r="K176" s="5">
        <f t="shared" si="23"/>
        <v>0.1168691620081177</v>
      </c>
      <c r="L176" s="5">
        <f t="shared" si="23"/>
        <v>3.6355544403469331E-2</v>
      </c>
      <c r="M176" s="5">
        <f t="shared" si="17"/>
        <v>8.0513617604648369E-2</v>
      </c>
      <c r="N176" s="5">
        <f t="shared" si="20"/>
        <v>0.85062321538206653</v>
      </c>
      <c r="O176" s="5">
        <f t="shared" si="20"/>
        <v>1.1372190773368098</v>
      </c>
      <c r="P176" s="5">
        <f t="shared" si="11"/>
        <v>-0.28659586195474329</v>
      </c>
      <c r="Q176" s="5">
        <f t="shared" si="21"/>
        <v>6.3486057495699688E-2</v>
      </c>
      <c r="R176" s="5">
        <f t="shared" si="21"/>
        <v>7.8909219416046561E-2</v>
      </c>
      <c r="S176" s="6">
        <f t="shared" si="13"/>
        <v>-1.5423161920346873E-2</v>
      </c>
    </row>
    <row r="177" spans="1:25" x14ac:dyDescent="0.2">
      <c r="A177" s="9">
        <v>42094</v>
      </c>
      <c r="B177" s="16">
        <v>186.92599999999999</v>
      </c>
      <c r="C177" s="16">
        <v>410.51299999999998</v>
      </c>
      <c r="D177" s="2"/>
      <c r="E177" s="5">
        <f t="shared" si="18"/>
        <v>6.0254221425613874E-2</v>
      </c>
      <c r="F177" s="5">
        <f t="shared" si="18"/>
        <v>4.3549211832663026E-3</v>
      </c>
      <c r="G177" s="5">
        <f t="shared" si="19"/>
        <v>5.5899300242347572E-2</v>
      </c>
      <c r="H177" s="5">
        <f t="shared" si="22"/>
        <v>0.61088944234266052</v>
      </c>
      <c r="I177" s="5">
        <f t="shared" si="22"/>
        <v>9.0447135575076221E-2</v>
      </c>
      <c r="J177" s="5">
        <f t="shared" si="16"/>
        <v>0.5204423067675843</v>
      </c>
      <c r="K177" s="5">
        <f t="shared" si="23"/>
        <v>0.10005182796099787</v>
      </c>
      <c r="L177" s="5">
        <f t="shared" si="23"/>
        <v>1.7468384034471818E-2</v>
      </c>
      <c r="M177" s="5">
        <f t="shared" si="17"/>
        <v>8.2583443926526057E-2</v>
      </c>
      <c r="N177" s="5">
        <f t="shared" si="20"/>
        <v>0.8577235368362468</v>
      </c>
      <c r="O177" s="5">
        <f t="shared" si="20"/>
        <v>1.2559129976040269</v>
      </c>
      <c r="P177" s="5">
        <f t="shared" si="11"/>
        <v>-0.39818946076778006</v>
      </c>
      <c r="Q177" s="5">
        <f t="shared" si="21"/>
        <v>6.3893384457716751E-2</v>
      </c>
      <c r="R177" s="5">
        <f t="shared" si="21"/>
        <v>8.4756433783829799E-2</v>
      </c>
      <c r="S177" s="6">
        <f t="shared" si="13"/>
        <v>-2.0863049326113048E-2</v>
      </c>
    </row>
    <row r="178" spans="1:25" x14ac:dyDescent="0.2">
      <c r="A178" s="9">
        <v>42124</v>
      </c>
      <c r="B178" s="16">
        <v>191.31</v>
      </c>
      <c r="C178" s="16">
        <v>442.08699999999999</v>
      </c>
      <c r="D178" s="2"/>
      <c r="E178" s="5">
        <f t="shared" si="18"/>
        <v>7.4117534768035176E-2</v>
      </c>
      <c r="F178" s="5">
        <f t="shared" si="18"/>
        <v>7.8003306526732485E-2</v>
      </c>
      <c r="G178" s="5">
        <f t="shared" si="19"/>
        <v>-3.8857717586973095E-3</v>
      </c>
      <c r="H178" s="5">
        <f t="shared" si="22"/>
        <v>0.64844254879152108</v>
      </c>
      <c r="I178" s="5">
        <f t="shared" si="22"/>
        <v>0.16026024607373812</v>
      </c>
      <c r="J178" s="5">
        <f t="shared" si="16"/>
        <v>0.48818230271778296</v>
      </c>
      <c r="K178" s="5">
        <f t="shared" si="23"/>
        <v>0.10513354897209104</v>
      </c>
      <c r="L178" s="5">
        <f t="shared" si="23"/>
        <v>3.0175180570660931E-2</v>
      </c>
      <c r="M178" s="5">
        <f t="shared" si="17"/>
        <v>7.4958368401430109E-2</v>
      </c>
      <c r="N178" s="5">
        <f t="shared" si="20"/>
        <v>0.9436344979629987</v>
      </c>
      <c r="O178" s="5">
        <f t="shared" si="20"/>
        <v>1.4964396031329237</v>
      </c>
      <c r="P178" s="5">
        <f t="shared" si="11"/>
        <v>-0.55280510516992498</v>
      </c>
      <c r="Q178" s="5">
        <f t="shared" si="21"/>
        <v>6.8713904670735237E-2</v>
      </c>
      <c r="R178" s="5">
        <f t="shared" si="21"/>
        <v>9.580204441707596E-2</v>
      </c>
      <c r="S178" s="6">
        <f t="shared" si="13"/>
        <v>-2.7088139746340723E-2</v>
      </c>
    </row>
    <row r="179" spans="1:25" x14ac:dyDescent="0.2">
      <c r="A179" s="9">
        <v>42153</v>
      </c>
      <c r="B179" s="16">
        <v>191.96899999999999</v>
      </c>
      <c r="C179" s="16">
        <v>424.38299999999998</v>
      </c>
      <c r="D179" s="2"/>
      <c r="E179" s="5">
        <f t="shared" si="18"/>
        <v>5.7016529562698759E-2</v>
      </c>
      <c r="F179" s="5">
        <f t="shared" si="18"/>
        <v>-7.0685864947628296E-5</v>
      </c>
      <c r="G179" s="5">
        <f t="shared" si="19"/>
        <v>5.7087215427646387E-2</v>
      </c>
      <c r="H179" s="5">
        <f t="shared" si="22"/>
        <v>0.82933894929435192</v>
      </c>
      <c r="I179" s="5">
        <f t="shared" si="22"/>
        <v>0.22121090040574365</v>
      </c>
      <c r="J179" s="5">
        <f t="shared" si="16"/>
        <v>0.60812804888860827</v>
      </c>
      <c r="K179" s="5">
        <f t="shared" si="23"/>
        <v>0.12838898031871881</v>
      </c>
      <c r="L179" s="5">
        <f t="shared" si="23"/>
        <v>4.0778074058951175E-2</v>
      </c>
      <c r="M179" s="5">
        <f t="shared" si="17"/>
        <v>8.761090625976764E-2</v>
      </c>
      <c r="N179" s="5">
        <f t="shared" si="20"/>
        <v>0.91627902333845745</v>
      </c>
      <c r="O179" s="5">
        <f t="shared" si="20"/>
        <v>1.3158563936895296</v>
      </c>
      <c r="P179" s="5">
        <f t="shared" si="11"/>
        <v>-0.3995773703510721</v>
      </c>
      <c r="Q179" s="5">
        <f t="shared" si="21"/>
        <v>6.7200142492652049E-2</v>
      </c>
      <c r="R179" s="5">
        <f t="shared" si="21"/>
        <v>8.7604917469175314E-2</v>
      </c>
      <c r="S179" s="6">
        <f t="shared" si="13"/>
        <v>-2.0404774976523266E-2</v>
      </c>
    </row>
    <row r="180" spans="1:25" x14ac:dyDescent="0.2">
      <c r="A180" s="9">
        <v>42185</v>
      </c>
      <c r="B180" s="16">
        <v>187.505</v>
      </c>
      <c r="C180" s="16">
        <v>413.36200000000002</v>
      </c>
      <c r="D180" s="2"/>
      <c r="E180" s="5">
        <f t="shared" si="18"/>
        <v>1.4297151388603435E-2</v>
      </c>
      <c r="F180" s="5">
        <f t="shared" si="18"/>
        <v>-5.1245268987741288E-2</v>
      </c>
      <c r="G180" s="5">
        <f t="shared" si="19"/>
        <v>6.5542420376344723E-2</v>
      </c>
      <c r="H180" s="5">
        <f t="shared" si="22"/>
        <v>0.85023830433881664</v>
      </c>
      <c r="I180" s="5">
        <f t="shared" si="22"/>
        <v>0.1983035517573255</v>
      </c>
      <c r="J180" s="5">
        <f t="shared" si="16"/>
        <v>0.65193475258149114</v>
      </c>
      <c r="K180" s="5">
        <f t="shared" si="23"/>
        <v>0.13095554313687008</v>
      </c>
      <c r="L180" s="5">
        <f t="shared" si="23"/>
        <v>3.6843881750791008E-2</v>
      </c>
      <c r="M180" s="5">
        <f t="shared" si="17"/>
        <v>9.4111661386079071E-2</v>
      </c>
      <c r="N180" s="5">
        <f t="shared" si="20"/>
        <v>0.85567673488777163</v>
      </c>
      <c r="O180" s="5">
        <f t="shared" si="20"/>
        <v>1.1815945998722799</v>
      </c>
      <c r="P180" s="5">
        <f t="shared" si="11"/>
        <v>-0.32591786498450825</v>
      </c>
      <c r="Q180" s="5">
        <f t="shared" si="21"/>
        <v>6.3776108694743483E-2</v>
      </c>
      <c r="R180" s="5">
        <f t="shared" si="21"/>
        <v>8.1128721324573716E-2</v>
      </c>
      <c r="S180" s="6">
        <f t="shared" si="13"/>
        <v>-1.7352612629830233E-2</v>
      </c>
    </row>
    <row r="181" spans="1:25" x14ac:dyDescent="0.2">
      <c r="A181" s="9">
        <v>42216</v>
      </c>
      <c r="B181" s="16">
        <v>190.87100000000001</v>
      </c>
      <c r="C181" s="16">
        <v>384.70800000000003</v>
      </c>
      <c r="D181" s="2"/>
      <c r="E181" s="5">
        <f t="shared" si="18"/>
        <v>4.9249087470865094E-2</v>
      </c>
      <c r="F181" s="5">
        <f t="shared" si="18"/>
        <v>-0.13376295275537353</v>
      </c>
      <c r="G181" s="5">
        <f t="shared" si="19"/>
        <v>0.18301204022623863</v>
      </c>
      <c r="H181" s="5">
        <f t="shared" si="22"/>
        <v>0.74220725284555078</v>
      </c>
      <c r="I181" s="5">
        <f t="shared" si="22"/>
        <v>2.950637172783277E-2</v>
      </c>
      <c r="J181" s="5">
        <f t="shared" si="16"/>
        <v>0.71270088111771801</v>
      </c>
      <c r="K181" s="5">
        <f t="shared" si="23"/>
        <v>0.11742906511809315</v>
      </c>
      <c r="L181" s="5">
        <f t="shared" si="23"/>
        <v>5.8328324299312673E-3</v>
      </c>
      <c r="M181" s="5">
        <f t="shared" si="17"/>
        <v>0.11159623268816188</v>
      </c>
      <c r="N181" s="5">
        <f t="shared" si="20"/>
        <v>0.82522424311970477</v>
      </c>
      <c r="O181" s="5">
        <f t="shared" si="20"/>
        <v>0.89772149900602316</v>
      </c>
      <c r="P181" s="5">
        <f t="shared" si="11"/>
        <v>-7.249725588631839E-2</v>
      </c>
      <c r="Q181" s="5">
        <f t="shared" si="21"/>
        <v>6.2017377035499921E-2</v>
      </c>
      <c r="R181" s="5">
        <f t="shared" si="21"/>
        <v>6.6162118739294673E-2</v>
      </c>
      <c r="S181" s="6">
        <f t="shared" si="13"/>
        <v>-4.144741703794752E-3</v>
      </c>
    </row>
    <row r="182" spans="1:25" x14ac:dyDescent="0.2">
      <c r="A182" s="9">
        <v>42247</v>
      </c>
      <c r="B182" s="16">
        <v>178.24</v>
      </c>
      <c r="C182" s="16">
        <v>349.91199999999998</v>
      </c>
      <c r="D182" s="2"/>
      <c r="E182" s="5">
        <f t="shared" si="18"/>
        <v>-4.1313245948547905E-2</v>
      </c>
      <c r="F182" s="5">
        <f t="shared" si="18"/>
        <v>-0.22947577963630927</v>
      </c>
      <c r="G182" s="5">
        <f t="shared" si="19"/>
        <v>0.18816253368776137</v>
      </c>
      <c r="H182" s="5">
        <f t="shared" si="22"/>
        <v>0.69002332505262376</v>
      </c>
      <c r="I182" s="5">
        <f t="shared" si="22"/>
        <v>-4.5065156580473609E-2</v>
      </c>
      <c r="J182" s="5">
        <f t="shared" si="16"/>
        <v>0.73508848163309737</v>
      </c>
      <c r="K182" s="5">
        <f t="shared" si="23"/>
        <v>0.11065337261347419</v>
      </c>
      <c r="L182" s="5">
        <f t="shared" si="23"/>
        <v>-9.1800373150893178E-3</v>
      </c>
      <c r="M182" s="5">
        <f t="shared" si="17"/>
        <v>0.11983340992856351</v>
      </c>
      <c r="N182" s="5">
        <f t="shared" si="20"/>
        <v>0.69169150167992277</v>
      </c>
      <c r="O182" s="5">
        <f t="shared" si="20"/>
        <v>0.71142098338525939</v>
      </c>
      <c r="P182" s="5">
        <f t="shared" si="11"/>
        <v>-1.9729481705336616E-2</v>
      </c>
      <c r="Q182" s="5">
        <f t="shared" si="21"/>
        <v>5.3979385622305642E-2</v>
      </c>
      <c r="R182" s="5">
        <f t="shared" si="21"/>
        <v>5.5202193305576852E-2</v>
      </c>
      <c r="S182" s="6">
        <f t="shared" si="13"/>
        <v>-1.2228076832712098E-3</v>
      </c>
    </row>
    <row r="183" spans="1:25" x14ac:dyDescent="0.2">
      <c r="A183" s="9">
        <v>42277</v>
      </c>
      <c r="B183" s="16">
        <v>171.666</v>
      </c>
      <c r="C183" s="16">
        <v>339.38600000000002</v>
      </c>
      <c r="D183" s="2"/>
      <c r="E183" s="5">
        <f t="shared" si="18"/>
        <v>-5.0913614374568095E-2</v>
      </c>
      <c r="F183" s="5">
        <f t="shared" si="18"/>
        <v>-0.19282598665277706</v>
      </c>
      <c r="G183" s="5">
        <f t="shared" si="19"/>
        <v>0.14191237227820896</v>
      </c>
      <c r="H183" s="5">
        <f t="shared" si="22"/>
        <v>0.48885092063381919</v>
      </c>
      <c r="I183" s="5">
        <f t="shared" si="22"/>
        <v>-0.16642473811541336</v>
      </c>
      <c r="J183" s="5">
        <f t="shared" si="16"/>
        <v>0.65527565874923255</v>
      </c>
      <c r="K183" s="5">
        <f t="shared" si="23"/>
        <v>8.2854841838796878E-2</v>
      </c>
      <c r="L183" s="5">
        <f t="shared" si="23"/>
        <v>-3.5751518730445575E-2</v>
      </c>
      <c r="M183" s="5">
        <f t="shared" si="17"/>
        <v>0.11860636056924245</v>
      </c>
      <c r="N183" s="5">
        <f t="shared" si="20"/>
        <v>0.58804429273166248</v>
      </c>
      <c r="O183" s="5">
        <f t="shared" si="20"/>
        <v>0.51853956464350448</v>
      </c>
      <c r="P183" s="5">
        <f t="shared" si="11"/>
        <v>6.9504728088157997E-2</v>
      </c>
      <c r="Q183" s="5">
        <f t="shared" si="21"/>
        <v>4.7336553147940608E-2</v>
      </c>
      <c r="R183" s="5">
        <f t="shared" si="21"/>
        <v>4.2659755905085861E-2</v>
      </c>
      <c r="S183" s="6">
        <f t="shared" si="13"/>
        <v>4.6767972428547466E-3</v>
      </c>
    </row>
    <row r="184" spans="1:25" x14ac:dyDescent="0.2">
      <c r="A184" s="9">
        <v>42307</v>
      </c>
      <c r="B184" s="16">
        <v>185.26900000000001</v>
      </c>
      <c r="C184" s="16">
        <v>363.59500000000003</v>
      </c>
      <c r="D184" s="2"/>
      <c r="E184" s="5">
        <f t="shared" si="18"/>
        <v>1.7709906891153482E-2</v>
      </c>
      <c r="F184" s="5">
        <f t="shared" si="18"/>
        <v>-0.14532496197866096</v>
      </c>
      <c r="G184" s="5">
        <f t="shared" si="19"/>
        <v>0.16303486886981444</v>
      </c>
      <c r="H184" s="5">
        <f t="shared" si="22"/>
        <v>0.54909781100018407</v>
      </c>
      <c r="I184" s="5">
        <f t="shared" si="22"/>
        <v>-0.13216315366126674</v>
      </c>
      <c r="J184" s="5">
        <f t="shared" si="16"/>
        <v>0.68126096466145081</v>
      </c>
      <c r="K184" s="5">
        <f t="shared" si="23"/>
        <v>9.1479964394084679E-2</v>
      </c>
      <c r="L184" s="5">
        <f t="shared" si="23"/>
        <v>-2.7952210334114547E-2</v>
      </c>
      <c r="M184" s="5">
        <f t="shared" si="17"/>
        <v>0.11943217472819923</v>
      </c>
      <c r="N184" s="5">
        <f t="shared" si="20"/>
        <v>0.75650384921688363</v>
      </c>
      <c r="O184" s="5">
        <f t="shared" si="20"/>
        <v>0.74063010144240682</v>
      </c>
      <c r="P184" s="5">
        <f t="shared" si="11"/>
        <v>1.587374777447681E-2</v>
      </c>
      <c r="Q184" s="5">
        <f t="shared" si="21"/>
        <v>5.7949434074417994E-2</v>
      </c>
      <c r="R184" s="5">
        <f t="shared" si="21"/>
        <v>5.6989441263166629E-2</v>
      </c>
      <c r="S184" s="6">
        <f t="shared" si="13"/>
        <v>9.5999281125136449E-4</v>
      </c>
    </row>
    <row r="185" spans="1:25" x14ac:dyDescent="0.2">
      <c r="A185" s="9">
        <v>42338</v>
      </c>
      <c r="B185" s="16">
        <v>184.34700000000001</v>
      </c>
      <c r="C185" s="16">
        <v>349.41199999999998</v>
      </c>
      <c r="D185" s="2"/>
      <c r="E185" s="5">
        <f t="shared" si="18"/>
        <v>-7.248523099955273E-3</v>
      </c>
      <c r="F185" s="5">
        <f t="shared" si="18"/>
        <v>-0.16988501377934062</v>
      </c>
      <c r="G185" s="5">
        <f t="shared" si="19"/>
        <v>0.16263649067938535</v>
      </c>
      <c r="H185" s="5">
        <f t="shared" si="22"/>
        <v>0.57539994530662475</v>
      </c>
      <c r="I185" s="5">
        <f t="shared" si="22"/>
        <v>-0.14340278543883778</v>
      </c>
      <c r="J185" s="5">
        <f t="shared" si="16"/>
        <v>0.71880273074546253</v>
      </c>
      <c r="K185" s="5">
        <f t="shared" si="23"/>
        <v>9.51614931403717E-2</v>
      </c>
      <c r="L185" s="5">
        <f t="shared" si="23"/>
        <v>-3.0483216655459167E-2</v>
      </c>
      <c r="M185" s="5">
        <f t="shared" si="17"/>
        <v>0.12564470979583087</v>
      </c>
      <c r="N185" s="5">
        <f t="shared" si="20"/>
        <v>0.69139653732877027</v>
      </c>
      <c r="O185" s="5">
        <f t="shared" si="20"/>
        <v>0.54492918949271996</v>
      </c>
      <c r="P185" s="5">
        <f t="shared" si="11"/>
        <v>0.14646734783605031</v>
      </c>
      <c r="Q185" s="5">
        <f t="shared" si="21"/>
        <v>5.3961006932051525E-2</v>
      </c>
      <c r="R185" s="5">
        <f t="shared" si="21"/>
        <v>4.4457704571612133E-2</v>
      </c>
      <c r="S185" s="6">
        <f t="shared" si="13"/>
        <v>9.5033023604393918E-3</v>
      </c>
    </row>
    <row r="186" spans="1:25" x14ac:dyDescent="0.2">
      <c r="A186" s="9">
        <v>42369</v>
      </c>
      <c r="B186" s="16">
        <v>181.107</v>
      </c>
      <c r="C186" s="16">
        <v>341.62299999999999</v>
      </c>
      <c r="D186" s="2"/>
      <c r="E186" s="5">
        <f t="shared" si="18"/>
        <v>-8.7137860634158848E-3</v>
      </c>
      <c r="F186" s="5">
        <f t="shared" si="18"/>
        <v>-0.14917775159954283</v>
      </c>
      <c r="G186" s="5">
        <f t="shared" si="19"/>
        <v>0.14046396553612694</v>
      </c>
      <c r="H186" s="5">
        <f t="shared" si="22"/>
        <v>0.44170514249323345</v>
      </c>
      <c r="I186" s="5">
        <f t="shared" si="22"/>
        <v>-0.2182808370422068</v>
      </c>
      <c r="J186" s="5">
        <f t="shared" si="16"/>
        <v>0.65998597953544025</v>
      </c>
      <c r="K186" s="5">
        <f t="shared" si="23"/>
        <v>7.5908378432930412E-2</v>
      </c>
      <c r="L186" s="5">
        <f t="shared" si="23"/>
        <v>-4.8058738232307663E-2</v>
      </c>
      <c r="M186" s="5">
        <f t="shared" si="17"/>
        <v>0.12396711666523808</v>
      </c>
      <c r="N186" s="5">
        <f t="shared" si="20"/>
        <v>0.62566312104483646</v>
      </c>
      <c r="O186" s="5">
        <f t="shared" si="20"/>
        <v>0.4261924144697018</v>
      </c>
      <c r="P186" s="5">
        <f t="shared" si="11"/>
        <v>0.19947070657513466</v>
      </c>
      <c r="Q186" s="5">
        <f t="shared" si="21"/>
        <v>4.9791508062570822E-2</v>
      </c>
      <c r="R186" s="5">
        <f t="shared" si="21"/>
        <v>3.6138502516918969E-2</v>
      </c>
      <c r="S186" s="6">
        <f t="shared" si="13"/>
        <v>1.3653005545651853E-2</v>
      </c>
      <c r="T186" s="6">
        <f>B186/B6-1</f>
        <v>0.81106999999999996</v>
      </c>
      <c r="U186" s="6">
        <f>C186/C6-1</f>
        <v>2.4162300000000001</v>
      </c>
      <c r="V186" s="6">
        <f>T186-U186</f>
        <v>-1.6051600000000001</v>
      </c>
      <c r="W186" s="6">
        <f>(B186/B6)^(1/15)-1</f>
        <v>4.0388833928561851E-2</v>
      </c>
      <c r="X186" s="6">
        <f>(C186/C6)^(1/15)-1</f>
        <v>8.534999056295467E-2</v>
      </c>
      <c r="Y186" s="6">
        <f>W186-X186</f>
        <v>-4.4961156634392818E-2</v>
      </c>
    </row>
    <row r="187" spans="1:25" x14ac:dyDescent="0.2">
      <c r="A187" s="9">
        <v>42398</v>
      </c>
      <c r="B187" s="16">
        <v>170.27199999999999</v>
      </c>
      <c r="C187" s="16">
        <v>319.46100000000001</v>
      </c>
      <c r="D187" s="2"/>
      <c r="E187" s="5">
        <f t="shared" si="18"/>
        <v>-5.0817223002653567E-2</v>
      </c>
      <c r="F187" s="5">
        <f t="shared" si="18"/>
        <v>-0.20911400051494322</v>
      </c>
      <c r="G187" s="5">
        <f t="shared" si="19"/>
        <v>0.15829677751228965</v>
      </c>
      <c r="H187" s="5">
        <f t="shared" si="22"/>
        <v>0.32550716965856541</v>
      </c>
      <c r="I187" s="5">
        <f t="shared" si="22"/>
        <v>-0.24860816776782324</v>
      </c>
      <c r="J187" s="5">
        <f t="shared" si="16"/>
        <v>0.57411533742638865</v>
      </c>
      <c r="K187" s="5">
        <f t="shared" si="23"/>
        <v>5.797746242224755E-2</v>
      </c>
      <c r="L187" s="5">
        <f t="shared" si="23"/>
        <v>-5.5562345476198094E-2</v>
      </c>
      <c r="M187" s="5">
        <f t="shared" si="17"/>
        <v>0.11353980789844564</v>
      </c>
      <c r="N187" s="5">
        <f t="shared" si="20"/>
        <v>0.4630692558858911</v>
      </c>
      <c r="O187" s="5">
        <f t="shared" si="20"/>
        <v>0.19967328852003452</v>
      </c>
      <c r="P187" s="5">
        <f t="shared" si="11"/>
        <v>0.26339596736585658</v>
      </c>
      <c r="Q187" s="5">
        <f t="shared" si="21"/>
        <v>3.8786958064306321E-2</v>
      </c>
      <c r="R187" s="5">
        <f t="shared" si="21"/>
        <v>1.8371645852146123E-2</v>
      </c>
      <c r="S187" s="6">
        <f t="shared" si="13"/>
        <v>2.0415312212160197E-2</v>
      </c>
      <c r="T187" s="6">
        <f t="shared" ref="T187:U202" si="24">B187/B7-1</f>
        <v>0.67054529756882442</v>
      </c>
      <c r="U187" s="6">
        <f t="shared" si="24"/>
        <v>1.8082508482919883</v>
      </c>
      <c r="V187" s="6">
        <f t="shared" ref="V187:V250" si="25">T187-U187</f>
        <v>-1.1377055507231639</v>
      </c>
      <c r="W187" s="6">
        <f t="shared" ref="W187:X250" si="26">(B187/B7)^(1/15)-1</f>
        <v>3.4801899113273915E-2</v>
      </c>
      <c r="X187" s="6">
        <f t="shared" si="26"/>
        <v>7.1262066032558913E-2</v>
      </c>
      <c r="Y187" s="6">
        <f t="shared" ref="Y187:Y250" si="27">W187-X187</f>
        <v>-3.6460166919284998E-2</v>
      </c>
    </row>
    <row r="188" spans="1:25" x14ac:dyDescent="0.2">
      <c r="A188" s="9">
        <v>42429</v>
      </c>
      <c r="B188" s="16">
        <v>169.005</v>
      </c>
      <c r="C188" s="16">
        <v>318.93799999999999</v>
      </c>
      <c r="D188" s="2"/>
      <c r="E188" s="5">
        <f t="shared" si="18"/>
        <v>-0.11002222245626603</v>
      </c>
      <c r="F188" s="5">
        <f t="shared" si="18"/>
        <v>-0.23412297237263924</v>
      </c>
      <c r="G188" s="5">
        <f t="shared" si="19"/>
        <v>0.12410074991637321</v>
      </c>
      <c r="H188" s="5">
        <f t="shared" si="22"/>
        <v>0.27113481151659213</v>
      </c>
      <c r="I188" s="5">
        <f t="shared" si="22"/>
        <v>-0.24277648779422312</v>
      </c>
      <c r="J188" s="5">
        <f t="shared" si="16"/>
        <v>0.51391129931081525</v>
      </c>
      <c r="K188" s="5">
        <f t="shared" si="23"/>
        <v>4.9151781725256471E-2</v>
      </c>
      <c r="L188" s="5">
        <f t="shared" si="23"/>
        <v>-5.4100887216103066E-2</v>
      </c>
      <c r="M188" s="5">
        <f t="shared" si="17"/>
        <v>0.10325266894135954</v>
      </c>
      <c r="N188" s="5">
        <f t="shared" si="20"/>
        <v>0.45434440266076925</v>
      </c>
      <c r="O188" s="5">
        <f t="shared" si="20"/>
        <v>0.19913224600900836</v>
      </c>
      <c r="P188" s="5">
        <f t="shared" si="11"/>
        <v>0.25521215665176089</v>
      </c>
      <c r="Q188" s="5">
        <f t="shared" si="21"/>
        <v>3.8165820174715925E-2</v>
      </c>
      <c r="R188" s="5">
        <f t="shared" si="21"/>
        <v>1.8325708828339282E-2</v>
      </c>
      <c r="S188" s="6">
        <f t="shared" si="13"/>
        <v>1.9840111346376643E-2</v>
      </c>
      <c r="T188" s="6">
        <f t="shared" si="24"/>
        <v>0.8114147909967846</v>
      </c>
      <c r="U188" s="6">
        <f t="shared" si="24"/>
        <v>2.0421113877204529</v>
      </c>
      <c r="V188" s="6">
        <f t="shared" si="25"/>
        <v>-1.2306965967236683</v>
      </c>
      <c r="W188" s="6">
        <f t="shared" si="26"/>
        <v>4.0402037351114028E-2</v>
      </c>
      <c r="X188" s="6">
        <f t="shared" si="26"/>
        <v>7.6990008154480982E-2</v>
      </c>
      <c r="Y188" s="6">
        <f t="shared" si="27"/>
        <v>-3.6587970803366954E-2</v>
      </c>
    </row>
    <row r="189" spans="1:25" x14ac:dyDescent="0.2">
      <c r="A189" s="9">
        <v>42460</v>
      </c>
      <c r="B189" s="16">
        <v>180.47399999999999</v>
      </c>
      <c r="C189" s="16">
        <v>361.142</v>
      </c>
      <c r="D189" s="2"/>
      <c r="E189" s="5">
        <f t="shared" si="18"/>
        <v>-3.4516332666402749E-2</v>
      </c>
      <c r="F189" s="5">
        <f t="shared" si="18"/>
        <v>-0.12026659326257627</v>
      </c>
      <c r="G189" s="5">
        <f t="shared" si="19"/>
        <v>8.5750260596173522E-2</v>
      </c>
      <c r="H189" s="5">
        <f t="shared" si="22"/>
        <v>0.37091420107106221</v>
      </c>
      <c r="I189" s="5">
        <f t="shared" si="22"/>
        <v>-0.1901883136977025</v>
      </c>
      <c r="J189" s="5">
        <f t="shared" si="16"/>
        <v>0.56110251476876472</v>
      </c>
      <c r="K189" s="5">
        <f t="shared" si="23"/>
        <v>6.5128621754168892E-2</v>
      </c>
      <c r="L189" s="5">
        <f t="shared" si="23"/>
        <v>-4.1313066971880752E-2</v>
      </c>
      <c r="M189" s="5">
        <f t="shared" si="17"/>
        <v>0.10644168872604964</v>
      </c>
      <c r="N189" s="5">
        <f t="shared" si="20"/>
        <v>0.51962749027466693</v>
      </c>
      <c r="O189" s="5">
        <f t="shared" si="20"/>
        <v>0.3459527350111995</v>
      </c>
      <c r="P189" s="5">
        <f t="shared" si="11"/>
        <v>0.17367475526346743</v>
      </c>
      <c r="Q189" s="5">
        <f t="shared" si="21"/>
        <v>4.2734430991807404E-2</v>
      </c>
      <c r="R189" s="5">
        <f t="shared" si="21"/>
        <v>3.0155963390269047E-2</v>
      </c>
      <c r="S189" s="6">
        <f t="shared" si="13"/>
        <v>1.2578467601538357E-2</v>
      </c>
      <c r="T189" s="6">
        <f t="shared" si="24"/>
        <v>1.0707008123364998</v>
      </c>
      <c r="U189" s="6">
        <f t="shared" si="24"/>
        <v>2.8217297903637153</v>
      </c>
      <c r="V189" s="6">
        <f t="shared" si="25"/>
        <v>-1.7510289780272155</v>
      </c>
      <c r="W189" s="6">
        <f t="shared" si="26"/>
        <v>4.9722461774800664E-2</v>
      </c>
      <c r="X189" s="6">
        <f t="shared" si="26"/>
        <v>9.3496335163240962E-2</v>
      </c>
      <c r="Y189" s="6">
        <f t="shared" si="27"/>
        <v>-4.3773873388440299E-2</v>
      </c>
    </row>
    <row r="190" spans="1:25" x14ac:dyDescent="0.2">
      <c r="A190" s="9">
        <v>42489</v>
      </c>
      <c r="B190" s="16">
        <v>183.32900000000001</v>
      </c>
      <c r="C190" s="16">
        <v>363.10500000000002</v>
      </c>
      <c r="D190" s="2"/>
      <c r="E190" s="5">
        <f t="shared" si="18"/>
        <v>-4.1717631069991046E-2</v>
      </c>
      <c r="F190" s="5">
        <f t="shared" si="18"/>
        <v>-0.17865714214622908</v>
      </c>
      <c r="G190" s="5">
        <f t="shared" si="19"/>
        <v>0.13693951107623803</v>
      </c>
      <c r="H190" s="5">
        <f t="shared" si="22"/>
        <v>0.33585694819910095</v>
      </c>
      <c r="I190" s="5">
        <f t="shared" si="22"/>
        <v>-0.21028249791753206</v>
      </c>
      <c r="J190" s="5">
        <f t="shared" si="16"/>
        <v>0.54613944611663301</v>
      </c>
      <c r="K190" s="5">
        <f t="shared" si="23"/>
        <v>5.962449878649756E-2</v>
      </c>
      <c r="L190" s="5">
        <f t="shared" si="23"/>
        <v>-4.6118661081113288E-2</v>
      </c>
      <c r="M190" s="5">
        <f t="shared" si="17"/>
        <v>0.10574315986761085</v>
      </c>
      <c r="N190" s="5">
        <f t="shared" ref="N190:O221" si="28">B190/B70-1</f>
        <v>0.49818987145227056</v>
      </c>
      <c r="O190" s="5">
        <f t="shared" si="28"/>
        <v>0.26330347047055747</v>
      </c>
      <c r="P190" s="5">
        <f t="shared" ref="P190:P253" si="29">N190-O190</f>
        <v>0.23488640098171309</v>
      </c>
      <c r="Q190" s="5">
        <f t="shared" ref="Q190:R221" si="30">(B190/B70)^(1/10)-1</f>
        <v>4.1254006950323996E-2</v>
      </c>
      <c r="R190" s="5">
        <f t="shared" si="30"/>
        <v>2.3648298575590587E-2</v>
      </c>
      <c r="S190" s="6">
        <f t="shared" si="13"/>
        <v>1.7605708374733409E-2</v>
      </c>
      <c r="T190" s="6">
        <f t="shared" si="24"/>
        <v>0.95904083093790415</v>
      </c>
      <c r="U190" s="6">
        <f t="shared" si="24"/>
        <v>2.661993848015733</v>
      </c>
      <c r="V190" s="6">
        <f t="shared" si="25"/>
        <v>-1.7029530170778289</v>
      </c>
      <c r="W190" s="6">
        <f t="shared" si="26"/>
        <v>4.5850397612970495E-2</v>
      </c>
      <c r="X190" s="6">
        <f t="shared" si="26"/>
        <v>9.0388277921066518E-2</v>
      </c>
      <c r="Y190" s="6">
        <f t="shared" si="27"/>
        <v>-4.4537880308096023E-2</v>
      </c>
    </row>
    <row r="191" spans="1:25" x14ac:dyDescent="0.2">
      <c r="A191" s="9">
        <v>42521</v>
      </c>
      <c r="B191" s="16">
        <v>184.35900000000001</v>
      </c>
      <c r="C191" s="16">
        <v>349.56</v>
      </c>
      <c r="D191" s="2"/>
      <c r="E191" s="5">
        <f t="shared" si="18"/>
        <v>-3.9641817168396876E-2</v>
      </c>
      <c r="F191" s="5">
        <f t="shared" si="18"/>
        <v>-0.17631007839616564</v>
      </c>
      <c r="G191" s="5">
        <f t="shared" si="19"/>
        <v>0.13666826122776876</v>
      </c>
      <c r="H191" s="5">
        <f t="shared" si="22"/>
        <v>0.37182082000148831</v>
      </c>
      <c r="I191" s="5">
        <f t="shared" si="22"/>
        <v>-0.21926335232539185</v>
      </c>
      <c r="J191" s="5">
        <f t="shared" si="16"/>
        <v>0.59108417232688015</v>
      </c>
      <c r="K191" s="5">
        <f t="shared" si="23"/>
        <v>6.5269463598985666E-2</v>
      </c>
      <c r="L191" s="5">
        <f t="shared" si="23"/>
        <v>-4.829815091509615E-2</v>
      </c>
      <c r="M191" s="5">
        <f t="shared" si="17"/>
        <v>0.11356761451408182</v>
      </c>
      <c r="N191" s="5">
        <f t="shared" si="28"/>
        <v>0.55987917555081745</v>
      </c>
      <c r="O191" s="5">
        <f t="shared" si="28"/>
        <v>0.35853808306063617</v>
      </c>
      <c r="P191" s="5">
        <f t="shared" si="29"/>
        <v>0.20134109249018128</v>
      </c>
      <c r="Q191" s="5">
        <f t="shared" si="30"/>
        <v>4.5464032054961967E-2</v>
      </c>
      <c r="R191" s="5">
        <f t="shared" si="30"/>
        <v>3.11151827750209E-2</v>
      </c>
      <c r="S191" s="6">
        <f t="shared" ref="S191:S236" si="31">Q191-R191</f>
        <v>1.4348849279941067E-2</v>
      </c>
      <c r="T191" s="6">
        <f t="shared" si="24"/>
        <v>0.9960481583335139</v>
      </c>
      <c r="U191" s="6">
        <f t="shared" si="24"/>
        <v>2.4850403278067459</v>
      </c>
      <c r="V191" s="6">
        <f t="shared" si="25"/>
        <v>-1.488992169473232</v>
      </c>
      <c r="W191" s="6">
        <f t="shared" si="26"/>
        <v>4.7156037429427089E-2</v>
      </c>
      <c r="X191" s="6">
        <f t="shared" si="26"/>
        <v>8.6793887666966718E-2</v>
      </c>
      <c r="Y191" s="6">
        <f t="shared" si="27"/>
        <v>-3.9637850237539629E-2</v>
      </c>
    </row>
    <row r="192" spans="1:25" x14ac:dyDescent="0.2">
      <c r="A192" s="9">
        <v>42551</v>
      </c>
      <c r="B192" s="16">
        <v>182.29300000000001</v>
      </c>
      <c r="C192" s="16">
        <v>363.53100000000001</v>
      </c>
      <c r="D192" s="2"/>
      <c r="E192" s="5">
        <f t="shared" si="18"/>
        <v>-2.7796592090877481E-2</v>
      </c>
      <c r="F192" s="5">
        <f t="shared" si="18"/>
        <v>-0.12055051020655028</v>
      </c>
      <c r="G192" s="5">
        <f t="shared" si="19"/>
        <v>9.2753918115672795E-2</v>
      </c>
      <c r="H192" s="5">
        <f t="shared" si="22"/>
        <v>0.37825107361035504</v>
      </c>
      <c r="I192" s="5">
        <f t="shared" si="22"/>
        <v>-0.17537496257179408</v>
      </c>
      <c r="J192" s="5">
        <f t="shared" si="16"/>
        <v>0.55362603618214912</v>
      </c>
      <c r="K192" s="5">
        <f t="shared" si="23"/>
        <v>6.6266262213936722E-2</v>
      </c>
      <c r="L192" s="5">
        <f t="shared" si="23"/>
        <v>-3.7831126179094676E-2</v>
      </c>
      <c r="M192" s="5">
        <f t="shared" si="17"/>
        <v>0.1040973883930314</v>
      </c>
      <c r="N192" s="5">
        <f t="shared" si="28"/>
        <v>0.54285545013668712</v>
      </c>
      <c r="O192" s="5">
        <f t="shared" si="28"/>
        <v>0.41629752568403089</v>
      </c>
      <c r="P192" s="5">
        <f t="shared" si="29"/>
        <v>0.12655792445265623</v>
      </c>
      <c r="Q192" s="5">
        <f t="shared" si="30"/>
        <v>4.4317423550124468E-2</v>
      </c>
      <c r="R192" s="5">
        <f t="shared" si="30"/>
        <v>3.5417377818165674E-2</v>
      </c>
      <c r="S192" s="6">
        <f t="shared" si="31"/>
        <v>8.9000457319587944E-3</v>
      </c>
      <c r="T192" s="6">
        <f t="shared" si="24"/>
        <v>1.0378178972667822</v>
      </c>
      <c r="U192" s="6">
        <f t="shared" si="24"/>
        <v>2.7016057591463105</v>
      </c>
      <c r="V192" s="6">
        <f t="shared" si="25"/>
        <v>-1.6637878618795283</v>
      </c>
      <c r="W192" s="6">
        <f t="shared" si="26"/>
        <v>4.86028284147213E-2</v>
      </c>
      <c r="X192" s="6">
        <f t="shared" si="26"/>
        <v>9.1170653869636187E-2</v>
      </c>
      <c r="Y192" s="6">
        <f t="shared" si="27"/>
        <v>-4.2567825454914887E-2</v>
      </c>
    </row>
    <row r="193" spans="1:25" x14ac:dyDescent="0.2">
      <c r="A193" s="9">
        <v>42580</v>
      </c>
      <c r="B193" s="16">
        <v>189.995</v>
      </c>
      <c r="C193" s="16">
        <v>381.82499999999999</v>
      </c>
      <c r="D193" s="2"/>
      <c r="E193" s="5">
        <f t="shared" si="18"/>
        <v>-4.5894871405295357E-3</v>
      </c>
      <c r="F193" s="5">
        <f t="shared" si="18"/>
        <v>-7.493995445896684E-3</v>
      </c>
      <c r="G193" s="5">
        <f t="shared" si="19"/>
        <v>2.9045083053671483E-3</v>
      </c>
      <c r="H193" s="5">
        <f t="shared" si="22"/>
        <v>0.46300802365515215</v>
      </c>
      <c r="I193" s="5">
        <f t="shared" si="22"/>
        <v>-0.13001326084678033</v>
      </c>
      <c r="J193" s="5">
        <f t="shared" si="16"/>
        <v>0.59302128450193248</v>
      </c>
      <c r="K193" s="5">
        <f t="shared" si="23"/>
        <v>7.9069311797116626E-2</v>
      </c>
      <c r="L193" s="5">
        <f t="shared" si="23"/>
        <v>-2.7471075932851918E-2</v>
      </c>
      <c r="M193" s="5">
        <f t="shared" si="17"/>
        <v>0.10654038772996854</v>
      </c>
      <c r="N193" s="5">
        <f t="shared" si="28"/>
        <v>0.59807384977710498</v>
      </c>
      <c r="O193" s="5">
        <f t="shared" si="28"/>
        <v>0.4668651555897041</v>
      </c>
      <c r="P193" s="5">
        <f t="shared" si="29"/>
        <v>0.13120869418740089</v>
      </c>
      <c r="Q193" s="5">
        <f t="shared" si="30"/>
        <v>4.7996143489270393E-2</v>
      </c>
      <c r="R193" s="5">
        <f t="shared" si="30"/>
        <v>3.9056154821565325E-2</v>
      </c>
      <c r="S193" s="6">
        <f t="shared" si="31"/>
        <v>8.9399886677050677E-3</v>
      </c>
      <c r="T193" s="6">
        <f t="shared" si="24"/>
        <v>1.1526983083878131</v>
      </c>
      <c r="U193" s="6">
        <f t="shared" si="24"/>
        <v>3.1521221413890972</v>
      </c>
      <c r="V193" s="6">
        <f t="shared" si="25"/>
        <v>-1.9994238330012841</v>
      </c>
      <c r="W193" s="6">
        <f t="shared" si="26"/>
        <v>5.2443712667935793E-2</v>
      </c>
      <c r="X193" s="6">
        <f t="shared" si="26"/>
        <v>9.9557659124947628E-2</v>
      </c>
      <c r="Y193" s="6">
        <f t="shared" si="27"/>
        <v>-4.7113946457011835E-2</v>
      </c>
    </row>
    <row r="194" spans="1:25" x14ac:dyDescent="0.2">
      <c r="A194" s="9">
        <v>42613</v>
      </c>
      <c r="B194" s="16">
        <v>190.15299999999999</v>
      </c>
      <c r="C194" s="16">
        <v>391.31400000000002</v>
      </c>
      <c r="D194" s="2"/>
      <c r="E194" s="5">
        <f t="shared" si="18"/>
        <v>6.6836849192100534E-2</v>
      </c>
      <c r="F194" s="5">
        <f t="shared" si="18"/>
        <v>0.11832117789615682</v>
      </c>
      <c r="G194" s="5">
        <f t="shared" si="19"/>
        <v>-5.1484328704056281E-2</v>
      </c>
      <c r="H194" s="5">
        <f t="shared" ref="H194:I225" si="32">B194/B134-1</f>
        <v>0.57520958282249257</v>
      </c>
      <c r="I194" s="5">
        <f t="shared" si="32"/>
        <v>-2.0894999562133254E-2</v>
      </c>
      <c r="J194" s="5">
        <f t="shared" si="16"/>
        <v>0.59610458238462583</v>
      </c>
      <c r="K194" s="5">
        <f t="shared" ref="K194:L225" si="33">(B194/B134)^(1/5)-1</f>
        <v>9.5135025227862213E-2</v>
      </c>
      <c r="L194" s="5">
        <f t="shared" si="33"/>
        <v>-4.2143723945864409E-3</v>
      </c>
      <c r="M194" s="5">
        <f t="shared" si="17"/>
        <v>9.9349397622448654E-2</v>
      </c>
      <c r="N194" s="5">
        <f t="shared" si="28"/>
        <v>0.55893782383419688</v>
      </c>
      <c r="O194" s="5">
        <f t="shared" si="28"/>
        <v>0.46597435292266565</v>
      </c>
      <c r="P194" s="5">
        <f t="shared" si="29"/>
        <v>9.2963470911531232E-2</v>
      </c>
      <c r="Q194" s="5">
        <f t="shared" si="30"/>
        <v>4.5400923530969584E-2</v>
      </c>
      <c r="R194" s="5">
        <f t="shared" si="30"/>
        <v>3.8993037429233546E-2</v>
      </c>
      <c r="S194" s="6">
        <f t="shared" si="31"/>
        <v>6.4078861017360378E-3</v>
      </c>
      <c r="T194" s="6">
        <f t="shared" si="24"/>
        <v>1.2634567313415066</v>
      </c>
      <c r="U194" s="6">
        <f t="shared" si="24"/>
        <v>3.2984061425574218</v>
      </c>
      <c r="V194" s="6">
        <f t="shared" si="25"/>
        <v>-2.0349494112159152</v>
      </c>
      <c r="W194" s="6">
        <f t="shared" si="26"/>
        <v>5.5969756074265353E-2</v>
      </c>
      <c r="X194" s="6">
        <f t="shared" si="26"/>
        <v>0.10209871632863554</v>
      </c>
      <c r="Y194" s="6">
        <f t="shared" si="27"/>
        <v>-4.6128960254370188E-2</v>
      </c>
    </row>
    <row r="195" spans="1:25" x14ac:dyDescent="0.2">
      <c r="A195" s="9">
        <v>42643</v>
      </c>
      <c r="B195" s="16">
        <v>191.16300000000001</v>
      </c>
      <c r="C195" s="16">
        <v>396.346</v>
      </c>
      <c r="D195" s="2"/>
      <c r="E195" s="5">
        <f t="shared" si="18"/>
        <v>0.11357519835028485</v>
      </c>
      <c r="F195" s="5">
        <f t="shared" si="18"/>
        <v>0.16783249751020946</v>
      </c>
      <c r="G195" s="5">
        <f t="shared" si="19"/>
        <v>-5.425729915992461E-2</v>
      </c>
      <c r="H195" s="5">
        <f t="shared" si="32"/>
        <v>0.73327590896726802</v>
      </c>
      <c r="I195" s="5">
        <f t="shared" si="32"/>
        <v>0.16095677746663695</v>
      </c>
      <c r="J195" s="5">
        <f t="shared" ref="J195:J258" si="34">H195-I195</f>
        <v>0.57231913150063107</v>
      </c>
      <c r="K195" s="5">
        <f t="shared" si="33"/>
        <v>0.11628101898370224</v>
      </c>
      <c r="L195" s="5">
        <f t="shared" si="33"/>
        <v>3.0298838536750194E-2</v>
      </c>
      <c r="M195" s="5">
        <f t="shared" ref="M195:M258" si="35">K195-L195</f>
        <v>8.598218044695205E-2</v>
      </c>
      <c r="N195" s="5">
        <f t="shared" si="28"/>
        <v>0.5487438325866274</v>
      </c>
      <c r="O195" s="5">
        <f t="shared" si="28"/>
        <v>0.47256217630055652</v>
      </c>
      <c r="P195" s="5">
        <f t="shared" si="29"/>
        <v>7.6181656286070876E-2</v>
      </c>
      <c r="Q195" s="5">
        <f t="shared" si="30"/>
        <v>4.4715309475287457E-2</v>
      </c>
      <c r="R195" s="5">
        <f t="shared" si="30"/>
        <v>3.945900058809837E-2</v>
      </c>
      <c r="S195" s="6">
        <f t="shared" si="31"/>
        <v>5.2563088871890873E-3</v>
      </c>
      <c r="T195" s="6">
        <f t="shared" si="24"/>
        <v>1.4957308475638413</v>
      </c>
      <c r="U195" s="6">
        <f t="shared" si="24"/>
        <v>4.151766449164219</v>
      </c>
      <c r="V195" s="6">
        <f t="shared" si="25"/>
        <v>-2.6560356016003777</v>
      </c>
      <c r="W195" s="6">
        <f t="shared" si="26"/>
        <v>6.2869267599487966E-2</v>
      </c>
      <c r="X195" s="6">
        <f t="shared" si="26"/>
        <v>0.11548502505928426</v>
      </c>
      <c r="Y195" s="6">
        <f t="shared" si="27"/>
        <v>-5.2615757459796297E-2</v>
      </c>
    </row>
    <row r="196" spans="1:25" x14ac:dyDescent="0.2">
      <c r="A196" s="9">
        <v>42674</v>
      </c>
      <c r="B196" s="16">
        <v>187.46299999999999</v>
      </c>
      <c r="C196" s="16">
        <v>397.291</v>
      </c>
      <c r="D196" s="2"/>
      <c r="E196" s="5">
        <f t="shared" si="18"/>
        <v>1.1842240202084575E-2</v>
      </c>
      <c r="F196" s="5">
        <f t="shared" si="18"/>
        <v>9.2674541729121707E-2</v>
      </c>
      <c r="G196" s="5">
        <f t="shared" si="19"/>
        <v>-8.0832301527037131E-2</v>
      </c>
      <c r="H196" s="5">
        <f t="shared" si="32"/>
        <v>0.54039507633650508</v>
      </c>
      <c r="I196" s="5">
        <f t="shared" si="32"/>
        <v>2.7611376663148945E-2</v>
      </c>
      <c r="J196" s="5">
        <f t="shared" si="34"/>
        <v>0.51278369967335613</v>
      </c>
      <c r="K196" s="5">
        <f t="shared" si="33"/>
        <v>9.0250825951024405E-2</v>
      </c>
      <c r="L196" s="5">
        <f t="shared" si="33"/>
        <v>5.4622755824909053E-3</v>
      </c>
      <c r="M196" s="5">
        <f t="shared" si="35"/>
        <v>8.47885503685335E-2</v>
      </c>
      <c r="N196" s="5">
        <f t="shared" si="28"/>
        <v>0.46500105500894806</v>
      </c>
      <c r="O196" s="5">
        <f t="shared" si="28"/>
        <v>0.40914314494676129</v>
      </c>
      <c r="P196" s="5">
        <f t="shared" si="29"/>
        <v>5.5857910062186766E-2</v>
      </c>
      <c r="Q196" s="5">
        <f t="shared" si="30"/>
        <v>3.8924035402809531E-2</v>
      </c>
      <c r="R196" s="5">
        <f t="shared" si="30"/>
        <v>3.4893147342012654E-2</v>
      </c>
      <c r="S196" s="6">
        <f t="shared" si="31"/>
        <v>4.0308880607968778E-3</v>
      </c>
      <c r="T196" s="6">
        <f t="shared" si="24"/>
        <v>1.4015552338615662</v>
      </c>
      <c r="U196" s="6">
        <f t="shared" si="24"/>
        <v>3.8625053546294597</v>
      </c>
      <c r="V196" s="6">
        <f t="shared" si="25"/>
        <v>-2.4609501207678934</v>
      </c>
      <c r="W196" s="6">
        <f t="shared" si="26"/>
        <v>6.0147203214628409E-2</v>
      </c>
      <c r="X196" s="6">
        <f t="shared" si="26"/>
        <v>0.11119600881998326</v>
      </c>
      <c r="Y196" s="6">
        <f t="shared" si="27"/>
        <v>-5.1048805605354852E-2</v>
      </c>
    </row>
    <row r="197" spans="1:25" x14ac:dyDescent="0.2">
      <c r="A197" s="9">
        <v>42704</v>
      </c>
      <c r="B197" s="16">
        <v>190.15899999999999</v>
      </c>
      <c r="C197" s="16">
        <v>379.00299999999999</v>
      </c>
      <c r="D197" s="2"/>
      <c r="E197" s="5">
        <f t="shared" si="18"/>
        <v>3.1527499769456346E-2</v>
      </c>
      <c r="F197" s="5">
        <f t="shared" si="18"/>
        <v>8.4687990109097555E-2</v>
      </c>
      <c r="G197" s="5">
        <f t="shared" si="19"/>
        <v>-5.3160490339641209E-2</v>
      </c>
      <c r="H197" s="5">
        <f t="shared" si="32"/>
        <v>0.60166265182015732</v>
      </c>
      <c r="I197" s="5">
        <f t="shared" si="32"/>
        <v>5.0306221421643205E-2</v>
      </c>
      <c r="J197" s="5">
        <f t="shared" si="34"/>
        <v>0.55135643039851412</v>
      </c>
      <c r="K197" s="5">
        <f t="shared" si="33"/>
        <v>9.8788763923826739E-2</v>
      </c>
      <c r="L197" s="5">
        <f t="shared" si="33"/>
        <v>9.8646906450037264E-3</v>
      </c>
      <c r="M197" s="5">
        <f t="shared" si="35"/>
        <v>8.8924073278823013E-2</v>
      </c>
      <c r="N197" s="5">
        <f t="shared" si="28"/>
        <v>0.45055456390071247</v>
      </c>
      <c r="O197" s="5">
        <f t="shared" si="28"/>
        <v>0.25128098464139037</v>
      </c>
      <c r="P197" s="5">
        <f t="shared" si="29"/>
        <v>0.1992735792593221</v>
      </c>
      <c r="Q197" s="5">
        <f t="shared" si="30"/>
        <v>3.7894969444325133E-2</v>
      </c>
      <c r="R197" s="5">
        <f t="shared" si="30"/>
        <v>2.2669925493467691E-2</v>
      </c>
      <c r="S197" s="6">
        <f t="shared" si="31"/>
        <v>1.5225043950857442E-2</v>
      </c>
      <c r="T197" s="6">
        <f t="shared" si="24"/>
        <v>1.3003568620335084</v>
      </c>
      <c r="U197" s="6">
        <f t="shared" si="24"/>
        <v>3.2004566159438763</v>
      </c>
      <c r="V197" s="6">
        <f t="shared" si="25"/>
        <v>-1.9000997539103679</v>
      </c>
      <c r="W197" s="6">
        <f t="shared" si="26"/>
        <v>5.7108782523221713E-2</v>
      </c>
      <c r="X197" s="6">
        <f t="shared" si="26"/>
        <v>0.10040638134356383</v>
      </c>
      <c r="Y197" s="6">
        <f t="shared" si="27"/>
        <v>-4.329759882034212E-2</v>
      </c>
    </row>
    <row r="198" spans="1:25" x14ac:dyDescent="0.2">
      <c r="A198" s="9">
        <v>42734</v>
      </c>
      <c r="B198" s="16">
        <v>194.709</v>
      </c>
      <c r="C198" s="16">
        <v>379.84</v>
      </c>
      <c r="D198" s="2"/>
      <c r="E198" s="5">
        <f t="shared" si="18"/>
        <v>7.510477231691759E-2</v>
      </c>
      <c r="F198" s="5">
        <f t="shared" si="18"/>
        <v>0.11186893154149447</v>
      </c>
      <c r="G198" s="5">
        <f t="shared" si="19"/>
        <v>-3.6764159224576876E-2</v>
      </c>
      <c r="H198" s="5">
        <f t="shared" si="32"/>
        <v>0.64089836507668974</v>
      </c>
      <c r="I198" s="5">
        <f t="shared" si="32"/>
        <v>6.5466857035464177E-2</v>
      </c>
      <c r="J198" s="5">
        <f t="shared" si="34"/>
        <v>0.57543150804122556</v>
      </c>
      <c r="K198" s="5">
        <f t="shared" si="33"/>
        <v>0.10412015180328971</v>
      </c>
      <c r="L198" s="5">
        <f t="shared" si="33"/>
        <v>1.2763378722161489E-2</v>
      </c>
      <c r="M198" s="5">
        <f t="shared" si="35"/>
        <v>9.1356773081128217E-2</v>
      </c>
      <c r="N198" s="5">
        <f t="shared" si="28"/>
        <v>0.45565938995215327</v>
      </c>
      <c r="O198" s="5">
        <f t="shared" si="28"/>
        <v>0.20000884589503065</v>
      </c>
      <c r="P198" s="5">
        <f t="shared" si="29"/>
        <v>0.25565054405712262</v>
      </c>
      <c r="Q198" s="5">
        <f t="shared" si="30"/>
        <v>3.8259650749669083E-2</v>
      </c>
      <c r="R198" s="5">
        <f t="shared" si="30"/>
        <v>1.8400126865699029E-2</v>
      </c>
      <c r="S198" s="6">
        <f t="shared" si="31"/>
        <v>1.9859523883970054E-2</v>
      </c>
      <c r="T198" s="6">
        <f t="shared" si="24"/>
        <v>1.3409276714436857</v>
      </c>
      <c r="U198" s="6">
        <f t="shared" si="24"/>
        <v>2.9003953380910814</v>
      </c>
      <c r="V198" s="6">
        <f t="shared" si="25"/>
        <v>-1.5594676666473957</v>
      </c>
      <c r="W198" s="6">
        <f t="shared" si="26"/>
        <v>5.83415979927282E-2</v>
      </c>
      <c r="X198" s="6">
        <f t="shared" si="26"/>
        <v>9.4982660280302778E-2</v>
      </c>
      <c r="Y198" s="6">
        <f t="shared" si="27"/>
        <v>-3.6641062287574577E-2</v>
      </c>
    </row>
    <row r="199" spans="1:25" x14ac:dyDescent="0.2">
      <c r="A199" s="9">
        <v>42766</v>
      </c>
      <c r="B199" s="16">
        <v>199.40799999999999</v>
      </c>
      <c r="C199" s="16">
        <v>400.62599999999998</v>
      </c>
      <c r="D199" s="2"/>
      <c r="E199" s="5">
        <f t="shared" si="18"/>
        <v>0.17111445217064469</v>
      </c>
      <c r="F199" s="5">
        <f t="shared" si="18"/>
        <v>0.2540685717505422</v>
      </c>
      <c r="G199" s="5">
        <f t="shared" si="19"/>
        <v>-8.2954119579897512E-2</v>
      </c>
      <c r="H199" s="5">
        <f t="shared" si="32"/>
        <v>0.60019259318701601</v>
      </c>
      <c r="I199" s="5">
        <f t="shared" si="32"/>
        <v>9.2936662493039446E-3</v>
      </c>
      <c r="J199" s="5">
        <f t="shared" si="34"/>
        <v>0.59089892693771207</v>
      </c>
      <c r="K199" s="5">
        <f t="shared" si="33"/>
        <v>9.8586988942356735E-2</v>
      </c>
      <c r="L199" s="5">
        <f t="shared" si="33"/>
        <v>1.8518617526741554E-3</v>
      </c>
      <c r="M199" s="5">
        <f t="shared" si="35"/>
        <v>9.6735127189682579E-2</v>
      </c>
      <c r="N199" s="5">
        <f t="shared" si="28"/>
        <v>0.4733964341394572</v>
      </c>
      <c r="O199" s="5">
        <f t="shared" si="28"/>
        <v>0.27918285763548512</v>
      </c>
      <c r="P199" s="5">
        <f t="shared" si="29"/>
        <v>0.19421357650397209</v>
      </c>
      <c r="Q199" s="5">
        <f t="shared" si="30"/>
        <v>3.9517874558518074E-2</v>
      </c>
      <c r="R199" s="5">
        <f t="shared" si="30"/>
        <v>2.4927776503493648E-2</v>
      </c>
      <c r="S199" s="6">
        <f t="shared" si="31"/>
        <v>1.4590098055024425E-2</v>
      </c>
      <c r="T199" s="6">
        <f t="shared" si="24"/>
        <v>1.4725721654597757</v>
      </c>
      <c r="U199" s="6">
        <f t="shared" si="24"/>
        <v>2.9795571713800393</v>
      </c>
      <c r="V199" s="6">
        <f t="shared" si="25"/>
        <v>-1.5069850059202636</v>
      </c>
      <c r="W199" s="6">
        <f t="shared" si="26"/>
        <v>6.2208889676804491E-2</v>
      </c>
      <c r="X199" s="6">
        <f t="shared" si="26"/>
        <v>9.6450382048576477E-2</v>
      </c>
      <c r="Y199" s="6">
        <f t="shared" si="27"/>
        <v>-3.4241492371771987E-2</v>
      </c>
    </row>
    <row r="200" spans="1:25" x14ac:dyDescent="0.2">
      <c r="A200" s="9">
        <v>42794</v>
      </c>
      <c r="B200" s="16">
        <v>204.941</v>
      </c>
      <c r="C200" s="16">
        <v>412.89</v>
      </c>
      <c r="D200" s="2"/>
      <c r="E200" s="5">
        <f t="shared" si="18"/>
        <v>0.21263276234430939</v>
      </c>
      <c r="F200" s="5">
        <f t="shared" si="18"/>
        <v>0.29457762950792943</v>
      </c>
      <c r="G200" s="5">
        <f t="shared" si="19"/>
        <v>-8.1944867163620039E-2</v>
      </c>
      <c r="H200" s="5">
        <f t="shared" si="32"/>
        <v>0.56800201986197618</v>
      </c>
      <c r="I200" s="5">
        <f t="shared" si="32"/>
        <v>-1.8596956602347503E-2</v>
      </c>
      <c r="J200" s="5">
        <f t="shared" si="34"/>
        <v>0.58659897646432368</v>
      </c>
      <c r="K200" s="5">
        <f t="shared" si="33"/>
        <v>9.4131001237889533E-2</v>
      </c>
      <c r="L200" s="5">
        <f t="shared" si="33"/>
        <v>-3.7473718621114926E-3</v>
      </c>
      <c r="M200" s="5">
        <f t="shared" si="35"/>
        <v>9.7878373100001026E-2</v>
      </c>
      <c r="N200" s="5">
        <f t="shared" si="28"/>
        <v>0.5221970512868126</v>
      </c>
      <c r="O200" s="5">
        <f t="shared" si="28"/>
        <v>0.3262133427552758</v>
      </c>
      <c r="P200" s="5">
        <f t="shared" si="29"/>
        <v>0.19598370853153679</v>
      </c>
      <c r="Q200" s="5">
        <f t="shared" si="30"/>
        <v>4.2910614508735456E-2</v>
      </c>
      <c r="R200" s="5">
        <f t="shared" si="30"/>
        <v>2.8635099229396666E-2</v>
      </c>
      <c r="S200" s="6">
        <f t="shared" si="31"/>
        <v>1.4275515279338791E-2</v>
      </c>
      <c r="T200" s="6">
        <f t="shared" si="24"/>
        <v>1.563749405789487</v>
      </c>
      <c r="U200" s="6">
        <f t="shared" si="24"/>
        <v>3.0359520248673055</v>
      </c>
      <c r="V200" s="6">
        <f t="shared" si="25"/>
        <v>-1.4722026190778186</v>
      </c>
      <c r="W200" s="6">
        <f t="shared" si="26"/>
        <v>6.4776289095216377E-2</v>
      </c>
      <c r="X200" s="6">
        <f t="shared" si="26"/>
        <v>9.7479456902714867E-2</v>
      </c>
      <c r="Y200" s="6">
        <f t="shared" si="27"/>
        <v>-3.270316780749849E-2</v>
      </c>
    </row>
    <row r="201" spans="1:25" x14ac:dyDescent="0.2">
      <c r="A201" s="9">
        <v>42825</v>
      </c>
      <c r="B201" s="16">
        <v>207.124</v>
      </c>
      <c r="C201" s="16">
        <v>423.31299999999999</v>
      </c>
      <c r="D201" s="2"/>
      <c r="E201" s="5">
        <f t="shared" si="18"/>
        <v>0.14766669991245274</v>
      </c>
      <c r="F201" s="5">
        <f t="shared" si="18"/>
        <v>0.17215112061183691</v>
      </c>
      <c r="G201" s="5">
        <f t="shared" si="19"/>
        <v>-2.4484420699384168E-2</v>
      </c>
      <c r="H201" s="5">
        <f t="shared" si="32"/>
        <v>0.56458155503350116</v>
      </c>
      <c r="I201" s="5">
        <f t="shared" si="32"/>
        <v>4.092251476008868E-2</v>
      </c>
      <c r="J201" s="5">
        <f t="shared" si="34"/>
        <v>0.52365904027341248</v>
      </c>
      <c r="K201" s="5">
        <f t="shared" si="33"/>
        <v>9.3653233178254913E-2</v>
      </c>
      <c r="L201" s="5">
        <f t="shared" si="33"/>
        <v>8.0537288699085163E-3</v>
      </c>
      <c r="M201" s="5">
        <f t="shared" si="35"/>
        <v>8.5599504308346397E-2</v>
      </c>
      <c r="N201" s="5">
        <f t="shared" si="28"/>
        <v>0.51076229585919664</v>
      </c>
      <c r="O201" s="5">
        <f t="shared" si="28"/>
        <v>0.30780519151512897</v>
      </c>
      <c r="P201" s="5">
        <f t="shared" si="29"/>
        <v>0.20295710434406766</v>
      </c>
      <c r="Q201" s="5">
        <f t="shared" si="30"/>
        <v>4.2124518293525703E-2</v>
      </c>
      <c r="R201" s="5">
        <f t="shared" si="30"/>
        <v>2.7198332471252806E-2</v>
      </c>
      <c r="S201" s="6">
        <f t="shared" si="31"/>
        <v>1.4926185822272897E-2</v>
      </c>
      <c r="T201" s="6">
        <f t="shared" si="24"/>
        <v>1.4817157919961659</v>
      </c>
      <c r="U201" s="6">
        <f t="shared" si="24"/>
        <v>2.9042010606409963</v>
      </c>
      <c r="V201" s="6">
        <f t="shared" si="25"/>
        <v>-1.4224852686448304</v>
      </c>
      <c r="W201" s="6">
        <f t="shared" si="26"/>
        <v>6.2470310291847797E-2</v>
      </c>
      <c r="X201" s="6">
        <f t="shared" si="26"/>
        <v>9.5053854839530549E-2</v>
      </c>
      <c r="Y201" s="6">
        <f t="shared" si="27"/>
        <v>-3.2583544547682752E-2</v>
      </c>
    </row>
    <row r="202" spans="1:25" x14ac:dyDescent="0.2">
      <c r="A202" s="9">
        <v>42853</v>
      </c>
      <c r="B202" s="16">
        <v>210.19</v>
      </c>
      <c r="C202" s="16">
        <v>432.58</v>
      </c>
      <c r="D202" s="2"/>
      <c r="E202" s="5">
        <f t="shared" si="18"/>
        <v>0.14651800860747621</v>
      </c>
      <c r="F202" s="5">
        <f t="shared" si="18"/>
        <v>0.19133583949546273</v>
      </c>
      <c r="G202" s="5">
        <f t="shared" si="19"/>
        <v>-4.4817830887986521E-2</v>
      </c>
      <c r="H202" s="5">
        <f t="shared" si="32"/>
        <v>0.60598720955997543</v>
      </c>
      <c r="I202" s="5">
        <f t="shared" si="32"/>
        <v>7.6578482367287926E-2</v>
      </c>
      <c r="J202" s="5">
        <f t="shared" si="34"/>
        <v>0.5294087271926875</v>
      </c>
      <c r="K202" s="5">
        <f t="shared" si="33"/>
        <v>9.9381479468198419E-2</v>
      </c>
      <c r="L202" s="5">
        <f t="shared" si="33"/>
        <v>1.4867018909797691E-2</v>
      </c>
      <c r="M202" s="5">
        <f t="shared" si="35"/>
        <v>8.4514460558400728E-2</v>
      </c>
      <c r="N202" s="5">
        <f t="shared" si="28"/>
        <v>0.46835071639643178</v>
      </c>
      <c r="O202" s="5">
        <f t="shared" si="28"/>
        <v>0.27590041263689424</v>
      </c>
      <c r="P202" s="5">
        <f t="shared" si="29"/>
        <v>0.19245030375953753</v>
      </c>
      <c r="Q202" s="5">
        <f t="shared" si="30"/>
        <v>3.9161336820064285E-2</v>
      </c>
      <c r="R202" s="5">
        <f t="shared" si="30"/>
        <v>2.4664470897606705E-2</v>
      </c>
      <c r="S202" s="6">
        <f t="shared" si="31"/>
        <v>1.449686592245758E-2</v>
      </c>
      <c r="T202" s="6">
        <f t="shared" si="24"/>
        <v>1.607072423501978</v>
      </c>
      <c r="U202" s="6">
        <f t="shared" si="24"/>
        <v>2.9642595307917885</v>
      </c>
      <c r="V202" s="6">
        <f t="shared" si="25"/>
        <v>-1.3571871072898105</v>
      </c>
      <c r="W202" s="6">
        <f t="shared" si="26"/>
        <v>6.596645910847232E-2</v>
      </c>
      <c r="X202" s="6">
        <f t="shared" si="26"/>
        <v>9.6168888957025134E-2</v>
      </c>
      <c r="Y202" s="6">
        <f t="shared" si="27"/>
        <v>-3.0202429848552814E-2</v>
      </c>
    </row>
    <row r="203" spans="1:25" x14ac:dyDescent="0.2">
      <c r="A203" s="9">
        <v>42886</v>
      </c>
      <c r="B203" s="16">
        <v>214.637</v>
      </c>
      <c r="C203" s="16">
        <v>445.36900000000003</v>
      </c>
      <c r="D203" s="2"/>
      <c r="E203" s="5">
        <f t="shared" si="18"/>
        <v>0.16423391318026237</v>
      </c>
      <c r="F203" s="5">
        <f t="shared" si="18"/>
        <v>0.27408456345119592</v>
      </c>
      <c r="G203" s="5">
        <f t="shared" si="19"/>
        <v>-0.10985065027093355</v>
      </c>
      <c r="H203" s="5">
        <f t="shared" si="32"/>
        <v>0.79490889020831057</v>
      </c>
      <c r="I203" s="5">
        <f t="shared" si="32"/>
        <v>0.24840994648898795</v>
      </c>
      <c r="J203" s="5">
        <f t="shared" si="34"/>
        <v>0.54649894371932262</v>
      </c>
      <c r="K203" s="5">
        <f t="shared" si="33"/>
        <v>0.12410914699175812</v>
      </c>
      <c r="L203" s="5">
        <f t="shared" si="33"/>
        <v>4.5373397477822763E-2</v>
      </c>
      <c r="M203" s="5">
        <f t="shared" si="35"/>
        <v>7.873574951393536E-2</v>
      </c>
      <c r="N203" s="5">
        <f t="shared" si="28"/>
        <v>0.45856777841202523</v>
      </c>
      <c r="O203" s="5">
        <f t="shared" si="28"/>
        <v>0.25281015820149899</v>
      </c>
      <c r="P203" s="5">
        <f t="shared" si="29"/>
        <v>0.20575762021052624</v>
      </c>
      <c r="Q203" s="5">
        <f t="shared" si="30"/>
        <v>3.8466907397564976E-2</v>
      </c>
      <c r="R203" s="5">
        <f t="shared" si="30"/>
        <v>2.2794835923551471E-2</v>
      </c>
      <c r="S203" s="6">
        <f t="shared" si="31"/>
        <v>1.5672071474013505E-2</v>
      </c>
      <c r="T203" s="6">
        <f t="shared" ref="T203:U218" si="36">B203/B23-1</f>
        <v>1.6578129450078629</v>
      </c>
      <c r="U203" s="6">
        <f t="shared" si="36"/>
        <v>3.1485631782404173</v>
      </c>
      <c r="V203" s="6">
        <f t="shared" si="25"/>
        <v>-1.4907502332325544</v>
      </c>
      <c r="W203" s="6">
        <f t="shared" si="26"/>
        <v>6.7337154029175394E-2</v>
      </c>
      <c r="X203" s="6">
        <f t="shared" si="26"/>
        <v>9.9494802088871293E-2</v>
      </c>
      <c r="Y203" s="6">
        <f t="shared" si="27"/>
        <v>-3.2157648059695898E-2</v>
      </c>
    </row>
    <row r="204" spans="1:25" x14ac:dyDescent="0.2">
      <c r="A204" s="9">
        <v>42916</v>
      </c>
      <c r="B204" s="16">
        <v>215.46299999999999</v>
      </c>
      <c r="C204" s="16">
        <v>449.85300000000001</v>
      </c>
      <c r="D204" s="2"/>
      <c r="E204" s="5">
        <f t="shared" si="18"/>
        <v>0.18195981195108968</v>
      </c>
      <c r="F204" s="5">
        <f t="shared" si="18"/>
        <v>0.2374543023841158</v>
      </c>
      <c r="G204" s="5">
        <f t="shared" si="19"/>
        <v>-5.5494490433026122E-2</v>
      </c>
      <c r="H204" s="5">
        <f t="shared" si="32"/>
        <v>0.71444599164511646</v>
      </c>
      <c r="I204" s="5">
        <f t="shared" si="32"/>
        <v>0.21411915210597066</v>
      </c>
      <c r="J204" s="5">
        <f t="shared" si="34"/>
        <v>0.50032683953914581</v>
      </c>
      <c r="K204" s="5">
        <f t="shared" si="33"/>
        <v>0.11384500525047248</v>
      </c>
      <c r="L204" s="5">
        <f t="shared" si="33"/>
        <v>3.9566466631989039E-2</v>
      </c>
      <c r="M204" s="5">
        <f t="shared" si="35"/>
        <v>7.4278538618483436E-2</v>
      </c>
      <c r="N204" s="5">
        <f t="shared" si="28"/>
        <v>0.47556173427109805</v>
      </c>
      <c r="O204" s="5">
        <f t="shared" si="28"/>
        <v>0.20875911231966815</v>
      </c>
      <c r="P204" s="5">
        <f t="shared" si="29"/>
        <v>0.2668026219514299</v>
      </c>
      <c r="Q204" s="5">
        <f t="shared" si="30"/>
        <v>3.9670540940801802E-2</v>
      </c>
      <c r="R204" s="5">
        <f t="shared" si="30"/>
        <v>1.9140301907635715E-2</v>
      </c>
      <c r="S204" s="6">
        <f t="shared" si="31"/>
        <v>2.0530239033166087E-2</v>
      </c>
      <c r="T204" s="6">
        <f t="shared" si="36"/>
        <v>1.8408707346658932</v>
      </c>
      <c r="U204" s="6">
        <f t="shared" si="36"/>
        <v>3.5315194616810377</v>
      </c>
      <c r="V204" s="6">
        <f t="shared" si="25"/>
        <v>-1.6906487270151445</v>
      </c>
      <c r="W204" s="6">
        <f t="shared" si="26"/>
        <v>7.208716873330534E-2</v>
      </c>
      <c r="X204" s="6">
        <f t="shared" si="26"/>
        <v>0.10598589923550161</v>
      </c>
      <c r="Y204" s="6">
        <f t="shared" si="27"/>
        <v>-3.3898730502196273E-2</v>
      </c>
    </row>
    <row r="205" spans="1:25" x14ac:dyDescent="0.2">
      <c r="A205" s="9">
        <v>42947</v>
      </c>
      <c r="B205" s="16">
        <v>220.619</v>
      </c>
      <c r="C205" s="16">
        <v>476.66800000000001</v>
      </c>
      <c r="D205" s="2"/>
      <c r="E205" s="5">
        <f t="shared" si="18"/>
        <v>0.16118318903129025</v>
      </c>
      <c r="F205" s="5">
        <f t="shared" si="18"/>
        <v>0.2483938977280169</v>
      </c>
      <c r="G205" s="5">
        <f t="shared" si="19"/>
        <v>-8.7210708696726646E-2</v>
      </c>
      <c r="H205" s="5">
        <f t="shared" si="32"/>
        <v>0.73319978002985309</v>
      </c>
      <c r="I205" s="5">
        <f t="shared" si="32"/>
        <v>0.26187438119794781</v>
      </c>
      <c r="J205" s="5">
        <f t="shared" si="34"/>
        <v>0.47132539883190527</v>
      </c>
      <c r="K205" s="5">
        <f t="shared" si="33"/>
        <v>0.11627121295334653</v>
      </c>
      <c r="L205" s="5">
        <f t="shared" si="33"/>
        <v>4.7618658224856114E-2</v>
      </c>
      <c r="M205" s="5">
        <f t="shared" si="35"/>
        <v>6.8652554728490411E-2</v>
      </c>
      <c r="N205" s="5">
        <f t="shared" si="28"/>
        <v>0.54509163999523769</v>
      </c>
      <c r="O205" s="5">
        <f t="shared" si="28"/>
        <v>0.21661983118808958</v>
      </c>
      <c r="P205" s="5">
        <f t="shared" si="29"/>
        <v>0.3284718088071481</v>
      </c>
      <c r="Q205" s="5">
        <f t="shared" si="30"/>
        <v>4.4468686605747321E-2</v>
      </c>
      <c r="R205" s="5">
        <f t="shared" si="30"/>
        <v>1.9801130640879627E-2</v>
      </c>
      <c r="S205" s="6">
        <f t="shared" si="31"/>
        <v>2.4667555964867693E-2</v>
      </c>
      <c r="T205" s="6">
        <f t="shared" si="36"/>
        <v>2.176933932377167</v>
      </c>
      <c r="U205" s="6">
        <f t="shared" si="36"/>
        <v>4.1990881624728678</v>
      </c>
      <c r="V205" s="6">
        <f t="shared" si="25"/>
        <v>-2.0221542300957007</v>
      </c>
      <c r="W205" s="6">
        <f t="shared" si="26"/>
        <v>8.0108073261834889E-2</v>
      </c>
      <c r="X205" s="6">
        <f t="shared" si="26"/>
        <v>0.11616520235687289</v>
      </c>
      <c r="Y205" s="6">
        <f t="shared" si="27"/>
        <v>-3.6057129095037999E-2</v>
      </c>
    </row>
    <row r="206" spans="1:25" x14ac:dyDescent="0.2">
      <c r="A206" s="9">
        <v>42978</v>
      </c>
      <c r="B206" s="16">
        <v>220.93</v>
      </c>
      <c r="C206" s="16">
        <v>487.30099999999999</v>
      </c>
      <c r="D206" s="2"/>
      <c r="E206" s="5">
        <f t="shared" si="18"/>
        <v>0.16185387556336228</v>
      </c>
      <c r="F206" s="5">
        <f t="shared" si="18"/>
        <v>0.24529406052428482</v>
      </c>
      <c r="G206" s="5">
        <f t="shared" si="19"/>
        <v>-8.3440184960922537E-2</v>
      </c>
      <c r="H206" s="5">
        <f t="shared" si="32"/>
        <v>0.69272968272332358</v>
      </c>
      <c r="I206" s="5">
        <f t="shared" si="32"/>
        <v>0.29433341832940219</v>
      </c>
      <c r="J206" s="5">
        <f t="shared" si="34"/>
        <v>0.3983962643939214</v>
      </c>
      <c r="K206" s="5">
        <f t="shared" si="33"/>
        <v>0.11100885903769964</v>
      </c>
      <c r="L206" s="5">
        <f t="shared" si="33"/>
        <v>5.2953597837530619E-2</v>
      </c>
      <c r="M206" s="5">
        <f t="shared" si="35"/>
        <v>5.8055261200169017E-2</v>
      </c>
      <c r="N206" s="5">
        <f t="shared" si="28"/>
        <v>0.54844090580954452</v>
      </c>
      <c r="O206" s="5">
        <f t="shared" si="28"/>
        <v>0.27076363010501447</v>
      </c>
      <c r="P206" s="5">
        <f t="shared" si="29"/>
        <v>0.27767727570453005</v>
      </c>
      <c r="Q206" s="5">
        <f t="shared" si="30"/>
        <v>4.4694873552079351E-2</v>
      </c>
      <c r="R206" s="5">
        <f t="shared" si="30"/>
        <v>2.4251191087784285E-2</v>
      </c>
      <c r="S206" s="6">
        <f t="shared" si="31"/>
        <v>2.0443682464295065E-2</v>
      </c>
      <c r="T206" s="6">
        <f t="shared" si="36"/>
        <v>2.1759699840432414</v>
      </c>
      <c r="U206" s="6">
        <f t="shared" si="36"/>
        <v>4.2350672510850416</v>
      </c>
      <c r="V206" s="6">
        <f t="shared" si="25"/>
        <v>-2.0590972670418002</v>
      </c>
      <c r="W206" s="6">
        <f t="shared" si="26"/>
        <v>8.0086221672547531E-2</v>
      </c>
      <c r="X206" s="6">
        <f t="shared" si="26"/>
        <v>0.11667849097425442</v>
      </c>
      <c r="Y206" s="6">
        <f t="shared" si="27"/>
        <v>-3.6592269301706892E-2</v>
      </c>
    </row>
    <row r="207" spans="1:25" x14ac:dyDescent="0.2">
      <c r="A207" s="9">
        <v>43007</v>
      </c>
      <c r="B207" s="16">
        <v>225.88900000000001</v>
      </c>
      <c r="C207" s="16">
        <v>485.363</v>
      </c>
      <c r="D207" s="2"/>
      <c r="E207" s="5">
        <f t="shared" si="18"/>
        <v>0.18165649210359747</v>
      </c>
      <c r="F207" s="5">
        <f t="shared" si="18"/>
        <v>0.22459416772214169</v>
      </c>
      <c r="G207" s="5">
        <f t="shared" si="19"/>
        <v>-4.2937675618544224E-2</v>
      </c>
      <c r="H207" s="5">
        <f t="shared" si="32"/>
        <v>0.68444404674019221</v>
      </c>
      <c r="I207" s="5">
        <f t="shared" si="32"/>
        <v>0.21582090449542335</v>
      </c>
      <c r="J207" s="5">
        <f t="shared" si="34"/>
        <v>0.46862314224476886</v>
      </c>
      <c r="K207" s="5">
        <f t="shared" si="33"/>
        <v>0.1099190817634752</v>
      </c>
      <c r="L207" s="5">
        <f t="shared" si="33"/>
        <v>3.9857722017280217E-2</v>
      </c>
      <c r="M207" s="5">
        <f t="shared" si="35"/>
        <v>7.0061359746194984E-2</v>
      </c>
      <c r="N207" s="5">
        <f t="shared" si="28"/>
        <v>0.51132714232189702</v>
      </c>
      <c r="O207" s="5">
        <f t="shared" si="28"/>
        <v>0.13982603059494347</v>
      </c>
      <c r="P207" s="5">
        <f t="shared" si="29"/>
        <v>0.37150111172695355</v>
      </c>
      <c r="Q207" s="5">
        <f t="shared" si="30"/>
        <v>4.216347487432337E-2</v>
      </c>
      <c r="R207" s="5">
        <f t="shared" si="30"/>
        <v>1.3173581617053065E-2</v>
      </c>
      <c r="S207" s="6">
        <f t="shared" si="31"/>
        <v>2.8989893257270305E-2</v>
      </c>
      <c r="T207" s="6">
        <f t="shared" si="36"/>
        <v>2.6490210648746446</v>
      </c>
      <c r="U207" s="6">
        <f t="shared" si="36"/>
        <v>4.845070931380814</v>
      </c>
      <c r="V207" s="6">
        <f t="shared" si="25"/>
        <v>-2.1960498665061694</v>
      </c>
      <c r="W207" s="6">
        <f t="shared" si="26"/>
        <v>9.0130334484693542E-2</v>
      </c>
      <c r="X207" s="6">
        <f t="shared" si="26"/>
        <v>0.12491399294275363</v>
      </c>
      <c r="Y207" s="6">
        <f t="shared" si="27"/>
        <v>-3.4783658458060085E-2</v>
      </c>
    </row>
    <row r="208" spans="1:25" x14ac:dyDescent="0.2">
      <c r="A208" s="9">
        <v>43039</v>
      </c>
      <c r="B208" s="16">
        <v>230.15799999999999</v>
      </c>
      <c r="C208" s="16">
        <v>502.37799999999999</v>
      </c>
      <c r="D208" s="2"/>
      <c r="E208" s="5">
        <f t="shared" si="18"/>
        <v>0.22775160965097108</v>
      </c>
      <c r="F208" s="5">
        <f t="shared" si="18"/>
        <v>0.26450888643337001</v>
      </c>
      <c r="G208" s="5">
        <f t="shared" si="19"/>
        <v>-3.6757276782398929E-2</v>
      </c>
      <c r="H208" s="5">
        <f t="shared" si="32"/>
        <v>0.72795183074693859</v>
      </c>
      <c r="I208" s="5">
        <f t="shared" si="32"/>
        <v>0.26613102408879441</v>
      </c>
      <c r="J208" s="5">
        <f t="shared" si="34"/>
        <v>0.46182080665814418</v>
      </c>
      <c r="K208" s="5">
        <f t="shared" si="33"/>
        <v>0.11559440202521354</v>
      </c>
      <c r="L208" s="5">
        <f t="shared" si="33"/>
        <v>4.8324486587609128E-2</v>
      </c>
      <c r="M208" s="5">
        <f t="shared" si="35"/>
        <v>6.7269915437604411E-2</v>
      </c>
      <c r="N208" s="5">
        <f t="shared" si="28"/>
        <v>0.49405708573246154</v>
      </c>
      <c r="O208" s="5">
        <f t="shared" si="28"/>
        <v>6.1414295070883806E-2</v>
      </c>
      <c r="P208" s="5">
        <f t="shared" si="29"/>
        <v>0.43264279066157774</v>
      </c>
      <c r="Q208" s="5">
        <f t="shared" si="30"/>
        <v>4.0966417844965353E-2</v>
      </c>
      <c r="R208" s="5">
        <f t="shared" si="30"/>
        <v>5.9780234329842585E-3</v>
      </c>
      <c r="S208" s="6">
        <f t="shared" si="31"/>
        <v>3.4988394411981094E-2</v>
      </c>
      <c r="T208" s="6">
        <f t="shared" si="36"/>
        <v>2.4628451064470016</v>
      </c>
      <c r="U208" s="6">
        <f t="shared" si="36"/>
        <v>4.6808883561566379</v>
      </c>
      <c r="V208" s="6">
        <f t="shared" si="25"/>
        <v>-2.2180432497096363</v>
      </c>
      <c r="W208" s="6">
        <f t="shared" si="26"/>
        <v>8.6331078721018528E-2</v>
      </c>
      <c r="X208" s="6">
        <f t="shared" si="26"/>
        <v>0.12277935104841653</v>
      </c>
      <c r="Y208" s="6">
        <f t="shared" si="27"/>
        <v>-3.6448272327398001E-2</v>
      </c>
    </row>
    <row r="209" spans="1:25" x14ac:dyDescent="0.2">
      <c r="A209" s="9">
        <v>43069</v>
      </c>
      <c r="B209" s="16">
        <v>235.14400000000001</v>
      </c>
      <c r="C209" s="16">
        <v>503.38600000000002</v>
      </c>
      <c r="D209" s="2"/>
      <c r="E209" s="5">
        <f t="shared" si="18"/>
        <v>0.23656519018295219</v>
      </c>
      <c r="F209" s="5">
        <f t="shared" si="18"/>
        <v>0.32818473732397901</v>
      </c>
      <c r="G209" s="5">
        <f t="shared" si="19"/>
        <v>-9.1619547141026825E-2</v>
      </c>
      <c r="H209" s="5">
        <f t="shared" si="32"/>
        <v>0.74307274910675924</v>
      </c>
      <c r="I209" s="5">
        <f t="shared" si="32"/>
        <v>0.25276491961574843</v>
      </c>
      <c r="J209" s="5">
        <f t="shared" si="34"/>
        <v>0.49030782949101082</v>
      </c>
      <c r="K209" s="5">
        <f t="shared" si="33"/>
        <v>0.11754006667117167</v>
      </c>
      <c r="L209" s="5">
        <f t="shared" si="33"/>
        <v>4.6101721346539781E-2</v>
      </c>
      <c r="M209" s="5">
        <f t="shared" si="35"/>
        <v>7.1438345324631891E-2</v>
      </c>
      <c r="N209" s="5">
        <f t="shared" si="28"/>
        <v>0.59147761113216735</v>
      </c>
      <c r="O209" s="5">
        <f t="shared" si="28"/>
        <v>0.14471209712813438</v>
      </c>
      <c r="P209" s="5">
        <f t="shared" si="29"/>
        <v>0.44676551400403297</v>
      </c>
      <c r="Q209" s="5">
        <f t="shared" si="30"/>
        <v>4.7562765118218886E-2</v>
      </c>
      <c r="R209" s="5">
        <f t="shared" si="30"/>
        <v>1.3607060922832703E-2</v>
      </c>
      <c r="S209" s="6">
        <f t="shared" si="31"/>
        <v>3.3955704195386183E-2</v>
      </c>
      <c r="T209" s="6">
        <f t="shared" si="36"/>
        <v>2.3573774236842859</v>
      </c>
      <c r="U209" s="6">
        <f t="shared" si="36"/>
        <v>4.3257651900676057</v>
      </c>
      <c r="V209" s="6">
        <f t="shared" si="25"/>
        <v>-1.9683877663833198</v>
      </c>
      <c r="W209" s="6">
        <f t="shared" si="26"/>
        <v>8.4093343304005197E-2</v>
      </c>
      <c r="X209" s="6">
        <f t="shared" si="26"/>
        <v>0.11795794744030319</v>
      </c>
      <c r="Y209" s="6">
        <f t="shared" si="27"/>
        <v>-3.3864604136297993E-2</v>
      </c>
    </row>
    <row r="210" spans="1:25" x14ac:dyDescent="0.2">
      <c r="A210" s="9">
        <v>43098</v>
      </c>
      <c r="B210" s="16">
        <v>238.32400000000001</v>
      </c>
      <c r="C210" s="16">
        <v>521.45600000000002</v>
      </c>
      <c r="D210" s="2"/>
      <c r="E210" s="5">
        <f t="shared" ref="E210:F258" si="37">B210/B198-1</f>
        <v>0.22400094499997447</v>
      </c>
      <c r="F210" s="5">
        <f t="shared" si="37"/>
        <v>0.37283066554338684</v>
      </c>
      <c r="G210" s="5">
        <f t="shared" si="19"/>
        <v>-0.14882972054341237</v>
      </c>
      <c r="H210" s="5">
        <f t="shared" si="32"/>
        <v>0.73403473540989106</v>
      </c>
      <c r="I210" s="5">
        <f t="shared" si="32"/>
        <v>0.23724040079057196</v>
      </c>
      <c r="J210" s="5">
        <f t="shared" si="34"/>
        <v>0.4967943346193191</v>
      </c>
      <c r="K210" s="5">
        <f t="shared" si="33"/>
        <v>0.11637874321234309</v>
      </c>
      <c r="L210" s="5">
        <f t="shared" si="33"/>
        <v>4.3496071989536533E-2</v>
      </c>
      <c r="M210" s="5">
        <f t="shared" si="35"/>
        <v>7.2882671222806561E-2</v>
      </c>
      <c r="N210" s="5">
        <f t="shared" si="28"/>
        <v>0.63407978278458099</v>
      </c>
      <c r="O210" s="5">
        <f t="shared" si="28"/>
        <v>0.18163607523226832</v>
      </c>
      <c r="P210" s="5">
        <f t="shared" si="29"/>
        <v>0.45244370755231267</v>
      </c>
      <c r="Q210" s="5">
        <f t="shared" si="30"/>
        <v>5.0333761958604617E-2</v>
      </c>
      <c r="R210" s="5">
        <f t="shared" si="30"/>
        <v>1.6830054375019055E-2</v>
      </c>
      <c r="S210" s="6">
        <f t="shared" si="31"/>
        <v>3.3503707583585562E-2</v>
      </c>
      <c r="T210" s="6">
        <f t="shared" si="36"/>
        <v>2.576505192388499</v>
      </c>
      <c r="U210" s="6">
        <f t="shared" si="36"/>
        <v>4.7067688098495211</v>
      </c>
      <c r="V210" s="6">
        <f t="shared" si="25"/>
        <v>-2.1302636174610221</v>
      </c>
      <c r="W210" s="6">
        <f t="shared" si="26"/>
        <v>8.8672511528295361E-2</v>
      </c>
      <c r="X210" s="6">
        <f t="shared" si="26"/>
        <v>0.1231196316604386</v>
      </c>
      <c r="Y210" s="6">
        <f t="shared" si="27"/>
        <v>-3.4447120132143239E-2</v>
      </c>
    </row>
    <row r="211" spans="1:25" x14ac:dyDescent="0.2">
      <c r="A211" s="9">
        <v>43131</v>
      </c>
      <c r="B211" s="16">
        <v>250.90799999999999</v>
      </c>
      <c r="C211" s="16">
        <v>564.91800000000001</v>
      </c>
      <c r="D211" s="2"/>
      <c r="E211" s="5">
        <f t="shared" si="37"/>
        <v>0.25826446280991733</v>
      </c>
      <c r="F211" s="5">
        <f t="shared" si="37"/>
        <v>0.41008821194830092</v>
      </c>
      <c r="G211" s="5">
        <f t="shared" ref="G211:G258" si="38">E211-F211</f>
        <v>-0.15182374913838359</v>
      </c>
      <c r="H211" s="5">
        <f t="shared" si="32"/>
        <v>0.73709680769310637</v>
      </c>
      <c r="I211" s="5">
        <f t="shared" si="32"/>
        <v>0.32213219496440249</v>
      </c>
      <c r="J211" s="5">
        <f t="shared" si="34"/>
        <v>0.41496461272870389</v>
      </c>
      <c r="K211" s="5">
        <f t="shared" si="33"/>
        <v>0.11677273997557802</v>
      </c>
      <c r="L211" s="5">
        <f t="shared" si="33"/>
        <v>5.7438153483198917E-2</v>
      </c>
      <c r="M211" s="5">
        <f t="shared" si="35"/>
        <v>5.9334586492379104E-2</v>
      </c>
      <c r="N211" s="5">
        <f t="shared" si="28"/>
        <v>0.86271714922049014</v>
      </c>
      <c r="O211" s="5">
        <f t="shared" si="28"/>
        <v>0.46265418353925658</v>
      </c>
      <c r="P211" s="5">
        <f t="shared" si="29"/>
        <v>0.40006296568123356</v>
      </c>
      <c r="Q211" s="5">
        <f t="shared" si="30"/>
        <v>6.4179016615596662E-2</v>
      </c>
      <c r="R211" s="5">
        <f t="shared" si="30"/>
        <v>3.8757483943790083E-2</v>
      </c>
      <c r="S211" s="6">
        <f t="shared" si="31"/>
        <v>2.5421532671806579E-2</v>
      </c>
      <c r="T211" s="6">
        <f t="shared" si="36"/>
        <v>2.8837241699558853</v>
      </c>
      <c r="U211" s="6">
        <f t="shared" si="36"/>
        <v>5.2098008178340596</v>
      </c>
      <c r="V211" s="6">
        <f t="shared" si="25"/>
        <v>-2.3260766478781743</v>
      </c>
      <c r="W211" s="6">
        <f t="shared" si="26"/>
        <v>9.4670022706133672E-2</v>
      </c>
      <c r="X211" s="6">
        <f t="shared" si="26"/>
        <v>0.12946257404415262</v>
      </c>
      <c r="Y211" s="6">
        <f t="shared" si="27"/>
        <v>-3.4792551338018951E-2</v>
      </c>
    </row>
    <row r="212" spans="1:25" x14ac:dyDescent="0.2">
      <c r="A212" s="9">
        <v>43159</v>
      </c>
      <c r="B212" s="16">
        <v>240.51400000000001</v>
      </c>
      <c r="C212" s="16">
        <v>538.86400000000003</v>
      </c>
      <c r="D212" s="2"/>
      <c r="E212" s="5">
        <f t="shared" si="37"/>
        <v>0.17357678551387967</v>
      </c>
      <c r="F212" s="5">
        <f t="shared" si="37"/>
        <v>0.30510305408220129</v>
      </c>
      <c r="G212" s="5">
        <f t="shared" si="38"/>
        <v>-0.13152626856832161</v>
      </c>
      <c r="H212" s="5">
        <f t="shared" si="32"/>
        <v>0.66239744537908063</v>
      </c>
      <c r="I212" s="5">
        <f t="shared" si="32"/>
        <v>0.27720129885520617</v>
      </c>
      <c r="J212" s="5">
        <f t="shared" si="34"/>
        <v>0.38519614652387446</v>
      </c>
      <c r="K212" s="5">
        <f t="shared" si="33"/>
        <v>0.10699834747664272</v>
      </c>
      <c r="L212" s="5">
        <f t="shared" si="33"/>
        <v>5.0151290271222893E-2</v>
      </c>
      <c r="M212" s="5">
        <f t="shared" si="35"/>
        <v>5.6847057205419826E-2</v>
      </c>
      <c r="N212" s="5">
        <f t="shared" si="28"/>
        <v>0.79595280764635623</v>
      </c>
      <c r="O212" s="5">
        <f t="shared" si="28"/>
        <v>0.29929400871879963</v>
      </c>
      <c r="P212" s="5">
        <f t="shared" si="29"/>
        <v>0.4966587989275566</v>
      </c>
      <c r="Q212" s="5">
        <f t="shared" si="30"/>
        <v>6.0301783815490673E-2</v>
      </c>
      <c r="R212" s="5">
        <f t="shared" si="30"/>
        <v>2.6527866975628145E-2</v>
      </c>
      <c r="S212" s="6">
        <f t="shared" si="31"/>
        <v>3.3773916839862528E-2</v>
      </c>
      <c r="T212" s="6">
        <f t="shared" si="36"/>
        <v>2.7891735198664023</v>
      </c>
      <c r="U212" s="6">
        <f t="shared" si="36"/>
        <v>5.0946435034382924</v>
      </c>
      <c r="V212" s="6">
        <f t="shared" si="25"/>
        <v>-2.3054699835718901</v>
      </c>
      <c r="W212" s="6">
        <f t="shared" si="26"/>
        <v>9.2872839671920282E-2</v>
      </c>
      <c r="X212" s="6">
        <f t="shared" si="26"/>
        <v>0.12805399301839682</v>
      </c>
      <c r="Y212" s="6">
        <f t="shared" si="27"/>
        <v>-3.5181153346476535E-2</v>
      </c>
    </row>
    <row r="213" spans="1:25" x14ac:dyDescent="0.2">
      <c r="A213" s="9">
        <v>43189</v>
      </c>
      <c r="B213" s="16">
        <v>235.27099999999999</v>
      </c>
      <c r="C213" s="16">
        <v>528.84500000000003</v>
      </c>
      <c r="D213" s="2"/>
      <c r="E213" s="5">
        <f t="shared" si="37"/>
        <v>0.1358944400455766</v>
      </c>
      <c r="F213" s="5">
        <f t="shared" si="37"/>
        <v>0.24930016323618709</v>
      </c>
      <c r="G213" s="5">
        <f t="shared" si="38"/>
        <v>-0.11340572319061049</v>
      </c>
      <c r="H213" s="5">
        <f t="shared" si="32"/>
        <v>0.58893886592646605</v>
      </c>
      <c r="I213" s="5">
        <f t="shared" si="32"/>
        <v>0.27542247186133628</v>
      </c>
      <c r="J213" s="5">
        <f t="shared" si="34"/>
        <v>0.31351639406512977</v>
      </c>
      <c r="K213" s="5">
        <f t="shared" si="33"/>
        <v>9.7037409884433989E-2</v>
      </c>
      <c r="L213" s="5">
        <f t="shared" si="33"/>
        <v>4.9858606726117527E-2</v>
      </c>
      <c r="M213" s="5">
        <f t="shared" si="35"/>
        <v>4.7178803158316462E-2</v>
      </c>
      <c r="N213" s="5">
        <f t="shared" si="28"/>
        <v>0.77379615039544003</v>
      </c>
      <c r="O213" s="5">
        <f t="shared" si="28"/>
        <v>0.34638444559292658</v>
      </c>
      <c r="P213" s="5">
        <f t="shared" si="29"/>
        <v>0.42741170480251345</v>
      </c>
      <c r="Q213" s="5">
        <f t="shared" si="30"/>
        <v>5.8986370917256226E-2</v>
      </c>
      <c r="R213" s="5">
        <f t="shared" si="30"/>
        <v>3.0189000586981152E-2</v>
      </c>
      <c r="S213" s="6">
        <f t="shared" si="31"/>
        <v>2.8797370330275074E-2</v>
      </c>
      <c r="T213" s="6">
        <f t="shared" si="36"/>
        <v>2.7188176716984112</v>
      </c>
      <c r="U213" s="6">
        <f t="shared" si="36"/>
        <v>5.157164312908221</v>
      </c>
      <c r="V213" s="6">
        <f t="shared" si="25"/>
        <v>-2.4383466412098098</v>
      </c>
      <c r="W213" s="6">
        <f t="shared" si="26"/>
        <v>9.1508174089266259E-2</v>
      </c>
      <c r="X213" s="6">
        <f t="shared" si="26"/>
        <v>0.12882178675735734</v>
      </c>
      <c r="Y213" s="6">
        <f t="shared" si="27"/>
        <v>-3.7313612668091078E-2</v>
      </c>
    </row>
    <row r="214" spans="1:25" x14ac:dyDescent="0.2">
      <c r="A214" s="9">
        <v>43220</v>
      </c>
      <c r="B214" s="16">
        <v>237.97499999999999</v>
      </c>
      <c r="C214" s="16">
        <v>526.505</v>
      </c>
      <c r="D214" s="2"/>
      <c r="E214" s="5">
        <f t="shared" si="37"/>
        <v>0.1321899234026358</v>
      </c>
      <c r="F214" s="5">
        <f t="shared" si="37"/>
        <v>0.21712746775162972</v>
      </c>
      <c r="G214" s="5">
        <f t="shared" si="38"/>
        <v>-8.4937544348993921E-2</v>
      </c>
      <c r="H214" s="5">
        <f t="shared" si="32"/>
        <v>0.5581316170260131</v>
      </c>
      <c r="I214" s="5">
        <f t="shared" si="32"/>
        <v>0.26028082572145306</v>
      </c>
      <c r="J214" s="5">
        <f t="shared" si="34"/>
        <v>0.29785079130456005</v>
      </c>
      <c r="K214" s="5">
        <f t="shared" si="33"/>
        <v>9.2750032403947191E-2</v>
      </c>
      <c r="L214" s="5">
        <f t="shared" si="33"/>
        <v>4.7353927850218192E-2</v>
      </c>
      <c r="M214" s="5">
        <f t="shared" si="35"/>
        <v>4.5396104553729E-2</v>
      </c>
      <c r="N214" s="5">
        <f t="shared" si="28"/>
        <v>0.70459429259068229</v>
      </c>
      <c r="O214" s="5">
        <f t="shared" si="28"/>
        <v>0.23981255813405844</v>
      </c>
      <c r="P214" s="5">
        <f t="shared" si="29"/>
        <v>0.46478173445662385</v>
      </c>
      <c r="Q214" s="5">
        <f t="shared" si="30"/>
        <v>5.4780526028735954E-2</v>
      </c>
      <c r="R214" s="5">
        <f t="shared" si="30"/>
        <v>2.1728724400251087E-2</v>
      </c>
      <c r="S214" s="6">
        <f t="shared" si="31"/>
        <v>3.3051801628484867E-2</v>
      </c>
      <c r="T214" s="6">
        <f t="shared" si="36"/>
        <v>2.4553730888182255</v>
      </c>
      <c r="U214" s="6">
        <f t="shared" si="36"/>
        <v>4.6293235253236968</v>
      </c>
      <c r="V214" s="6">
        <f t="shared" si="25"/>
        <v>-2.1739504365054714</v>
      </c>
      <c r="W214" s="6">
        <f t="shared" si="26"/>
        <v>8.6174651088570364E-2</v>
      </c>
      <c r="X214" s="6">
        <f t="shared" si="26"/>
        <v>0.12209703274080153</v>
      </c>
      <c r="Y214" s="6">
        <f t="shared" si="27"/>
        <v>-3.5922381652231161E-2</v>
      </c>
    </row>
    <row r="215" spans="1:25" x14ac:dyDescent="0.2">
      <c r="A215" s="9">
        <v>43251</v>
      </c>
      <c r="B215" s="16">
        <v>239.46600000000001</v>
      </c>
      <c r="C215" s="16">
        <v>507.84899999999999</v>
      </c>
      <c r="D215" s="2"/>
      <c r="E215" s="5">
        <f t="shared" si="37"/>
        <v>0.11567903017653069</v>
      </c>
      <c r="F215" s="5">
        <f t="shared" si="37"/>
        <v>0.14028816554362766</v>
      </c>
      <c r="G215" s="5">
        <f t="shared" si="38"/>
        <v>-2.4609135367096968E-2</v>
      </c>
      <c r="H215" s="5">
        <f t="shared" si="32"/>
        <v>0.56730895096473533</v>
      </c>
      <c r="I215" s="5">
        <f t="shared" si="32"/>
        <v>0.24763296892273678</v>
      </c>
      <c r="J215" s="5">
        <f t="shared" si="34"/>
        <v>0.31967598204199854</v>
      </c>
      <c r="K215" s="5">
        <f t="shared" si="33"/>
        <v>9.4034261276635389E-2</v>
      </c>
      <c r="L215" s="5">
        <f t="shared" si="33"/>
        <v>4.5243242481751489E-2</v>
      </c>
      <c r="M215" s="5">
        <f t="shared" si="35"/>
        <v>4.87910187948839E-2</v>
      </c>
      <c r="N215" s="5">
        <f t="shared" si="28"/>
        <v>0.68950944354685095</v>
      </c>
      <c r="O215" s="5">
        <f t="shared" si="28"/>
        <v>0.17409789524302721</v>
      </c>
      <c r="P215" s="5">
        <f t="shared" si="29"/>
        <v>0.51541154830382374</v>
      </c>
      <c r="Q215" s="5">
        <f t="shared" si="30"/>
        <v>5.3843357256473379E-2</v>
      </c>
      <c r="R215" s="5">
        <f t="shared" si="30"/>
        <v>1.6179503678488194E-2</v>
      </c>
      <c r="S215" s="6">
        <f t="shared" si="31"/>
        <v>3.7663853577985185E-2</v>
      </c>
      <c r="T215" s="6">
        <f t="shared" si="36"/>
        <v>2.2897296406198482</v>
      </c>
      <c r="U215" s="6">
        <f t="shared" si="36"/>
        <v>4.0675441047337753</v>
      </c>
      <c r="V215" s="6">
        <f t="shared" si="25"/>
        <v>-1.7778144641139271</v>
      </c>
      <c r="W215" s="6">
        <f t="shared" si="26"/>
        <v>8.2623244002524299E-2</v>
      </c>
      <c r="X215" s="6">
        <f t="shared" si="26"/>
        <v>0.1142599027617377</v>
      </c>
      <c r="Y215" s="6">
        <f t="shared" si="27"/>
        <v>-3.1636658759213399E-2</v>
      </c>
    </row>
    <row r="216" spans="1:25" x14ac:dyDescent="0.2">
      <c r="A216" s="9">
        <v>43280</v>
      </c>
      <c r="B216" s="16">
        <v>239.352</v>
      </c>
      <c r="C216" s="16">
        <v>486.74900000000002</v>
      </c>
      <c r="D216" s="2"/>
      <c r="E216" s="5">
        <f t="shared" si="37"/>
        <v>0.11087286448253297</v>
      </c>
      <c r="F216" s="5">
        <f t="shared" si="37"/>
        <v>8.2017903626295796E-2</v>
      </c>
      <c r="G216" s="5">
        <f t="shared" si="38"/>
        <v>2.8854960856237177E-2</v>
      </c>
      <c r="H216" s="5">
        <f t="shared" si="32"/>
        <v>0.60613055615202915</v>
      </c>
      <c r="I216" s="5">
        <f t="shared" si="32"/>
        <v>0.27709386101621991</v>
      </c>
      <c r="J216" s="5">
        <f t="shared" si="34"/>
        <v>0.32903669513580924</v>
      </c>
      <c r="K216" s="5">
        <f t="shared" si="33"/>
        <v>9.9401104401856122E-2</v>
      </c>
      <c r="L216" s="5">
        <f t="shared" si="33"/>
        <v>5.013362198637461E-2</v>
      </c>
      <c r="M216" s="5">
        <f t="shared" si="35"/>
        <v>4.9267482415481512E-2</v>
      </c>
      <c r="N216" s="5">
        <f t="shared" si="28"/>
        <v>0.83507114818449479</v>
      </c>
      <c r="O216" s="5">
        <f t="shared" si="28"/>
        <v>0.25001027231918149</v>
      </c>
      <c r="P216" s="5">
        <f t="shared" si="29"/>
        <v>0.5850608758653133</v>
      </c>
      <c r="Q216" s="5">
        <f t="shared" si="30"/>
        <v>6.2588938738023625E-2</v>
      </c>
      <c r="R216" s="5">
        <f t="shared" si="30"/>
        <v>2.2566022889740411E-2</v>
      </c>
      <c r="S216" s="6">
        <f t="shared" si="31"/>
        <v>4.0022915848283214E-2</v>
      </c>
      <c r="T216" s="6">
        <f t="shared" si="36"/>
        <v>2.2326080790891778</v>
      </c>
      <c r="U216" s="6">
        <f t="shared" si="36"/>
        <v>3.5964380482922085</v>
      </c>
      <c r="V216" s="6">
        <f t="shared" si="25"/>
        <v>-1.3638299692030307</v>
      </c>
      <c r="W216" s="6">
        <f t="shared" si="26"/>
        <v>8.1359758016395833E-2</v>
      </c>
      <c r="X216" s="6">
        <f t="shared" si="26"/>
        <v>0.10703519285070318</v>
      </c>
      <c r="Y216" s="6">
        <f t="shared" si="27"/>
        <v>-2.5675434834307342E-2</v>
      </c>
    </row>
    <row r="217" spans="1:25" x14ac:dyDescent="0.2">
      <c r="A217" s="9">
        <v>43312</v>
      </c>
      <c r="B217" s="16">
        <v>246.828</v>
      </c>
      <c r="C217" s="16">
        <v>497.44200000000001</v>
      </c>
      <c r="D217" s="2"/>
      <c r="E217" s="5">
        <f t="shared" si="37"/>
        <v>0.11879756503293004</v>
      </c>
      <c r="F217" s="5">
        <f t="shared" si="37"/>
        <v>4.3581696274975545E-2</v>
      </c>
      <c r="G217" s="5">
        <f t="shared" si="38"/>
        <v>7.5215868757954496E-2</v>
      </c>
      <c r="H217" s="5">
        <f t="shared" si="32"/>
        <v>0.57346575805289768</v>
      </c>
      <c r="I217" s="5">
        <f t="shared" si="32"/>
        <v>0.29165454923140843</v>
      </c>
      <c r="J217" s="5">
        <f t="shared" si="34"/>
        <v>0.28181120882148925</v>
      </c>
      <c r="K217" s="5">
        <f t="shared" si="33"/>
        <v>9.4892445469018094E-2</v>
      </c>
      <c r="L217" s="5">
        <f t="shared" si="33"/>
        <v>5.2517379019481059E-2</v>
      </c>
      <c r="M217" s="5">
        <f t="shared" si="35"/>
        <v>4.2375066449537035E-2</v>
      </c>
      <c r="N217" s="5">
        <f t="shared" si="28"/>
        <v>0.93978545325946006</v>
      </c>
      <c r="O217" s="5">
        <f t="shared" si="28"/>
        <v>0.32754571559721168</v>
      </c>
      <c r="P217" s="5">
        <f t="shared" si="29"/>
        <v>0.61223973766224837</v>
      </c>
      <c r="Q217" s="5">
        <f t="shared" si="30"/>
        <v>6.8502074824457138E-2</v>
      </c>
      <c r="R217" s="5">
        <f t="shared" si="30"/>
        <v>2.8738393791396089E-2</v>
      </c>
      <c r="S217" s="6">
        <f t="shared" si="31"/>
        <v>3.9763681033061049E-2</v>
      </c>
      <c r="T217" s="6">
        <f t="shared" si="36"/>
        <v>2.267600413037147</v>
      </c>
      <c r="U217" s="6">
        <f t="shared" si="36"/>
        <v>3.4224142529471386</v>
      </c>
      <c r="V217" s="6">
        <f t="shared" si="25"/>
        <v>-1.1548138399099916</v>
      </c>
      <c r="W217" s="6">
        <f t="shared" si="26"/>
        <v>8.2136210049377878E-2</v>
      </c>
      <c r="X217" s="6">
        <f t="shared" si="26"/>
        <v>0.10419038577448303</v>
      </c>
      <c r="Y217" s="6">
        <f t="shared" si="27"/>
        <v>-2.2054175725105152E-2</v>
      </c>
    </row>
    <row r="218" spans="1:25" x14ac:dyDescent="0.2">
      <c r="A218" s="9">
        <v>43343</v>
      </c>
      <c r="B218" s="16">
        <v>249.88200000000001</v>
      </c>
      <c r="C218" s="16">
        <v>483.99099999999999</v>
      </c>
      <c r="D218" s="2"/>
      <c r="E218" s="5">
        <f t="shared" si="37"/>
        <v>0.13104603268003445</v>
      </c>
      <c r="F218" s="5">
        <f t="shared" si="37"/>
        <v>-6.7925163297427593E-3</v>
      </c>
      <c r="G218" s="5">
        <f t="shared" si="38"/>
        <v>0.13783854900977721</v>
      </c>
      <c r="H218" s="5">
        <f t="shared" si="32"/>
        <v>0.62757767211619875</v>
      </c>
      <c r="I218" s="5">
        <f t="shared" si="32"/>
        <v>0.27869116656318926</v>
      </c>
      <c r="J218" s="5">
        <f t="shared" si="34"/>
        <v>0.34888650555300948</v>
      </c>
      <c r="K218" s="5">
        <f t="shared" si="33"/>
        <v>0.10232166896815875</v>
      </c>
      <c r="L218" s="5">
        <f t="shared" si="33"/>
        <v>5.0396178366104438E-2</v>
      </c>
      <c r="M218" s="5">
        <f t="shared" si="35"/>
        <v>5.1925490602054314E-2</v>
      </c>
      <c r="N218" s="5">
        <f t="shared" si="28"/>
        <v>0.99175819796266484</v>
      </c>
      <c r="O218" s="5">
        <f t="shared" si="28"/>
        <v>0.40377576295471274</v>
      </c>
      <c r="P218" s="5">
        <f t="shared" si="29"/>
        <v>0.58798243500795211</v>
      </c>
      <c r="Q218" s="5">
        <f t="shared" si="30"/>
        <v>7.1330974126809554E-2</v>
      </c>
      <c r="R218" s="5">
        <f t="shared" si="30"/>
        <v>3.4498282505730504E-2</v>
      </c>
      <c r="S218" s="6">
        <f t="shared" si="31"/>
        <v>3.683269162107905E-2</v>
      </c>
      <c r="T218" s="6">
        <f t="shared" si="36"/>
        <v>2.2384494757714388</v>
      </c>
      <c r="U218" s="6">
        <f t="shared" si="36"/>
        <v>3.0329558616437096</v>
      </c>
      <c r="V218" s="6">
        <f t="shared" si="25"/>
        <v>-0.79450638587227074</v>
      </c>
      <c r="W218" s="6">
        <f t="shared" si="26"/>
        <v>8.1489917744070661E-2</v>
      </c>
      <c r="X218" s="6">
        <f t="shared" si="26"/>
        <v>9.742512247255064E-2</v>
      </c>
      <c r="Y218" s="6">
        <f t="shared" si="27"/>
        <v>-1.5935204728479979E-2</v>
      </c>
    </row>
    <row r="219" spans="1:25" x14ac:dyDescent="0.2">
      <c r="A219" s="9">
        <v>43371</v>
      </c>
      <c r="B219" s="16">
        <v>251.273</v>
      </c>
      <c r="C219" s="16">
        <v>481.423</v>
      </c>
      <c r="D219" s="2"/>
      <c r="E219" s="5">
        <f t="shared" si="37"/>
        <v>0.11237377650084768</v>
      </c>
      <c r="F219" s="5">
        <f t="shared" si="37"/>
        <v>-8.117635666501144E-3</v>
      </c>
      <c r="G219" s="5">
        <f t="shared" si="38"/>
        <v>0.12049141216734882</v>
      </c>
      <c r="H219" s="5">
        <f t="shared" si="32"/>
        <v>0.55867848569248602</v>
      </c>
      <c r="I219" s="5">
        <f t="shared" si="32"/>
        <v>0.19424537171405953</v>
      </c>
      <c r="J219" s="5">
        <f t="shared" si="34"/>
        <v>0.36443311397842648</v>
      </c>
      <c r="K219" s="5">
        <f t="shared" si="33"/>
        <v>9.2826727705916934E-2</v>
      </c>
      <c r="L219" s="5">
        <f t="shared" si="33"/>
        <v>3.6140652476837065E-2</v>
      </c>
      <c r="M219" s="5">
        <f t="shared" si="35"/>
        <v>5.6686075229079869E-2</v>
      </c>
      <c r="N219" s="5">
        <f t="shared" si="28"/>
        <v>1.2732232033002822</v>
      </c>
      <c r="O219" s="5">
        <f t="shared" si="28"/>
        <v>0.69252322977348579</v>
      </c>
      <c r="P219" s="5">
        <f t="shared" si="29"/>
        <v>0.58069997352679636</v>
      </c>
      <c r="Q219" s="5">
        <f t="shared" si="30"/>
        <v>8.5585935310727113E-2</v>
      </c>
      <c r="R219" s="5">
        <f t="shared" si="30"/>
        <v>5.4031193553962131E-2</v>
      </c>
      <c r="S219" s="6">
        <f t="shared" si="31"/>
        <v>3.1554741756764981E-2</v>
      </c>
      <c r="T219" s="6">
        <f t="shared" ref="T219:U234" si="39">B219/B39-1</f>
        <v>2.2370112721417068</v>
      </c>
      <c r="U219" s="6">
        <f t="shared" si="39"/>
        <v>2.982553378059777</v>
      </c>
      <c r="V219" s="6">
        <f t="shared" si="25"/>
        <v>-0.74554210591807024</v>
      </c>
      <c r="W219" s="6">
        <f t="shared" si="26"/>
        <v>8.1457891611749877E-2</v>
      </c>
      <c r="X219" s="6">
        <f t="shared" si="26"/>
        <v>9.6505397185765451E-2</v>
      </c>
      <c r="Y219" s="6">
        <f t="shared" si="27"/>
        <v>-1.5047505574015574E-2</v>
      </c>
    </row>
    <row r="220" spans="1:25" x14ac:dyDescent="0.2">
      <c r="A220" s="9">
        <v>43404</v>
      </c>
      <c r="B220" s="16">
        <v>232.822</v>
      </c>
      <c r="C220" s="16">
        <v>439.49900000000002</v>
      </c>
      <c r="D220" s="2"/>
      <c r="E220" s="5">
        <f t="shared" si="37"/>
        <v>1.1574657409258116E-2</v>
      </c>
      <c r="F220" s="5">
        <f t="shared" si="37"/>
        <v>-0.12516272607478829</v>
      </c>
      <c r="G220" s="5">
        <f t="shared" si="38"/>
        <v>0.1367373834840464</v>
      </c>
      <c r="H220" s="5">
        <f t="shared" si="32"/>
        <v>0.38982443782496312</v>
      </c>
      <c r="I220" s="5">
        <f t="shared" si="32"/>
        <v>3.9732294939248236E-2</v>
      </c>
      <c r="J220" s="5">
        <f t="shared" si="34"/>
        <v>0.35009214288571489</v>
      </c>
      <c r="K220" s="5">
        <f t="shared" si="33"/>
        <v>6.8050994533341402E-2</v>
      </c>
      <c r="L220" s="5">
        <f t="shared" si="33"/>
        <v>7.8230960140011074E-3</v>
      </c>
      <c r="M220" s="5">
        <f t="shared" si="35"/>
        <v>6.0227898519340295E-2</v>
      </c>
      <c r="N220" s="5">
        <f t="shared" si="28"/>
        <v>1.5990979928107345</v>
      </c>
      <c r="O220" s="5">
        <f t="shared" si="28"/>
        <v>1.1273354760014715</v>
      </c>
      <c r="P220" s="5">
        <f t="shared" si="29"/>
        <v>0.47176251680926296</v>
      </c>
      <c r="Q220" s="5">
        <f t="shared" si="30"/>
        <v>0.10022691610618684</v>
      </c>
      <c r="R220" s="5">
        <f t="shared" si="30"/>
        <v>7.8409234878778378E-2</v>
      </c>
      <c r="S220" s="6">
        <f t="shared" si="31"/>
        <v>2.1817681227408459E-2</v>
      </c>
      <c r="T220" s="6">
        <f t="shared" si="39"/>
        <v>1.8315576960498152</v>
      </c>
      <c r="U220" s="6">
        <f t="shared" si="39"/>
        <v>2.350657172481093</v>
      </c>
      <c r="V220" s="6">
        <f t="shared" si="25"/>
        <v>-0.51909947643127774</v>
      </c>
      <c r="W220" s="6">
        <f t="shared" si="26"/>
        <v>7.1852506030067653E-2</v>
      </c>
      <c r="X220" s="6">
        <f t="shared" si="26"/>
        <v>8.394854390218498E-2</v>
      </c>
      <c r="Y220" s="6">
        <f t="shared" si="27"/>
        <v>-1.2096037872117327E-2</v>
      </c>
    </row>
    <row r="221" spans="1:25" x14ac:dyDescent="0.2">
      <c r="A221" s="9">
        <v>43434</v>
      </c>
      <c r="B221" s="16">
        <v>235.46700000000001</v>
      </c>
      <c r="C221" s="16">
        <v>457.61099999999999</v>
      </c>
      <c r="D221" s="2"/>
      <c r="E221" s="5">
        <f t="shared" si="37"/>
        <v>1.3736263736263687E-3</v>
      </c>
      <c r="F221" s="5">
        <f t="shared" si="37"/>
        <v>-9.0934193640665462E-2</v>
      </c>
      <c r="G221" s="5">
        <f t="shared" si="38"/>
        <v>9.230782001429183E-2</v>
      </c>
      <c r="H221" s="5">
        <f t="shared" si="32"/>
        <v>0.38107052364864868</v>
      </c>
      <c r="I221" s="5">
        <f t="shared" si="32"/>
        <v>9.8645212869397314E-2</v>
      </c>
      <c r="J221" s="5">
        <f t="shared" si="34"/>
        <v>0.28242531077925137</v>
      </c>
      <c r="K221" s="5">
        <f t="shared" si="33"/>
        <v>6.6702151955254418E-2</v>
      </c>
      <c r="L221" s="5">
        <f t="shared" si="33"/>
        <v>1.8993687286881666E-2</v>
      </c>
      <c r="M221" s="5">
        <f t="shared" si="35"/>
        <v>4.7708464668372752E-2</v>
      </c>
      <c r="N221" s="5">
        <f t="shared" si="28"/>
        <v>1.810539508235856</v>
      </c>
      <c r="O221" s="5">
        <f t="shared" si="28"/>
        <v>1.3953173091015678</v>
      </c>
      <c r="P221" s="5">
        <f t="shared" si="29"/>
        <v>0.41522219913428815</v>
      </c>
      <c r="Q221" s="5">
        <f t="shared" si="30"/>
        <v>0.10886575004109011</v>
      </c>
      <c r="R221" s="5">
        <f t="shared" si="30"/>
        <v>9.1280274806430306E-2</v>
      </c>
      <c r="S221" s="6">
        <f t="shared" si="31"/>
        <v>1.7585475234659809E-2</v>
      </c>
      <c r="T221" s="6">
        <f t="shared" si="39"/>
        <v>1.8211127884408027</v>
      </c>
      <c r="U221" s="6">
        <f t="shared" si="39"/>
        <v>2.4468003374408722</v>
      </c>
      <c r="V221" s="6">
        <f t="shared" si="25"/>
        <v>-0.62568754900006951</v>
      </c>
      <c r="W221" s="6">
        <f t="shared" si="26"/>
        <v>7.1588464832382348E-2</v>
      </c>
      <c r="X221" s="6">
        <f t="shared" si="26"/>
        <v>8.5994790080048622E-2</v>
      </c>
      <c r="Y221" s="6">
        <f t="shared" si="27"/>
        <v>-1.4406325247666274E-2</v>
      </c>
    </row>
    <row r="222" spans="1:25" x14ac:dyDescent="0.2">
      <c r="A222" s="9">
        <v>43465</v>
      </c>
      <c r="B222" s="16">
        <v>217.56299999999999</v>
      </c>
      <c r="C222" s="16">
        <v>445.488</v>
      </c>
      <c r="D222" s="2"/>
      <c r="E222" s="5">
        <f t="shared" si="37"/>
        <v>-8.711250230778278E-2</v>
      </c>
      <c r="F222" s="5">
        <f t="shared" si="37"/>
        <v>-0.14568439139639777</v>
      </c>
      <c r="G222" s="5">
        <f t="shared" si="38"/>
        <v>5.8571889088614992E-2</v>
      </c>
      <c r="H222" s="5">
        <f t="shared" si="32"/>
        <v>0.24961517254055021</v>
      </c>
      <c r="I222" s="5">
        <f t="shared" si="32"/>
        <v>8.5229999439708992E-2</v>
      </c>
      <c r="J222" s="5">
        <f t="shared" si="34"/>
        <v>0.16438517310084122</v>
      </c>
      <c r="K222" s="5">
        <f t="shared" si="33"/>
        <v>4.5575162131431535E-2</v>
      </c>
      <c r="L222" s="5">
        <f t="shared" si="33"/>
        <v>1.6492920131983002E-2</v>
      </c>
      <c r="M222" s="5">
        <f t="shared" si="35"/>
        <v>2.9082241999448533E-2</v>
      </c>
      <c r="N222" s="5">
        <f t="shared" ref="N222:O258" si="40">B222/B102-1</f>
        <v>1.5161100060137853</v>
      </c>
      <c r="O222" s="5">
        <f t="shared" si="40"/>
        <v>1.1631511478848622</v>
      </c>
      <c r="P222" s="5">
        <f t="shared" si="29"/>
        <v>0.35295885812892314</v>
      </c>
      <c r="Q222" s="5">
        <f t="shared" ref="Q222:R258" si="41">(B222/B102)^(1/10)-1</f>
        <v>9.6662422505973122E-2</v>
      </c>
      <c r="R222" s="5">
        <f t="shared" si="41"/>
        <v>8.0211226747793685E-2</v>
      </c>
      <c r="S222" s="6">
        <f t="shared" si="31"/>
        <v>1.6451195758179438E-2</v>
      </c>
      <c r="T222" s="6">
        <f t="shared" si="39"/>
        <v>1.4529065572291873</v>
      </c>
      <c r="U222" s="6">
        <f t="shared" si="39"/>
        <v>2.1289323416001178</v>
      </c>
      <c r="V222" s="6">
        <f t="shared" si="25"/>
        <v>-0.67602578437093053</v>
      </c>
      <c r="W222" s="6">
        <f t="shared" si="26"/>
        <v>6.1643569718960567E-2</v>
      </c>
      <c r="X222" s="6">
        <f t="shared" si="26"/>
        <v>7.9012340039855689E-2</v>
      </c>
      <c r="Y222" s="6">
        <f t="shared" si="27"/>
        <v>-1.7368770320895122E-2</v>
      </c>
    </row>
    <row r="223" spans="1:25" x14ac:dyDescent="0.2">
      <c r="A223" s="9">
        <v>43496</v>
      </c>
      <c r="B223" s="16">
        <v>234.49</v>
      </c>
      <c r="C223" s="16">
        <v>484.49400000000003</v>
      </c>
      <c r="D223" s="2"/>
      <c r="E223" s="5">
        <f t="shared" si="37"/>
        <v>-6.5434342468155604E-2</v>
      </c>
      <c r="F223" s="5">
        <f t="shared" si="37"/>
        <v>-0.14236402451329211</v>
      </c>
      <c r="G223" s="5">
        <f t="shared" si="38"/>
        <v>7.6929682045136505E-2</v>
      </c>
      <c r="H223" s="5">
        <f t="shared" si="32"/>
        <v>0.39864602904774693</v>
      </c>
      <c r="I223" s="5">
        <f t="shared" si="32"/>
        <v>0.26221261186155864</v>
      </c>
      <c r="J223" s="5">
        <f t="shared" si="34"/>
        <v>0.13643341718618829</v>
      </c>
      <c r="K223" s="5">
        <f t="shared" si="33"/>
        <v>6.9403406875491624E-2</v>
      </c>
      <c r="L223" s="5">
        <f t="shared" si="33"/>
        <v>4.7674812589354243E-2</v>
      </c>
      <c r="M223" s="5">
        <f t="shared" si="35"/>
        <v>2.1728594286137382E-2</v>
      </c>
      <c r="N223" s="5">
        <f t="shared" si="40"/>
        <v>1.9722535586173677</v>
      </c>
      <c r="O223" s="5">
        <f t="shared" si="40"/>
        <v>1.514970619380827</v>
      </c>
      <c r="P223" s="5">
        <f t="shared" si="29"/>
        <v>0.45728293923654073</v>
      </c>
      <c r="Q223" s="5">
        <f t="shared" si="41"/>
        <v>0.11508657083618368</v>
      </c>
      <c r="R223" s="5">
        <f t="shared" si="41"/>
        <v>9.6612751498012406E-2</v>
      </c>
      <c r="S223" s="6">
        <f t="shared" si="31"/>
        <v>1.8473819338171271E-2</v>
      </c>
      <c r="T223" s="6">
        <f t="shared" si="39"/>
        <v>1.6019751442521084</v>
      </c>
      <c r="U223" s="6">
        <f t="shared" si="39"/>
        <v>2.2880711779516663</v>
      </c>
      <c r="V223" s="6">
        <f t="shared" si="25"/>
        <v>-0.68609603369955785</v>
      </c>
      <c r="W223" s="6">
        <f t="shared" si="26"/>
        <v>6.5827388874001524E-2</v>
      </c>
      <c r="X223" s="6">
        <f t="shared" si="26"/>
        <v>8.2586849668673912E-2</v>
      </c>
      <c r="Y223" s="6">
        <f t="shared" si="27"/>
        <v>-1.6759460794672387E-2</v>
      </c>
    </row>
    <row r="224" spans="1:25" x14ac:dyDescent="0.2">
      <c r="A224" s="9">
        <v>43524</v>
      </c>
      <c r="B224" s="16">
        <v>241.542</v>
      </c>
      <c r="C224" s="16">
        <v>485.58300000000003</v>
      </c>
      <c r="D224" s="2"/>
      <c r="E224" s="5">
        <f t="shared" si="37"/>
        <v>4.2741794656444565E-3</v>
      </c>
      <c r="F224" s="5">
        <f t="shared" si="37"/>
        <v>-9.8876525431277673E-2</v>
      </c>
      <c r="G224" s="5">
        <f t="shared" si="38"/>
        <v>0.10315070489692213</v>
      </c>
      <c r="H224" s="5">
        <f t="shared" si="32"/>
        <v>0.37202353903480878</v>
      </c>
      <c r="I224" s="5">
        <f t="shared" si="32"/>
        <v>0.22448809763970146</v>
      </c>
      <c r="J224" s="5">
        <f t="shared" si="34"/>
        <v>0.14753544139510733</v>
      </c>
      <c r="K224" s="5">
        <f t="shared" si="33"/>
        <v>6.5300945499413787E-2</v>
      </c>
      <c r="L224" s="5">
        <f t="shared" si="33"/>
        <v>4.1336074258791156E-2</v>
      </c>
      <c r="M224" s="5">
        <f t="shared" si="35"/>
        <v>2.3964871240622632E-2</v>
      </c>
      <c r="N224" s="5">
        <f t="shared" si="40"/>
        <v>2.4107430314326868</v>
      </c>
      <c r="O224" s="5">
        <f t="shared" si="40"/>
        <v>1.6713115520665434</v>
      </c>
      <c r="P224" s="5">
        <f t="shared" si="29"/>
        <v>0.7394314793661434</v>
      </c>
      <c r="Q224" s="5">
        <f t="shared" si="41"/>
        <v>0.13053731140947167</v>
      </c>
      <c r="R224" s="5">
        <f t="shared" si="41"/>
        <v>0.10324623551126333</v>
      </c>
      <c r="S224" s="6">
        <f t="shared" si="31"/>
        <v>2.7291075898208339E-2</v>
      </c>
      <c r="T224" s="6">
        <f t="shared" si="39"/>
        <v>1.6360868284058538</v>
      </c>
      <c r="U224" s="6">
        <f t="shared" si="39"/>
        <v>2.1509675158657031</v>
      </c>
      <c r="V224" s="6">
        <f t="shared" si="25"/>
        <v>-0.51488068745984927</v>
      </c>
      <c r="W224" s="6">
        <f t="shared" si="26"/>
        <v>6.6753264918829824E-2</v>
      </c>
      <c r="X224" s="6">
        <f t="shared" si="26"/>
        <v>7.9517271345111773E-2</v>
      </c>
      <c r="Y224" s="6">
        <f t="shared" si="27"/>
        <v>-1.2764006426281949E-2</v>
      </c>
    </row>
    <row r="225" spans="1:25" x14ac:dyDescent="0.2">
      <c r="A225" s="9">
        <v>43553</v>
      </c>
      <c r="B225" s="16">
        <v>244.714</v>
      </c>
      <c r="C225" s="16">
        <v>489.65800000000002</v>
      </c>
      <c r="D225" s="2"/>
      <c r="E225" s="5">
        <f t="shared" si="37"/>
        <v>4.0136693430129489E-2</v>
      </c>
      <c r="F225" s="5">
        <f t="shared" si="37"/>
        <v>-7.4099216216471753E-2</v>
      </c>
      <c r="G225" s="5">
        <f t="shared" si="38"/>
        <v>0.11423590964660124</v>
      </c>
      <c r="H225" s="5">
        <f t="shared" si="32"/>
        <v>0.38803083328133958</v>
      </c>
      <c r="I225" s="5">
        <f t="shared" si="32"/>
        <v>0.19798988581788124</v>
      </c>
      <c r="J225" s="5">
        <f t="shared" si="34"/>
        <v>0.19004094746345834</v>
      </c>
      <c r="K225" s="5">
        <f t="shared" si="33"/>
        <v>6.7775182608463824E-2</v>
      </c>
      <c r="L225" s="5">
        <f t="shared" si="33"/>
        <v>3.6789595561454336E-2</v>
      </c>
      <c r="M225" s="5">
        <f t="shared" si="35"/>
        <v>3.0985587047009489E-2</v>
      </c>
      <c r="N225" s="5">
        <f t="shared" si="40"/>
        <v>2.213240893931038</v>
      </c>
      <c r="O225" s="5">
        <f t="shared" si="40"/>
        <v>1.3552573352573352</v>
      </c>
      <c r="P225" s="5">
        <f t="shared" si="29"/>
        <v>0.8579835586737028</v>
      </c>
      <c r="Q225" s="5">
        <f t="shared" si="41"/>
        <v>0.1238137166394544</v>
      </c>
      <c r="R225" s="5">
        <f t="shared" si="41"/>
        <v>8.9441303607790124E-2</v>
      </c>
      <c r="S225" s="6">
        <f t="shared" si="31"/>
        <v>3.4372413031664273E-2</v>
      </c>
      <c r="T225" s="6">
        <f t="shared" si="39"/>
        <v>1.6885444018413334</v>
      </c>
      <c r="U225" s="6">
        <f t="shared" si="39"/>
        <v>2.1381896021328957</v>
      </c>
      <c r="V225" s="6">
        <f t="shared" si="25"/>
        <v>-0.4496452002915623</v>
      </c>
      <c r="W225" s="6">
        <f t="shared" si="26"/>
        <v>6.8155499625814242E-2</v>
      </c>
      <c r="X225" s="6">
        <f t="shared" si="26"/>
        <v>7.9224871180427092E-2</v>
      </c>
      <c r="Y225" s="6">
        <f t="shared" si="27"/>
        <v>-1.106937155461285E-2</v>
      </c>
    </row>
    <row r="226" spans="1:25" x14ac:dyDescent="0.2">
      <c r="A226" s="9">
        <v>43585</v>
      </c>
      <c r="B226" s="16">
        <v>253.39099999999999</v>
      </c>
      <c r="C226" s="16">
        <v>499.96699999999998</v>
      </c>
      <c r="D226" s="2"/>
      <c r="E226" s="5">
        <f t="shared" si="37"/>
        <v>6.4779913856497506E-2</v>
      </c>
      <c r="F226" s="5">
        <f t="shared" si="37"/>
        <v>-5.0404079733335938E-2</v>
      </c>
      <c r="G226" s="5">
        <f t="shared" si="38"/>
        <v>0.11518399358983344</v>
      </c>
      <c r="H226" s="5">
        <f t="shared" ref="H226:I258" si="42">B226/B166-1</f>
        <v>0.42267375595842993</v>
      </c>
      <c r="I226" s="5">
        <f t="shared" si="42"/>
        <v>0.21914030304951493</v>
      </c>
      <c r="J226" s="5">
        <f t="shared" si="34"/>
        <v>0.203533452908915</v>
      </c>
      <c r="K226" s="5">
        <f t="shared" ref="K226:L258" si="43">(B226/B166)^(1/5)-1</f>
        <v>7.3052730579487246E-2</v>
      </c>
      <c r="L226" s="5">
        <f t="shared" si="43"/>
        <v>4.0424900764540972E-2</v>
      </c>
      <c r="M226" s="5">
        <f t="shared" si="35"/>
        <v>3.2627829814946274E-2</v>
      </c>
      <c r="N226" s="5">
        <f t="shared" si="40"/>
        <v>1.9915939599296348</v>
      </c>
      <c r="O226" s="5">
        <f t="shared" si="40"/>
        <v>1.061753595935603</v>
      </c>
      <c r="P226" s="5">
        <f t="shared" si="29"/>
        <v>0.9298403639940318</v>
      </c>
      <c r="Q226" s="5">
        <f t="shared" si="41"/>
        <v>0.11581003979380133</v>
      </c>
      <c r="R226" s="5">
        <f t="shared" si="41"/>
        <v>7.503765415250041E-2</v>
      </c>
      <c r="S226" s="6">
        <f t="shared" si="31"/>
        <v>4.0772385641300923E-2</v>
      </c>
      <c r="T226" s="6">
        <f t="shared" si="39"/>
        <v>1.8421082148144823</v>
      </c>
      <c r="U226" s="6">
        <f t="shared" si="39"/>
        <v>2.4900248506170768</v>
      </c>
      <c r="V226" s="6">
        <f t="shared" si="25"/>
        <v>-0.64791663580259451</v>
      </c>
      <c r="W226" s="6">
        <f t="shared" si="26"/>
        <v>7.2118295738609284E-2</v>
      </c>
      <c r="X226" s="6">
        <f t="shared" si="26"/>
        <v>8.6897445273867779E-2</v>
      </c>
      <c r="Y226" s="6">
        <f t="shared" si="27"/>
        <v>-1.4779149535258496E-2</v>
      </c>
    </row>
    <row r="227" spans="1:25" x14ac:dyDescent="0.2">
      <c r="A227" s="9">
        <v>43616</v>
      </c>
      <c r="B227" s="16">
        <v>238.77099999999999</v>
      </c>
      <c r="C227" s="16">
        <v>463.68799999999999</v>
      </c>
      <c r="D227" s="2"/>
      <c r="E227" s="5">
        <f t="shared" si="37"/>
        <v>-2.9022909306540834E-3</v>
      </c>
      <c r="F227" s="5">
        <f t="shared" si="37"/>
        <v>-8.6956949802008077E-2</v>
      </c>
      <c r="G227" s="5">
        <f t="shared" si="38"/>
        <v>8.4054658871353993E-2</v>
      </c>
      <c r="H227" s="5">
        <f t="shared" si="42"/>
        <v>0.31471692710914345</v>
      </c>
      <c r="I227" s="5">
        <f t="shared" si="42"/>
        <v>9.2539578193881811E-2</v>
      </c>
      <c r="J227" s="5">
        <f t="shared" si="34"/>
        <v>0.22217734891526164</v>
      </c>
      <c r="K227" s="5">
        <f t="shared" si="43"/>
        <v>5.6249340785068158E-2</v>
      </c>
      <c r="L227" s="5">
        <f t="shared" si="43"/>
        <v>1.7858565621736044E-2</v>
      </c>
      <c r="M227" s="5">
        <f t="shared" si="35"/>
        <v>3.8390775163332114E-2</v>
      </c>
      <c r="N227" s="5">
        <f t="shared" si="40"/>
        <v>1.5847731012384165</v>
      </c>
      <c r="O227" s="5">
        <f t="shared" si="40"/>
        <v>0.63310099989081858</v>
      </c>
      <c r="P227" s="5">
        <f t="shared" si="29"/>
        <v>0.95167210134759794</v>
      </c>
      <c r="Q227" s="5">
        <f t="shared" si="41"/>
        <v>9.9619018391804648E-2</v>
      </c>
      <c r="R227" s="5">
        <f t="shared" si="41"/>
        <v>5.0270831988065146E-2</v>
      </c>
      <c r="S227" s="6">
        <f t="shared" si="31"/>
        <v>4.9348186403739502E-2</v>
      </c>
      <c r="T227" s="6">
        <f t="shared" si="39"/>
        <v>1.6539252409163154</v>
      </c>
      <c r="U227" s="6">
        <f t="shared" si="39"/>
        <v>2.3026681291756295</v>
      </c>
      <c r="V227" s="6">
        <f t="shared" si="25"/>
        <v>-0.64874288825931403</v>
      </c>
      <c r="W227" s="6">
        <f t="shared" si="26"/>
        <v>6.7233000067935311E-2</v>
      </c>
      <c r="X227" s="6">
        <f t="shared" si="26"/>
        <v>8.2906587734089099E-2</v>
      </c>
      <c r="Y227" s="6">
        <f t="shared" si="27"/>
        <v>-1.5673587666153788E-2</v>
      </c>
    </row>
    <row r="228" spans="1:25" x14ac:dyDescent="0.2">
      <c r="A228" s="9">
        <v>43644</v>
      </c>
      <c r="B228" s="16">
        <v>254.50399999999999</v>
      </c>
      <c r="C228" s="16">
        <v>492.62799999999999</v>
      </c>
      <c r="D228" s="2"/>
      <c r="E228" s="5">
        <f t="shared" si="37"/>
        <v>6.3304254821350936E-2</v>
      </c>
      <c r="F228" s="5">
        <f t="shared" si="37"/>
        <v>1.2078093637583054E-2</v>
      </c>
      <c r="G228" s="5">
        <f t="shared" si="38"/>
        <v>5.1226161183767882E-2</v>
      </c>
      <c r="H228" s="5">
        <f t="shared" si="42"/>
        <v>0.37672425917711583</v>
      </c>
      <c r="I228" s="5">
        <f t="shared" si="42"/>
        <v>0.13068725627683953</v>
      </c>
      <c r="J228" s="5">
        <f t="shared" si="34"/>
        <v>0.2460370029002763</v>
      </c>
      <c r="K228" s="5">
        <f t="shared" si="43"/>
        <v>6.6029917382519843E-2</v>
      </c>
      <c r="L228" s="5">
        <f t="shared" si="43"/>
        <v>2.4869336469330872E-2</v>
      </c>
      <c r="M228" s="5">
        <f t="shared" si="35"/>
        <v>4.1160580913188971E-2</v>
      </c>
      <c r="N228" s="5">
        <f t="shared" si="40"/>
        <v>1.7675812046672972</v>
      </c>
      <c r="O228" s="5">
        <f t="shared" si="40"/>
        <v>0.75871991317572629</v>
      </c>
      <c r="P228" s="5">
        <f t="shared" si="29"/>
        <v>1.0088612914915709</v>
      </c>
      <c r="Q228" s="5">
        <f t="shared" si="41"/>
        <v>0.10715910838297171</v>
      </c>
      <c r="R228" s="5">
        <f t="shared" si="41"/>
        <v>5.8082832793086236E-2</v>
      </c>
      <c r="S228" s="6">
        <f t="shared" si="31"/>
        <v>4.9076275589885476E-2</v>
      </c>
      <c r="T228" s="6">
        <f t="shared" si="39"/>
        <v>1.7718916093055674</v>
      </c>
      <c r="U228" s="6">
        <f t="shared" si="39"/>
        <v>2.4939147209849923</v>
      </c>
      <c r="V228" s="6">
        <f t="shared" si="25"/>
        <v>-0.7220231116794249</v>
      </c>
      <c r="W228" s="6">
        <f t="shared" si="26"/>
        <v>7.0331769362840468E-2</v>
      </c>
      <c r="X228" s="6">
        <f t="shared" si="26"/>
        <v>8.6978164712160577E-2</v>
      </c>
      <c r="Y228" s="6">
        <f t="shared" si="27"/>
        <v>-1.6646395349320109E-2</v>
      </c>
    </row>
    <row r="229" spans="1:25" x14ac:dyDescent="0.2">
      <c r="A229" s="9">
        <v>43677</v>
      </c>
      <c r="B229" s="16">
        <v>255.76499999999999</v>
      </c>
      <c r="C229" s="16">
        <v>486.60399999999998</v>
      </c>
      <c r="D229" s="2"/>
      <c r="E229" s="5">
        <f t="shared" si="37"/>
        <v>3.6207399484661229E-2</v>
      </c>
      <c r="F229" s="5">
        <f t="shared" si="37"/>
        <v>-2.1787464669247969E-2</v>
      </c>
      <c r="G229" s="5">
        <f t="shared" si="38"/>
        <v>5.7994864153909198E-2</v>
      </c>
      <c r="H229" s="5">
        <f t="shared" si="42"/>
        <v>0.40598201328114691</v>
      </c>
      <c r="I229" s="5">
        <f t="shared" si="42"/>
        <v>9.5673633346393006E-2</v>
      </c>
      <c r="J229" s="5">
        <f t="shared" si="34"/>
        <v>0.31030837993475391</v>
      </c>
      <c r="K229" s="5">
        <f t="shared" si="43"/>
        <v>7.0522877951074703E-2</v>
      </c>
      <c r="L229" s="5">
        <f t="shared" si="43"/>
        <v>1.8441861801668402E-2</v>
      </c>
      <c r="M229" s="5">
        <f t="shared" si="35"/>
        <v>5.2081016149406301E-2</v>
      </c>
      <c r="N229" s="5">
        <f t="shared" si="40"/>
        <v>1.5641372672862341</v>
      </c>
      <c r="O229" s="5">
        <f t="shared" si="40"/>
        <v>0.56161526044357712</v>
      </c>
      <c r="P229" s="5">
        <f t="shared" si="29"/>
        <v>1.002522006842657</v>
      </c>
      <c r="Q229" s="5">
        <f t="shared" si="41"/>
        <v>9.873795489125281E-2</v>
      </c>
      <c r="R229" s="5">
        <f t="shared" si="41"/>
        <v>4.5580329904338024E-2</v>
      </c>
      <c r="S229" s="6">
        <f t="shared" si="31"/>
        <v>5.3157624986914787E-2</v>
      </c>
      <c r="T229" s="6">
        <f t="shared" si="39"/>
        <v>1.8796527730865362</v>
      </c>
      <c r="U229" s="6">
        <f t="shared" si="39"/>
        <v>2.5155438355669544</v>
      </c>
      <c r="V229" s="6">
        <f t="shared" si="25"/>
        <v>-0.63589106248041816</v>
      </c>
      <c r="W229" s="6">
        <f t="shared" si="26"/>
        <v>7.3056710782579914E-2</v>
      </c>
      <c r="X229" s="6">
        <f t="shared" si="26"/>
        <v>8.7425470530909433E-2</v>
      </c>
      <c r="Y229" s="6">
        <f t="shared" si="27"/>
        <v>-1.4368759748329518E-2</v>
      </c>
    </row>
    <row r="230" spans="1:25" x14ac:dyDescent="0.2">
      <c r="A230" s="9">
        <v>43707</v>
      </c>
      <c r="B230" s="16">
        <v>250.53299999999999</v>
      </c>
      <c r="C230" s="16">
        <v>462.87900000000002</v>
      </c>
      <c r="D230" s="2"/>
      <c r="E230" s="5">
        <f t="shared" si="37"/>
        <v>2.6052296684033749E-3</v>
      </c>
      <c r="F230" s="5">
        <f t="shared" si="37"/>
        <v>-4.3620645838455596E-2</v>
      </c>
      <c r="G230" s="5">
        <f t="shared" si="38"/>
        <v>4.6225875506858971E-2</v>
      </c>
      <c r="H230" s="5">
        <f t="shared" si="42"/>
        <v>0.34752394834365141</v>
      </c>
      <c r="I230" s="5">
        <f t="shared" si="42"/>
        <v>1.9283364382258528E-2</v>
      </c>
      <c r="J230" s="5">
        <f t="shared" si="34"/>
        <v>0.32824058396139288</v>
      </c>
      <c r="K230" s="5">
        <f t="shared" si="43"/>
        <v>6.1468959065187345E-2</v>
      </c>
      <c r="L230" s="5">
        <f t="shared" si="43"/>
        <v>3.8272646294408297E-3</v>
      </c>
      <c r="M230" s="5">
        <f t="shared" si="35"/>
        <v>5.7641694435746516E-2</v>
      </c>
      <c r="N230" s="5">
        <f t="shared" si="40"/>
        <v>1.4121719204328822</v>
      </c>
      <c r="O230" s="5">
        <f t="shared" si="40"/>
        <v>0.49081123908170365</v>
      </c>
      <c r="P230" s="5">
        <f t="shared" si="29"/>
        <v>0.92136068135117855</v>
      </c>
      <c r="Q230" s="5">
        <f t="shared" si="41"/>
        <v>9.2045731758225502E-2</v>
      </c>
      <c r="R230" s="5">
        <f t="shared" si="41"/>
        <v>4.0740045963365779E-2</v>
      </c>
      <c r="S230" s="6">
        <f t="shared" si="31"/>
        <v>5.1305685794859723E-2</v>
      </c>
      <c r="T230" s="6">
        <f t="shared" si="39"/>
        <v>1.808414043583535</v>
      </c>
      <c r="U230" s="6">
        <f t="shared" si="39"/>
        <v>2.2109812354757032</v>
      </c>
      <c r="V230" s="6">
        <f t="shared" si="25"/>
        <v>-0.40256719189216827</v>
      </c>
      <c r="W230" s="6">
        <f t="shared" si="26"/>
        <v>7.1266216188502485E-2</v>
      </c>
      <c r="X230" s="6">
        <f t="shared" si="26"/>
        <v>8.0875943733109246E-2</v>
      </c>
      <c r="Y230" s="6">
        <f t="shared" si="27"/>
        <v>-9.6097275446067609E-3</v>
      </c>
    </row>
    <row r="231" spans="1:25" x14ac:dyDescent="0.2">
      <c r="A231" s="9">
        <v>43738</v>
      </c>
      <c r="B231" s="16">
        <v>255.86500000000001</v>
      </c>
      <c r="C231" s="16">
        <v>471.71499999999997</v>
      </c>
      <c r="D231" s="2"/>
      <c r="E231" s="5">
        <f t="shared" si="37"/>
        <v>1.8274943985227221E-2</v>
      </c>
      <c r="F231" s="5">
        <f t="shared" si="37"/>
        <v>-2.0165218529235251E-2</v>
      </c>
      <c r="G231" s="5">
        <f t="shared" si="38"/>
        <v>3.8440162514462473E-2</v>
      </c>
      <c r="H231" s="5">
        <f t="shared" si="42"/>
        <v>0.41459571527297867</v>
      </c>
      <c r="I231" s="5">
        <f t="shared" si="42"/>
        <v>0.12189686582854087</v>
      </c>
      <c r="J231" s="5">
        <f t="shared" si="34"/>
        <v>0.2926988494444378</v>
      </c>
      <c r="K231" s="5">
        <f t="shared" si="43"/>
        <v>7.1831379824529584E-2</v>
      </c>
      <c r="L231" s="5">
        <f t="shared" si="43"/>
        <v>2.327081331821601E-2</v>
      </c>
      <c r="M231" s="5">
        <f t="shared" si="35"/>
        <v>4.8560566506313574E-2</v>
      </c>
      <c r="N231" s="5">
        <f t="shared" si="40"/>
        <v>1.3690764985833597</v>
      </c>
      <c r="O231" s="5">
        <f t="shared" si="40"/>
        <v>0.39284143017855078</v>
      </c>
      <c r="P231" s="5">
        <f t="shared" si="29"/>
        <v>0.97623506840480889</v>
      </c>
      <c r="Q231" s="5">
        <f t="shared" si="41"/>
        <v>9.0078837510035203E-2</v>
      </c>
      <c r="R231" s="5">
        <f t="shared" si="41"/>
        <v>3.3689649517621545E-2</v>
      </c>
      <c r="S231" s="6">
        <f t="shared" si="31"/>
        <v>5.6389187992413659E-2</v>
      </c>
      <c r="T231" s="6">
        <f t="shared" si="39"/>
        <v>1.8149203485301886</v>
      </c>
      <c r="U231" s="6">
        <f t="shared" si="39"/>
        <v>2.0937811532609261</v>
      </c>
      <c r="V231" s="6">
        <f t="shared" si="25"/>
        <v>-0.27886080473073749</v>
      </c>
      <c r="W231" s="6">
        <f t="shared" si="26"/>
        <v>7.1431492397974639E-2</v>
      </c>
      <c r="X231" s="6">
        <f t="shared" si="26"/>
        <v>7.8199946556761324E-2</v>
      </c>
      <c r="Y231" s="6">
        <f t="shared" si="27"/>
        <v>-6.7684541587866853E-3</v>
      </c>
    </row>
    <row r="232" spans="1:25" x14ac:dyDescent="0.2">
      <c r="A232" s="9">
        <v>43769</v>
      </c>
      <c r="B232" s="16">
        <v>262.37599999999998</v>
      </c>
      <c r="C232" s="16">
        <v>491.60599999999999</v>
      </c>
      <c r="D232" s="2"/>
      <c r="E232" s="5">
        <f t="shared" si="37"/>
        <v>0.12693817594557211</v>
      </c>
      <c r="F232" s="5">
        <f t="shared" si="37"/>
        <v>0.118559996723542</v>
      </c>
      <c r="G232" s="5">
        <f t="shared" si="38"/>
        <v>8.3781792220301021E-3</v>
      </c>
      <c r="H232" s="5">
        <f t="shared" si="42"/>
        <v>0.44127001565546986</v>
      </c>
      <c r="I232" s="5">
        <f t="shared" si="42"/>
        <v>0.15558073334759381</v>
      </c>
      <c r="J232" s="5">
        <f t="shared" si="34"/>
        <v>0.28568928230787605</v>
      </c>
      <c r="K232" s="5">
        <f t="shared" si="43"/>
        <v>7.5843425742486037E-2</v>
      </c>
      <c r="L232" s="5">
        <f t="shared" si="43"/>
        <v>2.9342864916744649E-2</v>
      </c>
      <c r="M232" s="5">
        <f t="shared" si="35"/>
        <v>4.6500560825741388E-2</v>
      </c>
      <c r="N232" s="5">
        <f t="shared" si="40"/>
        <v>1.4733552662588019</v>
      </c>
      <c r="O232" s="5">
        <f t="shared" si="40"/>
        <v>0.44978029431714295</v>
      </c>
      <c r="P232" s="5">
        <f t="shared" si="29"/>
        <v>1.0235749719416589</v>
      </c>
      <c r="Q232" s="5">
        <f t="shared" si="41"/>
        <v>9.4784525591718349E-2</v>
      </c>
      <c r="R232" s="5">
        <f t="shared" si="41"/>
        <v>3.7839555906823197E-2</v>
      </c>
      <c r="S232" s="6">
        <f t="shared" si="31"/>
        <v>5.6944969684895153E-2</v>
      </c>
      <c r="T232" s="6">
        <f t="shared" si="39"/>
        <v>1.817611683848797</v>
      </c>
      <c r="U232" s="6">
        <f t="shared" si="39"/>
        <v>2.1489991352528581</v>
      </c>
      <c r="V232" s="6">
        <f t="shared" si="25"/>
        <v>-0.33138745140406112</v>
      </c>
      <c r="W232" s="6">
        <f t="shared" si="26"/>
        <v>7.1499754734872356E-2</v>
      </c>
      <c r="X232" s="6">
        <f t="shared" si="26"/>
        <v>7.9472300595373468E-2</v>
      </c>
      <c r="Y232" s="6">
        <f t="shared" si="27"/>
        <v>-7.9725458605011124E-3</v>
      </c>
    </row>
    <row r="233" spans="1:25" x14ac:dyDescent="0.2">
      <c r="A233" s="9">
        <v>43798</v>
      </c>
      <c r="B233" s="16">
        <v>269.68299999999999</v>
      </c>
      <c r="C233" s="16">
        <v>490.92899999999997</v>
      </c>
      <c r="D233" s="2"/>
      <c r="E233" s="5">
        <f t="shared" si="37"/>
        <v>0.14531123257186773</v>
      </c>
      <c r="F233" s="5">
        <f t="shared" si="37"/>
        <v>7.2808564479437843E-2</v>
      </c>
      <c r="G233" s="5">
        <f t="shared" si="38"/>
        <v>7.2502668092429889E-2</v>
      </c>
      <c r="H233" s="5">
        <f t="shared" si="42"/>
        <v>0.45230568734416465</v>
      </c>
      <c r="I233" s="5">
        <f t="shared" si="42"/>
        <v>0.16632376698660067</v>
      </c>
      <c r="J233" s="5">
        <f t="shared" si="34"/>
        <v>0.28598192035756398</v>
      </c>
      <c r="K233" s="5">
        <f t="shared" si="43"/>
        <v>7.7485929609776072E-2</v>
      </c>
      <c r="L233" s="5">
        <f t="shared" si="43"/>
        <v>3.1249676039219354E-2</v>
      </c>
      <c r="M233" s="5">
        <f t="shared" si="35"/>
        <v>4.6236253570556718E-2</v>
      </c>
      <c r="N233" s="5">
        <f t="shared" si="40"/>
        <v>1.442426822199681</v>
      </c>
      <c r="O233" s="5">
        <f t="shared" si="40"/>
        <v>0.38815795054502278</v>
      </c>
      <c r="P233" s="5">
        <f t="shared" si="29"/>
        <v>1.0542688716546582</v>
      </c>
      <c r="Q233" s="5">
        <f t="shared" si="41"/>
        <v>9.3407770766035458E-2</v>
      </c>
      <c r="R233" s="5">
        <f t="shared" si="41"/>
        <v>3.3341540574895578E-2</v>
      </c>
      <c r="S233" s="6">
        <f t="shared" si="31"/>
        <v>6.006623019113988E-2</v>
      </c>
      <c r="T233" s="6">
        <f t="shared" si="39"/>
        <v>1.7515304248459374</v>
      </c>
      <c r="U233" s="6">
        <f t="shared" si="39"/>
        <v>1.8782179436819546</v>
      </c>
      <c r="V233" s="6">
        <f t="shared" si="25"/>
        <v>-0.12668751883601725</v>
      </c>
      <c r="W233" s="6">
        <f t="shared" si="26"/>
        <v>6.9805816039160806E-2</v>
      </c>
      <c r="X233" s="6">
        <f t="shared" si="26"/>
        <v>7.3021058071103928E-2</v>
      </c>
      <c r="Y233" s="6">
        <f t="shared" si="27"/>
        <v>-3.2152420319431219E-3</v>
      </c>
    </row>
    <row r="234" spans="1:25" x14ac:dyDescent="0.2">
      <c r="A234" s="9">
        <v>43830</v>
      </c>
      <c r="B234" s="16">
        <v>277.76299999999998</v>
      </c>
      <c r="C234" s="16">
        <v>527.55499999999995</v>
      </c>
      <c r="D234" s="2"/>
      <c r="E234" s="5">
        <f t="shared" si="37"/>
        <v>0.27670146118595529</v>
      </c>
      <c r="F234" s="5">
        <f t="shared" si="37"/>
        <v>0.1842182056531263</v>
      </c>
      <c r="G234" s="5">
        <f t="shared" si="38"/>
        <v>9.248325553282899E-2</v>
      </c>
      <c r="H234" s="5">
        <f t="shared" si="42"/>
        <v>0.52033125523401846</v>
      </c>
      <c r="I234" s="5">
        <f t="shared" si="42"/>
        <v>0.31389142784561685</v>
      </c>
      <c r="J234" s="5">
        <f t="shared" si="34"/>
        <v>0.20643982738840161</v>
      </c>
      <c r="K234" s="5">
        <f t="shared" si="43"/>
        <v>8.7395783841125452E-2</v>
      </c>
      <c r="L234" s="5">
        <f t="shared" si="43"/>
        <v>5.6116665513436859E-2</v>
      </c>
      <c r="M234" s="5">
        <f t="shared" si="35"/>
        <v>3.1279118327688593E-2</v>
      </c>
      <c r="N234" s="5">
        <f t="shared" si="40"/>
        <v>1.47124503994733</v>
      </c>
      <c r="O234" s="5">
        <f t="shared" si="40"/>
        <v>0.43504741283165838</v>
      </c>
      <c r="P234" s="5">
        <f t="shared" si="29"/>
        <v>1.0361976271156716</v>
      </c>
      <c r="Q234" s="5">
        <f t="shared" si="41"/>
        <v>9.4691084483594645E-2</v>
      </c>
      <c r="R234" s="5">
        <f t="shared" si="41"/>
        <v>3.6780033788969435E-2</v>
      </c>
      <c r="S234" s="6">
        <f t="shared" si="31"/>
        <v>5.791105069462521E-2</v>
      </c>
      <c r="T234" s="6">
        <f t="shared" si="39"/>
        <v>1.7297770090316744</v>
      </c>
      <c r="U234" s="6">
        <f t="shared" si="39"/>
        <v>1.9512080510631633</v>
      </c>
      <c r="V234" s="6">
        <f t="shared" si="25"/>
        <v>-0.22143104203148889</v>
      </c>
      <c r="W234" s="6">
        <f t="shared" si="26"/>
        <v>6.9239870851270924E-2</v>
      </c>
      <c r="X234" s="6">
        <f t="shared" si="26"/>
        <v>7.4814017559409418E-2</v>
      </c>
      <c r="Y234" s="6">
        <f t="shared" si="27"/>
        <v>-5.5741467081384943E-3</v>
      </c>
    </row>
    <row r="235" spans="1:25" x14ac:dyDescent="0.2">
      <c r="A235" s="9">
        <v>43861</v>
      </c>
      <c r="B235" s="16">
        <v>276.072</v>
      </c>
      <c r="C235" s="16">
        <v>502.96300000000002</v>
      </c>
      <c r="D235" s="2"/>
      <c r="E235" s="5">
        <f t="shared" si="37"/>
        <v>0.17732952364706378</v>
      </c>
      <c r="F235" s="5">
        <f t="shared" si="37"/>
        <v>3.8120183118882878E-2</v>
      </c>
      <c r="G235" s="5">
        <f t="shared" si="38"/>
        <v>0.1392093405281809</v>
      </c>
      <c r="H235" s="5">
        <f t="shared" si="42"/>
        <v>0.53896581711151237</v>
      </c>
      <c r="I235" s="5">
        <f t="shared" si="42"/>
        <v>0.24517983402982724</v>
      </c>
      <c r="J235" s="5">
        <f t="shared" si="34"/>
        <v>0.29378598308168513</v>
      </c>
      <c r="K235" s="5">
        <f t="shared" si="43"/>
        <v>9.004843245763583E-2</v>
      </c>
      <c r="L235" s="5">
        <f t="shared" si="43"/>
        <v>4.4831880842669758E-2</v>
      </c>
      <c r="M235" s="5">
        <f t="shared" si="35"/>
        <v>4.5216551614966072E-2</v>
      </c>
      <c r="N235" s="5">
        <f t="shared" si="40"/>
        <v>1.5620817981865933</v>
      </c>
      <c r="O235" s="5">
        <f t="shared" si="40"/>
        <v>0.44896418807383043</v>
      </c>
      <c r="P235" s="5">
        <f t="shared" si="29"/>
        <v>1.1131176101127629</v>
      </c>
      <c r="Q235" s="5">
        <f t="shared" si="41"/>
        <v>9.8649845840385275E-2</v>
      </c>
      <c r="R235" s="5">
        <f t="shared" si="41"/>
        <v>3.7781119330353441E-2</v>
      </c>
      <c r="S235" s="6">
        <f t="shared" si="31"/>
        <v>6.0868726510031834E-2</v>
      </c>
      <c r="T235" s="6">
        <f t="shared" ref="T235:U250" si="44">B235/B55-1</f>
        <v>1.7756530132110755</v>
      </c>
      <c r="U235" s="6">
        <f t="shared" si="44"/>
        <v>1.8065095724082521</v>
      </c>
      <c r="V235" s="6">
        <f t="shared" si="25"/>
        <v>-3.0856559197176558E-2</v>
      </c>
      <c r="W235" s="6">
        <f t="shared" si="26"/>
        <v>7.0428536082173476E-2</v>
      </c>
      <c r="X235" s="6">
        <f t="shared" si="26"/>
        <v>7.1217770303564354E-2</v>
      </c>
      <c r="Y235" s="6">
        <f t="shared" si="27"/>
        <v>-7.8923422139087762E-4</v>
      </c>
    </row>
    <row r="236" spans="1:25" x14ac:dyDescent="0.2">
      <c r="A236" s="9">
        <v>43889</v>
      </c>
      <c r="B236" s="16">
        <v>252.73699999999999</v>
      </c>
      <c r="C236" s="16">
        <v>476.44</v>
      </c>
      <c r="D236" s="2"/>
      <c r="E236" s="5">
        <f t="shared" si="37"/>
        <v>4.6348047130519765E-2</v>
      </c>
      <c r="F236" s="5">
        <f t="shared" si="37"/>
        <v>-1.8828912873803283E-2</v>
      </c>
      <c r="G236" s="5">
        <f t="shared" si="38"/>
        <v>6.5176960004323048E-2</v>
      </c>
      <c r="H236" s="5">
        <f t="shared" si="42"/>
        <v>0.33090922495234287</v>
      </c>
      <c r="I236" s="5">
        <f t="shared" si="42"/>
        <v>0.14409211521606013</v>
      </c>
      <c r="J236" s="5">
        <f t="shared" si="34"/>
        <v>0.18681710973628274</v>
      </c>
      <c r="K236" s="5">
        <f t="shared" si="43"/>
        <v>5.8838409639981215E-2</v>
      </c>
      <c r="L236" s="5">
        <f t="shared" si="43"/>
        <v>2.7287960897218966E-2</v>
      </c>
      <c r="M236" s="5">
        <f t="shared" si="35"/>
        <v>3.1550448742762249E-2</v>
      </c>
      <c r="N236" s="5">
        <f t="shared" si="40"/>
        <v>1.3129163921224101</v>
      </c>
      <c r="O236" s="5">
        <f t="shared" si="40"/>
        <v>0.36774415800654547</v>
      </c>
      <c r="P236" s="5">
        <f t="shared" si="29"/>
        <v>0.9451722341158646</v>
      </c>
      <c r="Q236" s="5">
        <f t="shared" si="41"/>
        <v>8.7466766056146561E-2</v>
      </c>
      <c r="R236" s="5">
        <f t="shared" si="41"/>
        <v>3.1811791934346578E-2</v>
      </c>
      <c r="S236" s="6">
        <f t="shared" si="31"/>
        <v>5.5654974121799983E-2</v>
      </c>
      <c r="T236" s="6">
        <f t="shared" si="44"/>
        <v>1.4630115092629588</v>
      </c>
      <c r="U236" s="6">
        <f t="shared" si="44"/>
        <v>1.4451754948703868</v>
      </c>
      <c r="V236" s="6">
        <f t="shared" si="25"/>
        <v>1.7836014392571986E-2</v>
      </c>
      <c r="W236" s="6">
        <f t="shared" si="26"/>
        <v>6.1934579253484223E-2</v>
      </c>
      <c r="X236" s="6">
        <f t="shared" si="26"/>
        <v>6.1420168646891593E-2</v>
      </c>
      <c r="Y236" s="6">
        <f t="shared" si="27"/>
        <v>5.1441060659263016E-4</v>
      </c>
    </row>
    <row r="237" spans="1:25" x14ac:dyDescent="0.2">
      <c r="A237" s="9">
        <v>43921</v>
      </c>
      <c r="B237" s="16">
        <v>219.28899999999999</v>
      </c>
      <c r="C237" s="16">
        <v>403.05799999999999</v>
      </c>
      <c r="D237" s="2"/>
      <c r="E237" s="5">
        <f t="shared" si="37"/>
        <v>-0.10389679380828232</v>
      </c>
      <c r="F237" s="5">
        <f t="shared" si="37"/>
        <v>-0.17685813363612979</v>
      </c>
      <c r="G237" s="5">
        <f t="shared" si="38"/>
        <v>7.2961339827847471E-2</v>
      </c>
      <c r="H237" s="5">
        <f t="shared" si="42"/>
        <v>0.17313268352182143</v>
      </c>
      <c r="I237" s="5">
        <f t="shared" si="42"/>
        <v>-1.8160204427143611E-2</v>
      </c>
      <c r="J237" s="5">
        <f t="shared" si="34"/>
        <v>0.19129288794896504</v>
      </c>
      <c r="K237" s="5">
        <f t="shared" si="43"/>
        <v>3.2450946819957416E-2</v>
      </c>
      <c r="L237" s="5">
        <f t="shared" si="43"/>
        <v>-3.6587155102689728E-3</v>
      </c>
      <c r="M237" s="5">
        <f t="shared" si="35"/>
        <v>3.6109662330226389E-2</v>
      </c>
      <c r="N237" s="5">
        <f t="shared" si="40"/>
        <v>0.88978705435241578</v>
      </c>
      <c r="O237" s="5">
        <f t="shared" si="40"/>
        <v>7.0644392676039836E-2</v>
      </c>
      <c r="P237" s="5">
        <f t="shared" si="29"/>
        <v>0.81914266167637595</v>
      </c>
      <c r="Q237" s="5">
        <f t="shared" si="41"/>
        <v>6.5715511442597574E-2</v>
      </c>
      <c r="R237" s="5">
        <f t="shared" si="41"/>
        <v>6.8494210539113975E-3</v>
      </c>
      <c r="S237" s="6">
        <f>Q237-R237</f>
        <v>5.8866090388686176E-2</v>
      </c>
      <c r="T237" s="6">
        <f t="shared" si="44"/>
        <v>1.1793561980103555</v>
      </c>
      <c r="U237" s="6">
        <f t="shared" si="44"/>
        <v>1.2149451563976874</v>
      </c>
      <c r="V237" s="6">
        <f t="shared" si="25"/>
        <v>-3.5588958387331893E-2</v>
      </c>
      <c r="W237" s="6">
        <f t="shared" si="26"/>
        <v>5.3307592091991429E-2</v>
      </c>
      <c r="X237" s="6">
        <f t="shared" si="26"/>
        <v>5.4445647482938453E-2</v>
      </c>
      <c r="Y237" s="6">
        <f t="shared" si="27"/>
        <v>-1.1380553909470237E-3</v>
      </c>
    </row>
    <row r="238" spans="1:25" x14ac:dyDescent="0.2">
      <c r="A238" s="9">
        <v>43951</v>
      </c>
      <c r="B238" s="16">
        <v>243.245</v>
      </c>
      <c r="C238" s="16">
        <v>439.96699999999998</v>
      </c>
      <c r="E238" s="5">
        <f t="shared" si="37"/>
        <v>-4.004088543002704E-2</v>
      </c>
      <c r="F238" s="5">
        <f t="shared" si="37"/>
        <v>-0.12000792052275455</v>
      </c>
      <c r="G238" s="5">
        <f t="shared" si="38"/>
        <v>7.9967035092727512E-2</v>
      </c>
      <c r="H238" s="5">
        <f t="shared" si="42"/>
        <v>0.27147038837488902</v>
      </c>
      <c r="I238" s="5">
        <f t="shared" si="42"/>
        <v>-4.7954361924236188E-3</v>
      </c>
      <c r="J238" s="5">
        <f t="shared" si="34"/>
        <v>0.27626582456731263</v>
      </c>
      <c r="K238" s="5">
        <f t="shared" si="43"/>
        <v>4.9207170639647968E-2</v>
      </c>
      <c r="L238" s="5">
        <f t="shared" si="43"/>
        <v>-9.6093224626914164E-4</v>
      </c>
      <c r="M238" s="5">
        <f t="shared" si="35"/>
        <v>5.016810288591711E-2</v>
      </c>
      <c r="N238" s="5">
        <f t="shared" si="40"/>
        <v>1.0959458877256472</v>
      </c>
      <c r="O238" s="5">
        <f t="shared" si="40"/>
        <v>0.1546962920970858</v>
      </c>
      <c r="P238" s="5">
        <f t="shared" si="29"/>
        <v>0.94124959562856136</v>
      </c>
      <c r="Q238" s="5">
        <f t="shared" si="41"/>
        <v>7.6807338429656369E-2</v>
      </c>
      <c r="R238" s="5">
        <f t="shared" si="41"/>
        <v>1.4487679580360791E-2</v>
      </c>
      <c r="S238" s="6">
        <f t="shared" ref="S238:S258" si="45">Q238-R238</f>
        <v>6.2319658849295578E-2</v>
      </c>
      <c r="T238" s="6">
        <f t="shared" si="44"/>
        <v>1.4712737099838464</v>
      </c>
      <c r="U238" s="6">
        <f t="shared" si="44"/>
        <v>1.4844680863078601</v>
      </c>
      <c r="V238" s="6">
        <f t="shared" si="25"/>
        <v>-1.3194376324013657E-2</v>
      </c>
      <c r="W238" s="6">
        <f t="shared" si="26"/>
        <v>6.2171693079482226E-2</v>
      </c>
      <c r="X238" s="6">
        <f t="shared" si="26"/>
        <v>6.2548823677767817E-2</v>
      </c>
      <c r="Y238" s="6">
        <f t="shared" si="27"/>
        <v>-3.7713059828559103E-4</v>
      </c>
    </row>
    <row r="239" spans="1:25" x14ac:dyDescent="0.2">
      <c r="A239" s="17">
        <v>43980</v>
      </c>
      <c r="B239" s="16">
        <v>254.99600000000001</v>
      </c>
      <c r="C239" s="16">
        <v>443.34699999999998</v>
      </c>
      <c r="E239" s="5">
        <f t="shared" si="37"/>
        <v>6.7952138241243798E-2</v>
      </c>
      <c r="F239" s="5">
        <f t="shared" si="37"/>
        <v>-4.3867859422715316E-2</v>
      </c>
      <c r="G239" s="5">
        <f t="shared" si="38"/>
        <v>0.11181999766395911</v>
      </c>
      <c r="H239" s="5">
        <f t="shared" si="42"/>
        <v>0.3283186347795739</v>
      </c>
      <c r="I239" s="5">
        <f t="shared" si="42"/>
        <v>4.4686050100970043E-2</v>
      </c>
      <c r="J239" s="5">
        <f t="shared" si="34"/>
        <v>0.28363258467860386</v>
      </c>
      <c r="K239" s="5">
        <f t="shared" si="43"/>
        <v>5.8425886454027465E-2</v>
      </c>
      <c r="L239" s="5">
        <f t="shared" si="43"/>
        <v>8.7816160808404931E-3</v>
      </c>
      <c r="M239" s="5">
        <f t="shared" si="35"/>
        <v>4.9644270373186972E-2</v>
      </c>
      <c r="N239" s="5">
        <f t="shared" si="40"/>
        <v>1.4299450156757736</v>
      </c>
      <c r="O239" s="5">
        <f t="shared" si="40"/>
        <v>0.27578199188512564</v>
      </c>
      <c r="P239" s="5">
        <f t="shared" si="29"/>
        <v>1.1541630237906479</v>
      </c>
      <c r="Q239" s="5">
        <f t="shared" si="41"/>
        <v>9.2847705199034625E-2</v>
      </c>
      <c r="R239" s="5">
        <f t="shared" si="41"/>
        <v>2.4654960233294165E-2</v>
      </c>
      <c r="S239" s="6">
        <f t="shared" si="45"/>
        <v>6.8192744965740459E-2</v>
      </c>
      <c r="T239" s="6">
        <f t="shared" si="44"/>
        <v>1.5454291361376753</v>
      </c>
      <c r="U239" s="6">
        <f t="shared" si="44"/>
        <v>1.4193428685245917</v>
      </c>
      <c r="V239" s="6">
        <f t="shared" si="25"/>
        <v>0.12608626761308361</v>
      </c>
      <c r="W239" s="6">
        <f t="shared" si="26"/>
        <v>6.4267338136219099E-2</v>
      </c>
      <c r="X239" s="6">
        <f t="shared" si="26"/>
        <v>6.0668882942598756E-2</v>
      </c>
      <c r="Y239" s="6">
        <f t="shared" si="27"/>
        <v>3.5984551936203424E-3</v>
      </c>
    </row>
    <row r="240" spans="1:25" x14ac:dyDescent="0.2">
      <c r="A240" s="17">
        <v>44012</v>
      </c>
      <c r="B240" s="16">
        <v>261.74099999999999</v>
      </c>
      <c r="C240" s="16">
        <v>475.93700000000001</v>
      </c>
      <c r="E240" s="5">
        <f t="shared" si="37"/>
        <v>2.8435702385817052E-2</v>
      </c>
      <c r="F240" s="5">
        <f t="shared" si="37"/>
        <v>-3.3881549566812996E-2</v>
      </c>
      <c r="G240" s="5">
        <f t="shared" si="38"/>
        <v>6.2317251952630048E-2</v>
      </c>
      <c r="H240" s="5">
        <f t="shared" si="42"/>
        <v>0.39591477560598376</v>
      </c>
      <c r="I240" s="5">
        <f t="shared" si="42"/>
        <v>0.15138063005307689</v>
      </c>
      <c r="J240" s="5">
        <f t="shared" si="34"/>
        <v>0.24453414555290687</v>
      </c>
      <c r="K240" s="5">
        <f t="shared" si="43"/>
        <v>6.8985417500423196E-2</v>
      </c>
      <c r="L240" s="5">
        <f t="shared" si="43"/>
        <v>2.8593519505642151E-2</v>
      </c>
      <c r="M240" s="5">
        <f t="shared" si="35"/>
        <v>4.0391897994781045E-2</v>
      </c>
      <c r="N240" s="5">
        <f t="shared" si="40"/>
        <v>1.5827749874187149</v>
      </c>
      <c r="O240" s="5">
        <f t="shared" si="40"/>
        <v>0.37970349841718942</v>
      </c>
      <c r="P240" s="5">
        <f t="shared" si="29"/>
        <v>1.2030714890015255</v>
      </c>
      <c r="Q240" s="5">
        <f t="shared" si="41"/>
        <v>9.9533984674682552E-2</v>
      </c>
      <c r="R240" s="5">
        <f t="shared" si="41"/>
        <v>3.2710461604770424E-2</v>
      </c>
      <c r="S240" s="6">
        <f t="shared" si="45"/>
        <v>6.6823523069912127E-2</v>
      </c>
      <c r="T240" s="6">
        <f t="shared" si="44"/>
        <v>1.5903665729781085</v>
      </c>
      <c r="U240" s="6">
        <f t="shared" si="44"/>
        <v>1.5118457649213362</v>
      </c>
      <c r="V240" s="6">
        <f t="shared" si="25"/>
        <v>7.8520808056772307E-2</v>
      </c>
      <c r="W240" s="6">
        <f t="shared" si="26"/>
        <v>6.5509718208190071E-2</v>
      </c>
      <c r="X240" s="6">
        <f t="shared" si="26"/>
        <v>6.3325423968752403E-2</v>
      </c>
      <c r="Y240" s="6">
        <f t="shared" si="27"/>
        <v>2.1842942394376674E-3</v>
      </c>
    </row>
    <row r="241" spans="1:25" x14ac:dyDescent="0.2">
      <c r="A241" s="17">
        <v>44043</v>
      </c>
      <c r="B241" s="16">
        <v>274.26299999999998</v>
      </c>
      <c r="C241" s="16">
        <v>518.46699999999998</v>
      </c>
      <c r="E241" s="5">
        <f t="shared" si="37"/>
        <v>7.232420385901106E-2</v>
      </c>
      <c r="F241" s="5">
        <f t="shared" si="37"/>
        <v>6.5480349524459358E-2</v>
      </c>
      <c r="G241" s="5">
        <f t="shared" si="38"/>
        <v>6.8438543345517022E-3</v>
      </c>
      <c r="H241" s="5">
        <f t="shared" si="42"/>
        <v>0.43690241052857659</v>
      </c>
      <c r="I241" s="5">
        <f t="shared" si="42"/>
        <v>0.3476896763259405</v>
      </c>
      <c r="J241" s="5">
        <f t="shared" si="34"/>
        <v>8.921273420263609E-2</v>
      </c>
      <c r="K241" s="5">
        <f t="shared" si="43"/>
        <v>7.5190589655856455E-2</v>
      </c>
      <c r="L241" s="5">
        <f t="shared" si="43"/>
        <v>6.1495067165988404E-2</v>
      </c>
      <c r="M241" s="5">
        <f t="shared" si="35"/>
        <v>1.3695522489868051E-2</v>
      </c>
      <c r="N241" s="5">
        <f t="shared" si="40"/>
        <v>1.5033818012541413</v>
      </c>
      <c r="O241" s="5">
        <f t="shared" si="40"/>
        <v>0.38745510888937651</v>
      </c>
      <c r="P241" s="5">
        <f t="shared" si="29"/>
        <v>1.1159266923647648</v>
      </c>
      <c r="Q241" s="5">
        <f t="shared" si="41"/>
        <v>9.6106388733737447E-2</v>
      </c>
      <c r="R241" s="5">
        <f t="shared" si="41"/>
        <v>3.3289209281683219E-2</v>
      </c>
      <c r="S241" s="6">
        <f t="shared" si="45"/>
        <v>6.2817179452054228E-2</v>
      </c>
      <c r="T241" s="6">
        <f t="shared" si="44"/>
        <v>1.6226691146939007</v>
      </c>
      <c r="U241" s="6">
        <f t="shared" si="44"/>
        <v>1.5575396727522062</v>
      </c>
      <c r="V241" s="6">
        <f t="shared" si="25"/>
        <v>6.5129441941694566E-2</v>
      </c>
      <c r="W241" s="6">
        <f t="shared" si="26"/>
        <v>6.6390416450891276E-2</v>
      </c>
      <c r="X241" s="6">
        <f t="shared" si="26"/>
        <v>6.4604159378544246E-2</v>
      </c>
      <c r="Y241" s="6">
        <f t="shared" si="27"/>
        <v>1.7862570723470306E-3</v>
      </c>
    </row>
    <row r="242" spans="1:25" x14ac:dyDescent="0.2">
      <c r="A242" s="17">
        <v>44074</v>
      </c>
      <c r="B242" s="16">
        <v>292.58699999999999</v>
      </c>
      <c r="C242" s="16">
        <v>529.928</v>
      </c>
      <c r="E242" s="5">
        <f t="shared" si="37"/>
        <v>0.16785812647435661</v>
      </c>
      <c r="F242" s="5">
        <f t="shared" si="37"/>
        <v>0.14485211037873813</v>
      </c>
      <c r="G242" s="5">
        <f t="shared" si="38"/>
        <v>2.3006016095618476E-2</v>
      </c>
      <c r="H242" s="5">
        <f t="shared" si="42"/>
        <v>0.6415338868940752</v>
      </c>
      <c r="I242" s="5">
        <f t="shared" si="42"/>
        <v>0.51446077871007567</v>
      </c>
      <c r="J242" s="5">
        <f t="shared" si="34"/>
        <v>0.12707310818399953</v>
      </c>
      <c r="K242" s="5">
        <f t="shared" si="43"/>
        <v>0.104205663956773</v>
      </c>
      <c r="L242" s="5">
        <f t="shared" si="43"/>
        <v>8.6554728468278386E-2</v>
      </c>
      <c r="M242" s="5">
        <f t="shared" si="35"/>
        <v>1.7650935488494612E-2</v>
      </c>
      <c r="N242" s="5">
        <f t="shared" si="40"/>
        <v>1.7742305577152826</v>
      </c>
      <c r="O242" s="5">
        <f t="shared" si="40"/>
        <v>0.44621136658252025</v>
      </c>
      <c r="P242" s="5">
        <f t="shared" si="29"/>
        <v>1.3280191911327623</v>
      </c>
      <c r="Q242" s="5">
        <f t="shared" si="41"/>
        <v>0.10742482577035029</v>
      </c>
      <c r="R242" s="5">
        <f t="shared" si="41"/>
        <v>3.758378722686917E-2</v>
      </c>
      <c r="S242" s="6">
        <f t="shared" si="45"/>
        <v>6.9841038543481115E-2</v>
      </c>
      <c r="T242" s="6">
        <f t="shared" si="44"/>
        <v>1.7769689261783186</v>
      </c>
      <c r="U242" s="6">
        <f t="shared" si="44"/>
        <v>1.5918799551984035</v>
      </c>
      <c r="V242" s="6">
        <f t="shared" si="25"/>
        <v>0.18508897097991506</v>
      </c>
      <c r="W242" s="6">
        <f t="shared" si="26"/>
        <v>7.0462360657010725E-2</v>
      </c>
      <c r="X242" s="6">
        <f t="shared" si="26"/>
        <v>6.5551207419338731E-2</v>
      </c>
      <c r="Y242" s="6">
        <f t="shared" si="27"/>
        <v>4.9111532376719946E-3</v>
      </c>
    </row>
    <row r="243" spans="1:25" x14ac:dyDescent="0.2">
      <c r="A243" s="17">
        <v>44104</v>
      </c>
      <c r="B243" s="16">
        <v>282.49299999999999</v>
      </c>
      <c r="C243" s="16">
        <v>521.428</v>
      </c>
      <c r="E243" s="5">
        <f t="shared" si="37"/>
        <v>0.10407050593086198</v>
      </c>
      <c r="F243" s="5">
        <f t="shared" si="37"/>
        <v>0.1053877871172213</v>
      </c>
      <c r="G243" s="5">
        <f t="shared" si="38"/>
        <v>-1.3172811863593203E-3</v>
      </c>
      <c r="H243" s="5">
        <f t="shared" si="42"/>
        <v>0.64559668192886188</v>
      </c>
      <c r="I243" s="5">
        <f t="shared" si="42"/>
        <v>0.53638629760803314</v>
      </c>
      <c r="J243" s="5">
        <f t="shared" si="34"/>
        <v>0.10921038432082875</v>
      </c>
      <c r="K243" s="5">
        <f t="shared" si="43"/>
        <v>0.10475170526732924</v>
      </c>
      <c r="L243" s="5">
        <f t="shared" si="43"/>
        <v>8.9682772838021174E-2</v>
      </c>
      <c r="M243" s="5">
        <f t="shared" si="35"/>
        <v>1.5068932429308068E-2</v>
      </c>
      <c r="N243" s="5">
        <f t="shared" si="40"/>
        <v>1.4500481348817442</v>
      </c>
      <c r="O243" s="5">
        <f t="shared" si="40"/>
        <v>0.2806936103845068</v>
      </c>
      <c r="P243" s="5">
        <f t="shared" si="29"/>
        <v>1.1693545244972374</v>
      </c>
      <c r="Q243" s="5">
        <f t="shared" si="41"/>
        <v>9.3748477977635858E-2</v>
      </c>
      <c r="R243" s="5">
        <f t="shared" si="41"/>
        <v>2.50487592181452E-2</v>
      </c>
      <c r="S243" s="6">
        <f t="shared" si="45"/>
        <v>6.8699718759490658E-2</v>
      </c>
      <c r="T243" s="6">
        <f t="shared" si="44"/>
        <v>1.6132804188752901</v>
      </c>
      <c r="U243" s="6">
        <f t="shared" si="44"/>
        <v>1.3330633794939484</v>
      </c>
      <c r="V243" s="6">
        <f t="shared" si="25"/>
        <v>0.28021703938134168</v>
      </c>
      <c r="W243" s="6">
        <f t="shared" si="26"/>
        <v>6.6135490917272444E-2</v>
      </c>
      <c r="X243" s="6">
        <f t="shared" si="26"/>
        <v>5.810419398318456E-2</v>
      </c>
      <c r="Y243" s="6">
        <f t="shared" si="27"/>
        <v>8.0312969340878837E-3</v>
      </c>
    </row>
    <row r="244" spans="1:25" x14ac:dyDescent="0.2">
      <c r="A244" s="17">
        <v>44134</v>
      </c>
      <c r="B244" s="16">
        <v>273.82799999999997</v>
      </c>
      <c r="C244" s="16">
        <v>532.17100000000005</v>
      </c>
      <c r="E244" s="5">
        <f t="shared" si="37"/>
        <v>4.3647284812635245E-2</v>
      </c>
      <c r="F244" s="5">
        <f t="shared" si="37"/>
        <v>8.2515266290484668E-2</v>
      </c>
      <c r="G244" s="5">
        <f t="shared" si="38"/>
        <v>-3.8867981477849423E-2</v>
      </c>
      <c r="H244" s="5">
        <f t="shared" si="42"/>
        <v>0.47800225617885328</v>
      </c>
      <c r="I244" s="5">
        <f t="shared" si="42"/>
        <v>0.46363673867902477</v>
      </c>
      <c r="J244" s="5">
        <f t="shared" si="34"/>
        <v>1.4365517499828506E-2</v>
      </c>
      <c r="K244" s="5">
        <f t="shared" si="43"/>
        <v>8.1272155626198606E-2</v>
      </c>
      <c r="L244" s="5">
        <f t="shared" si="43"/>
        <v>7.916203999654603E-2</v>
      </c>
      <c r="M244" s="5">
        <f t="shared" si="35"/>
        <v>2.1101156296525758E-3</v>
      </c>
      <c r="N244" s="5">
        <f t="shared" si="40"/>
        <v>1.2895700596999946</v>
      </c>
      <c r="O244" s="5">
        <f t="shared" si="40"/>
        <v>0.27019789148071349</v>
      </c>
      <c r="P244" s="5">
        <f t="shared" si="29"/>
        <v>1.0193721682192811</v>
      </c>
      <c r="Q244" s="5">
        <f t="shared" si="41"/>
        <v>8.6364070615002619E-2</v>
      </c>
      <c r="R244" s="5">
        <f t="shared" si="41"/>
        <v>2.4205582717635066E-2</v>
      </c>
      <c r="S244" s="6">
        <f t="shared" si="45"/>
        <v>6.2158487897367554E-2</v>
      </c>
      <c r="T244" s="6">
        <f t="shared" si="44"/>
        <v>1.5961166521293944</v>
      </c>
      <c r="U244" s="6">
        <f t="shared" si="44"/>
        <v>1.5476501649217043</v>
      </c>
      <c r="V244" s="6">
        <f t="shared" si="25"/>
        <v>4.846648720769009E-2</v>
      </c>
      <c r="W244" s="6">
        <f t="shared" si="26"/>
        <v>6.5667235876559982E-2</v>
      </c>
      <c r="X244" s="6">
        <f t="shared" si="26"/>
        <v>6.432922177933631E-2</v>
      </c>
      <c r="Y244" s="6">
        <f t="shared" si="27"/>
        <v>1.338014097223672E-3</v>
      </c>
    </row>
    <row r="245" spans="1:25" x14ac:dyDescent="0.2">
      <c r="A245" s="17">
        <v>44165</v>
      </c>
      <c r="B245" s="16">
        <v>308.83999999999997</v>
      </c>
      <c r="C245" s="16">
        <v>581.39</v>
      </c>
      <c r="E245" s="5">
        <f t="shared" si="37"/>
        <v>0.14519639725158795</v>
      </c>
      <c r="F245" s="5">
        <f t="shared" si="37"/>
        <v>0.18426493444062175</v>
      </c>
      <c r="G245" s="5">
        <f t="shared" si="38"/>
        <v>-3.9068537189033803E-2</v>
      </c>
      <c r="H245" s="5">
        <f t="shared" si="42"/>
        <v>0.67531882807965382</v>
      </c>
      <c r="I245" s="5">
        <f t="shared" si="42"/>
        <v>0.66390965393289303</v>
      </c>
      <c r="J245" s="5">
        <f t="shared" si="34"/>
        <v>1.1409174146760792E-2</v>
      </c>
      <c r="K245" s="5">
        <f t="shared" si="43"/>
        <v>0.10871390391803981</v>
      </c>
      <c r="L245" s="5">
        <f t="shared" si="43"/>
        <v>0.10719967160612165</v>
      </c>
      <c r="M245" s="5">
        <f t="shared" si="35"/>
        <v>1.5142323119181622E-3</v>
      </c>
      <c r="N245" s="5">
        <f t="shared" si="40"/>
        <v>1.6392971901278455</v>
      </c>
      <c r="O245" s="5">
        <f t="shared" si="40"/>
        <v>0.42530037484034344</v>
      </c>
      <c r="P245" s="5">
        <f t="shared" si="29"/>
        <v>1.213996815287502</v>
      </c>
      <c r="Q245" s="5">
        <f t="shared" si="41"/>
        <v>0.1019168636881691</v>
      </c>
      <c r="R245" s="5">
        <f t="shared" si="41"/>
        <v>3.6073676982336433E-2</v>
      </c>
      <c r="S245" s="6">
        <f t="shared" si="45"/>
        <v>6.5843186705832668E-2</v>
      </c>
      <c r="T245" s="6">
        <f t="shared" si="44"/>
        <v>1.8336284647356202</v>
      </c>
      <c r="U245" s="6">
        <f t="shared" si="44"/>
        <v>1.5706225930396567</v>
      </c>
      <c r="V245" s="6">
        <f t="shared" si="25"/>
        <v>0.26300587169596357</v>
      </c>
      <c r="W245" s="6">
        <f t="shared" si="26"/>
        <v>7.1904745861887553E-2</v>
      </c>
      <c r="X245" s="6">
        <f t="shared" si="26"/>
        <v>6.4966356205068854E-2</v>
      </c>
      <c r="Y245" s="6">
        <f t="shared" si="27"/>
        <v>6.9383896568186998E-3</v>
      </c>
    </row>
    <row r="246" spans="1:25" x14ac:dyDescent="0.2">
      <c r="A246" s="17">
        <v>44196</v>
      </c>
      <c r="B246" s="16">
        <v>321.93400000000003</v>
      </c>
      <c r="C246" s="16">
        <v>624.13</v>
      </c>
      <c r="E246" s="5">
        <f t="shared" si="37"/>
        <v>0.15902406007999637</v>
      </c>
      <c r="F246" s="5">
        <f t="shared" si="37"/>
        <v>0.18306148174124037</v>
      </c>
      <c r="G246" s="5">
        <f t="shared" si="38"/>
        <v>-2.4037421661244007E-2</v>
      </c>
      <c r="H246" s="5">
        <f t="shared" si="42"/>
        <v>0.77759004345497429</v>
      </c>
      <c r="I246" s="5">
        <f t="shared" si="42"/>
        <v>0.82695544503736573</v>
      </c>
      <c r="J246" s="5">
        <f t="shared" si="34"/>
        <v>-4.9365401582391444E-2</v>
      </c>
      <c r="K246" s="5">
        <f t="shared" si="43"/>
        <v>0.12193144862765681</v>
      </c>
      <c r="L246" s="5">
        <f t="shared" si="43"/>
        <v>0.12809478412936892</v>
      </c>
      <c r="M246" s="5">
        <f t="shared" si="35"/>
        <v>-6.1633355017121083E-3</v>
      </c>
      <c r="N246" s="5">
        <f t="shared" si="40"/>
        <v>1.562760706893807</v>
      </c>
      <c r="O246" s="5">
        <f t="shared" si="40"/>
        <v>0.42816608125579214</v>
      </c>
      <c r="P246" s="5">
        <f t="shared" si="29"/>
        <v>1.1345946256380148</v>
      </c>
      <c r="Q246" s="5">
        <f t="shared" si="41"/>
        <v>9.8678954747878356E-2</v>
      </c>
      <c r="R246" s="5">
        <f t="shared" si="41"/>
        <v>3.6281801537431102E-2</v>
      </c>
      <c r="S246" s="6">
        <f t="shared" si="45"/>
        <v>6.2397153210447254E-2</v>
      </c>
      <c r="T246" s="6">
        <f t="shared" si="44"/>
        <v>1.8897625779812399</v>
      </c>
      <c r="U246" s="6">
        <f t="shared" si="44"/>
        <v>1.6055899972864092</v>
      </c>
      <c r="V246" s="6">
        <f t="shared" si="25"/>
        <v>0.28417258069483076</v>
      </c>
      <c r="W246" s="6">
        <f t="shared" si="26"/>
        <v>7.3307450747225555E-2</v>
      </c>
      <c r="X246" s="6">
        <f t="shared" si="26"/>
        <v>6.5926039924581792E-2</v>
      </c>
      <c r="Y246" s="6">
        <f t="shared" si="27"/>
        <v>7.3814108226437636E-3</v>
      </c>
    </row>
    <row r="247" spans="1:25" x14ac:dyDescent="0.2">
      <c r="A247" s="17">
        <v>44225</v>
      </c>
      <c r="B247" s="16">
        <v>318.73399999999998</v>
      </c>
      <c r="C247" s="16">
        <v>643.26499999999999</v>
      </c>
      <c r="E247" s="5">
        <f t="shared" si="37"/>
        <v>0.15453215103306372</v>
      </c>
      <c r="F247" s="5">
        <f t="shared" si="37"/>
        <v>0.27895093674882632</v>
      </c>
      <c r="G247" s="5">
        <f t="shared" si="38"/>
        <v>-0.12441878571576259</v>
      </c>
      <c r="H247" s="5">
        <f t="shared" si="42"/>
        <v>0.87191082503288864</v>
      </c>
      <c r="I247" s="5">
        <f t="shared" si="42"/>
        <v>1.0135947736969455</v>
      </c>
      <c r="J247" s="5">
        <f t="shared" si="34"/>
        <v>-0.14168394866405687</v>
      </c>
      <c r="K247" s="5">
        <f t="shared" si="43"/>
        <v>0.13359267555037069</v>
      </c>
      <c r="L247" s="5">
        <f t="shared" si="43"/>
        <v>0.15025575565059857</v>
      </c>
      <c r="M247" s="5">
        <f t="shared" si="35"/>
        <v>-1.6663080100227878E-2</v>
      </c>
      <c r="N247" s="5">
        <f t="shared" si="40"/>
        <v>1.4812312195425741</v>
      </c>
      <c r="O247" s="5">
        <f t="shared" si="40"/>
        <v>0.51299866638128333</v>
      </c>
      <c r="P247" s="5">
        <f t="shared" si="29"/>
        <v>0.96823255316129075</v>
      </c>
      <c r="Q247" s="5">
        <f t="shared" si="41"/>
        <v>9.5132641418028019E-2</v>
      </c>
      <c r="R247" s="5">
        <f t="shared" si="41"/>
        <v>4.2278680569239446E-2</v>
      </c>
      <c r="S247" s="6">
        <f t="shared" si="45"/>
        <v>5.2853960848788573E-2</v>
      </c>
      <c r="T247" s="6">
        <f t="shared" si="44"/>
        <v>1.7387351778656126</v>
      </c>
      <c r="U247" s="6">
        <f t="shared" si="44"/>
        <v>1.4156558639077694</v>
      </c>
      <c r="V247" s="6">
        <f t="shared" si="25"/>
        <v>0.32307931395784317</v>
      </c>
      <c r="W247" s="6">
        <f t="shared" si="26"/>
        <v>6.9473437999760135E-2</v>
      </c>
      <c r="X247" s="6">
        <f t="shared" si="26"/>
        <v>6.0561044430427646E-2</v>
      </c>
      <c r="Y247" s="6">
        <f t="shared" si="27"/>
        <v>8.9123935693324885E-3</v>
      </c>
    </row>
    <row r="248" spans="1:25" x14ac:dyDescent="0.2">
      <c r="A248" s="17">
        <v>44253</v>
      </c>
      <c r="B248" s="16">
        <v>326.90199999999999</v>
      </c>
      <c r="C248" s="16">
        <v>648.18499999999995</v>
      </c>
      <c r="E248" s="5">
        <f t="shared" si="37"/>
        <v>0.29344733853768945</v>
      </c>
      <c r="F248" s="5">
        <f t="shared" si="37"/>
        <v>0.36047561077995116</v>
      </c>
      <c r="G248" s="5">
        <f t="shared" si="38"/>
        <v>-6.7028272242261711E-2</v>
      </c>
      <c r="H248" s="5">
        <f t="shared" si="42"/>
        <v>0.93427413390136382</v>
      </c>
      <c r="I248" s="5">
        <f t="shared" si="42"/>
        <v>1.0323228966131346</v>
      </c>
      <c r="J248" s="5">
        <f t="shared" si="34"/>
        <v>-9.8048762711770765E-2</v>
      </c>
      <c r="K248" s="5">
        <f t="shared" si="43"/>
        <v>0.14104718751141276</v>
      </c>
      <c r="L248" s="5">
        <f t="shared" si="43"/>
        <v>0.15238750845836391</v>
      </c>
      <c r="M248" s="5">
        <f t="shared" si="35"/>
        <v>-1.1340320946951143E-2</v>
      </c>
      <c r="N248" s="5">
        <f t="shared" si="40"/>
        <v>1.4587231866181294</v>
      </c>
      <c r="O248" s="5">
        <f t="shared" si="40"/>
        <v>0.53892268170961577</v>
      </c>
      <c r="P248" s="5">
        <f t="shared" si="29"/>
        <v>0.91980050490851362</v>
      </c>
      <c r="Q248" s="5">
        <f t="shared" si="41"/>
        <v>9.4135133249175773E-2</v>
      </c>
      <c r="R248" s="5">
        <f t="shared" si="41"/>
        <v>4.405091917684345E-2</v>
      </c>
      <c r="S248" s="6">
        <f t="shared" si="45"/>
        <v>5.0084214072332323E-2</v>
      </c>
      <c r="T248" s="6">
        <f t="shared" si="44"/>
        <v>1.8131007598509559</v>
      </c>
      <c r="U248" s="6">
        <f t="shared" si="44"/>
        <v>1.4370239196312422</v>
      </c>
      <c r="V248" s="6">
        <f t="shared" si="25"/>
        <v>0.37607684021971366</v>
      </c>
      <c r="W248" s="6">
        <f t="shared" si="26"/>
        <v>7.1385306296338547E-2</v>
      </c>
      <c r="X248" s="6">
        <f t="shared" si="26"/>
        <v>6.1183901050876344E-2</v>
      </c>
      <c r="Y248" s="6">
        <f t="shared" si="27"/>
        <v>1.0201405245462203E-2</v>
      </c>
    </row>
    <row r="249" spans="1:25" x14ac:dyDescent="0.2">
      <c r="A249" s="17">
        <v>44286</v>
      </c>
      <c r="B249" s="16">
        <v>337.77800000000002</v>
      </c>
      <c r="C249" s="16">
        <v>638.39499999999998</v>
      </c>
      <c r="E249" s="5">
        <f t="shared" si="37"/>
        <v>0.54033262042327723</v>
      </c>
      <c r="F249" s="5">
        <f t="shared" si="37"/>
        <v>0.58387874697934294</v>
      </c>
      <c r="G249" s="5">
        <f t="shared" si="38"/>
        <v>-4.3546126556065712E-2</v>
      </c>
      <c r="H249" s="5">
        <f t="shared" si="42"/>
        <v>0.87161585602358249</v>
      </c>
      <c r="I249" s="5">
        <f t="shared" si="42"/>
        <v>0.76771186956931059</v>
      </c>
      <c r="J249" s="5">
        <f t="shared" si="34"/>
        <v>0.1039039864542719</v>
      </c>
      <c r="K249" s="5">
        <f t="shared" si="43"/>
        <v>0.13355694780289329</v>
      </c>
      <c r="L249" s="5">
        <f t="shared" si="43"/>
        <v>0.12068173965451701</v>
      </c>
      <c r="M249" s="5">
        <f t="shared" si="35"/>
        <v>1.2875208148376283E-2</v>
      </c>
      <c r="N249" s="5">
        <f t="shared" si="40"/>
        <v>1.5658247559725016</v>
      </c>
      <c r="O249" s="5">
        <f t="shared" si="40"/>
        <v>0.43151372999251048</v>
      </c>
      <c r="P249" s="5">
        <f t="shared" si="29"/>
        <v>1.1343110259799911</v>
      </c>
      <c r="Q249" s="5">
        <f t="shared" si="41"/>
        <v>9.8810242713980978E-2</v>
      </c>
      <c r="R249" s="5">
        <f t="shared" si="41"/>
        <v>3.6524452142835839E-2</v>
      </c>
      <c r="S249" s="6">
        <f t="shared" si="45"/>
        <v>6.2285790571145139E-2</v>
      </c>
      <c r="T249" s="6">
        <f t="shared" si="44"/>
        <v>1.8441589060473889</v>
      </c>
      <c r="U249" s="6">
        <f t="shared" si="44"/>
        <v>1.3792566255585741</v>
      </c>
      <c r="V249" s="6">
        <f t="shared" si="25"/>
        <v>0.46490228048881477</v>
      </c>
      <c r="W249" s="6">
        <f t="shared" si="26"/>
        <v>7.2169850041841954E-2</v>
      </c>
      <c r="X249" s="6">
        <f t="shared" si="26"/>
        <v>5.9488106529349327E-2</v>
      </c>
      <c r="Y249" s="6">
        <f t="shared" si="27"/>
        <v>1.2681743512492627E-2</v>
      </c>
    </row>
    <row r="250" spans="1:25" x14ac:dyDescent="0.2">
      <c r="A250" s="17">
        <v>44316</v>
      </c>
      <c r="B250" s="16">
        <v>353.49799999999999</v>
      </c>
      <c r="C250" s="16">
        <v>654.29</v>
      </c>
      <c r="E250" s="5">
        <f t="shared" si="37"/>
        <v>0.45325905979567915</v>
      </c>
      <c r="F250" s="5">
        <f t="shared" si="37"/>
        <v>0.48713426234240287</v>
      </c>
      <c r="G250" s="5">
        <f t="shared" si="38"/>
        <v>-3.3875202546723715E-2</v>
      </c>
      <c r="H250" s="5">
        <f t="shared" si="42"/>
        <v>0.92821648511692079</v>
      </c>
      <c r="I250" s="5">
        <f t="shared" si="42"/>
        <v>0.80193057104694221</v>
      </c>
      <c r="J250" s="5">
        <f t="shared" si="34"/>
        <v>0.12628591406997858</v>
      </c>
      <c r="K250" s="5">
        <f t="shared" si="43"/>
        <v>0.14033159730482136</v>
      </c>
      <c r="L250" s="5">
        <f t="shared" si="43"/>
        <v>0.1249872766214688</v>
      </c>
      <c r="M250" s="5">
        <f t="shared" si="35"/>
        <v>1.5344320683352564E-2</v>
      </c>
      <c r="N250" s="5">
        <f t="shared" si="40"/>
        <v>1.5758213892754869</v>
      </c>
      <c r="O250" s="5">
        <f t="shared" si="40"/>
        <v>0.4230161094932261</v>
      </c>
      <c r="P250" s="5">
        <f t="shared" si="29"/>
        <v>1.1528052797822608</v>
      </c>
      <c r="Q250" s="5">
        <f t="shared" si="41"/>
        <v>9.92375981763578E-2</v>
      </c>
      <c r="R250" s="5">
        <f t="shared" si="41"/>
        <v>3.5907510200789527E-2</v>
      </c>
      <c r="S250" s="6">
        <f t="shared" si="45"/>
        <v>6.3330087975568272E-2</v>
      </c>
      <c r="T250" s="6">
        <f t="shared" si="44"/>
        <v>1.8888344079694686</v>
      </c>
      <c r="U250" s="6">
        <f t="shared" si="44"/>
        <v>1.2763851439505958</v>
      </c>
      <c r="V250" s="6">
        <f t="shared" si="25"/>
        <v>0.61244926401887279</v>
      </c>
      <c r="W250" s="6">
        <f t="shared" si="26"/>
        <v>7.3284464749466594E-2</v>
      </c>
      <c r="X250" s="6">
        <f t="shared" si="26"/>
        <v>5.6370787422397983E-2</v>
      </c>
      <c r="Y250" s="6">
        <f t="shared" si="27"/>
        <v>1.691367732706861E-2</v>
      </c>
    </row>
    <row r="251" spans="1:25" x14ac:dyDescent="0.2">
      <c r="A251" s="17">
        <v>44347</v>
      </c>
      <c r="B251" s="16">
        <v>358.59100000000001</v>
      </c>
      <c r="C251" s="16">
        <v>669.46299999999997</v>
      </c>
      <c r="E251" s="5">
        <f t="shared" si="37"/>
        <v>0.40626127468666162</v>
      </c>
      <c r="F251" s="5">
        <f t="shared" si="37"/>
        <v>0.51002036779317339</v>
      </c>
      <c r="G251" s="5">
        <f t="shared" si="38"/>
        <v>-0.10375909310651177</v>
      </c>
      <c r="H251" s="5">
        <f t="shared" si="42"/>
        <v>0.94506913142293025</v>
      </c>
      <c r="I251" s="5">
        <f t="shared" si="42"/>
        <v>0.91515905710035472</v>
      </c>
      <c r="J251" s="5">
        <f t="shared" si="34"/>
        <v>2.9910074322575531E-2</v>
      </c>
      <c r="K251" s="5">
        <f t="shared" si="43"/>
        <v>0.14231796870263169</v>
      </c>
      <c r="L251" s="5">
        <f t="shared" si="43"/>
        <v>0.13878298545586798</v>
      </c>
      <c r="M251" s="5">
        <f t="shared" si="35"/>
        <v>3.5349832467637121E-3</v>
      </c>
      <c r="N251" s="5">
        <f t="shared" si="40"/>
        <v>1.6682863308281868</v>
      </c>
      <c r="O251" s="5">
        <f t="shared" si="40"/>
        <v>0.49523486200419442</v>
      </c>
      <c r="P251" s="5">
        <f t="shared" si="29"/>
        <v>1.1730514688239924</v>
      </c>
      <c r="Q251" s="5">
        <f t="shared" si="41"/>
        <v>0.10312123077172952</v>
      </c>
      <c r="R251" s="5">
        <f t="shared" si="41"/>
        <v>4.1048448903688861E-2</v>
      </c>
      <c r="S251" s="6">
        <f t="shared" si="45"/>
        <v>6.2072781868040661E-2</v>
      </c>
      <c r="T251" s="6">
        <f t="shared" ref="T251:U266" si="46">B251/B71-1</f>
        <v>2.0340728331133446</v>
      </c>
      <c r="U251" s="6">
        <f t="shared" si="46"/>
        <v>1.601816514189331</v>
      </c>
      <c r="V251" s="6">
        <f t="shared" ref="V251:V258" si="47">T251-U251</f>
        <v>0.43225631892401362</v>
      </c>
      <c r="W251" s="6">
        <f t="shared" ref="W251:X258" si="48">(B251/B71)^(1/15)-1</f>
        <v>7.6800049364377898E-2</v>
      </c>
      <c r="X251" s="6">
        <f t="shared" si="48"/>
        <v>6.5823056855269346E-2</v>
      </c>
      <c r="Y251" s="6">
        <f t="shared" ref="Y251:Y258" si="49">W251-X251</f>
        <v>1.0976992509108552E-2</v>
      </c>
    </row>
    <row r="252" spans="1:25" x14ac:dyDescent="0.2">
      <c r="A252" s="17">
        <v>44377</v>
      </c>
      <c r="B252" s="16">
        <v>363.93599999999998</v>
      </c>
      <c r="C252" s="16">
        <v>670.61699999999996</v>
      </c>
      <c r="E252" s="5">
        <f t="shared" si="37"/>
        <v>0.39044322440886226</v>
      </c>
      <c r="F252" s="5">
        <f t="shared" si="37"/>
        <v>0.40904573504476427</v>
      </c>
      <c r="G252" s="5">
        <f t="shared" si="38"/>
        <v>-1.8602510635902014E-2</v>
      </c>
      <c r="H252" s="5">
        <f t="shared" si="42"/>
        <v>0.99643431179474784</v>
      </c>
      <c r="I252" s="5">
        <f t="shared" si="42"/>
        <v>0.84473126088284056</v>
      </c>
      <c r="J252" s="5">
        <f t="shared" si="34"/>
        <v>0.15170305091190728</v>
      </c>
      <c r="K252" s="5">
        <f t="shared" si="43"/>
        <v>0.14828847257255018</v>
      </c>
      <c r="L252" s="5">
        <f t="shared" si="43"/>
        <v>0.13028150567463737</v>
      </c>
      <c r="M252" s="5">
        <f t="shared" si="35"/>
        <v>1.8006966897912813E-2</v>
      </c>
      <c r="N252" s="5">
        <f t="shared" si="40"/>
        <v>1.7515877336236616</v>
      </c>
      <c r="O252" s="5">
        <f t="shared" si="40"/>
        <v>0.52121158505049392</v>
      </c>
      <c r="P252" s="5">
        <f t="shared" si="29"/>
        <v>1.2303761485731677</v>
      </c>
      <c r="Q252" s="5">
        <f t="shared" si="41"/>
        <v>0.10651762642683815</v>
      </c>
      <c r="R252" s="5">
        <f t="shared" si="41"/>
        <v>4.2843077080901404E-2</v>
      </c>
      <c r="S252" s="6">
        <f t="shared" si="45"/>
        <v>6.3674549345936748E-2</v>
      </c>
      <c r="T252" s="6">
        <f t="shared" si="46"/>
        <v>2.0802095587924128</v>
      </c>
      <c r="U252" s="6">
        <f t="shared" si="46"/>
        <v>1.6126883203403497</v>
      </c>
      <c r="V252" s="6">
        <f t="shared" si="47"/>
        <v>0.46752123845206306</v>
      </c>
      <c r="W252" s="6">
        <f t="shared" si="48"/>
        <v>7.7883980811767062E-2</v>
      </c>
      <c r="X252" s="6">
        <f t="shared" si="48"/>
        <v>6.6119385386645746E-2</v>
      </c>
      <c r="Y252" s="6">
        <f t="shared" si="49"/>
        <v>1.1764595425121316E-2</v>
      </c>
    </row>
    <row r="253" spans="1:25" x14ac:dyDescent="0.2">
      <c r="A253" s="17">
        <v>44407</v>
      </c>
      <c r="B253" s="16">
        <v>370.45499999999998</v>
      </c>
      <c r="C253" s="16">
        <v>625.48500000000001</v>
      </c>
      <c r="E253" s="5">
        <f t="shared" si="37"/>
        <v>0.35072904474901834</v>
      </c>
      <c r="F253" s="5">
        <f t="shared" si="37"/>
        <v>0.20641236568576216</v>
      </c>
      <c r="G253" s="5">
        <f t="shared" si="38"/>
        <v>0.14431667906325618</v>
      </c>
      <c r="H253" s="5">
        <f t="shared" si="42"/>
        <v>0.94981446880181042</v>
      </c>
      <c r="I253" s="5">
        <f t="shared" si="42"/>
        <v>0.63814574739736796</v>
      </c>
      <c r="J253" s="5">
        <f t="shared" si="34"/>
        <v>0.31166872140444246</v>
      </c>
      <c r="K253" s="5">
        <f t="shared" si="43"/>
        <v>0.14287480258726193</v>
      </c>
      <c r="L253" s="5">
        <f t="shared" si="43"/>
        <v>0.10374946924370643</v>
      </c>
      <c r="M253" s="5">
        <f t="shared" si="35"/>
        <v>3.9125333343555502E-2</v>
      </c>
      <c r="N253" s="5">
        <f t="shared" si="40"/>
        <v>1.8525942124959571</v>
      </c>
      <c r="O253" s="5">
        <f t="shared" si="40"/>
        <v>0.42516507703595008</v>
      </c>
      <c r="P253" s="5">
        <f t="shared" si="29"/>
        <v>1.427429135460007</v>
      </c>
      <c r="Q253" s="5">
        <f t="shared" si="41"/>
        <v>0.11051390207331591</v>
      </c>
      <c r="R253" s="5">
        <f t="shared" si="41"/>
        <v>3.6063841548032993E-2</v>
      </c>
      <c r="S253" s="6">
        <f t="shared" si="45"/>
        <v>7.4450060525282913E-2</v>
      </c>
      <c r="T253" s="6">
        <f t="shared" si="46"/>
        <v>2.1159475145092101</v>
      </c>
      <c r="U253" s="6">
        <f t="shared" si="46"/>
        <v>1.4029389166346524</v>
      </c>
      <c r="V253" s="6">
        <f t="shared" si="47"/>
        <v>0.71300859787455773</v>
      </c>
      <c r="W253" s="6">
        <f t="shared" si="48"/>
        <v>7.8713239182842676E-2</v>
      </c>
      <c r="X253" s="6">
        <f t="shared" si="48"/>
        <v>6.018791331039508E-2</v>
      </c>
      <c r="Y253" s="6">
        <f t="shared" si="49"/>
        <v>1.8525325872447596E-2</v>
      </c>
    </row>
    <row r="254" spans="1:25" x14ac:dyDescent="0.2">
      <c r="A254" s="17">
        <v>44439</v>
      </c>
      <c r="B254" s="16">
        <v>379.67500000000001</v>
      </c>
      <c r="C254" s="16">
        <v>641.85799999999995</v>
      </c>
      <c r="E254" s="5">
        <f t="shared" si="37"/>
        <v>0.29764822087105713</v>
      </c>
      <c r="F254" s="5">
        <f t="shared" si="37"/>
        <v>0.2112173729261333</v>
      </c>
      <c r="G254" s="5">
        <f t="shared" si="38"/>
        <v>8.6430847944923839E-2</v>
      </c>
      <c r="H254" s="5">
        <f t="shared" si="42"/>
        <v>0.99668161953795109</v>
      </c>
      <c r="I254" s="5">
        <f t="shared" si="42"/>
        <v>0.64026331794926805</v>
      </c>
      <c r="J254" s="5">
        <f t="shared" si="34"/>
        <v>0.35641830158868304</v>
      </c>
      <c r="K254" s="5">
        <f t="shared" si="43"/>
        <v>0.1483169199458354</v>
      </c>
      <c r="L254" s="5">
        <f t="shared" si="43"/>
        <v>0.10403467705176928</v>
      </c>
      <c r="M254" s="5">
        <f t="shared" si="35"/>
        <v>4.4282242894066126E-2</v>
      </c>
      <c r="N254" s="5">
        <f t="shared" si="40"/>
        <v>2.1451920209417148</v>
      </c>
      <c r="O254" s="5">
        <f t="shared" si="40"/>
        <v>0.60599001663893493</v>
      </c>
      <c r="P254" s="5">
        <f t="shared" ref="P254:P290" si="50">N254-O254</f>
        <v>1.5392020043027799</v>
      </c>
      <c r="Q254" s="5">
        <f t="shared" si="41"/>
        <v>0.12141075395880851</v>
      </c>
      <c r="R254" s="5">
        <f t="shared" si="41"/>
        <v>4.8514121882073713E-2</v>
      </c>
      <c r="S254" s="6">
        <f t="shared" si="45"/>
        <v>7.2896632076734802E-2</v>
      </c>
      <c r="T254" s="6">
        <f t="shared" si="46"/>
        <v>2.1127024988522334</v>
      </c>
      <c r="U254" s="6">
        <f t="shared" si="46"/>
        <v>1.4045839561534628</v>
      </c>
      <c r="V254" s="6">
        <f t="shared" si="47"/>
        <v>0.70811854269877061</v>
      </c>
      <c r="W254" s="6">
        <f t="shared" si="48"/>
        <v>7.863830972868735E-2</v>
      </c>
      <c r="X254" s="6">
        <f t="shared" si="48"/>
        <v>6.023628446854068E-2</v>
      </c>
      <c r="Y254" s="6">
        <f t="shared" si="49"/>
        <v>1.8402025260146671E-2</v>
      </c>
    </row>
    <row r="255" spans="1:25" x14ac:dyDescent="0.2">
      <c r="A255" s="17">
        <v>44469</v>
      </c>
      <c r="B255" s="16">
        <v>363.91</v>
      </c>
      <c r="C255" s="16">
        <v>616.35</v>
      </c>
      <c r="E255" s="5">
        <f t="shared" si="37"/>
        <v>0.28820891137125537</v>
      </c>
      <c r="F255" s="5">
        <f t="shared" si="37"/>
        <v>0.18204239127933297</v>
      </c>
      <c r="G255" s="5">
        <f t="shared" si="38"/>
        <v>0.1061665200919224</v>
      </c>
      <c r="H255" s="5">
        <f t="shared" si="42"/>
        <v>0.90366336581869922</v>
      </c>
      <c r="I255" s="5">
        <f t="shared" si="42"/>
        <v>0.55508066184596294</v>
      </c>
      <c r="J255" s="5">
        <f t="shared" si="34"/>
        <v>0.34858270397273627</v>
      </c>
      <c r="K255" s="5">
        <f t="shared" si="43"/>
        <v>0.1374125882710262</v>
      </c>
      <c r="L255" s="5">
        <f t="shared" si="43"/>
        <v>9.2321757198344123E-2</v>
      </c>
      <c r="M255" s="5">
        <f t="shared" si="35"/>
        <v>4.509083107268208E-2</v>
      </c>
      <c r="N255" s="5">
        <f t="shared" si="40"/>
        <v>2.2995738507570951</v>
      </c>
      <c r="O255" s="5">
        <f t="shared" si="40"/>
        <v>0.80538143387737415</v>
      </c>
      <c r="P255" s="5">
        <f t="shared" si="50"/>
        <v>1.4941924168797209</v>
      </c>
      <c r="Q255" s="5">
        <f t="shared" si="41"/>
        <v>0.12679726794134139</v>
      </c>
      <c r="R255" s="5">
        <f t="shared" si="41"/>
        <v>6.0857124098186999E-2</v>
      </c>
      <c r="S255" s="6">
        <f t="shared" si="45"/>
        <v>6.5940143843154386E-2</v>
      </c>
      <c r="T255" s="6">
        <f t="shared" si="46"/>
        <v>1.9482868971328111</v>
      </c>
      <c r="U255" s="6">
        <f t="shared" si="46"/>
        <v>1.2899529637308009</v>
      </c>
      <c r="V255" s="6">
        <f t="shared" si="47"/>
        <v>0.65833393340201019</v>
      </c>
      <c r="W255" s="6">
        <f t="shared" si="48"/>
        <v>7.4743060212808521E-2</v>
      </c>
      <c r="X255" s="6">
        <f t="shared" si="48"/>
        <v>5.6789373162192236E-2</v>
      </c>
      <c r="Y255" s="6">
        <f t="shared" si="49"/>
        <v>1.7953687050616285E-2</v>
      </c>
    </row>
    <row r="256" spans="1:25" x14ac:dyDescent="0.2">
      <c r="A256" s="17">
        <v>44498</v>
      </c>
      <c r="B256" s="16">
        <v>384.52199999999999</v>
      </c>
      <c r="C256" s="16">
        <v>622.42899999999997</v>
      </c>
      <c r="E256" s="5">
        <f t="shared" si="37"/>
        <v>0.40424646128226494</v>
      </c>
      <c r="F256" s="5">
        <f t="shared" si="37"/>
        <v>0.16960337936490322</v>
      </c>
      <c r="G256" s="5">
        <f t="shared" si="38"/>
        <v>0.23464308191736172</v>
      </c>
      <c r="H256" s="5">
        <f t="shared" si="42"/>
        <v>1.051188767916869</v>
      </c>
      <c r="I256" s="5">
        <f t="shared" si="42"/>
        <v>0.56668285966709542</v>
      </c>
      <c r="J256" s="5">
        <f t="shared" si="34"/>
        <v>0.48450590824977358</v>
      </c>
      <c r="K256" s="5">
        <f t="shared" si="43"/>
        <v>0.15451911009043395</v>
      </c>
      <c r="L256" s="5">
        <f t="shared" si="43"/>
        <v>9.3946840758162287E-2</v>
      </c>
      <c r="M256" s="5">
        <f t="shared" si="35"/>
        <v>6.0572269332271667E-2</v>
      </c>
      <c r="N256" s="5">
        <f t="shared" si="40"/>
        <v>2.1596410787358873</v>
      </c>
      <c r="O256" s="5">
        <f t="shared" si="40"/>
        <v>0.60994113021706298</v>
      </c>
      <c r="P256" s="5">
        <f t="shared" si="50"/>
        <v>1.5496999485188243</v>
      </c>
      <c r="Q256" s="5">
        <f t="shared" si="41"/>
        <v>0.12192486974500083</v>
      </c>
      <c r="R256" s="5">
        <f t="shared" si="41"/>
        <v>4.8771795899841486E-2</v>
      </c>
      <c r="S256" s="6">
        <f t="shared" si="45"/>
        <v>7.3153073845159344E-2</v>
      </c>
      <c r="T256" s="6">
        <f t="shared" si="46"/>
        <v>2.0049937090207171</v>
      </c>
      <c r="U256" s="6">
        <f t="shared" si="46"/>
        <v>1.2076804120054763</v>
      </c>
      <c r="V256" s="6">
        <f t="shared" si="47"/>
        <v>0.79731329701524079</v>
      </c>
      <c r="W256" s="6">
        <f t="shared" si="48"/>
        <v>7.6108936051701992E-2</v>
      </c>
      <c r="X256" s="6">
        <f t="shared" si="48"/>
        <v>5.4214730468664873E-2</v>
      </c>
      <c r="Y256" s="6">
        <f t="shared" si="49"/>
        <v>2.1894205583037119E-2</v>
      </c>
    </row>
    <row r="257" spans="1:25" x14ac:dyDescent="0.2">
      <c r="A257" s="17">
        <v>44530</v>
      </c>
      <c r="B257" s="16">
        <v>376.096</v>
      </c>
      <c r="C257" s="16">
        <v>597.06399999999996</v>
      </c>
      <c r="E257" s="5">
        <f t="shared" si="37"/>
        <v>0.21776971894832298</v>
      </c>
      <c r="F257" s="5">
        <f t="shared" si="37"/>
        <v>2.6959528027657775E-2</v>
      </c>
      <c r="G257" s="5">
        <f t="shared" si="38"/>
        <v>0.1908101909206652</v>
      </c>
      <c r="H257" s="5">
        <f t="shared" si="42"/>
        <v>0.97779752733239045</v>
      </c>
      <c r="I257" s="5">
        <f t="shared" si="42"/>
        <v>0.5753542847945794</v>
      </c>
      <c r="J257" s="5">
        <f t="shared" si="34"/>
        <v>0.40244324253781105</v>
      </c>
      <c r="K257" s="5">
        <f t="shared" si="43"/>
        <v>0.14613655957755167</v>
      </c>
      <c r="L257" s="5">
        <f t="shared" si="43"/>
        <v>9.5155144756973398E-2</v>
      </c>
      <c r="M257" s="5">
        <f t="shared" si="35"/>
        <v>5.0981414820578275E-2</v>
      </c>
      <c r="N257" s="5">
        <f t="shared" si="40"/>
        <v>2.1677644323905465</v>
      </c>
      <c r="O257" s="5">
        <f t="shared" si="40"/>
        <v>0.65460440626298988</v>
      </c>
      <c r="P257" s="5">
        <f t="shared" si="50"/>
        <v>1.5131600261275566</v>
      </c>
      <c r="Q257" s="5">
        <f t="shared" si="41"/>
        <v>0.1222129804926182</v>
      </c>
      <c r="R257" s="5">
        <f t="shared" si="41"/>
        <v>5.1645620667097658E-2</v>
      </c>
      <c r="S257" s="6">
        <f t="shared" si="45"/>
        <v>7.0567359825520537E-2</v>
      </c>
      <c r="T257" s="6">
        <f t="shared" si="46"/>
        <v>1.8689032297435428</v>
      </c>
      <c r="U257" s="6">
        <f t="shared" si="46"/>
        <v>0.97121086063679463</v>
      </c>
      <c r="V257" s="6">
        <f t="shared" si="47"/>
        <v>0.89769236910674821</v>
      </c>
      <c r="W257" s="6">
        <f t="shared" si="48"/>
        <v>7.278920139534395E-2</v>
      </c>
      <c r="X257" s="6">
        <f t="shared" si="48"/>
        <v>4.62822851000253E-2</v>
      </c>
      <c r="Y257" s="6">
        <f t="shared" si="49"/>
        <v>2.650691629531865E-2</v>
      </c>
    </row>
    <row r="258" spans="1:25" x14ac:dyDescent="0.2">
      <c r="A258" s="17">
        <v>44561</v>
      </c>
      <c r="B258" s="16">
        <v>392.17099999999999</v>
      </c>
      <c r="C258" s="16">
        <v>608.26599999999996</v>
      </c>
      <c r="E258" s="5">
        <f t="shared" si="37"/>
        <v>0.21817204768679277</v>
      </c>
      <c r="F258" s="5">
        <f t="shared" si="37"/>
        <v>-2.5417781551920315E-2</v>
      </c>
      <c r="G258" s="5">
        <f t="shared" si="38"/>
        <v>0.24358982923871308</v>
      </c>
      <c r="H258" s="5">
        <f t="shared" si="42"/>
        <v>1.01413904852883</v>
      </c>
      <c r="I258" s="5">
        <f t="shared" si="42"/>
        <v>0.60137426284751472</v>
      </c>
      <c r="J258" s="5">
        <f t="shared" si="34"/>
        <v>0.41276478568131525</v>
      </c>
      <c r="K258" s="5">
        <f t="shared" si="43"/>
        <v>0.15031793177342823</v>
      </c>
      <c r="L258" s="5">
        <f t="shared" si="43"/>
        <v>9.8749192371447858E-2</v>
      </c>
      <c r="M258" s="5">
        <f t="shared" si="35"/>
        <v>5.1568739401980368E-2</v>
      </c>
      <c r="N258" s="5">
        <f t="shared" si="40"/>
        <v>2.3049974717680768</v>
      </c>
      <c r="O258" s="5">
        <f t="shared" si="40"/>
        <v>0.7062112027736247</v>
      </c>
      <c r="P258" s="5">
        <f t="shared" si="50"/>
        <v>1.5987862689944521</v>
      </c>
      <c r="Q258" s="5">
        <f t="shared" si="41"/>
        <v>0.12698234655726681</v>
      </c>
      <c r="R258" s="5">
        <f t="shared" si="41"/>
        <v>5.4880535622092941E-2</v>
      </c>
      <c r="S258" s="6">
        <f t="shared" si="45"/>
        <v>7.2101810935173871E-2</v>
      </c>
      <c r="T258" s="6">
        <f t="shared" si="46"/>
        <v>1.9319004186602871</v>
      </c>
      <c r="U258" s="6">
        <f t="shared" si="46"/>
        <v>0.92166328100565176</v>
      </c>
      <c r="V258" s="6">
        <f t="shared" si="47"/>
        <v>1.0102371376546353</v>
      </c>
      <c r="W258" s="6">
        <f t="shared" si="48"/>
        <v>7.4343797917227894E-2</v>
      </c>
      <c r="X258" s="6">
        <f t="shared" si="48"/>
        <v>4.4508117397995317E-2</v>
      </c>
      <c r="Y258" s="6">
        <f t="shared" si="49"/>
        <v>2.9835680519232577E-2</v>
      </c>
    </row>
    <row r="259" spans="1:25" x14ac:dyDescent="0.2">
      <c r="B259" s="3"/>
    </row>
    <row r="260" spans="1:25" x14ac:dyDescent="0.2">
      <c r="A260" s="2"/>
      <c r="B260" s="3"/>
    </row>
    <row r="261" spans="1:25" x14ac:dyDescent="0.2">
      <c r="A261" s="2"/>
      <c r="B261" s="3"/>
    </row>
    <row r="262" spans="1:25" x14ac:dyDescent="0.2">
      <c r="A262" s="2"/>
      <c r="B262" s="3"/>
    </row>
    <row r="263" spans="1:25" x14ac:dyDescent="0.2">
      <c r="A263" s="2"/>
      <c r="B263" s="3"/>
    </row>
    <row r="264" spans="1:25" x14ac:dyDescent="0.2">
      <c r="A264" s="2"/>
      <c r="B264" s="3"/>
    </row>
    <row r="265" spans="1:25" x14ac:dyDescent="0.2">
      <c r="A265" s="2"/>
      <c r="B265" s="3"/>
    </row>
    <row r="266" spans="1:25" x14ac:dyDescent="0.2">
      <c r="A266" s="2"/>
      <c r="B266" s="3"/>
    </row>
    <row r="267" spans="1:25" x14ac:dyDescent="0.2">
      <c r="A267" s="2"/>
      <c r="B267" s="3"/>
    </row>
    <row r="268" spans="1:25" x14ac:dyDescent="0.2">
      <c r="A268" s="2"/>
      <c r="B268" s="3"/>
    </row>
    <row r="269" spans="1:25" x14ac:dyDescent="0.2">
      <c r="A269" s="2"/>
      <c r="B269" s="3"/>
    </row>
    <row r="270" spans="1:25" x14ac:dyDescent="0.2">
      <c r="A270" s="2"/>
      <c r="B270" s="3"/>
    </row>
    <row r="271" spans="1:25" x14ac:dyDescent="0.2">
      <c r="A271" s="2"/>
      <c r="B271" s="3"/>
    </row>
    <row r="272" spans="1:25" x14ac:dyDescent="0.2">
      <c r="A272" s="2"/>
      <c r="B272" s="3"/>
    </row>
    <row r="273" spans="1:2" x14ac:dyDescent="0.2">
      <c r="A273" s="2"/>
      <c r="B273" s="3"/>
    </row>
    <row r="274" spans="1:2" x14ac:dyDescent="0.2">
      <c r="A274" s="2"/>
      <c r="B274" s="3"/>
    </row>
    <row r="275" spans="1:2" x14ac:dyDescent="0.2">
      <c r="A275" s="2"/>
      <c r="B275" s="3"/>
    </row>
    <row r="276" spans="1:2" x14ac:dyDescent="0.2">
      <c r="A276" s="2"/>
      <c r="B276" s="3"/>
    </row>
    <row r="277" spans="1:2" x14ac:dyDescent="0.2">
      <c r="A277" s="2"/>
      <c r="B277" s="3"/>
    </row>
    <row r="278" spans="1:2" x14ac:dyDescent="0.2">
      <c r="A278" s="2"/>
      <c r="B278" s="3"/>
    </row>
    <row r="279" spans="1:2" x14ac:dyDescent="0.2">
      <c r="A279" s="2"/>
      <c r="B279" s="3"/>
    </row>
    <row r="280" spans="1:2" x14ac:dyDescent="0.2">
      <c r="A280" s="2"/>
      <c r="B280" s="3"/>
    </row>
    <row r="281" spans="1:2" x14ac:dyDescent="0.2">
      <c r="A281" s="2"/>
      <c r="B281" s="3"/>
    </row>
    <row r="282" spans="1:2" x14ac:dyDescent="0.2">
      <c r="A282" s="2"/>
      <c r="B282" s="3"/>
    </row>
    <row r="283" spans="1:2" x14ac:dyDescent="0.2">
      <c r="A283" s="2"/>
      <c r="B283" s="3"/>
    </row>
    <row r="284" spans="1:2" x14ac:dyDescent="0.2">
      <c r="A284" s="2"/>
      <c r="B284" s="3"/>
    </row>
    <row r="285" spans="1:2" x14ac:dyDescent="0.2">
      <c r="A285" s="2"/>
      <c r="B285" s="3"/>
    </row>
    <row r="286" spans="1:2" x14ac:dyDescent="0.2">
      <c r="A286" s="2"/>
      <c r="B286" s="3"/>
    </row>
    <row r="287" spans="1:2" x14ac:dyDescent="0.2">
      <c r="A287" s="2"/>
      <c r="B287" s="3"/>
    </row>
    <row r="288" spans="1:2" x14ac:dyDescent="0.2">
      <c r="A288" s="2"/>
      <c r="B288" s="3"/>
    </row>
    <row r="289" spans="1:2" x14ac:dyDescent="0.2">
      <c r="A289" s="2"/>
      <c r="B289" s="3"/>
    </row>
    <row r="290" spans="1:2" x14ac:dyDescent="0.2">
      <c r="A290" s="2"/>
      <c r="B290" s="3"/>
    </row>
    <row r="291" spans="1:2" x14ac:dyDescent="0.2">
      <c r="A291" s="2"/>
      <c r="B291" s="3"/>
    </row>
    <row r="292" spans="1:2" x14ac:dyDescent="0.2">
      <c r="A292" s="2"/>
      <c r="B292" s="3"/>
    </row>
    <row r="293" spans="1:2" x14ac:dyDescent="0.2">
      <c r="A293" s="2"/>
      <c r="B293" s="3"/>
    </row>
    <row r="294" spans="1:2" x14ac:dyDescent="0.2">
      <c r="A294" s="2"/>
      <c r="B294" s="3"/>
    </row>
    <row r="295" spans="1:2" x14ac:dyDescent="0.2">
      <c r="A295" s="2"/>
      <c r="B295" s="3"/>
    </row>
    <row r="296" spans="1:2" x14ac:dyDescent="0.2">
      <c r="A296" s="2"/>
      <c r="B296" s="3"/>
    </row>
    <row r="297" spans="1:2" x14ac:dyDescent="0.2">
      <c r="A297" s="2"/>
      <c r="B297" s="3"/>
    </row>
    <row r="298" spans="1:2" x14ac:dyDescent="0.2">
      <c r="A298" s="2"/>
      <c r="B298" s="3"/>
    </row>
    <row r="299" spans="1:2" x14ac:dyDescent="0.2">
      <c r="A299" s="2"/>
      <c r="B299" s="3"/>
    </row>
    <row r="300" spans="1:2" x14ac:dyDescent="0.2">
      <c r="A300" s="2"/>
      <c r="B300" s="3"/>
    </row>
    <row r="301" spans="1:2" x14ac:dyDescent="0.2">
      <c r="A301" s="2"/>
      <c r="B301" s="3"/>
    </row>
    <row r="302" spans="1:2" x14ac:dyDescent="0.2">
      <c r="A302" s="2"/>
      <c r="B302" s="3"/>
    </row>
    <row r="303" spans="1:2" x14ac:dyDescent="0.2">
      <c r="A303" s="2"/>
      <c r="B303" s="3"/>
    </row>
    <row r="304" spans="1:2" x14ac:dyDescent="0.2">
      <c r="A304" s="2"/>
      <c r="B304" s="3"/>
    </row>
    <row r="305" spans="1:2" x14ac:dyDescent="0.2">
      <c r="A305" s="2"/>
      <c r="B305" s="3"/>
    </row>
    <row r="306" spans="1:2" x14ac:dyDescent="0.2">
      <c r="A306" s="2"/>
      <c r="B306" s="3"/>
    </row>
    <row r="307" spans="1:2" x14ac:dyDescent="0.2">
      <c r="A307" s="2"/>
      <c r="B307" s="3"/>
    </row>
    <row r="308" spans="1:2" x14ac:dyDescent="0.2">
      <c r="A308" s="2"/>
      <c r="B308" s="3"/>
    </row>
    <row r="309" spans="1:2" x14ac:dyDescent="0.2">
      <c r="A309" s="2"/>
      <c r="B309" s="3"/>
    </row>
    <row r="310" spans="1:2" x14ac:dyDescent="0.2">
      <c r="A310" s="2"/>
      <c r="B310" s="3"/>
    </row>
    <row r="311" spans="1:2" x14ac:dyDescent="0.2">
      <c r="A311" s="2"/>
      <c r="B311" s="3"/>
    </row>
    <row r="312" spans="1:2" x14ac:dyDescent="0.2">
      <c r="A312" s="2"/>
      <c r="B312" s="3"/>
    </row>
    <row r="313" spans="1:2" x14ac:dyDescent="0.2">
      <c r="A313" s="2"/>
      <c r="B313" s="3"/>
    </row>
    <row r="314" spans="1:2" x14ac:dyDescent="0.2">
      <c r="A314" s="2"/>
      <c r="B314" s="3"/>
    </row>
    <row r="315" spans="1:2" x14ac:dyDescent="0.2">
      <c r="A315" s="2"/>
      <c r="B315" s="3"/>
    </row>
    <row r="316" spans="1:2" x14ac:dyDescent="0.2">
      <c r="A316" s="2"/>
      <c r="B316" s="3"/>
    </row>
    <row r="317" spans="1:2" x14ac:dyDescent="0.2">
      <c r="A317" s="2"/>
      <c r="B317" s="3"/>
    </row>
    <row r="318" spans="1:2" x14ac:dyDescent="0.2">
      <c r="A318" s="2"/>
      <c r="B318" s="3"/>
    </row>
    <row r="319" spans="1:2" x14ac:dyDescent="0.2">
      <c r="A319" s="2"/>
      <c r="B319" s="3"/>
    </row>
    <row r="320" spans="1:2" x14ac:dyDescent="0.2">
      <c r="A320" s="2"/>
      <c r="B320" s="3"/>
    </row>
    <row r="321" spans="1:2" x14ac:dyDescent="0.2">
      <c r="A321" s="2"/>
      <c r="B321" s="3"/>
    </row>
    <row r="322" spans="1:2" x14ac:dyDescent="0.2">
      <c r="A322" s="2"/>
      <c r="B322" s="3"/>
    </row>
    <row r="323" spans="1:2" x14ac:dyDescent="0.2">
      <c r="A323" s="2"/>
      <c r="B323" s="3"/>
    </row>
    <row r="324" spans="1:2" x14ac:dyDescent="0.2">
      <c r="A324" s="2"/>
      <c r="B324" s="3"/>
    </row>
    <row r="325" spans="1:2" x14ac:dyDescent="0.2">
      <c r="A325" s="2"/>
      <c r="B325" s="3"/>
    </row>
    <row r="326" spans="1:2" x14ac:dyDescent="0.2">
      <c r="A326" s="2"/>
      <c r="B326" s="3"/>
    </row>
    <row r="327" spans="1:2" x14ac:dyDescent="0.2">
      <c r="A327" s="2"/>
      <c r="B327" s="3"/>
    </row>
    <row r="328" spans="1:2" x14ac:dyDescent="0.2">
      <c r="A328" s="2"/>
      <c r="B328" s="3"/>
    </row>
    <row r="329" spans="1:2" x14ac:dyDescent="0.2">
      <c r="A329" s="2"/>
      <c r="B329" s="3"/>
    </row>
    <row r="330" spans="1:2" x14ac:dyDescent="0.2">
      <c r="A330" s="2"/>
      <c r="B330" s="3"/>
    </row>
    <row r="331" spans="1:2" x14ac:dyDescent="0.2">
      <c r="A331" s="2"/>
      <c r="B331" s="3"/>
    </row>
    <row r="332" spans="1:2" x14ac:dyDescent="0.2">
      <c r="A332" s="2"/>
      <c r="B332" s="3"/>
    </row>
    <row r="333" spans="1:2" x14ac:dyDescent="0.2">
      <c r="A333" s="2"/>
      <c r="B333" s="3"/>
    </row>
    <row r="334" spans="1:2" x14ac:dyDescent="0.2">
      <c r="A334" s="2"/>
      <c r="B334" s="3"/>
    </row>
    <row r="335" spans="1:2" x14ac:dyDescent="0.2">
      <c r="A335" s="2"/>
      <c r="B335" s="3"/>
    </row>
    <row r="336" spans="1:2" x14ac:dyDescent="0.2">
      <c r="A336" s="2"/>
      <c r="B336" s="3"/>
    </row>
    <row r="337" spans="1:2" x14ac:dyDescent="0.2">
      <c r="A337" s="2"/>
      <c r="B337" s="3"/>
    </row>
    <row r="338" spans="1:2" x14ac:dyDescent="0.2">
      <c r="A338" s="2"/>
      <c r="B338" s="3"/>
    </row>
    <row r="339" spans="1:2" x14ac:dyDescent="0.2">
      <c r="A339" s="2"/>
      <c r="B339" s="3"/>
    </row>
    <row r="340" spans="1:2" x14ac:dyDescent="0.2">
      <c r="A340" s="2"/>
      <c r="B340" s="3"/>
    </row>
    <row r="341" spans="1:2" x14ac:dyDescent="0.2">
      <c r="A341" s="2"/>
      <c r="B341" s="3"/>
    </row>
    <row r="342" spans="1:2" x14ac:dyDescent="0.2">
      <c r="A342" s="2"/>
      <c r="B342" s="3"/>
    </row>
    <row r="343" spans="1:2" x14ac:dyDescent="0.2">
      <c r="A343" s="2"/>
      <c r="B343" s="3"/>
    </row>
    <row r="344" spans="1:2" x14ac:dyDescent="0.2">
      <c r="A344" s="2"/>
      <c r="B344" s="3"/>
    </row>
    <row r="345" spans="1:2" x14ac:dyDescent="0.2">
      <c r="A345" s="2"/>
      <c r="B345" s="3"/>
    </row>
    <row r="346" spans="1:2" x14ac:dyDescent="0.2">
      <c r="A346" s="2"/>
      <c r="B346" s="3"/>
    </row>
    <row r="347" spans="1:2" x14ac:dyDescent="0.2">
      <c r="A347" s="2"/>
      <c r="B347" s="3"/>
    </row>
    <row r="348" spans="1:2" x14ac:dyDescent="0.2">
      <c r="A348" s="2"/>
      <c r="B348" s="3"/>
    </row>
    <row r="349" spans="1:2" x14ac:dyDescent="0.2">
      <c r="A349" s="2"/>
      <c r="B349" s="3"/>
    </row>
    <row r="350" spans="1:2" x14ac:dyDescent="0.2">
      <c r="A350" s="2"/>
      <c r="B350" s="3"/>
    </row>
    <row r="351" spans="1:2" x14ac:dyDescent="0.2">
      <c r="A351" s="2"/>
      <c r="B351" s="3"/>
    </row>
    <row r="352" spans="1:2" x14ac:dyDescent="0.2">
      <c r="A352" s="2"/>
      <c r="B352" s="3"/>
    </row>
    <row r="353" spans="1:2" x14ac:dyDescent="0.2">
      <c r="A353" s="2"/>
      <c r="B353" s="3"/>
    </row>
    <row r="354" spans="1:2" x14ac:dyDescent="0.2">
      <c r="A354" s="2"/>
      <c r="B354" s="3"/>
    </row>
    <row r="355" spans="1:2" x14ac:dyDescent="0.2">
      <c r="A355" s="2"/>
      <c r="B355" s="3"/>
    </row>
    <row r="356" spans="1:2" x14ac:dyDescent="0.2">
      <c r="A356" s="2"/>
      <c r="B356" s="3"/>
    </row>
    <row r="357" spans="1:2" x14ac:dyDescent="0.2">
      <c r="A357" s="2"/>
      <c r="B357" s="3"/>
    </row>
    <row r="358" spans="1:2" x14ac:dyDescent="0.2">
      <c r="A358" s="2"/>
      <c r="B358" s="3"/>
    </row>
    <row r="359" spans="1:2" x14ac:dyDescent="0.2">
      <c r="A359" s="2"/>
      <c r="B359" s="3"/>
    </row>
    <row r="360" spans="1:2" x14ac:dyDescent="0.2">
      <c r="A360" s="2"/>
      <c r="B360" s="3"/>
    </row>
    <row r="361" spans="1:2" x14ac:dyDescent="0.2">
      <c r="A361" s="2"/>
      <c r="B361" s="3"/>
    </row>
    <row r="362" spans="1:2" x14ac:dyDescent="0.2">
      <c r="A362" s="2"/>
      <c r="B362" s="3"/>
    </row>
    <row r="363" spans="1:2" x14ac:dyDescent="0.2">
      <c r="A363" s="2"/>
      <c r="B363" s="3"/>
    </row>
    <row r="364" spans="1:2" x14ac:dyDescent="0.2">
      <c r="A364" s="2"/>
      <c r="B364" s="3"/>
    </row>
    <row r="365" spans="1:2" x14ac:dyDescent="0.2">
      <c r="A365" s="2"/>
      <c r="B365" s="3"/>
    </row>
    <row r="366" spans="1:2" x14ac:dyDescent="0.2">
      <c r="A366" s="2"/>
      <c r="B366" s="3"/>
    </row>
    <row r="367" spans="1:2" x14ac:dyDescent="0.2">
      <c r="A367" s="2"/>
      <c r="B367" s="3"/>
    </row>
    <row r="368" spans="1:2" x14ac:dyDescent="0.2">
      <c r="A368" s="2"/>
      <c r="B368" s="3"/>
    </row>
    <row r="369" spans="1:2" x14ac:dyDescent="0.2">
      <c r="A369" s="2"/>
      <c r="B369" s="3"/>
    </row>
    <row r="370" spans="1:2" x14ac:dyDescent="0.2">
      <c r="A370" s="2"/>
      <c r="B370" s="3"/>
    </row>
    <row r="371" spans="1:2" x14ac:dyDescent="0.2">
      <c r="A371" s="2"/>
      <c r="B371" s="3"/>
    </row>
    <row r="372" spans="1:2" x14ac:dyDescent="0.2">
      <c r="A372" s="2"/>
      <c r="B372" s="3"/>
    </row>
    <row r="373" spans="1:2" x14ac:dyDescent="0.2">
      <c r="A373" s="2"/>
      <c r="B373" s="3"/>
    </row>
    <row r="374" spans="1:2" x14ac:dyDescent="0.2">
      <c r="A374" s="2"/>
      <c r="B374" s="3"/>
    </row>
    <row r="375" spans="1:2" x14ac:dyDescent="0.2">
      <c r="A375" s="2"/>
      <c r="B375" s="3"/>
    </row>
    <row r="376" spans="1:2" x14ac:dyDescent="0.2">
      <c r="A376" s="2"/>
      <c r="B376" s="3"/>
    </row>
    <row r="377" spans="1:2" x14ac:dyDescent="0.2">
      <c r="A377" s="2"/>
      <c r="B377" s="3"/>
    </row>
    <row r="378" spans="1:2" x14ac:dyDescent="0.2">
      <c r="A378" s="2"/>
      <c r="B378" s="3"/>
    </row>
    <row r="379" spans="1:2" x14ac:dyDescent="0.2">
      <c r="A379" s="2"/>
      <c r="B379" s="3"/>
    </row>
    <row r="380" spans="1:2" x14ac:dyDescent="0.2">
      <c r="A380" s="2"/>
      <c r="B380" s="3"/>
    </row>
    <row r="381" spans="1:2" x14ac:dyDescent="0.2">
      <c r="A381" s="2"/>
      <c r="B381" s="3"/>
    </row>
    <row r="382" spans="1:2" x14ac:dyDescent="0.2">
      <c r="A382" s="2"/>
      <c r="B382" s="3"/>
    </row>
    <row r="383" spans="1:2" x14ac:dyDescent="0.2">
      <c r="A383" s="2"/>
      <c r="B383" s="3"/>
    </row>
    <row r="384" spans="1:2" x14ac:dyDescent="0.2">
      <c r="A384" s="2"/>
      <c r="B384" s="3"/>
    </row>
    <row r="385" spans="1:2" x14ac:dyDescent="0.2">
      <c r="A385" s="2"/>
      <c r="B385" s="3"/>
    </row>
    <row r="386" spans="1:2" x14ac:dyDescent="0.2">
      <c r="A386" s="2"/>
      <c r="B386" s="3"/>
    </row>
    <row r="387" spans="1:2" x14ac:dyDescent="0.2">
      <c r="A387" s="2"/>
      <c r="B387" s="3"/>
    </row>
    <row r="388" spans="1:2" x14ac:dyDescent="0.2">
      <c r="A388" s="2"/>
      <c r="B388" s="3"/>
    </row>
    <row r="389" spans="1:2" x14ac:dyDescent="0.2">
      <c r="A389" s="2"/>
      <c r="B389" s="3"/>
    </row>
    <row r="390" spans="1:2" x14ac:dyDescent="0.2">
      <c r="A390" s="2"/>
      <c r="B390" s="3"/>
    </row>
    <row r="391" spans="1:2" x14ac:dyDescent="0.2">
      <c r="A391" s="2"/>
      <c r="B391" s="3"/>
    </row>
    <row r="392" spans="1:2" x14ac:dyDescent="0.2">
      <c r="A392" s="2"/>
      <c r="B392" s="3"/>
    </row>
    <row r="393" spans="1:2" x14ac:dyDescent="0.2">
      <c r="A393" s="2"/>
      <c r="B393" s="3"/>
    </row>
    <row r="394" spans="1:2" x14ac:dyDescent="0.2">
      <c r="A394" s="2"/>
      <c r="B394" s="3"/>
    </row>
    <row r="395" spans="1:2" x14ac:dyDescent="0.2">
      <c r="A395" s="2"/>
      <c r="B395" s="3"/>
    </row>
    <row r="396" spans="1:2" x14ac:dyDescent="0.2">
      <c r="A396" s="2"/>
      <c r="B396" s="3"/>
    </row>
    <row r="397" spans="1:2" x14ac:dyDescent="0.2">
      <c r="A397" s="2"/>
      <c r="B397" s="3"/>
    </row>
    <row r="398" spans="1:2" x14ac:dyDescent="0.2">
      <c r="A398" s="2"/>
      <c r="B398" s="3"/>
    </row>
    <row r="399" spans="1:2" x14ac:dyDescent="0.2">
      <c r="A399" s="2"/>
      <c r="B399" s="3"/>
    </row>
    <row r="400" spans="1:2" x14ac:dyDescent="0.2">
      <c r="A400" s="2"/>
      <c r="B400" s="3"/>
    </row>
    <row r="401" spans="1:2" x14ac:dyDescent="0.2">
      <c r="A401" s="2"/>
      <c r="B401" s="3"/>
    </row>
    <row r="402" spans="1:2" x14ac:dyDescent="0.2">
      <c r="A402" s="2"/>
      <c r="B402" s="3"/>
    </row>
    <row r="403" spans="1:2" x14ac:dyDescent="0.2">
      <c r="A403" s="2"/>
      <c r="B403" s="3"/>
    </row>
    <row r="404" spans="1:2" x14ac:dyDescent="0.2">
      <c r="A404" s="2"/>
      <c r="B404" s="3"/>
    </row>
    <row r="405" spans="1:2" x14ac:dyDescent="0.2">
      <c r="A405" s="2"/>
      <c r="B405" s="3"/>
    </row>
    <row r="406" spans="1:2" x14ac:dyDescent="0.2">
      <c r="A406" s="2"/>
      <c r="B406" s="3"/>
    </row>
    <row r="407" spans="1:2" x14ac:dyDescent="0.2">
      <c r="A407" s="2"/>
      <c r="B407" s="3"/>
    </row>
    <row r="408" spans="1:2" x14ac:dyDescent="0.2">
      <c r="A408" s="2"/>
      <c r="B408" s="3"/>
    </row>
    <row r="409" spans="1:2" x14ac:dyDescent="0.2">
      <c r="A409" s="2"/>
      <c r="B409" s="3"/>
    </row>
    <row r="410" spans="1:2" x14ac:dyDescent="0.2">
      <c r="A410" s="2"/>
      <c r="B410" s="3"/>
    </row>
    <row r="411" spans="1:2" x14ac:dyDescent="0.2">
      <c r="A411" s="2"/>
      <c r="B411" s="3"/>
    </row>
    <row r="412" spans="1:2" x14ac:dyDescent="0.2">
      <c r="A412" s="2"/>
      <c r="B412" s="3"/>
    </row>
    <row r="413" spans="1:2" x14ac:dyDescent="0.2">
      <c r="A413" s="2"/>
      <c r="B413" s="3"/>
    </row>
    <row r="414" spans="1:2" x14ac:dyDescent="0.2">
      <c r="A414" s="2"/>
      <c r="B414" s="3"/>
    </row>
    <row r="415" spans="1:2" x14ac:dyDescent="0.2">
      <c r="A415" s="2"/>
      <c r="B415" s="3"/>
    </row>
    <row r="416" spans="1:2" x14ac:dyDescent="0.2">
      <c r="A416" s="2"/>
      <c r="B416" s="3"/>
    </row>
    <row r="417" spans="1:2" x14ac:dyDescent="0.2">
      <c r="A417" s="2"/>
      <c r="B417" s="3"/>
    </row>
    <row r="418" spans="1:2" x14ac:dyDescent="0.2">
      <c r="A418" s="2"/>
      <c r="B418" s="3"/>
    </row>
    <row r="419" spans="1:2" x14ac:dyDescent="0.2">
      <c r="A419" s="2"/>
      <c r="B419" s="3"/>
    </row>
    <row r="420" spans="1:2" x14ac:dyDescent="0.2">
      <c r="A420" s="2"/>
      <c r="B420" s="3"/>
    </row>
    <row r="421" spans="1:2" x14ac:dyDescent="0.2">
      <c r="A421" s="2"/>
      <c r="B421" s="3"/>
    </row>
    <row r="422" spans="1:2" x14ac:dyDescent="0.2">
      <c r="A422" s="2"/>
      <c r="B422" s="3"/>
    </row>
    <row r="423" spans="1:2" x14ac:dyDescent="0.2">
      <c r="A423" s="2"/>
      <c r="B423" s="3"/>
    </row>
    <row r="424" spans="1:2" x14ac:dyDescent="0.2">
      <c r="A424" s="2"/>
      <c r="B424" s="3"/>
    </row>
    <row r="425" spans="1:2" x14ac:dyDescent="0.2">
      <c r="A425" s="2"/>
      <c r="B425" s="3"/>
    </row>
    <row r="426" spans="1:2" x14ac:dyDescent="0.2">
      <c r="A426" s="2"/>
      <c r="B426" s="3"/>
    </row>
    <row r="427" spans="1:2" x14ac:dyDescent="0.2">
      <c r="A427" s="2"/>
      <c r="B427" s="3"/>
    </row>
    <row r="428" spans="1:2" x14ac:dyDescent="0.2">
      <c r="A428" s="2"/>
      <c r="B428" s="3"/>
    </row>
    <row r="429" spans="1:2" x14ac:dyDescent="0.2">
      <c r="A429" s="2"/>
      <c r="B429" s="3"/>
    </row>
    <row r="430" spans="1:2" x14ac:dyDescent="0.2">
      <c r="A430" s="2"/>
      <c r="B430" s="3"/>
    </row>
    <row r="431" spans="1:2" x14ac:dyDescent="0.2">
      <c r="A431" s="2"/>
      <c r="B431" s="3"/>
    </row>
    <row r="432" spans="1:2" x14ac:dyDescent="0.2">
      <c r="A432" s="2"/>
      <c r="B432" s="3"/>
    </row>
    <row r="433" spans="1:2" x14ac:dyDescent="0.2">
      <c r="A433" s="2"/>
      <c r="B433" s="3"/>
    </row>
    <row r="434" spans="1:2" x14ac:dyDescent="0.2">
      <c r="A434" s="2"/>
      <c r="B434" s="3"/>
    </row>
    <row r="435" spans="1:2" x14ac:dyDescent="0.2">
      <c r="A435" s="2"/>
      <c r="B435" s="3"/>
    </row>
    <row r="436" spans="1:2" x14ac:dyDescent="0.2">
      <c r="A436" s="2"/>
      <c r="B436" s="3"/>
    </row>
    <row r="437" spans="1:2" x14ac:dyDescent="0.2">
      <c r="A437" s="2"/>
      <c r="B437" s="3"/>
    </row>
    <row r="438" spans="1:2" x14ac:dyDescent="0.2">
      <c r="A438" s="2"/>
      <c r="B438" s="3"/>
    </row>
    <row r="439" spans="1:2" x14ac:dyDescent="0.2">
      <c r="A439" s="2"/>
      <c r="B439" s="3"/>
    </row>
    <row r="440" spans="1:2" x14ac:dyDescent="0.2">
      <c r="A440" s="2"/>
      <c r="B440" s="3"/>
    </row>
    <row r="441" spans="1:2" x14ac:dyDescent="0.2">
      <c r="A441" s="2"/>
      <c r="B441" s="3"/>
    </row>
    <row r="442" spans="1:2" x14ac:dyDescent="0.2">
      <c r="A442" s="2"/>
      <c r="B442" s="3"/>
    </row>
    <row r="443" spans="1:2" x14ac:dyDescent="0.2">
      <c r="A443" s="2"/>
      <c r="B443" s="3"/>
    </row>
    <row r="444" spans="1:2" x14ac:dyDescent="0.2">
      <c r="A444" s="2"/>
      <c r="B444" s="3"/>
    </row>
    <row r="445" spans="1:2" x14ac:dyDescent="0.2">
      <c r="A445" s="2"/>
      <c r="B445" s="3"/>
    </row>
    <row r="446" spans="1:2" x14ac:dyDescent="0.2">
      <c r="A446" s="2"/>
      <c r="B446" s="3"/>
    </row>
    <row r="447" spans="1:2" x14ac:dyDescent="0.2">
      <c r="A447" s="2"/>
      <c r="B447" s="3"/>
    </row>
    <row r="448" spans="1:2" x14ac:dyDescent="0.2">
      <c r="A448" s="2"/>
      <c r="B448" s="3"/>
    </row>
    <row r="449" spans="1:2" x14ac:dyDescent="0.2">
      <c r="A449" s="2"/>
      <c r="B449" s="3"/>
    </row>
    <row r="450" spans="1:2" x14ac:dyDescent="0.2">
      <c r="A450" s="2"/>
      <c r="B450" s="3"/>
    </row>
    <row r="451" spans="1:2" x14ac:dyDescent="0.2">
      <c r="A451" s="2"/>
      <c r="B451" s="3"/>
    </row>
    <row r="452" spans="1:2" x14ac:dyDescent="0.2">
      <c r="A452" s="2"/>
      <c r="B452" s="3"/>
    </row>
    <row r="453" spans="1:2" x14ac:dyDescent="0.2">
      <c r="A453" s="2"/>
      <c r="B453" s="3"/>
    </row>
    <row r="454" spans="1:2" x14ac:dyDescent="0.2">
      <c r="A454" s="2"/>
      <c r="B454" s="3"/>
    </row>
    <row r="455" spans="1:2" x14ac:dyDescent="0.2">
      <c r="A455" s="2"/>
      <c r="B455" s="3"/>
    </row>
    <row r="456" spans="1:2" x14ac:dyDescent="0.2">
      <c r="A456" s="2"/>
      <c r="B456" s="3"/>
    </row>
    <row r="457" spans="1:2" x14ac:dyDescent="0.2">
      <c r="A457" s="2"/>
      <c r="B457" s="3"/>
    </row>
    <row r="458" spans="1:2" x14ac:dyDescent="0.2">
      <c r="A458" s="2"/>
      <c r="B458" s="3"/>
    </row>
    <row r="459" spans="1:2" x14ac:dyDescent="0.2">
      <c r="A459" s="2"/>
      <c r="B459" s="3"/>
    </row>
    <row r="460" spans="1:2" x14ac:dyDescent="0.2">
      <c r="A460" s="2"/>
      <c r="B460" s="3"/>
    </row>
    <row r="461" spans="1:2" x14ac:dyDescent="0.2">
      <c r="A461" s="2"/>
      <c r="B461" s="3"/>
    </row>
    <row r="462" spans="1:2" x14ac:dyDescent="0.2">
      <c r="A462" s="2"/>
      <c r="B462" s="3"/>
    </row>
    <row r="463" spans="1:2" x14ac:dyDescent="0.2">
      <c r="A463" s="2"/>
      <c r="B463" s="3"/>
    </row>
    <row r="464" spans="1:2" x14ac:dyDescent="0.2">
      <c r="A464" s="2"/>
      <c r="B464" s="3"/>
    </row>
    <row r="465" spans="1:2" x14ac:dyDescent="0.2">
      <c r="A465" s="2"/>
      <c r="B465" s="3"/>
    </row>
    <row r="466" spans="1:2" x14ac:dyDescent="0.2">
      <c r="A466" s="2"/>
      <c r="B466" s="3"/>
    </row>
    <row r="467" spans="1:2" x14ac:dyDescent="0.2">
      <c r="A467" s="2"/>
      <c r="B467" s="3"/>
    </row>
    <row r="468" spans="1:2" x14ac:dyDescent="0.2">
      <c r="A468" s="2"/>
      <c r="B468" s="3"/>
    </row>
    <row r="469" spans="1:2" x14ac:dyDescent="0.2">
      <c r="A469" s="2"/>
      <c r="B469" s="3"/>
    </row>
    <row r="470" spans="1:2" x14ac:dyDescent="0.2">
      <c r="A470" s="2"/>
      <c r="B470" s="3"/>
    </row>
    <row r="471" spans="1:2" x14ac:dyDescent="0.2">
      <c r="A471" s="2"/>
      <c r="B471" s="3"/>
    </row>
    <row r="472" spans="1:2" x14ac:dyDescent="0.2">
      <c r="A472" s="2"/>
      <c r="B472" s="3"/>
    </row>
    <row r="473" spans="1:2" x14ac:dyDescent="0.2">
      <c r="A473" s="2"/>
      <c r="B473" s="3"/>
    </row>
    <row r="474" spans="1:2" x14ac:dyDescent="0.2">
      <c r="A474" s="2"/>
      <c r="B474" s="3"/>
    </row>
    <row r="475" spans="1:2" x14ac:dyDescent="0.2">
      <c r="A475" s="2"/>
      <c r="B475" s="3"/>
    </row>
    <row r="476" spans="1:2" x14ac:dyDescent="0.2">
      <c r="A476" s="2"/>
      <c r="B476" s="3"/>
    </row>
    <row r="477" spans="1:2" x14ac:dyDescent="0.2">
      <c r="A477" s="2"/>
      <c r="B477" s="3"/>
    </row>
    <row r="478" spans="1:2" x14ac:dyDescent="0.2">
      <c r="A478" s="2"/>
      <c r="B478" s="3"/>
    </row>
    <row r="479" spans="1:2" x14ac:dyDescent="0.2">
      <c r="A479" s="2"/>
      <c r="B479" s="3"/>
    </row>
    <row r="480" spans="1:2" x14ac:dyDescent="0.2">
      <c r="A480" s="2"/>
      <c r="B480" s="3"/>
    </row>
    <row r="481" spans="1:2" x14ac:dyDescent="0.2">
      <c r="A481" s="2"/>
      <c r="B481" s="3"/>
    </row>
    <row r="482" spans="1:2" x14ac:dyDescent="0.2">
      <c r="A482" s="2"/>
      <c r="B482" s="3"/>
    </row>
    <row r="483" spans="1:2" x14ac:dyDescent="0.2">
      <c r="A483" s="2"/>
      <c r="B483" s="3"/>
    </row>
    <row r="484" spans="1:2" x14ac:dyDescent="0.2">
      <c r="A484" s="2"/>
      <c r="B484" s="3"/>
    </row>
    <row r="485" spans="1:2" x14ac:dyDescent="0.2">
      <c r="A485" s="2"/>
      <c r="B485" s="3"/>
    </row>
    <row r="486" spans="1:2" x14ac:dyDescent="0.2">
      <c r="A486" s="2"/>
      <c r="B486" s="3"/>
    </row>
    <row r="487" spans="1:2" x14ac:dyDescent="0.2">
      <c r="A487" s="2"/>
      <c r="B487" s="3"/>
    </row>
    <row r="488" spans="1:2" x14ac:dyDescent="0.2">
      <c r="A488" s="2"/>
      <c r="B488" s="3"/>
    </row>
    <row r="489" spans="1:2" x14ac:dyDescent="0.2">
      <c r="A489" s="2"/>
      <c r="B489" s="3"/>
    </row>
    <row r="490" spans="1:2" x14ac:dyDescent="0.2">
      <c r="A490" s="2"/>
      <c r="B490" s="3"/>
    </row>
    <row r="491" spans="1:2" x14ac:dyDescent="0.2">
      <c r="A491" s="2"/>
      <c r="B491" s="3"/>
    </row>
    <row r="492" spans="1:2" x14ac:dyDescent="0.2">
      <c r="A492" s="2"/>
      <c r="B492" s="3"/>
    </row>
    <row r="493" spans="1:2" x14ac:dyDescent="0.2">
      <c r="A493" s="2"/>
      <c r="B493" s="3"/>
    </row>
    <row r="494" spans="1:2" x14ac:dyDescent="0.2">
      <c r="A494" s="2"/>
      <c r="B494" s="3"/>
    </row>
    <row r="495" spans="1:2" x14ac:dyDescent="0.2">
      <c r="A495" s="2"/>
      <c r="B495" s="3"/>
    </row>
    <row r="496" spans="1:2" x14ac:dyDescent="0.2">
      <c r="A496" s="2"/>
      <c r="B496" s="3"/>
    </row>
    <row r="497" spans="1:2" x14ac:dyDescent="0.2">
      <c r="A497" s="2"/>
      <c r="B497" s="3"/>
    </row>
    <row r="498" spans="1:2" x14ac:dyDescent="0.2">
      <c r="A498" s="2"/>
      <c r="B498" s="3"/>
    </row>
    <row r="499" spans="1:2" x14ac:dyDescent="0.2">
      <c r="A499" s="2"/>
      <c r="B499" s="3"/>
    </row>
    <row r="500" spans="1:2" x14ac:dyDescent="0.2">
      <c r="A500" s="2"/>
      <c r="B500" s="3"/>
    </row>
    <row r="501" spans="1:2" x14ac:dyDescent="0.2">
      <c r="A501" s="2"/>
      <c r="B501" s="3"/>
    </row>
    <row r="502" spans="1:2" x14ac:dyDescent="0.2">
      <c r="A502" s="2"/>
      <c r="B502" s="3"/>
    </row>
    <row r="503" spans="1:2" x14ac:dyDescent="0.2">
      <c r="A503" s="2"/>
      <c r="B503" s="3"/>
    </row>
    <row r="504" spans="1:2" x14ac:dyDescent="0.2">
      <c r="A504" s="2"/>
      <c r="B504" s="3"/>
    </row>
    <row r="505" spans="1:2" x14ac:dyDescent="0.2">
      <c r="A505" s="2"/>
      <c r="B505" s="3"/>
    </row>
    <row r="506" spans="1:2" x14ac:dyDescent="0.2">
      <c r="A506" s="2"/>
      <c r="B506" s="3"/>
    </row>
    <row r="507" spans="1:2" x14ac:dyDescent="0.2">
      <c r="A507" s="2"/>
      <c r="B507" s="3"/>
    </row>
    <row r="508" spans="1:2" x14ac:dyDescent="0.2">
      <c r="A508" s="2"/>
      <c r="B508" s="3"/>
    </row>
    <row r="509" spans="1:2" x14ac:dyDescent="0.2">
      <c r="A509" s="2"/>
      <c r="B509" s="3"/>
    </row>
    <row r="510" spans="1:2" x14ac:dyDescent="0.2">
      <c r="A510" s="2"/>
      <c r="B510" s="3"/>
    </row>
    <row r="511" spans="1:2" x14ac:dyDescent="0.2">
      <c r="A511" s="2"/>
      <c r="B511" s="3"/>
    </row>
    <row r="512" spans="1:2" x14ac:dyDescent="0.2">
      <c r="A512" s="2"/>
      <c r="B512" s="3"/>
    </row>
    <row r="513" spans="1:2" x14ac:dyDescent="0.2">
      <c r="A513" s="2"/>
      <c r="B513" s="3"/>
    </row>
    <row r="514" spans="1:2" x14ac:dyDescent="0.2">
      <c r="A514" s="2"/>
      <c r="B514" s="3"/>
    </row>
    <row r="515" spans="1:2" x14ac:dyDescent="0.2">
      <c r="A515" s="2"/>
      <c r="B515" s="3"/>
    </row>
    <row r="516" spans="1:2" x14ac:dyDescent="0.2">
      <c r="A516" s="2"/>
      <c r="B516" s="3"/>
    </row>
    <row r="517" spans="1:2" x14ac:dyDescent="0.2">
      <c r="A517" s="2"/>
      <c r="B517" s="3"/>
    </row>
    <row r="518" spans="1:2" x14ac:dyDescent="0.2">
      <c r="A518" s="2"/>
      <c r="B518" s="3"/>
    </row>
    <row r="519" spans="1:2" x14ac:dyDescent="0.2">
      <c r="A519" s="2"/>
      <c r="B519" s="3"/>
    </row>
    <row r="520" spans="1:2" x14ac:dyDescent="0.2">
      <c r="A520" s="2"/>
      <c r="B520" s="3"/>
    </row>
    <row r="521" spans="1:2" x14ac:dyDescent="0.2">
      <c r="A521" s="2"/>
      <c r="B521" s="3"/>
    </row>
    <row r="522" spans="1:2" x14ac:dyDescent="0.2">
      <c r="A522" s="2"/>
      <c r="B522" s="3"/>
    </row>
    <row r="523" spans="1:2" x14ac:dyDescent="0.2">
      <c r="A523" s="2"/>
      <c r="B523" s="3"/>
    </row>
    <row r="524" spans="1:2" x14ac:dyDescent="0.2">
      <c r="A524" s="2"/>
      <c r="B524" s="3"/>
    </row>
    <row r="525" spans="1:2" x14ac:dyDescent="0.2">
      <c r="A525" s="2"/>
      <c r="B525" s="3"/>
    </row>
    <row r="526" spans="1:2" x14ac:dyDescent="0.2">
      <c r="A526" s="2"/>
      <c r="B526" s="3"/>
    </row>
    <row r="527" spans="1:2" x14ac:dyDescent="0.2">
      <c r="A527" s="2"/>
      <c r="B527" s="3"/>
    </row>
    <row r="528" spans="1:2" x14ac:dyDescent="0.2">
      <c r="A528" s="2"/>
      <c r="B528" s="3"/>
    </row>
    <row r="529" spans="1:2" x14ac:dyDescent="0.2">
      <c r="A529" s="2"/>
      <c r="B529" s="3"/>
    </row>
    <row r="530" spans="1:2" x14ac:dyDescent="0.2">
      <c r="A530" s="2"/>
      <c r="B530" s="3"/>
    </row>
    <row r="531" spans="1:2" x14ac:dyDescent="0.2">
      <c r="A531" s="2"/>
      <c r="B531" s="3"/>
    </row>
    <row r="532" spans="1:2" x14ac:dyDescent="0.2">
      <c r="A532" s="2"/>
      <c r="B532" s="3"/>
    </row>
    <row r="533" spans="1:2" x14ac:dyDescent="0.2">
      <c r="A533" s="2"/>
      <c r="B533" s="3"/>
    </row>
    <row r="534" spans="1:2" x14ac:dyDescent="0.2">
      <c r="A534" s="2"/>
      <c r="B534" s="3"/>
    </row>
    <row r="535" spans="1:2" x14ac:dyDescent="0.2">
      <c r="A535" s="2"/>
      <c r="B535" s="3"/>
    </row>
    <row r="536" spans="1:2" x14ac:dyDescent="0.2">
      <c r="A536" s="2"/>
      <c r="B536" s="3"/>
    </row>
    <row r="537" spans="1:2" x14ac:dyDescent="0.2">
      <c r="A537" s="2"/>
      <c r="B537" s="3"/>
    </row>
    <row r="538" spans="1:2" x14ac:dyDescent="0.2">
      <c r="A538" s="2"/>
      <c r="B538" s="3"/>
    </row>
    <row r="539" spans="1:2" x14ac:dyDescent="0.2">
      <c r="A539" s="2"/>
      <c r="B539" s="3"/>
    </row>
    <row r="540" spans="1:2" x14ac:dyDescent="0.2">
      <c r="A540" s="2"/>
      <c r="B540" s="3"/>
    </row>
    <row r="541" spans="1:2" x14ac:dyDescent="0.2">
      <c r="A541" s="2"/>
      <c r="B541" s="3"/>
    </row>
    <row r="542" spans="1:2" x14ac:dyDescent="0.2">
      <c r="A542" s="2"/>
      <c r="B542" s="3"/>
    </row>
    <row r="543" spans="1:2" x14ac:dyDescent="0.2">
      <c r="A543" s="2"/>
      <c r="B543" s="3"/>
    </row>
    <row r="544" spans="1:2" x14ac:dyDescent="0.2">
      <c r="A544" s="2"/>
      <c r="B544" s="3"/>
    </row>
    <row r="545" spans="1:2" x14ac:dyDescent="0.2">
      <c r="A545" s="2"/>
      <c r="B545" s="3"/>
    </row>
    <row r="546" spans="1:2" x14ac:dyDescent="0.2">
      <c r="A546" s="2"/>
      <c r="B546" s="3"/>
    </row>
    <row r="547" spans="1:2" x14ac:dyDescent="0.2">
      <c r="A547" s="2"/>
      <c r="B547" s="3"/>
    </row>
    <row r="548" spans="1:2" x14ac:dyDescent="0.2">
      <c r="A548" s="2"/>
      <c r="B548" s="3"/>
    </row>
    <row r="549" spans="1:2" x14ac:dyDescent="0.2">
      <c r="A549" s="2"/>
      <c r="B549" s="3"/>
    </row>
    <row r="550" spans="1:2" x14ac:dyDescent="0.2">
      <c r="A550" s="2"/>
      <c r="B550" s="3"/>
    </row>
    <row r="551" spans="1:2" x14ac:dyDescent="0.2">
      <c r="A551" s="2"/>
      <c r="B551" s="3"/>
    </row>
    <row r="552" spans="1:2" x14ac:dyDescent="0.2">
      <c r="A552" s="2"/>
      <c r="B552" s="3"/>
    </row>
    <row r="553" spans="1:2" x14ac:dyDescent="0.2">
      <c r="A553" s="2"/>
      <c r="B553" s="3"/>
    </row>
    <row r="554" spans="1:2" x14ac:dyDescent="0.2">
      <c r="A554" s="2"/>
      <c r="B554" s="3"/>
    </row>
    <row r="555" spans="1:2" x14ac:dyDescent="0.2">
      <c r="A555" s="2"/>
      <c r="B555" s="3"/>
    </row>
    <row r="556" spans="1:2" x14ac:dyDescent="0.2">
      <c r="A556" s="2"/>
      <c r="B556" s="3"/>
    </row>
    <row r="557" spans="1:2" x14ac:dyDescent="0.2">
      <c r="A557" s="2"/>
      <c r="B557" s="3"/>
    </row>
    <row r="558" spans="1:2" x14ac:dyDescent="0.2">
      <c r="A558" s="2"/>
      <c r="B558" s="3"/>
    </row>
    <row r="559" spans="1:2" x14ac:dyDescent="0.2">
      <c r="A559" s="2"/>
      <c r="B559" s="3"/>
    </row>
    <row r="560" spans="1:2" x14ac:dyDescent="0.2">
      <c r="A560" s="2"/>
      <c r="B560" s="3"/>
    </row>
    <row r="561" spans="1:2" x14ac:dyDescent="0.2">
      <c r="A561" s="2"/>
      <c r="B561" s="3"/>
    </row>
    <row r="562" spans="1:2" x14ac:dyDescent="0.2">
      <c r="A562" s="2"/>
      <c r="B562" s="3"/>
    </row>
    <row r="563" spans="1:2" x14ac:dyDescent="0.2">
      <c r="A563" s="2"/>
      <c r="B563" s="3"/>
    </row>
    <row r="564" spans="1:2" x14ac:dyDescent="0.2">
      <c r="A564" s="2"/>
      <c r="B564" s="3"/>
    </row>
    <row r="565" spans="1:2" x14ac:dyDescent="0.2">
      <c r="A565" s="2"/>
      <c r="B565" s="3"/>
    </row>
    <row r="566" spans="1:2" x14ac:dyDescent="0.2">
      <c r="A566" s="2"/>
      <c r="B566" s="3"/>
    </row>
    <row r="567" spans="1:2" x14ac:dyDescent="0.2">
      <c r="A567" s="2"/>
      <c r="B567" s="3"/>
    </row>
    <row r="568" spans="1:2" x14ac:dyDescent="0.2">
      <c r="A568" s="2"/>
      <c r="B568" s="3"/>
    </row>
    <row r="569" spans="1:2" x14ac:dyDescent="0.2">
      <c r="A569" s="2"/>
      <c r="B569" s="3"/>
    </row>
    <row r="570" spans="1:2" x14ac:dyDescent="0.2">
      <c r="A570" s="2"/>
      <c r="B570" s="3"/>
    </row>
    <row r="571" spans="1:2" x14ac:dyDescent="0.2">
      <c r="A571" s="2"/>
      <c r="B571" s="3"/>
    </row>
    <row r="572" spans="1:2" x14ac:dyDescent="0.2">
      <c r="A572" s="2"/>
      <c r="B572" s="3"/>
    </row>
    <row r="573" spans="1:2" x14ac:dyDescent="0.2">
      <c r="A573" s="2"/>
      <c r="B573" s="3"/>
    </row>
    <row r="574" spans="1:2" x14ac:dyDescent="0.2">
      <c r="A574" s="2"/>
      <c r="B574" s="3"/>
    </row>
    <row r="575" spans="1:2" x14ac:dyDescent="0.2">
      <c r="A575" s="2"/>
      <c r="B575" s="3"/>
    </row>
    <row r="576" spans="1:2" x14ac:dyDescent="0.2">
      <c r="A576" s="2"/>
      <c r="B576" s="3"/>
    </row>
    <row r="577" spans="1:2" x14ac:dyDescent="0.2">
      <c r="A577" s="2"/>
      <c r="B577" s="3"/>
    </row>
    <row r="578" spans="1:2" x14ac:dyDescent="0.2">
      <c r="A578" s="2"/>
      <c r="B578" s="3"/>
    </row>
    <row r="579" spans="1:2" x14ac:dyDescent="0.2">
      <c r="A579" s="2"/>
      <c r="B579" s="3"/>
    </row>
    <row r="580" spans="1:2" x14ac:dyDescent="0.2">
      <c r="A580" s="2"/>
      <c r="B580" s="3"/>
    </row>
    <row r="581" spans="1:2" x14ac:dyDescent="0.2">
      <c r="A581" s="2"/>
      <c r="B581" s="3"/>
    </row>
    <row r="582" spans="1:2" x14ac:dyDescent="0.2">
      <c r="A582" s="2"/>
      <c r="B582" s="3"/>
    </row>
    <row r="583" spans="1:2" x14ac:dyDescent="0.2">
      <c r="A583" s="2"/>
      <c r="B583" s="3"/>
    </row>
    <row r="584" spans="1:2" x14ac:dyDescent="0.2">
      <c r="A584" s="2"/>
      <c r="B584" s="3"/>
    </row>
    <row r="585" spans="1:2" x14ac:dyDescent="0.2">
      <c r="A585" s="2"/>
      <c r="B585" s="3"/>
    </row>
    <row r="586" spans="1:2" x14ac:dyDescent="0.2">
      <c r="A586" s="2"/>
      <c r="B586" s="3"/>
    </row>
    <row r="587" spans="1:2" x14ac:dyDescent="0.2">
      <c r="A587" s="2"/>
      <c r="B587" s="3"/>
    </row>
    <row r="588" spans="1:2" x14ac:dyDescent="0.2">
      <c r="A588" s="2"/>
      <c r="B588" s="3"/>
    </row>
    <row r="589" spans="1:2" x14ac:dyDescent="0.2">
      <c r="A589" s="2"/>
      <c r="B589" s="3"/>
    </row>
    <row r="590" spans="1:2" x14ac:dyDescent="0.2">
      <c r="A590" s="2"/>
      <c r="B590" s="3"/>
    </row>
    <row r="591" spans="1:2" x14ac:dyDescent="0.2">
      <c r="A591" s="2"/>
      <c r="B591" s="3"/>
    </row>
    <row r="592" spans="1:2" x14ac:dyDescent="0.2">
      <c r="A592" s="2"/>
      <c r="B592" s="3"/>
    </row>
    <row r="593" spans="1:2" x14ac:dyDescent="0.2">
      <c r="A593" s="2"/>
      <c r="B593" s="3"/>
    </row>
    <row r="594" spans="1:2" x14ac:dyDescent="0.2">
      <c r="A594" s="2"/>
      <c r="B594" s="3"/>
    </row>
    <row r="595" spans="1:2" x14ac:dyDescent="0.2">
      <c r="A595" s="2"/>
      <c r="B595" s="3"/>
    </row>
    <row r="596" spans="1:2" x14ac:dyDescent="0.2">
      <c r="A596" s="2"/>
      <c r="B596" s="3"/>
    </row>
    <row r="597" spans="1:2" x14ac:dyDescent="0.2">
      <c r="A597" s="2"/>
      <c r="B597" s="3"/>
    </row>
    <row r="598" spans="1:2" x14ac:dyDescent="0.2">
      <c r="A598" s="2"/>
      <c r="B598" s="3"/>
    </row>
    <row r="599" spans="1:2" x14ac:dyDescent="0.2">
      <c r="A599" s="2"/>
      <c r="B599" s="3"/>
    </row>
    <row r="600" spans="1:2" x14ac:dyDescent="0.2">
      <c r="A600" s="2"/>
      <c r="B600" s="3"/>
    </row>
    <row r="601" spans="1:2" x14ac:dyDescent="0.2">
      <c r="A601" s="2"/>
      <c r="B601" s="3"/>
    </row>
    <row r="602" spans="1:2" x14ac:dyDescent="0.2">
      <c r="A602" s="2"/>
      <c r="B602" s="3"/>
    </row>
    <row r="603" spans="1:2" x14ac:dyDescent="0.2">
      <c r="A603" s="2"/>
      <c r="B603" s="3"/>
    </row>
    <row r="604" spans="1:2" x14ac:dyDescent="0.2">
      <c r="A604" s="2"/>
      <c r="B604" s="3"/>
    </row>
    <row r="605" spans="1:2" x14ac:dyDescent="0.2">
      <c r="A605" s="2"/>
      <c r="B605" s="3"/>
    </row>
    <row r="606" spans="1:2" x14ac:dyDescent="0.2">
      <c r="A606" s="2"/>
      <c r="B606" s="3"/>
    </row>
    <row r="607" spans="1:2" x14ac:dyDescent="0.2">
      <c r="A607" s="2"/>
      <c r="B607" s="3"/>
    </row>
    <row r="608" spans="1:2" x14ac:dyDescent="0.2">
      <c r="A608" s="2"/>
      <c r="B608" s="3"/>
    </row>
    <row r="609" spans="1:2" x14ac:dyDescent="0.2">
      <c r="A609" s="2"/>
      <c r="B609" s="3"/>
    </row>
    <row r="612" spans="1:2" x14ac:dyDescent="0.2">
      <c r="A612" s="8" t="s">
        <v>1</v>
      </c>
    </row>
    <row r="613" spans="1:2" x14ac:dyDescent="0.2">
      <c r="A613" s="8" t="s">
        <v>2</v>
      </c>
    </row>
    <row r="614" spans="1:2" x14ac:dyDescent="0.2">
      <c r="A614" s="8" t="s">
        <v>3</v>
      </c>
    </row>
    <row r="615" spans="1:2" x14ac:dyDescent="0.2">
      <c r="A615" s="8" t="s">
        <v>4</v>
      </c>
    </row>
    <row r="616" spans="1:2" x14ac:dyDescent="0.2">
      <c r="A616" s="8" t="s">
        <v>5</v>
      </c>
    </row>
    <row r="617" spans="1:2" x14ac:dyDescent="0.2">
      <c r="A617" s="8" t="s">
        <v>6</v>
      </c>
    </row>
    <row r="618" spans="1:2" x14ac:dyDescent="0.2">
      <c r="A618" s="8" t="s">
        <v>7</v>
      </c>
    </row>
    <row r="619" spans="1:2" x14ac:dyDescent="0.2">
      <c r="A619" s="8" t="s">
        <v>8</v>
      </c>
    </row>
    <row r="620" spans="1:2" x14ac:dyDescent="0.2">
      <c r="A620" s="8" t="s">
        <v>9</v>
      </c>
    </row>
    <row r="621" spans="1:2" x14ac:dyDescent="0.2">
      <c r="A621" s="8" t="s">
        <v>10</v>
      </c>
    </row>
    <row r="622" spans="1:2" x14ac:dyDescent="0.2">
      <c r="A622" s="8" t="s">
        <v>11</v>
      </c>
    </row>
    <row r="623" spans="1:2" x14ac:dyDescent="0.2">
      <c r="A623" s="8" t="s">
        <v>12</v>
      </c>
    </row>
    <row r="624" spans="1:2" x14ac:dyDescent="0.2">
      <c r="A624" s="8" t="s">
        <v>13</v>
      </c>
    </row>
    <row r="625" spans="1:1" x14ac:dyDescent="0.2">
      <c r="A625" s="8" t="s">
        <v>14</v>
      </c>
    </row>
    <row r="626" spans="1:1" x14ac:dyDescent="0.2">
      <c r="A626" s="8" t="s">
        <v>15</v>
      </c>
    </row>
    <row r="627" spans="1:1" x14ac:dyDescent="0.2">
      <c r="A627" s="8" t="s">
        <v>16</v>
      </c>
    </row>
  </sheetData>
  <mergeCells count="8">
    <mergeCell ref="T3:V3"/>
    <mergeCell ref="W3:Y3"/>
    <mergeCell ref="B3:C3"/>
    <mergeCell ref="E3:G3"/>
    <mergeCell ref="H3:J3"/>
    <mergeCell ref="K3:M3"/>
    <mergeCell ref="N3:P3"/>
    <mergeCell ref="Q3:S3"/>
  </mergeCells>
  <pageMargins left="0.78740157499999996" right="0.78740157499999996" top="0.984251969" bottom="0.984251969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452AC-98CA-4A31-A16C-BD6C4860AF2C}">
  <sheetPr>
    <pageSetUpPr fitToPage="1"/>
  </sheetPr>
  <dimension ref="A2:Y51"/>
  <sheetViews>
    <sheetView tabSelected="1" zoomScaleNormal="100" workbookViewId="0">
      <selection activeCell="K10" sqref="K10"/>
    </sheetView>
  </sheetViews>
  <sheetFormatPr baseColWidth="10" defaultRowHeight="12.75" x14ac:dyDescent="0.2"/>
  <cols>
    <col min="1" max="1" width="22.85546875" customWidth="1"/>
  </cols>
  <sheetData>
    <row r="2" spans="1:25" ht="13.5" thickBot="1" x14ac:dyDescent="0.25">
      <c r="B2" s="53" t="s">
        <v>79</v>
      </c>
      <c r="C2" s="53"/>
      <c r="D2" s="53"/>
      <c r="E2" s="53"/>
      <c r="F2" s="53"/>
      <c r="G2" s="53"/>
      <c r="H2" s="53"/>
      <c r="I2" s="53"/>
    </row>
    <row r="3" spans="1:25" x14ac:dyDescent="0.2">
      <c r="A3" s="33"/>
      <c r="B3" s="51" t="s">
        <v>17</v>
      </c>
      <c r="C3" s="51"/>
      <c r="D3" s="51"/>
      <c r="E3" s="51"/>
      <c r="F3" s="51" t="s">
        <v>18</v>
      </c>
      <c r="G3" s="51"/>
      <c r="H3" s="51"/>
      <c r="I3" s="52"/>
      <c r="K3" s="8"/>
      <c r="L3" s="21" t="s">
        <v>89</v>
      </c>
      <c r="M3" s="22"/>
      <c r="N3" s="22"/>
      <c r="O3" s="22"/>
      <c r="P3" s="23"/>
      <c r="R3" s="21" t="s">
        <v>90</v>
      </c>
      <c r="S3" s="22"/>
      <c r="T3" s="22"/>
      <c r="U3" s="22"/>
      <c r="V3" s="23"/>
      <c r="X3" s="4" t="s">
        <v>34</v>
      </c>
      <c r="Y3" s="10" t="s">
        <v>35</v>
      </c>
    </row>
    <row r="4" spans="1:25" x14ac:dyDescent="0.2">
      <c r="A4" s="24"/>
      <c r="B4" s="8"/>
      <c r="C4" s="8"/>
      <c r="D4" s="8"/>
      <c r="E4" s="8"/>
      <c r="F4" s="8"/>
      <c r="G4" s="8"/>
      <c r="H4" s="8"/>
      <c r="I4" s="25"/>
      <c r="K4" s="8"/>
      <c r="L4" s="24"/>
      <c r="M4" s="8"/>
      <c r="N4" s="8"/>
      <c r="O4" s="8"/>
      <c r="P4" s="25"/>
      <c r="R4" s="24"/>
      <c r="S4" s="8"/>
      <c r="T4" s="8"/>
      <c r="U4" s="8"/>
      <c r="V4" s="25"/>
      <c r="X4" s="4"/>
      <c r="Y4" s="10" t="s">
        <v>38</v>
      </c>
    </row>
    <row r="5" spans="1:25" x14ac:dyDescent="0.2">
      <c r="A5" s="24"/>
      <c r="B5" s="4" t="s">
        <v>30</v>
      </c>
      <c r="C5" s="4" t="s">
        <v>31</v>
      </c>
      <c r="D5" s="4" t="s">
        <v>32</v>
      </c>
      <c r="E5" s="4" t="s">
        <v>33</v>
      </c>
      <c r="F5" s="4" t="s">
        <v>30</v>
      </c>
      <c r="G5" s="4" t="s">
        <v>31</v>
      </c>
      <c r="H5" s="4" t="s">
        <v>32</v>
      </c>
      <c r="I5" s="34" t="s">
        <v>33</v>
      </c>
      <c r="K5" s="8"/>
      <c r="L5" s="24" t="s">
        <v>46</v>
      </c>
      <c r="M5" s="13">
        <f>CORREL('World+EM-Daten USD'!B246:B258,'World+EM-Daten USD'!C246:C258)</f>
        <v>-0.34834103895288138</v>
      </c>
      <c r="N5" s="13"/>
      <c r="O5" s="8" t="s">
        <v>56</v>
      </c>
      <c r="P5" s="26">
        <f>CORREL('World+EM-Daten USD'!B126:B258,'World+EM-Daten USD'!C126:C258)</f>
        <v>0.87278132866117319</v>
      </c>
      <c r="R5" s="24">
        <v>2021</v>
      </c>
      <c r="S5" s="13">
        <f>CORREL('World+EM-Daten USD'!B246:B258,'World+EM-Daten USD'!C246:C258)</f>
        <v>-0.34834103895288138</v>
      </c>
      <c r="T5" s="8"/>
      <c r="U5" s="8">
        <v>2010</v>
      </c>
      <c r="V5" s="26">
        <f>CORREL('World+EM-Daten USD'!B114:B126,'World+EM-Daten USD'!C114:C126)</f>
        <v>0.90518805628925125</v>
      </c>
    </row>
    <row r="6" spans="1:25" x14ac:dyDescent="0.2">
      <c r="A6" s="35" t="s">
        <v>72</v>
      </c>
      <c r="B6" s="6">
        <f>MAX('World+EM-Daten USD'!E18:E258)</f>
        <v>0.5429975429975431</v>
      </c>
      <c r="C6" s="6">
        <f>MAX('World+EM-Daten USD'!H66:H258)</f>
        <v>1.4859216583354518</v>
      </c>
      <c r="D6" s="6">
        <f>MAX('World+EM-Daten USD'!N126:N258)</f>
        <v>2.4107430314326868</v>
      </c>
      <c r="E6" s="6">
        <f>MAX('World+EM-Daten USD'!T5:T258)</f>
        <v>2.8837241699558853</v>
      </c>
      <c r="F6" s="6">
        <f>MAX('World+EM-Daten USD'!F18:F258)</f>
        <v>0.91630404286570899</v>
      </c>
      <c r="G6" s="6">
        <f>MAX('World+EM-Daten USD'!I66:I258)</f>
        <v>4.3521875318037377</v>
      </c>
      <c r="H6" s="6">
        <f>MAX('World+EM-Daten USD'!O126:O258)</f>
        <v>3.8275488700795188</v>
      </c>
      <c r="I6" s="36">
        <f>MAX('World+EM-Daten USD'!U5:U258)</f>
        <v>5.2098008178340596</v>
      </c>
      <c r="K6" s="8"/>
      <c r="L6" s="24" t="s">
        <v>47</v>
      </c>
      <c r="M6" s="13">
        <f>CORREL('World+EM-Daten USD'!B234:B258,'World+EM-Daten USD'!C234:C258)</f>
        <v>0.88993674394118627</v>
      </c>
      <c r="N6" s="13"/>
      <c r="O6" s="8" t="s">
        <v>57</v>
      </c>
      <c r="P6" s="26">
        <f>CORREL('World+EM-Daten USD'!B114:B258,'World+EM-Daten USD'!C114:C258)</f>
        <v>0.87728841431658433</v>
      </c>
      <c r="R6" s="24">
        <v>2020</v>
      </c>
      <c r="S6" s="13">
        <f>CORREL('World+EM-Daten USD'!B234:B246,'World+EM-Daten USD'!C234:C246)</f>
        <v>0.97164235447939651</v>
      </c>
      <c r="T6" s="8"/>
      <c r="U6" s="8">
        <v>2009</v>
      </c>
      <c r="V6" s="26">
        <f>CORREL('World+EM-Daten USD'!B102:B114,'World+EM-Daten USD'!C102:C114)</f>
        <v>0.97479830412806157</v>
      </c>
    </row>
    <row r="7" spans="1:25" x14ac:dyDescent="0.2">
      <c r="A7" s="35" t="s">
        <v>73</v>
      </c>
      <c r="B7" s="6">
        <f>MIN('World+EM-Daten USD'!E18:E258)</f>
        <v>-0.4711917562724014</v>
      </c>
      <c r="C7" s="6">
        <f>MIN('World+EM-Daten USD'!H66:H258)</f>
        <v>-0.22712241757522189</v>
      </c>
      <c r="D7" s="6">
        <f>MIN('World+EM-Daten USD'!N126:N258)</f>
        <v>0.25619999999999998</v>
      </c>
      <c r="E7" s="6">
        <f>MIN('World+EM-Daten USD'!T5:T258)</f>
        <v>0.67054529756882442</v>
      </c>
      <c r="F7" s="6">
        <f>MIN('World+EM-Daten USD'!F18:F258)</f>
        <v>-0.56556126335705148</v>
      </c>
      <c r="G7" s="6">
        <f>MIN('World+EM-Daten USD'!I66:I258)</f>
        <v>-0.24860816776782324</v>
      </c>
      <c r="H7" s="6">
        <f>MIN('World+EM-Daten USD'!O126:O258)</f>
        <v>6.1414295070883806E-2</v>
      </c>
      <c r="I7" s="36">
        <f>MIN('World+EM-Daten USD'!U5:U258)</f>
        <v>0.92166328100565176</v>
      </c>
      <c r="K7" s="8"/>
      <c r="L7" s="24" t="s">
        <v>48</v>
      </c>
      <c r="M7" s="13">
        <f>CORREL('World+EM-Daten USD'!B222:B258,'World+EM-Daten USD'!C222:C258)</f>
        <v>0.91806944333675766</v>
      </c>
      <c r="N7" s="13"/>
      <c r="O7" s="8" t="s">
        <v>58</v>
      </c>
      <c r="P7" s="26">
        <f>CORREL('World+EM-Daten USD'!B102:B258,'World+EM-Daten USD'!C102:C258)</f>
        <v>0.88675775004000534</v>
      </c>
      <c r="R7" s="24">
        <v>2019</v>
      </c>
      <c r="S7" s="13">
        <f>CORREL('World+EM-Daten USD'!B222:B234,'World+EM-Daten USD'!C222:C234)</f>
        <v>0.76600245491339303</v>
      </c>
      <c r="T7" s="8"/>
      <c r="U7" s="8">
        <v>2008</v>
      </c>
      <c r="V7" s="26">
        <f>CORREL('World+EM-Daten USD'!B90:B102,'World+EM-Daten USD'!C90:C102)</f>
        <v>0.99384053576080122</v>
      </c>
    </row>
    <row r="8" spans="1:25" x14ac:dyDescent="0.2">
      <c r="A8" s="35" t="s">
        <v>23</v>
      </c>
      <c r="B8" s="7">
        <f>STDEV('World+EM-Daten USD'!E18:E258)</f>
        <v>0.1759432434971159</v>
      </c>
      <c r="C8" s="7"/>
      <c r="D8" s="8"/>
      <c r="E8" s="8"/>
      <c r="F8" s="6">
        <f>STDEV('World+EM-Daten USD'!F18:F258)</f>
        <v>0.25951616550766138</v>
      </c>
      <c r="G8" s="8"/>
      <c r="H8" s="8"/>
      <c r="I8" s="25"/>
      <c r="K8" s="8"/>
      <c r="L8" s="24" t="s">
        <v>49</v>
      </c>
      <c r="M8" s="13">
        <f>CORREL('World+EM-Daten USD'!B210:B258,'World+EM-Daten USD'!C210:C258)</f>
        <v>0.88036511638949244</v>
      </c>
      <c r="N8" s="13"/>
      <c r="O8" s="8" t="s">
        <v>59</v>
      </c>
      <c r="P8" s="26">
        <f>CORREL('World+EM-Daten USD'!B90:B258,'World+EM-Daten USD'!C90:C258)</f>
        <v>0.88148312394223205</v>
      </c>
      <c r="R8" s="24">
        <v>2018</v>
      </c>
      <c r="S8" s="13">
        <f>CORREL('World+EM-Daten USD'!B210:B222,'World+EM-Daten USD'!C210:C222)</f>
        <v>0.47822059858708471</v>
      </c>
      <c r="T8" s="8"/>
      <c r="U8" s="8">
        <v>2007</v>
      </c>
      <c r="V8" s="26">
        <f>CORREL('World+EM-Daten USD'!B78:B90,'World+EM-Daten USD'!C78:C90)</f>
        <v>0.87989073786256333</v>
      </c>
    </row>
    <row r="9" spans="1:25" x14ac:dyDescent="0.2">
      <c r="A9" s="35" t="s">
        <v>24</v>
      </c>
      <c r="B9" s="6">
        <f>AVERAGE('World+EM-Daten USD'!E18:E258)</f>
        <v>8.8233171054028184E-2</v>
      </c>
      <c r="C9" s="6">
        <f>AVERAGE('World+EM-Daten USD'!H66:H258)</f>
        <v>0.47123187993967247</v>
      </c>
      <c r="D9" s="6">
        <f>AVERAGE('World+EM-Daten USD'!N126:N258)</f>
        <v>1.0123876800519214</v>
      </c>
      <c r="E9" s="6">
        <f>AVERAGE('World+EM-Daten USD'!T5:T258)</f>
        <v>1.7710640262085531</v>
      </c>
      <c r="F9" s="6">
        <f>AVERAGE('World+EM-Daten USD'!F18:F258)</f>
        <v>0.13101931602742789</v>
      </c>
      <c r="G9" s="6">
        <f>AVERAGE('World+EM-Daten USD'!I66:I258)</f>
        <v>0.74794057978009321</v>
      </c>
      <c r="H9" s="6">
        <f>AVERAGE('World+EM-Daten USD'!O126:O258)</f>
        <v>1.3583226034991069</v>
      </c>
      <c r="I9" s="36">
        <f>AVERAGE('World+EM-Daten USD'!U5:U258)</f>
        <v>2.5732958852511478</v>
      </c>
      <c r="K9" s="8"/>
      <c r="L9" s="24" t="s">
        <v>50</v>
      </c>
      <c r="M9" s="13">
        <f>CORREL('World+EM-Daten USD'!B198:B258,'World+EM-Daten USD'!C198:C258)</f>
        <v>0.89879875769835138</v>
      </c>
      <c r="N9" s="13"/>
      <c r="O9" s="8" t="s">
        <v>60</v>
      </c>
      <c r="P9" s="26">
        <f>CORREL('World+EM-Daten USD'!B78:B258,'World+EM-Daten USD'!C78:C258)</f>
        <v>0.87764354972601299</v>
      </c>
      <c r="R9" s="24">
        <v>2017</v>
      </c>
      <c r="S9" s="13">
        <f>CORREL('World+EM-Daten USD'!B198:B210,'World+EM-Daten USD'!C198:C210)</f>
        <v>0.98651677613624644</v>
      </c>
      <c r="T9" s="8"/>
      <c r="U9" s="8">
        <v>2006</v>
      </c>
      <c r="V9" s="26">
        <f>CORREL('World+EM-Daten USD'!B66:B78,'World+EM-Daten USD'!C66:C78)</f>
        <v>0.92641126362842452</v>
      </c>
    </row>
    <row r="10" spans="1:25" x14ac:dyDescent="0.2">
      <c r="A10" s="35" t="s">
        <v>39</v>
      </c>
      <c r="B10" s="6">
        <f>B9</f>
        <v>8.8233171054028184E-2</v>
      </c>
      <c r="C10" s="6">
        <f>AVERAGE('World+EM-Daten USD'!K6:K258)</f>
        <v>7.441734811232853E-2</v>
      </c>
      <c r="D10" s="6">
        <f>AVERAGE('World+EM-Daten USD'!Q6:Q258)</f>
        <v>6.9530568307958396E-2</v>
      </c>
      <c r="E10" s="6">
        <f>AVERAGE('World+EM-Daten USD'!W5:W258)</f>
        <v>6.9342325614557776E-2</v>
      </c>
      <c r="F10" s="6">
        <f>F9</f>
        <v>0.13101931602742789</v>
      </c>
      <c r="G10" s="6">
        <f>AVERAGE('World+EM-Daten USD'!L6:L258)</f>
        <v>9.7390353217691863E-2</v>
      </c>
      <c r="H10" s="6">
        <f>AVERAGE('World+EM-Daten USD'!R6:R258)</f>
        <v>7.7781364587557592E-2</v>
      </c>
      <c r="I10" s="36">
        <f>AVERAGE('World+EM-Daten USD'!X5:X258)</f>
        <v>8.5329115626126911E-2</v>
      </c>
      <c r="K10" s="8"/>
      <c r="L10" s="24" t="s">
        <v>51</v>
      </c>
      <c r="M10" s="13">
        <f>CORREL('World+EM-Daten USD'!B186:B258,'World+EM-Daten USD'!C186:C258)</f>
        <v>0.92539012592591763</v>
      </c>
      <c r="N10" s="13"/>
      <c r="O10" s="8" t="s">
        <v>61</v>
      </c>
      <c r="P10" s="26">
        <f>CORREL('World+EM-Daten USD'!B66:B258,'World+EM-Daten USD'!C66:C258)</f>
        <v>0.87430685822565668</v>
      </c>
      <c r="R10" s="24">
        <v>2016</v>
      </c>
      <c r="S10" s="13">
        <f>CORREL('World+EM-Daten USD'!B186:B198,'World+EM-Daten USD'!C186:C198)</f>
        <v>0.90558580016306378</v>
      </c>
      <c r="T10" s="8"/>
      <c r="U10" s="8">
        <v>2005</v>
      </c>
      <c r="V10" s="26">
        <f>CORREL('World+EM-Daten USD'!B54:B66,'World+EM-Daten USD'!C54:C66)</f>
        <v>0.982683041964306</v>
      </c>
    </row>
    <row r="11" spans="1:25" x14ac:dyDescent="0.2">
      <c r="A11" s="35" t="s">
        <v>44</v>
      </c>
      <c r="B11" s="7">
        <f>MEDIAN('World+EM-Daten USD'!E18:E258)</f>
        <v>0.11848198031469304</v>
      </c>
      <c r="C11" s="6">
        <f>MEDIAN('World+EM-Daten USD'!H66:H258)</f>
        <v>0.45842983281464855</v>
      </c>
      <c r="D11" s="7">
        <f>MEDIAN('World+EM-Daten USD'!N126:N258)</f>
        <v>0.92131312139169896</v>
      </c>
      <c r="E11" s="6">
        <f>MEDIAN('World+EM-Daten USD'!T5:T258)</f>
        <v>1.7769689261783186</v>
      </c>
      <c r="F11" s="7">
        <f>MEDIAN('World+EM-Daten USD'!F18:F258)</f>
        <v>0.14028816554362766</v>
      </c>
      <c r="G11" s="7">
        <f>MEDIAN('World+EM-Daten USD'!I66:I258)</f>
        <v>0.35134423280763194</v>
      </c>
      <c r="H11" s="6">
        <f>MEDIAN('World+EM-Daten USD'!O126:O258)</f>
        <v>0.71142098338525939</v>
      </c>
      <c r="I11" s="36">
        <f>MEDIAN('World+EM-Daten USD'!U5:U258)</f>
        <v>2.350657172481093</v>
      </c>
      <c r="J11" s="8"/>
      <c r="K11" s="8"/>
      <c r="L11" s="24" t="s">
        <v>52</v>
      </c>
      <c r="M11" s="13">
        <f>CORREL('World+EM-Daten USD'!B174:B258,'World+EM-Daten USD'!C174:C258)</f>
        <v>0.93135442540585123</v>
      </c>
      <c r="N11" s="13"/>
      <c r="O11" s="8" t="s">
        <v>62</v>
      </c>
      <c r="P11" s="26">
        <f>CORREL('World+EM-Daten USD'!B54:B258,'World+EM-Daten USD'!C54:C258)</f>
        <v>0.86446182107942227</v>
      </c>
      <c r="Q11" s="8"/>
      <c r="R11" s="24">
        <v>2015</v>
      </c>
      <c r="S11" s="13">
        <f>CORREL('World+EM-Daten USD'!B174:B186,'World+EM-Daten USD'!C174:C186)</f>
        <v>0.71652169855134662</v>
      </c>
      <c r="T11" s="8"/>
      <c r="U11" s="8">
        <v>2004</v>
      </c>
      <c r="V11" s="26">
        <f>CORREL('World+EM-Daten USD'!B42:B54,'World+EM-Daten USD'!C42:C54)</f>
        <v>0.93187111902235109</v>
      </c>
      <c r="W11" s="8"/>
      <c r="X11" s="8"/>
      <c r="Y11" s="8"/>
    </row>
    <row r="12" spans="1:25" x14ac:dyDescent="0.2">
      <c r="A12" s="35" t="s">
        <v>45</v>
      </c>
      <c r="B12" s="6">
        <f>B11</f>
        <v>0.11848198031469304</v>
      </c>
      <c r="C12" s="6">
        <f>MEDIAN('World+EM-Daten USD'!K6:K258)</f>
        <v>7.8393118567286146E-2</v>
      </c>
      <c r="D12" s="6">
        <f>MEDIAN('World+EM-Daten USD'!Q6:Q258)</f>
        <v>6.748016693733061E-2</v>
      </c>
      <c r="E12" s="6">
        <f>MEDIAN('World+EM-Daten USD'!W5:W258)</f>
        <v>7.0462360657010725E-2</v>
      </c>
      <c r="F12" s="6">
        <f>F11</f>
        <v>0.14028816554362766</v>
      </c>
      <c r="G12" s="6">
        <f>MEDIAN('World+EM-Daten USD'!L6:L258)</f>
        <v>6.2070139121604084E-2</v>
      </c>
      <c r="H12" s="6">
        <f>MEDIAN('World+EM-Daten USD'!R6:R258)</f>
        <v>5.5202193305576852E-2</v>
      </c>
      <c r="I12" s="36">
        <f>MEDIAN('World+EM-Daten USD'!X5:X258)</f>
        <v>8.394854390218498E-2</v>
      </c>
      <c r="J12" s="8"/>
      <c r="K12" s="8"/>
      <c r="L12" s="24" t="s">
        <v>53</v>
      </c>
      <c r="M12" s="13">
        <f>CORREL('World+EM-Daten USD'!B162:B258,'World+EM-Daten USD'!C162:C258)</f>
        <v>0.92502268561276757</v>
      </c>
      <c r="N12" s="13"/>
      <c r="O12" s="8" t="s">
        <v>63</v>
      </c>
      <c r="P12" s="26">
        <f>CORREL('World+EM-Daten USD'!B42:B258,'World+EM-Daten USD'!C42:C258)</f>
        <v>0.85910665936487385</v>
      </c>
      <c r="Q12" s="8"/>
      <c r="R12" s="24">
        <v>2014</v>
      </c>
      <c r="S12" s="13">
        <f>CORREL('World+EM-Daten USD'!B162:B174,'World+EM-Daten USD'!C162:C174)</f>
        <v>0.77924035116599133</v>
      </c>
      <c r="T12" s="8"/>
      <c r="U12" s="8">
        <v>2003</v>
      </c>
      <c r="V12" s="26">
        <f>CORREL('World+EM-Daten USD'!B30:B42,'World+EM-Daten USD'!C30:C42)</f>
        <v>0.98547093892157711</v>
      </c>
      <c r="W12" s="8"/>
      <c r="X12" s="8"/>
      <c r="Y12" s="8"/>
    </row>
    <row r="13" spans="1:25" x14ac:dyDescent="0.2">
      <c r="A13" s="35" t="s">
        <v>36</v>
      </c>
      <c r="B13" s="8">
        <f>COUNTIF('World+EM-Daten USD'!E18:E258,Y3)</f>
        <v>64</v>
      </c>
      <c r="C13" s="8">
        <f>COUNTIF('World+EM-Daten USD'!H66:H258,Y3)</f>
        <v>22</v>
      </c>
      <c r="D13" s="8">
        <f>COUNTIF('World+EM-Daten USD'!N126:N258,Y3)</f>
        <v>0</v>
      </c>
      <c r="E13" s="8">
        <f>COUNTIF('World+EM-Daten USD'!T5:T258,'World+EM-Auswertung USD'!Y3)</f>
        <v>0</v>
      </c>
      <c r="F13" s="8">
        <f>COUNTIF('World+EM-Daten USD'!F18:F258,Y3)</f>
        <v>76</v>
      </c>
      <c r="G13" s="8">
        <f>COUNTIF('World+EM-Daten USD'!I66:I258,Y3)</f>
        <v>26</v>
      </c>
      <c r="H13" s="8">
        <f>COUNTIF('World+EM-Daten USD'!O126:O258,Y3)</f>
        <v>0</v>
      </c>
      <c r="I13" s="25">
        <f>COUNTIF('World+EM-Daten USD'!U5:U258,'World+EM-Auswertung USD'!Y3)</f>
        <v>0</v>
      </c>
      <c r="K13" s="8"/>
      <c r="L13" s="24" t="s">
        <v>54</v>
      </c>
      <c r="M13" s="13">
        <f>CORREL('World+EM-Daten USD'!B150:B258,'World+EM-Daten USD'!C150:C258)</f>
        <v>0.9091369373703837</v>
      </c>
      <c r="N13" s="13"/>
      <c r="O13" s="8" t="s">
        <v>64</v>
      </c>
      <c r="P13" s="26">
        <f>CORREL('World+EM-Daten USD'!B30:B258,'World+EM-Daten USD'!C30:C258)</f>
        <v>0.86384794621284611</v>
      </c>
      <c r="R13" s="24">
        <v>2013</v>
      </c>
      <c r="S13" s="13">
        <f>CORREL('World+EM-Daten USD'!B150:B162,'World+EM-Daten USD'!C150:C162)</f>
        <v>-7.0955058471222729E-2</v>
      </c>
      <c r="T13" s="8"/>
      <c r="U13" s="8">
        <v>2002</v>
      </c>
      <c r="V13" s="26">
        <f>CORREL('World+EM-Daten USD'!B18:B30,'World+EM-Daten USD'!C18:C30)</f>
        <v>0.90273586878167633</v>
      </c>
    </row>
    <row r="14" spans="1:25" ht="13.5" thickBot="1" x14ac:dyDescent="0.25">
      <c r="A14" s="35" t="s">
        <v>37</v>
      </c>
      <c r="B14" s="8">
        <f>COUNTIF('World+EM-Daten USD'!E18:E258,Y4)</f>
        <v>177</v>
      </c>
      <c r="C14" s="8">
        <f>COUNTIF('World+EM-Daten USD'!H66:H258,Y4)</f>
        <v>171</v>
      </c>
      <c r="D14" s="8">
        <f>COUNTIF('World+EM-Daten USD'!N126:N258,Y4)</f>
        <v>133</v>
      </c>
      <c r="E14" s="8">
        <f>COUNTIF('World+EM-Daten USD'!T5:T258,Y4)</f>
        <v>73</v>
      </c>
      <c r="F14" s="8">
        <f>COUNTIF('World+EM-Daten USD'!F18:F258,Y4)</f>
        <v>165</v>
      </c>
      <c r="G14" s="8">
        <f>COUNTIF('World+EM-Daten USD'!I66:I258,Y4)</f>
        <v>167</v>
      </c>
      <c r="H14" s="8">
        <f>COUNTIF('World+EM-Daten USD'!O126:O258,Y4)</f>
        <v>133</v>
      </c>
      <c r="I14" s="25">
        <f>COUNTIF('World+EM-Daten USD'!U5:U258,'World+EM-Auswertung USD'!Y4)</f>
        <v>73</v>
      </c>
      <c r="K14" s="8"/>
      <c r="L14" s="27" t="s">
        <v>55</v>
      </c>
      <c r="M14" s="28">
        <f>CORREL('World+EM-Daten USD'!B138:B258,'World+EM-Daten USD'!C138:C258)</f>
        <v>0.90129240062678917</v>
      </c>
      <c r="N14" s="28"/>
      <c r="O14" s="8" t="s">
        <v>65</v>
      </c>
      <c r="P14" s="26">
        <f>CORREL('World+EM-Daten USD'!B18:B258,'World+EM-Daten USD'!C18:C258)</f>
        <v>0.86747355379633617</v>
      </c>
      <c r="R14" s="24">
        <v>2012</v>
      </c>
      <c r="S14" s="13">
        <f>CORREL('World+EM-Daten USD'!B138:B150,'World+EM-Daten USD'!C138:C150)</f>
        <v>0.82613571041619294</v>
      </c>
      <c r="T14" s="8"/>
      <c r="U14" s="8">
        <v>2001</v>
      </c>
      <c r="V14" s="26">
        <f>CORREL('World+EM-Daten USD'!B6:B18,'World+EM-Daten USD'!C6:C18)</f>
        <v>0.89827925894872585</v>
      </c>
    </row>
    <row r="15" spans="1:25" x14ac:dyDescent="0.2">
      <c r="A15" s="37" t="s">
        <v>42</v>
      </c>
      <c r="B15" s="12">
        <f>COUNTIF('World+EM-Daten USD'!G18:G258,Y4)</f>
        <v>101</v>
      </c>
      <c r="C15" s="12">
        <f>COUNTIF('World+EM-Daten USD'!J66:J258,Y4)</f>
        <v>103</v>
      </c>
      <c r="D15" s="12">
        <f>COUNTIF('World+EM-Daten USD'!P126:P258,Y4)</f>
        <v>76</v>
      </c>
      <c r="E15" s="12">
        <f>COUNTIF('World+EM-Daten USD'!V5:V258,'World+EM-Auswertung USD'!Y4)</f>
        <v>21</v>
      </c>
      <c r="F15" s="8"/>
      <c r="G15" s="8"/>
      <c r="H15" s="8"/>
      <c r="I15" s="25"/>
      <c r="J15" s="8"/>
      <c r="K15" s="8"/>
      <c r="L15" s="8"/>
      <c r="M15" s="8"/>
      <c r="N15" s="8"/>
      <c r="O15" s="21" t="s">
        <v>44</v>
      </c>
      <c r="P15" s="45">
        <f>MEDIAN(M5:M14,P5:P14)</f>
        <v>0.88092412016586219</v>
      </c>
      <c r="Q15" s="8"/>
      <c r="R15" s="24">
        <v>2011</v>
      </c>
      <c r="S15" s="13">
        <f>CORREL('World+EM-Daten USD'!B126:B138,'World+EM-Daten USD'!C126:C138)</f>
        <v>0.93488949161891832</v>
      </c>
      <c r="T15" s="8"/>
      <c r="U15" s="21" t="s">
        <v>44</v>
      </c>
      <c r="V15" s="46">
        <f>MEDIAN(S5:S15,V5:V14)</f>
        <v>0.90518805628925125</v>
      </c>
      <c r="W15" s="8"/>
      <c r="X15" s="8"/>
      <c r="Y15" s="8"/>
    </row>
    <row r="16" spans="1:25" ht="13.5" thickBot="1" x14ac:dyDescent="0.25">
      <c r="A16" s="38" t="s">
        <v>43</v>
      </c>
      <c r="B16" s="31">
        <f>COUNTIF('World+EM-Daten USD'!G18:G258,Y3)</f>
        <v>140</v>
      </c>
      <c r="C16" s="31">
        <f>COUNTIF('World+EM-Daten USD'!J66:J258,Y3)</f>
        <v>90</v>
      </c>
      <c r="D16" s="31">
        <f>COUNTIF('World+EM-Daten USD'!P126:P258,Y3)</f>
        <v>57</v>
      </c>
      <c r="E16" s="31">
        <f>COUNTIF('World+EM-Daten USD'!V5:V258,'World+EM-Auswertung USD'!Y3)</f>
        <v>52</v>
      </c>
      <c r="F16" s="29"/>
      <c r="G16" s="29"/>
      <c r="H16" s="29"/>
      <c r="I16" s="30"/>
      <c r="J16" s="8"/>
      <c r="K16" s="8"/>
      <c r="L16" s="8"/>
      <c r="M16" s="8"/>
      <c r="N16" s="8"/>
      <c r="O16" s="38" t="s">
        <v>66</v>
      </c>
      <c r="P16" s="32">
        <f>AVERAGE(M5:M14,P5:P14)</f>
        <v>0.82780883013598794</v>
      </c>
      <c r="Q16" s="8"/>
      <c r="R16" s="24"/>
      <c r="S16" s="8"/>
      <c r="T16" s="8"/>
      <c r="U16" s="37" t="s">
        <v>66</v>
      </c>
      <c r="V16" s="47">
        <f>AVERAGE(S5:S15,V5:V14)</f>
        <v>0.77745848875786971</v>
      </c>
      <c r="W16" s="8"/>
      <c r="X16" s="8"/>
      <c r="Y16" s="8"/>
    </row>
    <row r="17" spans="1:22" x14ac:dyDescent="0.2">
      <c r="R17" s="24"/>
      <c r="S17" s="8"/>
      <c r="T17" s="8"/>
      <c r="U17" s="37" t="s">
        <v>67</v>
      </c>
      <c r="V17" s="47">
        <f>MIN(S5:S15,V5:V14)</f>
        <v>-0.34834103895288138</v>
      </c>
    </row>
    <row r="18" spans="1:22" ht="13.5" thickBot="1" x14ac:dyDescent="0.25">
      <c r="R18" s="27"/>
      <c r="S18" s="29"/>
      <c r="T18" s="29"/>
      <c r="U18" s="38" t="s">
        <v>68</v>
      </c>
      <c r="V18" s="48">
        <f>MAX(S5:S15,V5:V14)</f>
        <v>0.99384053576080122</v>
      </c>
    </row>
    <row r="20" spans="1:22" ht="13.5" thickBot="1" x14ac:dyDescent="0.25"/>
    <row r="21" spans="1:22" x14ac:dyDescent="0.2">
      <c r="A21" s="33" t="s">
        <v>74</v>
      </c>
      <c r="B21" s="22" t="s">
        <v>46</v>
      </c>
      <c r="C21" s="22" t="s">
        <v>47</v>
      </c>
      <c r="D21" s="22" t="s">
        <v>48</v>
      </c>
      <c r="E21" s="22" t="s">
        <v>49</v>
      </c>
      <c r="F21" s="22" t="s">
        <v>50</v>
      </c>
      <c r="G21" s="22" t="s">
        <v>51</v>
      </c>
      <c r="H21" s="22" t="s">
        <v>52</v>
      </c>
      <c r="I21" s="22" t="s">
        <v>53</v>
      </c>
      <c r="J21" s="22" t="s">
        <v>54</v>
      </c>
      <c r="K21" s="22" t="s">
        <v>55</v>
      </c>
      <c r="L21" s="22" t="s">
        <v>56</v>
      </c>
      <c r="M21" s="22" t="s">
        <v>57</v>
      </c>
      <c r="N21" s="22" t="s">
        <v>58</v>
      </c>
      <c r="O21" s="22" t="s">
        <v>59</v>
      </c>
      <c r="P21" s="22" t="s">
        <v>60</v>
      </c>
      <c r="Q21" s="22" t="s">
        <v>61</v>
      </c>
      <c r="R21" s="22" t="s">
        <v>62</v>
      </c>
      <c r="S21" s="22" t="s">
        <v>63</v>
      </c>
      <c r="T21" s="22" t="s">
        <v>64</v>
      </c>
      <c r="U21" s="22" t="s">
        <v>65</v>
      </c>
      <c r="V21" s="39" t="s">
        <v>80</v>
      </c>
    </row>
    <row r="22" spans="1:22" x14ac:dyDescent="0.2">
      <c r="A22" s="24" t="s">
        <v>17</v>
      </c>
      <c r="B22" s="5">
        <f>('World+EM-Daten USD'!$B$258/'World+EM-Daten USD'!B$246)-1</f>
        <v>0.21817204768679277</v>
      </c>
      <c r="C22" s="6">
        <f>('World+EM-Daten USD'!$B$258/'World+EM-Daten USD'!B$234)-1</f>
        <v>0.4118907125859097</v>
      </c>
      <c r="D22" s="6">
        <f>('World+EM-Daten USD'!$B$258/'World+EM-Daten USD'!B$222)-1</f>
        <v>0.80256293579331062</v>
      </c>
      <c r="E22" s="6">
        <f>('World+EM-Daten USD'!$B$258/'World+EM-Daten USD'!B$210)-1</f>
        <v>0.64553716788909199</v>
      </c>
      <c r="F22" s="6">
        <f>('World+EM-Daten USD'!$B$258/'World+EM-Daten USD'!B$198)-1</f>
        <v>1.01413904852883</v>
      </c>
      <c r="G22" s="6">
        <f>('World+EM-Daten USD'!$B$258/'World+EM-Daten USD'!B$186)-1</f>
        <v>1.1654105031832009</v>
      </c>
      <c r="H22" s="6">
        <f>('World+EM-Daten USD'!$B$258/'World+EM-Daten USD'!B$174)-1</f>
        <v>1.1465415793189888</v>
      </c>
      <c r="I22" s="6">
        <f>('World+EM-Daten USD'!$B$258/'World+EM-Daten USD'!B$162)-1</f>
        <v>1.2525099940265587</v>
      </c>
      <c r="J22" s="6">
        <f>('World+EM-Daten USD'!$B$258/'World+EM-Daten USD'!B$150)-1</f>
        <v>1.8534186075277033</v>
      </c>
      <c r="K22" s="6">
        <f>('World+EM-Daten USD'!$B$258/'World+EM-Daten USD'!B$138)-1</f>
        <v>2.3049974717680768</v>
      </c>
      <c r="L22" s="6">
        <f>('World+EM-Daten USD'!$B$258/'World+EM-Daten USD'!B$126)-1</f>
        <v>2.1218834580480812</v>
      </c>
      <c r="M22" s="6">
        <f>('World+EM-Daten USD'!$B$258/'World+EM-Daten USD'!B$114)-1</f>
        <v>2.4891279204256302</v>
      </c>
      <c r="N22" s="6">
        <f>('World+EM-Daten USD'!$B$258/'World+EM-Daten USD'!B$102)-1</f>
        <v>3.535446639219133</v>
      </c>
      <c r="O22" s="6">
        <f>('World+EM-Daten USD'!$B$258/'World+EM-Daten USD'!B$90)-1</f>
        <v>1.688939017868162</v>
      </c>
      <c r="P22" s="6">
        <f>('World+EM-Daten USD'!$B$258/'World+EM-Daten USD'!B$78)-1</f>
        <v>1.9319004186602871</v>
      </c>
      <c r="Q22" s="6">
        <f>('World+EM-Daten USD'!$B$258/'World+EM-Daten USD'!B$66)-1</f>
        <v>2.5202279969480723</v>
      </c>
      <c r="R22" s="6">
        <f>('World+EM-Daten USD'!$B$258/'World+EM-Daten USD'!B$54)-1</f>
        <v>2.8541468064823641</v>
      </c>
      <c r="S22" s="6">
        <f>('World+EM-Daten USD'!$B$258/'World+EM-Daten USD'!B$42)-1</f>
        <v>3.4215184450257059</v>
      </c>
      <c r="T22" s="6">
        <f>('World+EM-Daten USD'!$B$258/'World+EM-Daten USD'!B$30)-1</f>
        <v>4.8852722252236029</v>
      </c>
      <c r="U22" s="6">
        <f>('World+EM-Daten USD'!$B$258/'World+EM-Daten USD'!B$18)-1</f>
        <v>3.7149538328363949</v>
      </c>
      <c r="V22" s="40">
        <f>('World+EM-Daten USD'!$B$258/'World+EM-Daten USD'!B$6)-1</f>
        <v>2.92171</v>
      </c>
    </row>
    <row r="23" spans="1:22" x14ac:dyDescent="0.2">
      <c r="A23" s="24" t="s">
        <v>18</v>
      </c>
      <c r="B23" s="5">
        <f>('World+EM-Daten USD'!$C$258/'World+EM-Daten USD'!C$246)-1</f>
        <v>-2.5417781551920315E-2</v>
      </c>
      <c r="C23" s="6">
        <f>('World+EM-Daten USD'!$C$258/'World+EM-Daten USD'!C$234)-1</f>
        <v>0.15299068343585032</v>
      </c>
      <c r="D23" s="6">
        <f>('World+EM-Daten USD'!$C$258/'World+EM-Daten USD'!C$222)-1</f>
        <v>0.36539255827317452</v>
      </c>
      <c r="E23" s="6">
        <f>('World+EM-Daten USD'!$C$258/'World+EM-Daten USD'!C$210)-1</f>
        <v>0.16647617440397644</v>
      </c>
      <c r="F23" s="6">
        <f>('World+EM-Daten USD'!$C$258/'World+EM-Daten USD'!C$198)-1</f>
        <v>0.60137426284751472</v>
      </c>
      <c r="G23" s="6">
        <f>('World+EM-Daten USD'!$C$258/'World+EM-Daten USD'!C$186)-1</f>
        <v>0.78051829063031475</v>
      </c>
      <c r="H23" s="6">
        <f>('World+EM-Daten USD'!$C$258/'World+EM-Daten USD'!C$174)-1</f>
        <v>0.514904575352223</v>
      </c>
      <c r="I23" s="6">
        <f>('World+EM-Daten USD'!$C$258/'World+EM-Daten USD'!C$162)-1</f>
        <v>0.48176496524978019</v>
      </c>
      <c r="J23" s="6">
        <f>('World+EM-Daten USD'!$C$258/'World+EM-Daten USD'!C$150)-1</f>
        <v>0.44321144953222902</v>
      </c>
      <c r="K23" s="6">
        <f>('World+EM-Daten USD'!$C$258/'World+EM-Daten USD'!C$138)-1</f>
        <v>0.7062112027736247</v>
      </c>
      <c r="L23" s="6">
        <f>('World+EM-Daten USD'!$C$258/'World+EM-Daten USD'!C$126)-1</f>
        <v>0.39186526778257025</v>
      </c>
      <c r="M23" s="6">
        <f>('World+EM-Daten USD'!$C$258/'World+EM-Daten USD'!C$114)-1</f>
        <v>0.65459629728362279</v>
      </c>
      <c r="N23" s="6">
        <f>('World+EM-Daten USD'!$C$258/'World+EM-Daten USD'!C$102)-1</f>
        <v>1.953550479742066</v>
      </c>
      <c r="O23" s="6">
        <f>('World+EM-Daten USD'!$C$258/'World+EM-Daten USD'!C$90)-1</f>
        <v>0.37835032857466566</v>
      </c>
      <c r="P23" s="6">
        <f>('World+EM-Daten USD'!$C$258/'World+EM-Daten USD'!C$78)-1</f>
        <v>0.92166328100565176</v>
      </c>
      <c r="Q23" s="6">
        <f>('World+EM-Daten USD'!$C$258/'World+EM-Daten USD'!C$66)-1</f>
        <v>1.5393616799215146</v>
      </c>
      <c r="R23" s="6">
        <f>('World+EM-Daten USD'!$C$258/'World+EM-Daten USD'!C$54)-1</f>
        <v>2.4027153877567002</v>
      </c>
      <c r="S23" s="6">
        <f>('World+EM-Daten USD'!$C$258/'World+EM-Daten USD'!C$42)-1</f>
        <v>3.2722209345610596</v>
      </c>
      <c r="T23" s="6">
        <f>('World+EM-Daten USD'!$C$258/'World+EM-Daten USD'!C$30)-1</f>
        <v>5.6568098495212036</v>
      </c>
      <c r="U23" s="6">
        <f>('World+EM-Daten USD'!$C$258/'World+EM-Daten USD'!C$18)-1</f>
        <v>5.2459927093494887</v>
      </c>
      <c r="V23" s="36">
        <f>('World+EM-Daten USD'!$C$258/'World+EM-Daten USD'!C$6)-1</f>
        <v>5.0826599999999997</v>
      </c>
    </row>
    <row r="24" spans="1:22" ht="15" x14ac:dyDescent="0.25">
      <c r="A24" s="24" t="s">
        <v>20</v>
      </c>
      <c r="B24" s="14">
        <f>B22-B23</f>
        <v>0.24358982923871308</v>
      </c>
      <c r="C24" s="14">
        <f>C22-C23</f>
        <v>0.25890002915005939</v>
      </c>
      <c r="D24" s="14">
        <f t="shared" ref="D24:U24" si="0">D22-D23</f>
        <v>0.4371703775201361</v>
      </c>
      <c r="E24" s="14">
        <f t="shared" si="0"/>
        <v>0.47906099348511555</v>
      </c>
      <c r="F24" s="14">
        <f t="shared" si="0"/>
        <v>0.41276478568131525</v>
      </c>
      <c r="G24" s="14">
        <f t="shared" si="0"/>
        <v>0.38489221255288619</v>
      </c>
      <c r="H24" s="14">
        <f t="shared" si="0"/>
        <v>0.63163700396676581</v>
      </c>
      <c r="I24" s="14">
        <f t="shared" si="0"/>
        <v>0.77074502877677853</v>
      </c>
      <c r="J24" s="14">
        <f t="shared" si="0"/>
        <v>1.4102071579954742</v>
      </c>
      <c r="K24" s="14">
        <f t="shared" si="0"/>
        <v>1.5987862689944521</v>
      </c>
      <c r="L24" s="14">
        <f t="shared" si="0"/>
        <v>1.730018190265511</v>
      </c>
      <c r="M24" s="14">
        <f t="shared" si="0"/>
        <v>1.8345316231420075</v>
      </c>
      <c r="N24" s="14">
        <f t="shared" si="0"/>
        <v>1.5818961594770671</v>
      </c>
      <c r="O24" s="14">
        <f t="shared" si="0"/>
        <v>1.3105886892934964</v>
      </c>
      <c r="P24" s="14">
        <f t="shared" si="0"/>
        <v>1.0102371376546353</v>
      </c>
      <c r="Q24" s="14">
        <f t="shared" si="0"/>
        <v>0.98086631702655769</v>
      </c>
      <c r="R24" s="14">
        <f t="shared" si="0"/>
        <v>0.45143141872566384</v>
      </c>
      <c r="S24" s="14">
        <f t="shared" si="0"/>
        <v>0.14929751046464634</v>
      </c>
      <c r="T24" s="15">
        <f t="shared" si="0"/>
        <v>-0.77153762429760064</v>
      </c>
      <c r="U24" s="15">
        <f t="shared" si="0"/>
        <v>-1.5310388765130938</v>
      </c>
      <c r="V24" s="41">
        <f>V22-V23</f>
        <v>-2.1609499999999997</v>
      </c>
    </row>
    <row r="25" spans="1:22" x14ac:dyDescent="0.2">
      <c r="A25" s="24" t="s">
        <v>75</v>
      </c>
      <c r="B25" s="6">
        <f>('World+EM-Daten USD'!$B$258/'World+EM-Daten USD'!B$246)^(1/1)-1</f>
        <v>0.21817204768679277</v>
      </c>
      <c r="C25" s="6">
        <f>('World+EM-Daten USD'!$B$258/'World+EM-Daten USD'!B$234)^(1/2)-1</f>
        <v>0.18823007561074201</v>
      </c>
      <c r="D25" s="6">
        <f>('World+EM-Daten USD'!$B$258/'World+EM-Daten USD'!B$222)^(1/3)-1</f>
        <v>0.21701746950590173</v>
      </c>
      <c r="E25" s="6">
        <f>('World+EM-Daten USD'!$B$258/'World+EM-Daten USD'!B$210)^(1/4)-1</f>
        <v>0.13260095646746017</v>
      </c>
      <c r="F25" s="6">
        <f>('World+EM-Daten USD'!$B$258/'World+EM-Daten USD'!B$198)^(1/5)-1</f>
        <v>0.15031793177342823</v>
      </c>
      <c r="G25" s="6">
        <f>('World+EM-Daten USD'!$B$258/'World+EM-Daten USD'!B$186)^(1/6)-1</f>
        <v>0.13742658077954584</v>
      </c>
      <c r="H25" s="6">
        <f>('World+EM-Daten USD'!$B$258/'World+EM-Daten USD'!B$174)^(1/7)-1</f>
        <v>0.11529904245454614</v>
      </c>
      <c r="I25" s="6">
        <f>('World+EM-Daten USD'!$B$258/'World+EM-Daten USD'!B$162)^(1/8)-1</f>
        <v>0.10683616471431034</v>
      </c>
      <c r="J25" s="6">
        <f>('World+EM-Daten USD'!$B$258/'World+EM-Daten USD'!B$150)^(1/9)-1</f>
        <v>0.1235597309754255</v>
      </c>
      <c r="K25" s="6">
        <f>('World+EM-Daten USD'!$B$258/'World+EM-Daten USD'!B$138)^(1/10)-1</f>
        <v>0.12698234655726681</v>
      </c>
      <c r="L25" s="6">
        <f>('World+EM-Daten USD'!$B$258/'World+EM-Daten USD'!B$126)^(1/11)-1</f>
        <v>0.10903939037176458</v>
      </c>
      <c r="M25" s="6">
        <f>('World+EM-Daten USD'!$B$258/'World+EM-Daten USD'!B$114)^(1/12)-1</f>
        <v>0.10975320428484148</v>
      </c>
      <c r="N25" s="6">
        <f>('World+EM-Daten USD'!$B$258/'World+EM-Daten USD'!B$102)^(1/13)-1</f>
        <v>0.12333485776822228</v>
      </c>
      <c r="O25" s="6">
        <f>('World+EM-Daten USD'!$B$258/'World+EM-Daten USD'!B$90)^(1/14)-1</f>
        <v>7.3209117998889406E-2</v>
      </c>
      <c r="P25" s="6">
        <f>('World+EM-Daten USD'!$B$258/'World+EM-Daten USD'!B$78)^(1/15)-1</f>
        <v>7.4343797917227894E-2</v>
      </c>
      <c r="Q25" s="6">
        <f>('World+EM-Daten USD'!$B$258/'World+EM-Daten USD'!B$66)^(1/16)-1</f>
        <v>8.1834119975219721E-2</v>
      </c>
      <c r="R25" s="6">
        <f>('World+EM-Daten USD'!$B$258/'World+EM-Daten USD'!B$54)^(1/17)-1</f>
        <v>8.2595874650509771E-2</v>
      </c>
      <c r="S25" s="6">
        <f>('World+EM-Daten USD'!$B$258/'World+EM-Daten USD'!B$42)^(1/18)-1</f>
        <v>8.608816201031888E-2</v>
      </c>
      <c r="T25" s="6">
        <f>('World+EM-Daten USD'!$B$258/'World+EM-Daten USD'!B$30)^(1/19)-1</f>
        <v>9.7776751822126196E-2</v>
      </c>
      <c r="U25" s="7">
        <f>('World+EM-Daten USD'!$B$258/'World+EM-Daten USD'!B$18)^(1/20)-1</f>
        <v>8.0622167435854486E-2</v>
      </c>
      <c r="V25" s="36">
        <f>('World+EM-Daten USD'!$B$258/'World+EM-Daten USD'!B$6)^(1/21)-1</f>
        <v>6.7236664713213212E-2</v>
      </c>
    </row>
    <row r="26" spans="1:22" x14ac:dyDescent="0.2">
      <c r="A26" s="24" t="s">
        <v>76</v>
      </c>
      <c r="B26" s="6">
        <f>('World+EM-Daten USD'!$C$258/'World+EM-Daten USD'!C$246)^(1/1)-1</f>
        <v>-2.5417781551920315E-2</v>
      </c>
      <c r="C26" s="6">
        <f>('World+EM-Daten USD'!$C$258/'World+EM-Daten USD'!C$234)^(1/2)-1</f>
        <v>7.3774037419349403E-2</v>
      </c>
      <c r="D26" s="6">
        <f>('World+EM-Daten USD'!$C$258/'World+EM-Daten USD'!C$222)^(1/3)-1</f>
        <v>0.10939407946336654</v>
      </c>
      <c r="E26" s="6">
        <f>('World+EM-Daten USD'!$C$258/'World+EM-Daten USD'!C$210)^(1/4)-1</f>
        <v>3.9247451453216398E-2</v>
      </c>
      <c r="F26" s="6">
        <f>('World+EM-Daten USD'!$C$258/'World+EM-Daten USD'!C$198)^(1/5)-1</f>
        <v>9.8749192371447858E-2</v>
      </c>
      <c r="G26" s="6">
        <f>('World+EM-Daten USD'!$C$258/'World+EM-Daten USD'!C$186)^(1/6)-1</f>
        <v>0.10092501527656705</v>
      </c>
      <c r="H26" s="6">
        <f>('World+EM-Daten USD'!$C$258/'World+EM-Daten USD'!C$174)^(1/7)-1</f>
        <v>6.1131789384373469E-2</v>
      </c>
      <c r="I26" s="6">
        <f>('World+EM-Daten USD'!$C$258/'World+EM-Daten USD'!C$162)^(1/8)-1</f>
        <v>5.0382349396896009E-2</v>
      </c>
      <c r="J26" s="6">
        <f>('World+EM-Daten USD'!$C$258/'World+EM-Daten USD'!C$150)^(1/9)-1</f>
        <v>4.160565607457678E-2</v>
      </c>
      <c r="K26" s="6">
        <f>('World+EM-Daten USD'!$C$258/'World+EM-Daten USD'!C$138)^(1/10)-1</f>
        <v>5.4880535622092941E-2</v>
      </c>
      <c r="L26" s="6">
        <f>('World+EM-Daten USD'!$C$258/'World+EM-Daten USD'!C$126)^(1/11)-1</f>
        <v>3.0514935988766645E-2</v>
      </c>
      <c r="M26" s="6">
        <f>('World+EM-Daten USD'!$C$258/'World+EM-Daten USD'!C$114)^(1/12)-1</f>
        <v>4.2855983613557358E-2</v>
      </c>
      <c r="N26" s="6">
        <f>('World+EM-Daten USD'!$C$258/'World+EM-Daten USD'!C$102)^(1/13)-1</f>
        <v>8.6876849317269134E-2</v>
      </c>
      <c r="O26" s="6">
        <f>('World+EM-Daten USD'!$C$258/'World+EM-Daten USD'!C$90)^(1/14)-1</f>
        <v>2.3185220133340012E-2</v>
      </c>
      <c r="P26" s="6">
        <f>('World+EM-Daten USD'!$C$258/'World+EM-Daten USD'!C$78)^(1/15)-1</f>
        <v>4.4508117397995317E-2</v>
      </c>
      <c r="Q26" s="6">
        <f>('World+EM-Daten USD'!$C$258/'World+EM-Daten USD'!C$66)^(1/16)-1</f>
        <v>5.9974176882497732E-2</v>
      </c>
      <c r="R26" s="6">
        <f>('World+EM-Daten USD'!$C$258/'World+EM-Daten USD'!C$54)^(1/17)-1</f>
        <v>7.4691614694148756E-2</v>
      </c>
      <c r="S26" s="6">
        <f>('World+EM-Daten USD'!$C$258/'World+EM-Daten USD'!C$42)^(1/18)-1</f>
        <v>8.4017558707846662E-2</v>
      </c>
      <c r="T26" s="6">
        <f>('World+EM-Daten USD'!$C$258/'World+EM-Daten USD'!C$30)^(1/19)-1</f>
        <v>0.10491736094266546</v>
      </c>
      <c r="U26" s="6">
        <f>('World+EM-Daten USD'!$C$258/'World+EM-Daten USD'!C$18)^(1/20)-1</f>
        <v>9.5923081095142582E-2</v>
      </c>
      <c r="V26" s="36">
        <f>('World+EM-Daten USD'!$C$258/'World+EM-Daten USD'!C$6)^(1/21)-1</f>
        <v>8.9777376183972413E-2</v>
      </c>
    </row>
    <row r="27" spans="1:22" ht="15.75" thickBot="1" x14ac:dyDescent="0.3">
      <c r="A27" s="27" t="s">
        <v>77</v>
      </c>
      <c r="B27" s="42">
        <f>B25-B26</f>
        <v>0.24358982923871308</v>
      </c>
      <c r="C27" s="42">
        <f t="shared" ref="C27:U27" si="1">C25-C26</f>
        <v>0.11445603819139261</v>
      </c>
      <c r="D27" s="42">
        <f t="shared" si="1"/>
        <v>0.10762339004253518</v>
      </c>
      <c r="E27" s="42">
        <f t="shared" si="1"/>
        <v>9.3353505014243776E-2</v>
      </c>
      <c r="F27" s="42">
        <f t="shared" si="1"/>
        <v>5.1568739401980368E-2</v>
      </c>
      <c r="G27" s="42">
        <f t="shared" si="1"/>
        <v>3.6501565502978783E-2</v>
      </c>
      <c r="H27" s="42">
        <f t="shared" si="1"/>
        <v>5.4167253070172672E-2</v>
      </c>
      <c r="I27" s="42">
        <f t="shared" si="1"/>
        <v>5.6453815317414335E-2</v>
      </c>
      <c r="J27" s="42">
        <f t="shared" si="1"/>
        <v>8.1954074900848717E-2</v>
      </c>
      <c r="K27" s="42">
        <f t="shared" si="1"/>
        <v>7.2101810935173871E-2</v>
      </c>
      <c r="L27" s="42">
        <f t="shared" si="1"/>
        <v>7.8524454382997932E-2</v>
      </c>
      <c r="M27" s="42">
        <f t="shared" si="1"/>
        <v>6.6897220671284119E-2</v>
      </c>
      <c r="N27" s="42">
        <f t="shared" si="1"/>
        <v>3.645800845095315E-2</v>
      </c>
      <c r="O27" s="42">
        <f t="shared" si="1"/>
        <v>5.0023897865549394E-2</v>
      </c>
      <c r="P27" s="42">
        <f t="shared" si="1"/>
        <v>2.9835680519232577E-2</v>
      </c>
      <c r="Q27" s="42">
        <f t="shared" si="1"/>
        <v>2.185994309272199E-2</v>
      </c>
      <c r="R27" s="42">
        <f t="shared" si="1"/>
        <v>7.904259956361015E-3</v>
      </c>
      <c r="S27" s="42">
        <f t="shared" si="1"/>
        <v>2.0706033024722181E-3</v>
      </c>
      <c r="T27" s="43">
        <f t="shared" si="1"/>
        <v>-7.1406091205392652E-3</v>
      </c>
      <c r="U27" s="43">
        <f t="shared" si="1"/>
        <v>-1.5300913659288096E-2</v>
      </c>
      <c r="V27" s="44">
        <f>V25-V26</f>
        <v>-2.25407114707592E-2</v>
      </c>
    </row>
    <row r="28" spans="1:22" x14ac:dyDescent="0.2">
      <c r="V28" s="4"/>
    </row>
    <row r="29" spans="1:22" ht="15" x14ac:dyDescent="0.25">
      <c r="B29" s="20"/>
      <c r="C29" s="4" t="s">
        <v>43</v>
      </c>
      <c r="V29" s="4"/>
    </row>
    <row r="30" spans="1:22" ht="15" x14ac:dyDescent="0.25">
      <c r="B30" s="19"/>
      <c r="C30" s="4" t="s">
        <v>42</v>
      </c>
      <c r="V30" s="4"/>
    </row>
    <row r="31" spans="1:22" x14ac:dyDescent="0.2">
      <c r="V31" s="4"/>
    </row>
    <row r="32" spans="1:22" x14ac:dyDescent="0.2">
      <c r="V32" s="4"/>
    </row>
    <row r="33" spans="22:22" x14ac:dyDescent="0.2">
      <c r="V33" s="4"/>
    </row>
    <row r="34" spans="22:22" x14ac:dyDescent="0.2">
      <c r="V34" s="4"/>
    </row>
    <row r="35" spans="22:22" x14ac:dyDescent="0.2">
      <c r="V35" s="4"/>
    </row>
    <row r="36" spans="22:22" x14ac:dyDescent="0.2">
      <c r="V36" s="4"/>
    </row>
    <row r="37" spans="22:22" x14ac:dyDescent="0.2">
      <c r="V37" s="4"/>
    </row>
    <row r="38" spans="22:22" x14ac:dyDescent="0.2">
      <c r="V38" s="4"/>
    </row>
    <row r="39" spans="22:22" x14ac:dyDescent="0.2">
      <c r="V39" s="4"/>
    </row>
    <row r="40" spans="22:22" x14ac:dyDescent="0.2">
      <c r="V40" s="4"/>
    </row>
    <row r="41" spans="22:22" x14ac:dyDescent="0.2">
      <c r="V41" s="4"/>
    </row>
    <row r="42" spans="22:22" x14ac:dyDescent="0.2">
      <c r="V42" s="4"/>
    </row>
    <row r="43" spans="22:22" x14ac:dyDescent="0.2">
      <c r="V43" s="4"/>
    </row>
    <row r="44" spans="22:22" x14ac:dyDescent="0.2">
      <c r="V44" s="4"/>
    </row>
    <row r="45" spans="22:22" x14ac:dyDescent="0.2">
      <c r="V45" s="4"/>
    </row>
    <row r="46" spans="22:22" x14ac:dyDescent="0.2">
      <c r="V46" s="4"/>
    </row>
    <row r="47" spans="22:22" x14ac:dyDescent="0.2">
      <c r="V47" s="4"/>
    </row>
    <row r="48" spans="22:22" x14ac:dyDescent="0.2">
      <c r="V48" s="4"/>
    </row>
    <row r="49" spans="22:22" x14ac:dyDescent="0.2">
      <c r="V49" s="4"/>
    </row>
    <row r="50" spans="22:22" x14ac:dyDescent="0.2">
      <c r="V50" s="4"/>
    </row>
    <row r="51" spans="22:22" x14ac:dyDescent="0.2">
      <c r="V51" s="4"/>
    </row>
  </sheetData>
  <mergeCells count="3">
    <mergeCell ref="B3:E3"/>
    <mergeCell ref="F3:I3"/>
    <mergeCell ref="B2:I2"/>
  </mergeCells>
  <pageMargins left="0.7" right="0.7" top="0.78740157499999996" bottom="0.78740157499999996" header="0.3" footer="0.3"/>
  <pageSetup paperSize="9" scale="4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627"/>
  <sheetViews>
    <sheetView zoomScaleNormal="100" workbookViewId="0">
      <pane xSplit="25" ySplit="5" topLeftCell="Z6" activePane="bottomRight" state="frozen"/>
      <selection pane="topRight" activeCell="Z1" sqref="Z1"/>
      <selection pane="bottomLeft" activeCell="A6" sqref="A6"/>
      <selection pane="bottomRight" activeCell="B6" sqref="B6"/>
    </sheetView>
  </sheetViews>
  <sheetFormatPr baseColWidth="10" defaultColWidth="9.140625" defaultRowHeight="12.75" outlineLevelCol="1" x14ac:dyDescent="0.2"/>
  <cols>
    <col min="1" max="1" width="22.7109375" customWidth="1"/>
    <col min="2" max="2" width="9.140625" customWidth="1"/>
    <col min="3" max="3" width="12.28515625" customWidth="1"/>
    <col min="4" max="4" width="13.28515625" customWidth="1"/>
    <col min="5" max="5" width="9.140625" customWidth="1" outlineLevel="1"/>
    <col min="6" max="7" width="10.7109375" customWidth="1" outlineLevel="1"/>
    <col min="8" max="10" width="9.140625" customWidth="1" outlineLevel="1"/>
    <col min="11" max="13" width="9.140625" style="8" customWidth="1" outlineLevel="1"/>
    <col min="14" max="25" width="9.140625" customWidth="1" outlineLevel="1"/>
    <col min="26" max="26" width="11.28515625" customWidth="1"/>
    <col min="27" max="27" width="10.28515625" bestFit="1" customWidth="1"/>
  </cols>
  <sheetData>
    <row r="1" spans="1:35" s="8" customFormat="1" x14ac:dyDescent="0.2">
      <c r="A1" s="54" t="s">
        <v>86</v>
      </c>
      <c r="U1" s="12"/>
      <c r="V1" s="13"/>
    </row>
    <row r="2" spans="1:35" s="8" customFormat="1" x14ac:dyDescent="0.2">
      <c r="A2" s="4"/>
    </row>
    <row r="3" spans="1:35" x14ac:dyDescent="0.2">
      <c r="B3" s="49" t="s">
        <v>19</v>
      </c>
      <c r="C3" s="50"/>
      <c r="E3" s="49" t="s">
        <v>26</v>
      </c>
      <c r="F3" s="49"/>
      <c r="G3" s="49"/>
      <c r="H3" s="49" t="s">
        <v>27</v>
      </c>
      <c r="I3" s="49"/>
      <c r="J3" s="49"/>
      <c r="K3" s="49" t="s">
        <v>69</v>
      </c>
      <c r="L3" s="49"/>
      <c r="M3" s="49"/>
      <c r="N3" s="49" t="s">
        <v>28</v>
      </c>
      <c r="O3" s="49"/>
      <c r="P3" s="49"/>
      <c r="Q3" s="49" t="s">
        <v>70</v>
      </c>
      <c r="R3" s="49"/>
      <c r="S3" s="49"/>
      <c r="T3" s="49" t="s">
        <v>29</v>
      </c>
      <c r="U3" s="49"/>
      <c r="V3" s="49"/>
      <c r="W3" s="49" t="s">
        <v>71</v>
      </c>
      <c r="X3" s="49"/>
      <c r="Y3" s="49"/>
    </row>
    <row r="4" spans="1:35" x14ac:dyDescent="0.2">
      <c r="Q4" s="8"/>
      <c r="R4" s="8"/>
      <c r="S4" s="8"/>
      <c r="T4" s="8"/>
      <c r="U4" s="8"/>
      <c r="V4" s="8"/>
      <c r="W4" s="8"/>
      <c r="X4" s="8"/>
      <c r="Y4" s="8"/>
    </row>
    <row r="5" spans="1:35" x14ac:dyDescent="0.2">
      <c r="A5" s="1" t="s">
        <v>0</v>
      </c>
      <c r="B5" s="4" t="s">
        <v>17</v>
      </c>
      <c r="C5" s="4" t="s">
        <v>18</v>
      </c>
      <c r="D5" s="4"/>
      <c r="E5" s="4" t="s">
        <v>17</v>
      </c>
      <c r="F5" s="4" t="s">
        <v>18</v>
      </c>
      <c r="G5" s="4" t="s">
        <v>20</v>
      </c>
      <c r="H5" s="4" t="s">
        <v>17</v>
      </c>
      <c r="I5" s="4" t="s">
        <v>18</v>
      </c>
      <c r="J5" s="4" t="s">
        <v>20</v>
      </c>
      <c r="K5" s="4" t="s">
        <v>17</v>
      </c>
      <c r="L5" s="4" t="s">
        <v>18</v>
      </c>
      <c r="M5" s="4" t="s">
        <v>20</v>
      </c>
      <c r="N5" s="4" t="s">
        <v>17</v>
      </c>
      <c r="O5" s="4" t="s">
        <v>18</v>
      </c>
      <c r="P5" s="4" t="s">
        <v>20</v>
      </c>
      <c r="Q5" s="4" t="s">
        <v>17</v>
      </c>
      <c r="R5" s="4" t="s">
        <v>18</v>
      </c>
      <c r="S5" s="4" t="s">
        <v>20</v>
      </c>
      <c r="T5" s="4" t="s">
        <v>17</v>
      </c>
      <c r="U5" s="4" t="s">
        <v>18</v>
      </c>
      <c r="V5" s="4" t="s">
        <v>20</v>
      </c>
      <c r="W5" s="4" t="s">
        <v>17</v>
      </c>
      <c r="X5" s="4" t="s">
        <v>18</v>
      </c>
      <c r="Y5" s="4" t="s">
        <v>20</v>
      </c>
    </row>
    <row r="6" spans="1:35" x14ac:dyDescent="0.2">
      <c r="A6" s="9">
        <v>36889</v>
      </c>
      <c r="B6" s="16">
        <v>100</v>
      </c>
      <c r="C6" s="16">
        <v>100</v>
      </c>
      <c r="D6" s="2"/>
      <c r="AA6" s="8"/>
      <c r="AB6" s="8"/>
      <c r="AC6" s="8"/>
      <c r="AD6" s="8"/>
      <c r="AE6" s="8"/>
      <c r="AF6" s="8"/>
    </row>
    <row r="7" spans="1:35" x14ac:dyDescent="0.2">
      <c r="A7" s="9">
        <v>36922</v>
      </c>
      <c r="B7" s="16">
        <v>102.901</v>
      </c>
      <c r="C7" s="16">
        <v>114.84699999999999</v>
      </c>
      <c r="D7" s="2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AA7" s="5"/>
      <c r="AI7">
        <v>6</v>
      </c>
    </row>
    <row r="8" spans="1:35" x14ac:dyDescent="0.2">
      <c r="A8" s="9">
        <v>36950</v>
      </c>
      <c r="B8" s="16">
        <v>95.253</v>
      </c>
      <c r="C8" s="16">
        <v>107.036</v>
      </c>
      <c r="D8" s="2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AA8" s="5"/>
    </row>
    <row r="9" spans="1:35" x14ac:dyDescent="0.2">
      <c r="A9" s="9">
        <v>36980</v>
      </c>
      <c r="B9" s="16">
        <v>92.563999999999993</v>
      </c>
      <c r="C9" s="16">
        <v>100.36</v>
      </c>
      <c r="D9" s="2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AA9" s="5"/>
    </row>
    <row r="10" spans="1:35" x14ac:dyDescent="0.2">
      <c r="A10" s="9">
        <v>37011</v>
      </c>
      <c r="B10" s="16">
        <v>99.102000000000004</v>
      </c>
      <c r="C10" s="16">
        <v>105.004</v>
      </c>
      <c r="D10" s="2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AA10" s="5"/>
    </row>
    <row r="11" spans="1:35" x14ac:dyDescent="0.2">
      <c r="A11" s="9">
        <v>37042</v>
      </c>
      <c r="B11" s="16">
        <v>102.30500000000001</v>
      </c>
      <c r="C11" s="16">
        <v>111.102</v>
      </c>
      <c r="D11" s="2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AA11" s="5"/>
    </row>
    <row r="12" spans="1:35" x14ac:dyDescent="0.2">
      <c r="A12" s="9">
        <v>37071</v>
      </c>
      <c r="B12" s="16">
        <v>99.207999999999998</v>
      </c>
      <c r="C12" s="16">
        <v>108.916</v>
      </c>
      <c r="D12" s="2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AA12" s="5"/>
    </row>
    <row r="13" spans="1:35" x14ac:dyDescent="0.2">
      <c r="A13" s="9">
        <v>37103</v>
      </c>
      <c r="B13" s="16">
        <v>94.704999999999998</v>
      </c>
      <c r="C13" s="16">
        <v>98.674999999999997</v>
      </c>
      <c r="D13" s="2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AA13" s="5"/>
    </row>
    <row r="14" spans="1:35" x14ac:dyDescent="0.2">
      <c r="A14" s="9">
        <v>37134</v>
      </c>
      <c r="B14" s="16">
        <v>86.831000000000003</v>
      </c>
      <c r="C14" s="16">
        <v>94.093999999999994</v>
      </c>
      <c r="D14" s="2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AA14" s="5"/>
    </row>
    <row r="15" spans="1:35" x14ac:dyDescent="0.2">
      <c r="A15" s="9">
        <v>37162</v>
      </c>
      <c r="B15" s="16">
        <v>78.963999999999999</v>
      </c>
      <c r="C15" s="16">
        <v>79.311999999999998</v>
      </c>
      <c r="D15" s="2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AA15" s="5"/>
    </row>
    <row r="16" spans="1:35" x14ac:dyDescent="0.2">
      <c r="A16" s="9">
        <v>37195</v>
      </c>
      <c r="B16" s="16">
        <v>81.364999999999995</v>
      </c>
      <c r="C16" s="16">
        <v>85.165000000000006</v>
      </c>
      <c r="D16" s="2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AA16" s="5"/>
    </row>
    <row r="17" spans="1:27" x14ac:dyDescent="0.2">
      <c r="A17" s="9">
        <v>37225</v>
      </c>
      <c r="B17" s="16">
        <v>86.680999999999997</v>
      </c>
      <c r="C17" s="16">
        <v>94.613</v>
      </c>
      <c r="D17" s="2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Z17" s="8"/>
      <c r="AA17" s="5"/>
    </row>
    <row r="18" spans="1:27" x14ac:dyDescent="0.2">
      <c r="A18" s="9">
        <v>37256</v>
      </c>
      <c r="B18" s="16">
        <v>87.701999999999998</v>
      </c>
      <c r="C18" s="16">
        <v>102.684</v>
      </c>
      <c r="D18" s="2"/>
      <c r="E18" s="5">
        <f t="shared" ref="E18:E81" si="0">B18/B6-1</f>
        <v>-0.12297999999999998</v>
      </c>
      <c r="F18" s="5">
        <f t="shared" ref="F18:F81" si="1">C18/C6-1</f>
        <v>2.6839999999999975E-2</v>
      </c>
      <c r="G18" s="5">
        <f>E18-F18</f>
        <v>-0.14981999999999995</v>
      </c>
      <c r="H18" s="5"/>
      <c r="I18" s="5"/>
      <c r="J18" s="5"/>
      <c r="K18" s="5"/>
      <c r="L18" s="5"/>
      <c r="M18" s="5"/>
      <c r="N18" s="5"/>
      <c r="O18" s="5"/>
      <c r="P18" s="5"/>
      <c r="Q18" s="5"/>
      <c r="Z18" s="8"/>
      <c r="AA18" s="5"/>
    </row>
    <row r="19" spans="1:27" x14ac:dyDescent="0.2">
      <c r="A19" s="9">
        <v>37287</v>
      </c>
      <c r="B19" s="16">
        <v>87.95</v>
      </c>
      <c r="C19" s="16">
        <v>109.786</v>
      </c>
      <c r="D19" s="2"/>
      <c r="E19" s="5">
        <f t="shared" si="0"/>
        <v>-0.14529499227412745</v>
      </c>
      <c r="F19" s="5">
        <f t="shared" si="1"/>
        <v>-4.4067324353269988E-2</v>
      </c>
      <c r="G19" s="5">
        <f t="shared" ref="G19:G82" si="2">E19-F19</f>
        <v>-0.10122766792085747</v>
      </c>
      <c r="H19" s="5"/>
      <c r="I19" s="5"/>
      <c r="J19" s="5"/>
      <c r="K19" s="5"/>
      <c r="L19" s="5"/>
      <c r="M19" s="5"/>
      <c r="N19" s="5"/>
      <c r="O19" s="5"/>
      <c r="P19" s="5"/>
      <c r="Q19" s="5"/>
      <c r="Z19" s="8"/>
      <c r="AA19" s="5"/>
    </row>
    <row r="20" spans="1:27" x14ac:dyDescent="0.2">
      <c r="A20" s="9">
        <v>37315</v>
      </c>
      <c r="B20" s="16">
        <v>86.763000000000005</v>
      </c>
      <c r="C20" s="16">
        <v>111.03700000000001</v>
      </c>
      <c r="D20" s="2"/>
      <c r="E20" s="5">
        <f t="shared" si="0"/>
        <v>-8.9131050990519878E-2</v>
      </c>
      <c r="F20" s="5">
        <f t="shared" si="1"/>
        <v>3.7379946933741914E-2</v>
      </c>
      <c r="G20" s="5">
        <f t="shared" si="2"/>
        <v>-0.12651099792426179</v>
      </c>
      <c r="H20" s="5"/>
      <c r="I20" s="5"/>
      <c r="J20" s="5"/>
      <c r="K20" s="5"/>
      <c r="L20" s="5"/>
      <c r="M20" s="5"/>
      <c r="N20" s="5"/>
      <c r="O20" s="5"/>
      <c r="P20" s="5"/>
      <c r="Q20" s="5"/>
      <c r="Z20" s="8"/>
      <c r="AA20" s="5"/>
    </row>
    <row r="21" spans="1:27" x14ac:dyDescent="0.2">
      <c r="A21" s="9">
        <v>37344</v>
      </c>
      <c r="B21" s="16">
        <v>89.816999999999993</v>
      </c>
      <c r="C21" s="16">
        <v>116.68300000000001</v>
      </c>
      <c r="D21" s="2"/>
      <c r="E21" s="5">
        <f t="shared" si="0"/>
        <v>-2.9676764184780269E-2</v>
      </c>
      <c r="F21" s="5">
        <f t="shared" si="1"/>
        <v>0.16264447987245911</v>
      </c>
      <c r="G21" s="5">
        <f t="shared" si="2"/>
        <v>-0.19232124405723938</v>
      </c>
      <c r="H21" s="5"/>
      <c r="I21" s="5"/>
      <c r="J21" s="5"/>
      <c r="K21" s="5"/>
      <c r="L21" s="5"/>
      <c r="M21" s="5"/>
      <c r="N21" s="5"/>
      <c r="O21" s="5"/>
      <c r="P21" s="5"/>
      <c r="Q21" s="5"/>
      <c r="Z21" s="8"/>
      <c r="AA21" s="5"/>
    </row>
    <row r="22" spans="1:27" x14ac:dyDescent="0.2">
      <c r="A22" s="9">
        <v>37376</v>
      </c>
      <c r="B22" s="16">
        <v>84.001000000000005</v>
      </c>
      <c r="C22" s="16">
        <v>113.691</v>
      </c>
      <c r="D22" s="2"/>
      <c r="E22" s="5">
        <f t="shared" si="0"/>
        <v>-0.15237835765171237</v>
      </c>
      <c r="F22" s="5">
        <f t="shared" si="1"/>
        <v>8.273018170736357E-2</v>
      </c>
      <c r="G22" s="5">
        <f t="shared" si="2"/>
        <v>-0.23510853935907594</v>
      </c>
      <c r="H22" s="5"/>
      <c r="I22" s="5"/>
      <c r="J22" s="5"/>
      <c r="K22" s="5"/>
      <c r="L22" s="5"/>
      <c r="M22" s="5"/>
      <c r="N22" s="5"/>
      <c r="O22" s="5"/>
      <c r="P22" s="5"/>
      <c r="Q22" s="5"/>
      <c r="Z22" s="8"/>
      <c r="AA22" s="5"/>
    </row>
    <row r="23" spans="1:27" x14ac:dyDescent="0.2">
      <c r="A23" s="9">
        <v>37407</v>
      </c>
      <c r="B23" s="16">
        <v>81.155000000000001</v>
      </c>
      <c r="C23" s="16">
        <v>107.884</v>
      </c>
      <c r="D23" s="2"/>
      <c r="E23" s="5">
        <f t="shared" si="0"/>
        <v>-0.206734763696789</v>
      </c>
      <c r="F23" s="5">
        <f t="shared" si="1"/>
        <v>-2.8964375078756488E-2</v>
      </c>
      <c r="G23" s="5">
        <f t="shared" si="2"/>
        <v>-0.17777038861803252</v>
      </c>
      <c r="H23" s="5"/>
      <c r="I23" s="5"/>
      <c r="J23" s="5"/>
      <c r="K23" s="5"/>
      <c r="L23" s="5"/>
      <c r="M23" s="5"/>
      <c r="N23" s="5"/>
      <c r="O23" s="5"/>
      <c r="P23" s="5"/>
      <c r="Q23" s="5"/>
      <c r="Z23" s="8"/>
      <c r="AA23" s="5"/>
    </row>
    <row r="24" spans="1:27" x14ac:dyDescent="0.2">
      <c r="A24" s="9">
        <v>37435</v>
      </c>
      <c r="B24" s="16">
        <v>72.099999999999994</v>
      </c>
      <c r="C24" s="16">
        <v>94.372</v>
      </c>
      <c r="D24" s="2"/>
      <c r="E24" s="5">
        <f t="shared" si="0"/>
        <v>-0.27324409321828891</v>
      </c>
      <c r="F24" s="5">
        <f t="shared" si="1"/>
        <v>-0.13353409967314256</v>
      </c>
      <c r="G24" s="5">
        <f t="shared" si="2"/>
        <v>-0.13970999354514635</v>
      </c>
      <c r="H24" s="5"/>
      <c r="I24" s="5"/>
      <c r="J24" s="5"/>
      <c r="K24" s="5"/>
      <c r="L24" s="5"/>
      <c r="M24" s="5"/>
      <c r="N24" s="5"/>
      <c r="O24" s="5"/>
      <c r="P24" s="5"/>
      <c r="Q24" s="5"/>
      <c r="Z24" s="8"/>
      <c r="AA24" s="5"/>
    </row>
    <row r="25" spans="1:27" x14ac:dyDescent="0.2">
      <c r="A25" s="9">
        <v>37468</v>
      </c>
      <c r="B25" s="16">
        <v>66.501000000000005</v>
      </c>
      <c r="C25" s="16">
        <v>87.796999999999997</v>
      </c>
      <c r="D25" s="2"/>
      <c r="E25" s="5">
        <f t="shared" si="0"/>
        <v>-0.2978089857980043</v>
      </c>
      <c r="F25" s="5">
        <f t="shared" si="1"/>
        <v>-0.11024068913098561</v>
      </c>
      <c r="G25" s="5">
        <f t="shared" si="2"/>
        <v>-0.18756829666701869</v>
      </c>
      <c r="H25" s="5"/>
      <c r="I25" s="5"/>
      <c r="J25" s="5"/>
      <c r="K25" s="5"/>
      <c r="L25" s="5"/>
      <c r="M25" s="5"/>
      <c r="N25" s="5"/>
      <c r="O25" s="5"/>
      <c r="P25" s="5"/>
      <c r="Q25" s="5"/>
      <c r="Z25" s="8"/>
      <c r="AA25" s="5"/>
    </row>
    <row r="26" spans="1:27" x14ac:dyDescent="0.2">
      <c r="A26" s="9">
        <v>37498</v>
      </c>
      <c r="B26" s="16">
        <v>66.593999999999994</v>
      </c>
      <c r="C26" s="16">
        <v>89.111999999999995</v>
      </c>
      <c r="D26" s="2"/>
      <c r="E26" s="5">
        <f t="shared" si="0"/>
        <v>-0.2330619248885768</v>
      </c>
      <c r="F26" s="5">
        <f t="shared" si="1"/>
        <v>-5.2947052947052931E-2</v>
      </c>
      <c r="G26" s="5">
        <f t="shared" si="2"/>
        <v>-0.18011487194152387</v>
      </c>
      <c r="H26" s="5"/>
      <c r="I26" s="5"/>
      <c r="J26" s="5"/>
      <c r="K26" s="5"/>
      <c r="L26" s="5"/>
      <c r="M26" s="5"/>
      <c r="N26" s="5"/>
      <c r="O26" s="5"/>
      <c r="P26" s="5"/>
      <c r="Q26" s="5"/>
      <c r="Z26" s="8"/>
      <c r="AA26" s="5"/>
    </row>
    <row r="27" spans="1:27" x14ac:dyDescent="0.2">
      <c r="A27" s="9">
        <v>37529</v>
      </c>
      <c r="B27" s="16">
        <v>58.808999999999997</v>
      </c>
      <c r="C27" s="16">
        <v>78.887</v>
      </c>
      <c r="D27" s="2"/>
      <c r="E27" s="5">
        <f t="shared" si="0"/>
        <v>-0.255242895496682</v>
      </c>
      <c r="F27" s="5">
        <f t="shared" si="1"/>
        <v>-5.3585838208594083E-3</v>
      </c>
      <c r="G27" s="5">
        <f t="shared" si="2"/>
        <v>-0.24988431167582259</v>
      </c>
      <c r="H27" s="5"/>
      <c r="I27" s="5"/>
      <c r="J27" s="5"/>
      <c r="K27" s="5"/>
      <c r="L27" s="5"/>
      <c r="M27" s="5"/>
      <c r="N27" s="5"/>
      <c r="O27" s="5"/>
      <c r="P27" s="5"/>
      <c r="Q27" s="5"/>
      <c r="Z27" s="4"/>
      <c r="AA27" s="5"/>
    </row>
    <row r="28" spans="1:27" x14ac:dyDescent="0.2">
      <c r="A28" s="9">
        <v>37560</v>
      </c>
      <c r="B28" s="16">
        <v>63.012</v>
      </c>
      <c r="C28" s="16">
        <v>83.838999999999999</v>
      </c>
      <c r="D28" s="2"/>
      <c r="E28" s="5">
        <f t="shared" si="0"/>
        <v>-0.22556381736618936</v>
      </c>
      <c r="F28" s="5">
        <f t="shared" si="1"/>
        <v>-1.5569776316562089E-2</v>
      </c>
      <c r="G28" s="5">
        <f t="shared" si="2"/>
        <v>-0.20999404104962727</v>
      </c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27" x14ac:dyDescent="0.2">
      <c r="A29" s="9">
        <v>37589</v>
      </c>
      <c r="B29" s="16">
        <v>66.102999999999994</v>
      </c>
      <c r="C29" s="16">
        <v>89.207999999999998</v>
      </c>
      <c r="D29" s="2"/>
      <c r="E29" s="5">
        <f t="shared" si="0"/>
        <v>-0.23739919936318232</v>
      </c>
      <c r="F29" s="5">
        <f t="shared" si="1"/>
        <v>-5.7127456057835646E-2</v>
      </c>
      <c r="G29" s="5">
        <f t="shared" si="2"/>
        <v>-0.18027174330534668</v>
      </c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27" x14ac:dyDescent="0.2">
      <c r="A30" s="9">
        <v>37621</v>
      </c>
      <c r="B30" s="16">
        <v>59.616</v>
      </c>
      <c r="C30" s="16">
        <v>81.748999999999995</v>
      </c>
      <c r="D30" s="2"/>
      <c r="E30" s="5">
        <f t="shared" si="0"/>
        <v>-0.32024355202846</v>
      </c>
      <c r="F30" s="5">
        <f t="shared" si="1"/>
        <v>-0.20387791671535982</v>
      </c>
      <c r="G30" s="5">
        <f t="shared" si="2"/>
        <v>-0.11636563531310018</v>
      </c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27" x14ac:dyDescent="0.2">
      <c r="A31" s="9">
        <v>37652</v>
      </c>
      <c r="B31" s="16">
        <v>56.500999999999998</v>
      </c>
      <c r="C31" s="16">
        <v>79.561999999999998</v>
      </c>
      <c r="D31" s="2"/>
      <c r="E31" s="5">
        <f t="shared" si="0"/>
        <v>-0.35757816941444009</v>
      </c>
      <c r="F31" s="5">
        <f t="shared" si="1"/>
        <v>-0.2752992184795876</v>
      </c>
      <c r="G31" s="5">
        <f t="shared" si="2"/>
        <v>-8.2278950934852491E-2</v>
      </c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27" x14ac:dyDescent="0.2">
      <c r="A32" s="9">
        <v>37680</v>
      </c>
      <c r="B32" s="16">
        <v>55.290999999999997</v>
      </c>
      <c r="C32" s="16">
        <v>77.016999999999996</v>
      </c>
      <c r="D32" s="2"/>
      <c r="E32" s="5">
        <f t="shared" si="0"/>
        <v>-0.36273526733745964</v>
      </c>
      <c r="F32" s="5">
        <f t="shared" si="1"/>
        <v>-0.30638435836703093</v>
      </c>
      <c r="G32" s="5">
        <f t="shared" si="2"/>
        <v>-5.6350908970428715E-2</v>
      </c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x14ac:dyDescent="0.2">
      <c r="A33" s="9">
        <v>37711</v>
      </c>
      <c r="B33" s="16">
        <v>54.432000000000002</v>
      </c>
      <c r="C33" s="16">
        <v>73.899000000000001</v>
      </c>
      <c r="D33" s="2"/>
      <c r="E33" s="5">
        <f t="shared" si="0"/>
        <v>-0.39396773439326627</v>
      </c>
      <c r="F33" s="5">
        <f t="shared" si="1"/>
        <v>-0.36666866638670592</v>
      </c>
      <c r="G33" s="5">
        <f t="shared" si="2"/>
        <v>-2.7299068006560345E-2</v>
      </c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x14ac:dyDescent="0.2">
      <c r="A34" s="9">
        <v>37741</v>
      </c>
      <c r="B34" s="16">
        <v>57.939</v>
      </c>
      <c r="C34" s="16">
        <v>78.683000000000007</v>
      </c>
      <c r="D34" s="2"/>
      <c r="E34" s="5">
        <f t="shared" si="0"/>
        <v>-0.31025821121177133</v>
      </c>
      <c r="F34" s="5">
        <f t="shared" si="1"/>
        <v>-0.30792235093367104</v>
      </c>
      <c r="G34" s="5">
        <f t="shared" si="2"/>
        <v>-2.335860278100288E-3</v>
      </c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x14ac:dyDescent="0.2">
      <c r="A35" s="9">
        <v>37771</v>
      </c>
      <c r="B35" s="16">
        <v>58.106000000000002</v>
      </c>
      <c r="C35" s="16">
        <v>79.997</v>
      </c>
      <c r="D35" s="2"/>
      <c r="E35" s="5">
        <f t="shared" si="0"/>
        <v>-0.28401207565769204</v>
      </c>
      <c r="F35" s="5">
        <f t="shared" si="1"/>
        <v>-0.25849060101590593</v>
      </c>
      <c r="G35" s="5">
        <f t="shared" si="2"/>
        <v>-2.5521474641786113E-2</v>
      </c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x14ac:dyDescent="0.2">
      <c r="A36" s="9">
        <v>37802</v>
      </c>
      <c r="B36" s="16">
        <v>60.534999999999997</v>
      </c>
      <c r="C36" s="16">
        <v>86.578000000000003</v>
      </c>
      <c r="D36" s="2"/>
      <c r="E36" s="5">
        <f t="shared" si="0"/>
        <v>-0.16040221914008324</v>
      </c>
      <c r="F36" s="5">
        <f t="shared" si="1"/>
        <v>-8.2588055779256542E-2</v>
      </c>
      <c r="G36" s="5">
        <f t="shared" si="2"/>
        <v>-7.7814163360826694E-2</v>
      </c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x14ac:dyDescent="0.2">
      <c r="A37" s="9">
        <v>37833</v>
      </c>
      <c r="B37" s="16">
        <v>63.008000000000003</v>
      </c>
      <c r="C37" s="16">
        <v>93.823999999999998</v>
      </c>
      <c r="D37" s="2"/>
      <c r="E37" s="5">
        <f t="shared" si="0"/>
        <v>-5.2525525931940931E-2</v>
      </c>
      <c r="F37" s="5">
        <f t="shared" si="1"/>
        <v>6.8646992494048709E-2</v>
      </c>
      <c r="G37" s="5">
        <f t="shared" si="2"/>
        <v>-0.12117251842598964</v>
      </c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2">
      <c r="A38" s="9">
        <v>37862</v>
      </c>
      <c r="B38" s="16">
        <v>65.981999999999999</v>
      </c>
      <c r="C38" s="16">
        <v>102.624</v>
      </c>
      <c r="D38" s="2"/>
      <c r="E38" s="5">
        <f t="shared" si="0"/>
        <v>-9.1900171186592994E-3</v>
      </c>
      <c r="F38" s="5">
        <f t="shared" si="1"/>
        <v>0.15162941018044718</v>
      </c>
      <c r="G38" s="5">
        <f t="shared" si="2"/>
        <v>-0.16081942729910648</v>
      </c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x14ac:dyDescent="0.2">
      <c r="A39" s="9">
        <v>37894</v>
      </c>
      <c r="B39" s="16">
        <v>62.581000000000003</v>
      </c>
      <c r="C39" s="16">
        <v>97.454999999999998</v>
      </c>
      <c r="D39" s="2"/>
      <c r="E39" s="5">
        <f t="shared" si="0"/>
        <v>6.4139842541107717E-2</v>
      </c>
      <c r="F39" s="5">
        <f t="shared" si="1"/>
        <v>0.23537464981555889</v>
      </c>
      <c r="G39" s="5">
        <f t="shared" si="2"/>
        <v>-0.17123480727445117</v>
      </c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x14ac:dyDescent="0.2">
      <c r="A40" s="9">
        <v>37925</v>
      </c>
      <c r="B40" s="16">
        <v>66.405000000000001</v>
      </c>
      <c r="C40" s="16">
        <v>105.93300000000001</v>
      </c>
      <c r="D40" s="2"/>
      <c r="E40" s="5">
        <f t="shared" si="0"/>
        <v>5.3846886307370001E-2</v>
      </c>
      <c r="F40" s="5">
        <f t="shared" si="1"/>
        <v>0.26352890659478301</v>
      </c>
      <c r="G40" s="5">
        <f t="shared" si="2"/>
        <v>-0.20968202028741301</v>
      </c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x14ac:dyDescent="0.2">
      <c r="A41" s="9">
        <v>37953</v>
      </c>
      <c r="B41" s="16">
        <v>65.373000000000005</v>
      </c>
      <c r="C41" s="16">
        <v>103.98399999999999</v>
      </c>
      <c r="D41" s="2"/>
      <c r="E41" s="5">
        <f t="shared" si="0"/>
        <v>-1.104337170778924E-2</v>
      </c>
      <c r="F41" s="5">
        <f t="shared" si="1"/>
        <v>0.16563536902519949</v>
      </c>
      <c r="G41" s="5">
        <f t="shared" si="2"/>
        <v>-0.17667874073298873</v>
      </c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x14ac:dyDescent="0.2">
      <c r="A42" s="9">
        <v>37986</v>
      </c>
      <c r="B42" s="16">
        <v>66.019000000000005</v>
      </c>
      <c r="C42" s="16">
        <v>105.97499999999999</v>
      </c>
      <c r="D42" s="2"/>
      <c r="E42" s="5">
        <f t="shared" si="0"/>
        <v>0.10740405260332797</v>
      </c>
      <c r="F42" s="5">
        <f t="shared" si="1"/>
        <v>0.2963461326744059</v>
      </c>
      <c r="G42" s="5">
        <f t="shared" si="2"/>
        <v>-0.18894208007107793</v>
      </c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x14ac:dyDescent="0.2">
      <c r="A43" s="9">
        <v>38016</v>
      </c>
      <c r="B43" s="16">
        <v>68.106999999999999</v>
      </c>
      <c r="C43" s="16">
        <v>111.357</v>
      </c>
      <c r="D43" s="2"/>
      <c r="E43" s="5">
        <f t="shared" si="0"/>
        <v>0.20541229358772406</v>
      </c>
      <c r="F43" s="5">
        <f t="shared" si="1"/>
        <v>0.39962544933510968</v>
      </c>
      <c r="G43" s="5">
        <f t="shared" si="2"/>
        <v>-0.19421315574738562</v>
      </c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x14ac:dyDescent="0.2">
      <c r="A44" s="9">
        <v>38044</v>
      </c>
      <c r="B44" s="16">
        <v>69.236000000000004</v>
      </c>
      <c r="C44" s="16">
        <v>116.44499999999999</v>
      </c>
      <c r="D44" s="2"/>
      <c r="E44" s="5">
        <f t="shared" si="0"/>
        <v>0.25221102891971592</v>
      </c>
      <c r="F44" s="5">
        <f t="shared" si="1"/>
        <v>0.5119389225755353</v>
      </c>
      <c r="G44" s="5">
        <f t="shared" si="2"/>
        <v>-0.25972789365581939</v>
      </c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x14ac:dyDescent="0.2">
      <c r="A45" s="9">
        <v>38077</v>
      </c>
      <c r="B45" s="16">
        <v>69.537999999999997</v>
      </c>
      <c r="C45" s="16">
        <v>119.205</v>
      </c>
      <c r="D45" s="2"/>
      <c r="E45" s="5">
        <f t="shared" si="0"/>
        <v>0.27752057613168724</v>
      </c>
      <c r="F45" s="5">
        <f t="shared" si="1"/>
        <v>0.61308001461454142</v>
      </c>
      <c r="G45" s="5">
        <f t="shared" si="2"/>
        <v>-0.33555943848285419</v>
      </c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x14ac:dyDescent="0.2">
      <c r="A46" s="9">
        <v>38107</v>
      </c>
      <c r="B46" s="16">
        <v>69.825999999999993</v>
      </c>
      <c r="C46" s="16">
        <v>112.197</v>
      </c>
      <c r="D46" s="2"/>
      <c r="E46" s="5">
        <f t="shared" si="0"/>
        <v>0.20516405184763276</v>
      </c>
      <c r="F46" s="5">
        <f t="shared" si="1"/>
        <v>0.42593698765934174</v>
      </c>
      <c r="G46" s="5">
        <f t="shared" si="2"/>
        <v>-0.22077293581170898</v>
      </c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x14ac:dyDescent="0.2">
      <c r="A47" s="9">
        <v>38138</v>
      </c>
      <c r="B47" s="16">
        <v>69.17</v>
      </c>
      <c r="C47" s="16">
        <v>107.941</v>
      </c>
      <c r="D47" s="2"/>
      <c r="E47" s="5">
        <f t="shared" si="0"/>
        <v>0.19041062885072102</v>
      </c>
      <c r="F47" s="5">
        <f t="shared" si="1"/>
        <v>0.34931309924122167</v>
      </c>
      <c r="G47" s="5">
        <f t="shared" si="2"/>
        <v>-0.15890247039050065</v>
      </c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x14ac:dyDescent="0.2">
      <c r="A48" s="9">
        <v>38168</v>
      </c>
      <c r="B48" s="16">
        <v>70.850999999999999</v>
      </c>
      <c r="C48" s="16">
        <v>108.80200000000001</v>
      </c>
      <c r="D48" s="2"/>
      <c r="E48" s="5">
        <f t="shared" si="0"/>
        <v>0.17041381019245061</v>
      </c>
      <c r="F48" s="5">
        <f t="shared" si="1"/>
        <v>0.25669338631061023</v>
      </c>
      <c r="G48" s="5">
        <f t="shared" si="2"/>
        <v>-8.6279576118159618E-2</v>
      </c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x14ac:dyDescent="0.2">
      <c r="A49" s="9">
        <v>38198</v>
      </c>
      <c r="B49" s="16">
        <v>69.260999999999996</v>
      </c>
      <c r="C49" s="16">
        <v>107.937</v>
      </c>
      <c r="D49" s="2"/>
      <c r="E49" s="5">
        <f t="shared" si="0"/>
        <v>9.9241366175723655E-2</v>
      </c>
      <c r="F49" s="5">
        <f t="shared" si="1"/>
        <v>0.15041993519781727</v>
      </c>
      <c r="G49" s="5">
        <f t="shared" si="2"/>
        <v>-5.1178569022093612E-2</v>
      </c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x14ac:dyDescent="0.2">
      <c r="A50" s="9">
        <v>38230</v>
      </c>
      <c r="B50" s="16">
        <v>68.915999999999997</v>
      </c>
      <c r="C50" s="16">
        <v>111.364</v>
      </c>
      <c r="D50" s="2"/>
      <c r="E50" s="5">
        <f t="shared" si="0"/>
        <v>4.4466672728926016E-2</v>
      </c>
      <c r="F50" s="5">
        <f t="shared" si="1"/>
        <v>8.5165263486124188E-2</v>
      </c>
      <c r="G50" s="5">
        <f t="shared" si="2"/>
        <v>-4.0698590757198172E-2</v>
      </c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x14ac:dyDescent="0.2">
      <c r="A51" s="9">
        <v>38260</v>
      </c>
      <c r="B51" s="16">
        <v>68.709999999999994</v>
      </c>
      <c r="C51" s="16">
        <v>115.256</v>
      </c>
      <c r="D51" s="2"/>
      <c r="E51" s="5">
        <f t="shared" si="0"/>
        <v>9.7937073552675669E-2</v>
      </c>
      <c r="F51" s="5">
        <f t="shared" si="1"/>
        <v>0.1826586629726541</v>
      </c>
      <c r="G51" s="5">
        <f t="shared" si="2"/>
        <v>-8.4721589419978427E-2</v>
      </c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x14ac:dyDescent="0.2">
      <c r="A52" s="9">
        <v>38289</v>
      </c>
      <c r="B52" s="16">
        <v>68.727999999999994</v>
      </c>
      <c r="C52" s="16">
        <v>115.223</v>
      </c>
      <c r="D52" s="2"/>
      <c r="E52" s="5">
        <f t="shared" si="0"/>
        <v>3.4982305549280834E-2</v>
      </c>
      <c r="F52" s="5">
        <f t="shared" si="1"/>
        <v>8.7696940519007116E-2</v>
      </c>
      <c r="G52" s="5">
        <f t="shared" si="2"/>
        <v>-5.2714634969726282E-2</v>
      </c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x14ac:dyDescent="0.2">
      <c r="A53" s="9">
        <v>38321</v>
      </c>
      <c r="B53" s="16">
        <v>69.236000000000004</v>
      </c>
      <c r="C53" s="16">
        <v>120.49</v>
      </c>
      <c r="D53" s="2"/>
      <c r="E53" s="5">
        <f t="shared" si="0"/>
        <v>5.9091673932663236E-2</v>
      </c>
      <c r="F53" s="5">
        <f t="shared" si="1"/>
        <v>0.15873595937836593</v>
      </c>
      <c r="G53" s="5">
        <f t="shared" si="2"/>
        <v>-9.9644285445702696E-2</v>
      </c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x14ac:dyDescent="0.2">
      <c r="A54" s="9">
        <v>38352</v>
      </c>
      <c r="B54" s="16">
        <v>70.281999999999996</v>
      </c>
      <c r="C54" s="16">
        <v>123.471</v>
      </c>
      <c r="D54" s="2"/>
      <c r="E54" s="5">
        <f t="shared" si="0"/>
        <v>6.4572320089671065E-2</v>
      </c>
      <c r="F54" s="5">
        <f t="shared" si="1"/>
        <v>0.16509554140127403</v>
      </c>
      <c r="G54" s="5">
        <f t="shared" si="2"/>
        <v>-0.10052322131160296</v>
      </c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x14ac:dyDescent="0.2">
      <c r="A55" s="9">
        <v>38383</v>
      </c>
      <c r="B55" s="16">
        <v>71.635000000000005</v>
      </c>
      <c r="C55" s="16">
        <v>129.07400000000001</v>
      </c>
      <c r="D55" s="2"/>
      <c r="E55" s="5">
        <f t="shared" si="0"/>
        <v>5.1800842791489998E-2</v>
      </c>
      <c r="F55" s="5">
        <f t="shared" si="1"/>
        <v>0.15910090968686319</v>
      </c>
      <c r="G55" s="5">
        <f t="shared" si="2"/>
        <v>-0.10730006689537319</v>
      </c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x14ac:dyDescent="0.2">
      <c r="A56" s="9">
        <v>38411</v>
      </c>
      <c r="B56" s="16">
        <v>72.578999999999994</v>
      </c>
      <c r="C56" s="16">
        <v>137.81899999999999</v>
      </c>
      <c r="D56" s="2"/>
      <c r="E56" s="5">
        <f t="shared" si="0"/>
        <v>4.8284129643537899E-2</v>
      </c>
      <c r="F56" s="5">
        <f t="shared" si="1"/>
        <v>0.18355446777448581</v>
      </c>
      <c r="G56" s="5">
        <f t="shared" si="2"/>
        <v>-0.13527033813094791</v>
      </c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x14ac:dyDescent="0.2">
      <c r="A57" s="9">
        <v>38442</v>
      </c>
      <c r="B57" s="16">
        <v>72.686999999999998</v>
      </c>
      <c r="C57" s="16">
        <v>131.45400000000001</v>
      </c>
      <c r="D57" s="2"/>
      <c r="E57" s="5">
        <f t="shared" si="0"/>
        <v>4.5284592596853468E-2</v>
      </c>
      <c r="F57" s="5">
        <f t="shared" si="1"/>
        <v>0.1027557568893922</v>
      </c>
      <c r="G57" s="5">
        <f t="shared" si="2"/>
        <v>-5.7471164292538734E-2</v>
      </c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x14ac:dyDescent="0.2">
      <c r="A58" s="9">
        <v>38471</v>
      </c>
      <c r="B58" s="16">
        <v>71.582999999999998</v>
      </c>
      <c r="C58" s="16">
        <v>128.78800000000001</v>
      </c>
      <c r="D58" s="2"/>
      <c r="E58" s="5">
        <f t="shared" si="0"/>
        <v>2.516254690230002E-2</v>
      </c>
      <c r="F58" s="5">
        <f t="shared" si="1"/>
        <v>0.14787382906851354</v>
      </c>
      <c r="G58" s="5">
        <f t="shared" si="2"/>
        <v>-0.12271128216621352</v>
      </c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x14ac:dyDescent="0.2">
      <c r="A59" s="9">
        <v>38503</v>
      </c>
      <c r="B59" s="16">
        <v>76.171000000000006</v>
      </c>
      <c r="C59" s="16">
        <v>139.33600000000001</v>
      </c>
      <c r="D59" s="2"/>
      <c r="E59" s="5">
        <f t="shared" si="0"/>
        <v>0.10121439930605769</v>
      </c>
      <c r="F59" s="5">
        <f t="shared" si="1"/>
        <v>0.29085333654496437</v>
      </c>
      <c r="G59" s="5">
        <f t="shared" si="2"/>
        <v>-0.18963893723890668</v>
      </c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x14ac:dyDescent="0.2">
      <c r="A60" s="9">
        <v>38533</v>
      </c>
      <c r="B60" s="16">
        <v>78.358999999999995</v>
      </c>
      <c r="C60" s="16">
        <v>146.93799999999999</v>
      </c>
      <c r="D60" s="2"/>
      <c r="E60" s="5">
        <f t="shared" si="0"/>
        <v>0.10596886423621399</v>
      </c>
      <c r="F60" s="5">
        <f t="shared" si="1"/>
        <v>0.35050826271575874</v>
      </c>
      <c r="G60" s="5">
        <f t="shared" si="2"/>
        <v>-0.24453939847954476</v>
      </c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x14ac:dyDescent="0.2">
      <c r="A61" s="9">
        <v>38562</v>
      </c>
      <c r="B61" s="16">
        <v>80.828999999999994</v>
      </c>
      <c r="C61" s="16">
        <v>156.691</v>
      </c>
      <c r="D61" s="2"/>
      <c r="E61" s="5">
        <f t="shared" si="0"/>
        <v>0.16702040109152327</v>
      </c>
      <c r="F61" s="5">
        <f t="shared" si="1"/>
        <v>0.45168941141591867</v>
      </c>
      <c r="G61" s="5">
        <f t="shared" si="2"/>
        <v>-0.2846690103243954</v>
      </c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x14ac:dyDescent="0.2">
      <c r="A62" s="9">
        <v>38595</v>
      </c>
      <c r="B62" s="16">
        <v>80.432000000000002</v>
      </c>
      <c r="C62" s="16">
        <v>156.08000000000001</v>
      </c>
      <c r="D62" s="2"/>
      <c r="E62" s="5">
        <f t="shared" si="0"/>
        <v>0.16710197922108083</v>
      </c>
      <c r="F62" s="5">
        <f t="shared" si="1"/>
        <v>0.40153011745267775</v>
      </c>
      <c r="G62" s="5">
        <f t="shared" si="2"/>
        <v>-0.23442813823159692</v>
      </c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x14ac:dyDescent="0.2">
      <c r="A63" s="9">
        <v>38625</v>
      </c>
      <c r="B63" s="16">
        <v>84.177000000000007</v>
      </c>
      <c r="C63" s="16">
        <v>174.03700000000001</v>
      </c>
      <c r="D63" s="2"/>
      <c r="E63" s="5">
        <f t="shared" si="0"/>
        <v>0.22510551593654515</v>
      </c>
      <c r="F63" s="5">
        <f t="shared" si="1"/>
        <v>0.5100038175886723</v>
      </c>
      <c r="G63" s="5">
        <f t="shared" si="2"/>
        <v>-0.28489830165212715</v>
      </c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x14ac:dyDescent="0.2">
      <c r="A64" s="9">
        <v>38656</v>
      </c>
      <c r="B64" s="16">
        <v>82.677000000000007</v>
      </c>
      <c r="C64" s="16">
        <v>163.73500000000001</v>
      </c>
      <c r="D64" s="2"/>
      <c r="E64" s="5">
        <f t="shared" si="0"/>
        <v>0.20295949249214318</v>
      </c>
      <c r="F64" s="5">
        <f t="shared" si="1"/>
        <v>0.42102705189068157</v>
      </c>
      <c r="G64" s="5">
        <f t="shared" si="2"/>
        <v>-0.21806755939853839</v>
      </c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x14ac:dyDescent="0.2">
      <c r="A65" s="9">
        <v>38686</v>
      </c>
      <c r="B65" s="16">
        <v>86.793999999999997</v>
      </c>
      <c r="C65" s="16">
        <v>180.107</v>
      </c>
      <c r="D65" s="2"/>
      <c r="E65" s="5">
        <f t="shared" si="0"/>
        <v>0.25359639493904895</v>
      </c>
      <c r="F65" s="5">
        <f t="shared" si="1"/>
        <v>0.49478794920740321</v>
      </c>
      <c r="G65" s="5">
        <f t="shared" si="2"/>
        <v>-0.24119155426835426</v>
      </c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x14ac:dyDescent="0.2">
      <c r="A66" s="9">
        <v>38716</v>
      </c>
      <c r="B66" s="16">
        <v>88.671999999999997</v>
      </c>
      <c r="C66" s="16">
        <v>190.655</v>
      </c>
      <c r="D66" s="2"/>
      <c r="E66" s="5">
        <f t="shared" si="0"/>
        <v>0.2616601690333229</v>
      </c>
      <c r="F66" s="5">
        <f t="shared" si="1"/>
        <v>0.54412777089357012</v>
      </c>
      <c r="G66" s="5">
        <f t="shared" si="2"/>
        <v>-0.28246760186024722</v>
      </c>
      <c r="H66" s="5">
        <f t="shared" ref="H66:H97" si="3">B66/B6-1</f>
        <v>-0.11328000000000005</v>
      </c>
      <c r="I66" s="5">
        <f t="shared" ref="I66:I97" si="4">C66/C6-1</f>
        <v>0.90654999999999997</v>
      </c>
      <c r="J66" s="5">
        <f>H66-I66</f>
        <v>-1.01983</v>
      </c>
      <c r="K66" s="5">
        <f t="shared" ref="K66:K97" si="5">(B66/B6)^(1/5)-1</f>
        <v>-2.3758420738156261E-2</v>
      </c>
      <c r="L66" s="5">
        <f t="shared" ref="L66:L97" si="6">(C66/C6)^(1/5)-1</f>
        <v>0.1377573240541905</v>
      </c>
      <c r="M66" s="5">
        <f>K66-L66</f>
        <v>-0.16151574479234676</v>
      </c>
      <c r="N66" s="5"/>
      <c r="O66" s="5"/>
      <c r="P66" s="5"/>
      <c r="Q66" s="5"/>
    </row>
    <row r="67" spans="1:17" x14ac:dyDescent="0.2">
      <c r="A67" s="9">
        <v>38748</v>
      </c>
      <c r="B67" s="16">
        <v>89.98</v>
      </c>
      <c r="C67" s="16">
        <v>205.88499999999999</v>
      </c>
      <c r="D67" s="2"/>
      <c r="E67" s="5">
        <f t="shared" si="0"/>
        <v>0.25608990018845534</v>
      </c>
      <c r="F67" s="5">
        <f t="shared" si="1"/>
        <v>0.59509273749941882</v>
      </c>
      <c r="G67" s="5">
        <f t="shared" si="2"/>
        <v>-0.33900283731096348</v>
      </c>
      <c r="H67" s="5">
        <f t="shared" si="3"/>
        <v>-0.12556729283486057</v>
      </c>
      <c r="I67" s="5">
        <f t="shared" si="4"/>
        <v>0.79268940416380063</v>
      </c>
      <c r="J67" s="5">
        <f t="shared" ref="J67:J130" si="7">H67-I67</f>
        <v>-0.91825669699866119</v>
      </c>
      <c r="K67" s="5">
        <f t="shared" si="5"/>
        <v>-2.6479101982833209E-2</v>
      </c>
      <c r="L67" s="5">
        <f t="shared" si="6"/>
        <v>0.12383100702164973</v>
      </c>
      <c r="M67" s="5">
        <f t="shared" ref="M67:M130" si="8">K67-L67</f>
        <v>-0.15031010900448294</v>
      </c>
      <c r="N67" s="5"/>
      <c r="O67" s="5"/>
      <c r="P67" s="5"/>
      <c r="Q67" s="5"/>
    </row>
    <row r="68" spans="1:17" x14ac:dyDescent="0.2">
      <c r="A68" s="9">
        <v>38776</v>
      </c>
      <c r="B68" s="16">
        <v>91.507999999999996</v>
      </c>
      <c r="C68" s="16">
        <v>209.44399999999999</v>
      </c>
      <c r="D68" s="2"/>
      <c r="E68" s="5">
        <f t="shared" si="0"/>
        <v>0.26080546714614417</v>
      </c>
      <c r="F68" s="5">
        <f t="shared" si="1"/>
        <v>0.51970337906964947</v>
      </c>
      <c r="G68" s="5">
        <f t="shared" si="2"/>
        <v>-0.25889791192350531</v>
      </c>
      <c r="H68" s="5">
        <f t="shared" si="3"/>
        <v>-3.9316346991695839E-2</v>
      </c>
      <c r="I68" s="5">
        <f t="shared" si="4"/>
        <v>0.95676221084494917</v>
      </c>
      <c r="J68" s="5">
        <f t="shared" si="7"/>
        <v>-0.99607855783664501</v>
      </c>
      <c r="K68" s="5">
        <f t="shared" si="5"/>
        <v>-7.9899313341990075E-3</v>
      </c>
      <c r="L68" s="5">
        <f t="shared" si="6"/>
        <v>0.14368812160003941</v>
      </c>
      <c r="M68" s="5">
        <f t="shared" si="8"/>
        <v>-0.15167805293423842</v>
      </c>
      <c r="N68" s="5"/>
      <c r="O68" s="5"/>
      <c r="P68" s="5"/>
      <c r="Q68" s="5"/>
    </row>
    <row r="69" spans="1:17" x14ac:dyDescent="0.2">
      <c r="A69" s="9">
        <v>38807</v>
      </c>
      <c r="B69" s="16">
        <v>92.137</v>
      </c>
      <c r="C69" s="16">
        <v>208.16399999999999</v>
      </c>
      <c r="D69" s="2"/>
      <c r="E69" s="5">
        <f t="shared" si="0"/>
        <v>0.26758567556784585</v>
      </c>
      <c r="F69" s="5">
        <f t="shared" si="1"/>
        <v>0.58355013921219578</v>
      </c>
      <c r="G69" s="5">
        <f t="shared" si="2"/>
        <v>-0.31596446364434994</v>
      </c>
      <c r="H69" s="5">
        <f t="shared" si="3"/>
        <v>-4.6130245019661009E-3</v>
      </c>
      <c r="I69" s="5">
        <f t="shared" si="4"/>
        <v>1.0741729772817856</v>
      </c>
      <c r="J69" s="5">
        <f t="shared" si="7"/>
        <v>-1.0787860017837518</v>
      </c>
      <c r="K69" s="5">
        <f t="shared" si="5"/>
        <v>-9.2431202719323036E-4</v>
      </c>
      <c r="L69" s="5">
        <f t="shared" si="6"/>
        <v>0.15709493991285473</v>
      </c>
      <c r="M69" s="5">
        <f t="shared" si="8"/>
        <v>-0.15801925194004796</v>
      </c>
      <c r="N69" s="5"/>
      <c r="O69" s="5"/>
      <c r="P69" s="5"/>
      <c r="Q69" s="5"/>
    </row>
    <row r="70" spans="1:17" x14ac:dyDescent="0.2">
      <c r="A70" s="9">
        <v>38835</v>
      </c>
      <c r="B70" s="16">
        <v>91.203999999999994</v>
      </c>
      <c r="C70" s="16">
        <v>214.22499999999999</v>
      </c>
      <c r="D70" s="2"/>
      <c r="E70" s="5">
        <f t="shared" si="0"/>
        <v>0.27410139278879053</v>
      </c>
      <c r="F70" s="5">
        <f t="shared" si="1"/>
        <v>0.66339255210112724</v>
      </c>
      <c r="G70" s="5">
        <f t="shared" si="2"/>
        <v>-0.38929115931233671</v>
      </c>
      <c r="H70" s="5">
        <f t="shared" si="3"/>
        <v>-7.9695667090472488E-2</v>
      </c>
      <c r="I70" s="5">
        <f t="shared" si="4"/>
        <v>1.0401603748428632</v>
      </c>
      <c r="J70" s="5">
        <f t="shared" si="7"/>
        <v>-1.1198560419333357</v>
      </c>
      <c r="K70" s="5">
        <f t="shared" si="5"/>
        <v>-1.6472985093767045E-2</v>
      </c>
      <c r="L70" s="5">
        <f t="shared" si="6"/>
        <v>0.15327495720116358</v>
      </c>
      <c r="M70" s="5">
        <f t="shared" si="8"/>
        <v>-0.16974794229493062</v>
      </c>
      <c r="N70" s="5"/>
      <c r="O70" s="5"/>
      <c r="P70" s="5"/>
      <c r="Q70" s="5"/>
    </row>
    <row r="71" spans="1:17" x14ac:dyDescent="0.2">
      <c r="A71" s="9">
        <v>38868</v>
      </c>
      <c r="B71" s="16">
        <v>86.387</v>
      </c>
      <c r="C71" s="16">
        <v>188.07400000000001</v>
      </c>
      <c r="D71" s="2"/>
      <c r="E71" s="5">
        <f t="shared" si="0"/>
        <v>0.13411928424203423</v>
      </c>
      <c r="F71" s="5">
        <f t="shared" si="1"/>
        <v>0.34978756387437548</v>
      </c>
      <c r="G71" s="5">
        <f t="shared" si="2"/>
        <v>-0.21566827963234125</v>
      </c>
      <c r="H71" s="5">
        <f t="shared" si="3"/>
        <v>-0.15559356825179615</v>
      </c>
      <c r="I71" s="5">
        <f t="shared" si="4"/>
        <v>0.69280480999441951</v>
      </c>
      <c r="J71" s="5">
        <f t="shared" si="7"/>
        <v>-0.84839837824621567</v>
      </c>
      <c r="K71" s="5">
        <f t="shared" si="5"/>
        <v>-3.3258624071172305E-2</v>
      </c>
      <c r="L71" s="5">
        <f t="shared" si="6"/>
        <v>0.11101872069285323</v>
      </c>
      <c r="M71" s="5">
        <f t="shared" si="8"/>
        <v>-0.14427734476402554</v>
      </c>
      <c r="N71" s="5"/>
      <c r="O71" s="5"/>
      <c r="P71" s="5"/>
      <c r="Q71" s="5"/>
    </row>
    <row r="72" spans="1:17" x14ac:dyDescent="0.2">
      <c r="A72" s="9">
        <v>38898</v>
      </c>
      <c r="B72" s="16">
        <v>86.754000000000005</v>
      </c>
      <c r="C72" s="16">
        <v>188.465</v>
      </c>
      <c r="D72" s="2"/>
      <c r="E72" s="5">
        <f t="shared" si="0"/>
        <v>0.10713510892175759</v>
      </c>
      <c r="F72" s="5">
        <f t="shared" si="1"/>
        <v>0.28261579713892937</v>
      </c>
      <c r="G72" s="5">
        <f t="shared" si="2"/>
        <v>-0.17548068821717178</v>
      </c>
      <c r="H72" s="5">
        <f t="shared" si="3"/>
        <v>-0.1255342311103943</v>
      </c>
      <c r="I72" s="5">
        <f t="shared" si="4"/>
        <v>0.7303701935436484</v>
      </c>
      <c r="J72" s="5">
        <f t="shared" si="7"/>
        <v>-0.85590442465404271</v>
      </c>
      <c r="K72" s="5">
        <f t="shared" si="5"/>
        <v>-2.6471740457432058E-2</v>
      </c>
      <c r="L72" s="5">
        <f t="shared" si="6"/>
        <v>0.11590649439574996</v>
      </c>
      <c r="M72" s="5">
        <f t="shared" si="8"/>
        <v>-0.14237823485318202</v>
      </c>
      <c r="N72" s="5"/>
      <c r="O72" s="5"/>
      <c r="P72" s="5"/>
      <c r="Q72" s="5"/>
    </row>
    <row r="73" spans="1:17" x14ac:dyDescent="0.2">
      <c r="A73" s="9">
        <v>38929</v>
      </c>
      <c r="B73" s="16">
        <v>87.465999999999994</v>
      </c>
      <c r="C73" s="16">
        <v>191.5</v>
      </c>
      <c r="D73" s="2"/>
      <c r="E73" s="5">
        <f t="shared" si="0"/>
        <v>8.2111618354798521E-2</v>
      </c>
      <c r="F73" s="5">
        <f t="shared" si="1"/>
        <v>0.22215060214051863</v>
      </c>
      <c r="G73" s="5">
        <f t="shared" si="2"/>
        <v>-0.14003898378572011</v>
      </c>
      <c r="H73" s="5">
        <f t="shared" si="3"/>
        <v>-7.6437358112032117E-2</v>
      </c>
      <c r="I73" s="5">
        <f t="shared" si="4"/>
        <v>0.94071446668355718</v>
      </c>
      <c r="J73" s="5">
        <f t="shared" si="7"/>
        <v>-1.0171518247955893</v>
      </c>
      <c r="K73" s="5">
        <f t="shared" si="5"/>
        <v>-1.5777539893419457E-2</v>
      </c>
      <c r="L73" s="5">
        <f t="shared" si="6"/>
        <v>0.14180602057465563</v>
      </c>
      <c r="M73" s="5">
        <f t="shared" si="8"/>
        <v>-0.15758356046807509</v>
      </c>
      <c r="N73" s="5"/>
      <c r="O73" s="5"/>
      <c r="P73" s="5"/>
      <c r="Q73" s="5"/>
    </row>
    <row r="74" spans="1:17" x14ac:dyDescent="0.2">
      <c r="A74" s="9">
        <v>38960</v>
      </c>
      <c r="B74" s="16">
        <v>89.462999999999994</v>
      </c>
      <c r="C74" s="16">
        <v>195.78</v>
      </c>
      <c r="D74" s="2"/>
      <c r="E74" s="5">
        <f t="shared" si="0"/>
        <v>0.11228118161925593</v>
      </c>
      <c r="F74" s="5">
        <f t="shared" si="1"/>
        <v>0.25435674013326492</v>
      </c>
      <c r="G74" s="5">
        <f t="shared" si="2"/>
        <v>-0.14207555851400899</v>
      </c>
      <c r="H74" s="5">
        <f t="shared" si="3"/>
        <v>3.0311755018368913E-2</v>
      </c>
      <c r="I74" s="5">
        <f t="shared" si="4"/>
        <v>1.0806852721746338</v>
      </c>
      <c r="J74" s="5">
        <f t="shared" si="7"/>
        <v>-1.0503735171562649</v>
      </c>
      <c r="K74" s="5">
        <f t="shared" si="5"/>
        <v>5.990155901993699E-3</v>
      </c>
      <c r="L74" s="5">
        <f t="shared" si="6"/>
        <v>0.15782061687723203</v>
      </c>
      <c r="M74" s="5">
        <f t="shared" si="8"/>
        <v>-0.15183046097523833</v>
      </c>
      <c r="N74" s="5"/>
      <c r="O74" s="5"/>
      <c r="P74" s="5"/>
      <c r="Q74" s="5"/>
    </row>
    <row r="75" spans="1:17" x14ac:dyDescent="0.2">
      <c r="A75" s="9">
        <v>38989</v>
      </c>
      <c r="B75" s="16">
        <v>91.480999999999995</v>
      </c>
      <c r="C75" s="16">
        <v>199.483</v>
      </c>
      <c r="D75" s="2"/>
      <c r="E75" s="5">
        <f t="shared" si="0"/>
        <v>8.6769545125152892E-2</v>
      </c>
      <c r="F75" s="5">
        <f t="shared" si="1"/>
        <v>0.14621028861678842</v>
      </c>
      <c r="G75" s="5">
        <f t="shared" si="2"/>
        <v>-5.9440743491635528E-2</v>
      </c>
      <c r="H75" s="5">
        <f t="shared" si="3"/>
        <v>0.15851527278253386</v>
      </c>
      <c r="I75" s="5">
        <f t="shared" si="4"/>
        <v>1.5151679443211621</v>
      </c>
      <c r="J75" s="5">
        <f t="shared" si="7"/>
        <v>-1.3566526715386282</v>
      </c>
      <c r="K75" s="5">
        <f t="shared" si="5"/>
        <v>2.9865127619109311E-2</v>
      </c>
      <c r="L75" s="5">
        <f t="shared" si="6"/>
        <v>0.20257839675297173</v>
      </c>
      <c r="M75" s="5">
        <f t="shared" si="8"/>
        <v>-0.17271326913386242</v>
      </c>
      <c r="N75" s="5"/>
      <c r="O75" s="5"/>
      <c r="P75" s="5"/>
      <c r="Q75" s="5"/>
    </row>
    <row r="76" spans="1:17" x14ac:dyDescent="0.2">
      <c r="A76" s="9">
        <v>39021</v>
      </c>
      <c r="B76" s="16">
        <v>94.125</v>
      </c>
      <c r="C76" s="16">
        <v>207.386</v>
      </c>
      <c r="D76" s="2"/>
      <c r="E76" s="5">
        <f t="shared" si="0"/>
        <v>0.13846656264741086</v>
      </c>
      <c r="F76" s="5">
        <f t="shared" si="1"/>
        <v>0.26659541332030412</v>
      </c>
      <c r="G76" s="5">
        <f t="shared" si="2"/>
        <v>-0.12812885067289326</v>
      </c>
      <c r="H76" s="5">
        <f t="shared" si="3"/>
        <v>0.1568241873041234</v>
      </c>
      <c r="I76" s="5">
        <f t="shared" si="4"/>
        <v>1.4351083191451885</v>
      </c>
      <c r="J76" s="5">
        <f t="shared" si="7"/>
        <v>-1.2782841318410652</v>
      </c>
      <c r="K76" s="5">
        <f t="shared" si="5"/>
        <v>2.9564292960390093E-2</v>
      </c>
      <c r="L76" s="5">
        <f t="shared" si="6"/>
        <v>0.19482322785337236</v>
      </c>
      <c r="M76" s="5">
        <f t="shared" si="8"/>
        <v>-0.16525893489298227</v>
      </c>
      <c r="N76" s="5"/>
      <c r="O76" s="5"/>
      <c r="P76" s="5"/>
      <c r="Q76" s="5"/>
    </row>
    <row r="77" spans="1:17" x14ac:dyDescent="0.2">
      <c r="A77" s="9">
        <v>39051</v>
      </c>
      <c r="B77" s="16">
        <v>92.850999999999999</v>
      </c>
      <c r="C77" s="16">
        <v>214.53</v>
      </c>
      <c r="D77" s="2"/>
      <c r="E77" s="5">
        <f t="shared" si="0"/>
        <v>6.9785929902988819E-2</v>
      </c>
      <c r="F77" s="5">
        <f t="shared" si="1"/>
        <v>0.19112527553065672</v>
      </c>
      <c r="G77" s="5">
        <f t="shared" si="2"/>
        <v>-0.1213393456276679</v>
      </c>
      <c r="H77" s="5">
        <f t="shared" si="3"/>
        <v>7.1180535526816691E-2</v>
      </c>
      <c r="I77" s="5">
        <f t="shared" si="4"/>
        <v>1.2674473909505037</v>
      </c>
      <c r="J77" s="5">
        <f t="shared" si="7"/>
        <v>-1.196266855423687</v>
      </c>
      <c r="K77" s="5">
        <f t="shared" si="5"/>
        <v>1.3847266329514829E-2</v>
      </c>
      <c r="L77" s="5">
        <f t="shared" si="6"/>
        <v>0.17789734772087251</v>
      </c>
      <c r="M77" s="5">
        <f t="shared" si="8"/>
        <v>-0.16405008139135768</v>
      </c>
      <c r="N77" s="5"/>
      <c r="O77" s="5"/>
      <c r="P77" s="5"/>
      <c r="Q77" s="5"/>
    </row>
    <row r="78" spans="1:17" x14ac:dyDescent="0.2">
      <c r="A78" s="9">
        <v>39080</v>
      </c>
      <c r="B78" s="16">
        <v>95.233999999999995</v>
      </c>
      <c r="C78" s="16">
        <v>225.363</v>
      </c>
      <c r="D78" s="2"/>
      <c r="E78" s="5">
        <f t="shared" si="0"/>
        <v>7.4003067484662566E-2</v>
      </c>
      <c r="F78" s="5">
        <f t="shared" si="1"/>
        <v>0.18204610421966372</v>
      </c>
      <c r="G78" s="5">
        <f t="shared" si="2"/>
        <v>-0.10804303673500115</v>
      </c>
      <c r="H78" s="5">
        <f t="shared" si="3"/>
        <v>8.5881735878315268E-2</v>
      </c>
      <c r="I78" s="5">
        <f t="shared" si="4"/>
        <v>1.1947236180904524</v>
      </c>
      <c r="J78" s="5">
        <f t="shared" si="7"/>
        <v>-1.1088418822121371</v>
      </c>
      <c r="K78" s="5">
        <f t="shared" si="5"/>
        <v>1.6614982071047502E-2</v>
      </c>
      <c r="L78" s="5">
        <f t="shared" si="6"/>
        <v>0.17024277216030925</v>
      </c>
      <c r="M78" s="5">
        <f t="shared" si="8"/>
        <v>-0.15362779008926175</v>
      </c>
      <c r="N78" s="5"/>
      <c r="O78" s="5"/>
      <c r="P78" s="5"/>
      <c r="Q78" s="5"/>
    </row>
    <row r="79" spans="1:17" x14ac:dyDescent="0.2">
      <c r="A79" s="9">
        <v>39113</v>
      </c>
      <c r="B79" s="16">
        <v>97.781999999999996</v>
      </c>
      <c r="C79" s="16">
        <v>226.27799999999999</v>
      </c>
      <c r="D79" s="2"/>
      <c r="E79" s="5">
        <f t="shared" si="0"/>
        <v>8.6708157368303951E-2</v>
      </c>
      <c r="F79" s="5">
        <f t="shared" si="1"/>
        <v>9.9050440780047211E-2</v>
      </c>
      <c r="G79" s="5">
        <f t="shared" si="2"/>
        <v>-1.234228341174326E-2</v>
      </c>
      <c r="H79" s="5">
        <f t="shared" si="3"/>
        <v>0.11179079022171678</v>
      </c>
      <c r="I79" s="5">
        <f t="shared" si="4"/>
        <v>1.0610824695316343</v>
      </c>
      <c r="J79" s="5">
        <f t="shared" si="7"/>
        <v>-0.94929167930991754</v>
      </c>
      <c r="K79" s="5">
        <f t="shared" si="5"/>
        <v>2.142060464064266E-2</v>
      </c>
      <c r="L79" s="5">
        <f t="shared" si="6"/>
        <v>0.15563070871846429</v>
      </c>
      <c r="M79" s="5">
        <f t="shared" si="8"/>
        <v>-0.13421010407782163</v>
      </c>
      <c r="N79" s="5"/>
      <c r="O79" s="5"/>
      <c r="P79" s="5"/>
      <c r="Q79" s="5"/>
    </row>
    <row r="80" spans="1:17" x14ac:dyDescent="0.2">
      <c r="A80" s="9">
        <v>39141</v>
      </c>
      <c r="B80" s="16">
        <v>95.69</v>
      </c>
      <c r="C80" s="16">
        <v>221.274</v>
      </c>
      <c r="D80" s="2"/>
      <c r="E80" s="5">
        <f t="shared" si="0"/>
        <v>4.5700922323731241E-2</v>
      </c>
      <c r="F80" s="5">
        <f t="shared" si="1"/>
        <v>5.6482878478256726E-2</v>
      </c>
      <c r="G80" s="5">
        <f t="shared" si="2"/>
        <v>-1.0781956154525485E-2</v>
      </c>
      <c r="H80" s="5">
        <f t="shared" si="3"/>
        <v>0.10288948053893932</v>
      </c>
      <c r="I80" s="5">
        <f t="shared" si="4"/>
        <v>0.99279519439466113</v>
      </c>
      <c r="J80" s="5">
        <f t="shared" si="7"/>
        <v>-0.88990571385572181</v>
      </c>
      <c r="K80" s="5">
        <f t="shared" si="5"/>
        <v>1.9779785335005906E-2</v>
      </c>
      <c r="L80" s="5">
        <f t="shared" si="6"/>
        <v>0.14786954501737393</v>
      </c>
      <c r="M80" s="5">
        <f t="shared" si="8"/>
        <v>-0.12808975968236802</v>
      </c>
      <c r="N80" s="5"/>
      <c r="O80" s="5"/>
      <c r="P80" s="5"/>
      <c r="Q80" s="5"/>
    </row>
    <row r="81" spans="1:17" x14ac:dyDescent="0.2">
      <c r="A81" s="9">
        <v>39171</v>
      </c>
      <c r="B81" s="16">
        <v>96.694999999999993</v>
      </c>
      <c r="C81" s="16">
        <v>228.291</v>
      </c>
      <c r="D81" s="2"/>
      <c r="E81" s="5">
        <f t="shared" si="0"/>
        <v>4.9469811259320373E-2</v>
      </c>
      <c r="F81" s="5">
        <f t="shared" si="1"/>
        <v>9.6688188159335997E-2</v>
      </c>
      <c r="G81" s="5">
        <f t="shared" si="2"/>
        <v>-4.7218376900015624E-2</v>
      </c>
      <c r="H81" s="5">
        <f t="shared" si="3"/>
        <v>7.6577930681274164E-2</v>
      </c>
      <c r="I81" s="5">
        <f t="shared" si="4"/>
        <v>0.95650608914751922</v>
      </c>
      <c r="J81" s="5">
        <f t="shared" si="7"/>
        <v>-0.87992815846624506</v>
      </c>
      <c r="K81" s="5">
        <f t="shared" si="5"/>
        <v>1.4866914897305517E-2</v>
      </c>
      <c r="L81" s="5">
        <f t="shared" si="6"/>
        <v>0.14365818043713507</v>
      </c>
      <c r="M81" s="5">
        <f t="shared" si="8"/>
        <v>-0.12879126553982956</v>
      </c>
      <c r="N81" s="5"/>
      <c r="O81" s="5"/>
      <c r="P81" s="5"/>
      <c r="Q81" s="5"/>
    </row>
    <row r="82" spans="1:17" x14ac:dyDescent="0.2">
      <c r="A82" s="9">
        <v>39202</v>
      </c>
      <c r="B82" s="16">
        <v>98.474999999999994</v>
      </c>
      <c r="C82" s="16">
        <v>233.23400000000001</v>
      </c>
      <c r="D82" s="2"/>
      <c r="E82" s="5">
        <f t="shared" ref="E82:E145" si="9">B82/B70-1</f>
        <v>7.9722380597342157E-2</v>
      </c>
      <c r="F82" s="5">
        <f t="shared" ref="F82:F145" si="10">C82/C70-1</f>
        <v>8.8733807912241947E-2</v>
      </c>
      <c r="G82" s="5">
        <f t="shared" si="2"/>
        <v>-9.0114273148997892E-3</v>
      </c>
      <c r="H82" s="5">
        <f t="shared" si="3"/>
        <v>0.17230747253008882</v>
      </c>
      <c r="I82" s="5">
        <f t="shared" si="4"/>
        <v>1.0514728518528291</v>
      </c>
      <c r="J82" s="5">
        <f t="shared" si="7"/>
        <v>-0.8791653793227403</v>
      </c>
      <c r="K82" s="5">
        <f t="shared" si="5"/>
        <v>3.2305655548583445E-2</v>
      </c>
      <c r="L82" s="5">
        <f t="shared" si="6"/>
        <v>0.15455108785570149</v>
      </c>
      <c r="M82" s="5">
        <f t="shared" si="8"/>
        <v>-0.12224543230711804</v>
      </c>
      <c r="N82" s="5"/>
      <c r="O82" s="5"/>
      <c r="P82" s="5"/>
      <c r="Q82" s="5"/>
    </row>
    <row r="83" spans="1:17" x14ac:dyDescent="0.2">
      <c r="A83" s="9">
        <v>39233</v>
      </c>
      <c r="B83" s="16">
        <v>102.67</v>
      </c>
      <c r="C83" s="16">
        <v>248.02699999999999</v>
      </c>
      <c r="D83" s="2"/>
      <c r="E83" s="5">
        <f t="shared" si="9"/>
        <v>0.18848900876289254</v>
      </c>
      <c r="F83" s="5">
        <f t="shared" si="10"/>
        <v>0.31877346150983099</v>
      </c>
      <c r="G83" s="5">
        <f t="shared" ref="G83:G146" si="11">E83-F83</f>
        <v>-0.13028445274693845</v>
      </c>
      <c r="H83" s="5">
        <f t="shared" si="3"/>
        <v>0.26510997473969566</v>
      </c>
      <c r="I83" s="5">
        <f t="shared" si="4"/>
        <v>1.2990156093581993</v>
      </c>
      <c r="J83" s="5">
        <f t="shared" si="7"/>
        <v>-1.0339056346185036</v>
      </c>
      <c r="K83" s="5">
        <f t="shared" si="5"/>
        <v>4.8155351409533642E-2</v>
      </c>
      <c r="L83" s="5">
        <f t="shared" si="6"/>
        <v>0.18115905581711522</v>
      </c>
      <c r="M83" s="5">
        <f t="shared" si="8"/>
        <v>-0.13300370440758158</v>
      </c>
      <c r="N83" s="5"/>
      <c r="O83" s="5"/>
      <c r="P83" s="5"/>
      <c r="Q83" s="5"/>
    </row>
    <row r="84" spans="1:17" x14ac:dyDescent="0.2">
      <c r="A84" s="9">
        <v>39262</v>
      </c>
      <c r="B84" s="16">
        <v>101.508</v>
      </c>
      <c r="C84" s="16">
        <v>258.71199999999999</v>
      </c>
      <c r="D84" s="2"/>
      <c r="E84" s="5">
        <f t="shared" si="9"/>
        <v>0.1700670862438618</v>
      </c>
      <c r="F84" s="5">
        <f t="shared" si="10"/>
        <v>0.3727323375693099</v>
      </c>
      <c r="G84" s="5">
        <f t="shared" si="11"/>
        <v>-0.2026652513254481</v>
      </c>
      <c r="H84" s="5">
        <f t="shared" si="3"/>
        <v>0.40787794729542304</v>
      </c>
      <c r="I84" s="5">
        <f t="shared" si="4"/>
        <v>1.741406349340906</v>
      </c>
      <c r="J84" s="5">
        <f t="shared" si="7"/>
        <v>-1.333528402045483</v>
      </c>
      <c r="K84" s="5">
        <f t="shared" si="5"/>
        <v>7.0811437382677589E-2</v>
      </c>
      <c r="L84" s="5">
        <f t="shared" si="6"/>
        <v>0.22347382604328248</v>
      </c>
      <c r="M84" s="5">
        <f t="shared" si="8"/>
        <v>-0.15266238866060489</v>
      </c>
      <c r="N84" s="5"/>
      <c r="O84" s="5"/>
      <c r="P84" s="5"/>
      <c r="Q84" s="5"/>
    </row>
    <row r="85" spans="1:17" x14ac:dyDescent="0.2">
      <c r="A85" s="9">
        <v>39294</v>
      </c>
      <c r="B85" s="16">
        <v>97.933000000000007</v>
      </c>
      <c r="C85" s="16">
        <v>268.721</v>
      </c>
      <c r="D85" s="2"/>
      <c r="E85" s="5">
        <f t="shared" si="9"/>
        <v>0.11966935723595462</v>
      </c>
      <c r="F85" s="5">
        <f t="shared" si="10"/>
        <v>0.40324281984334198</v>
      </c>
      <c r="G85" s="5">
        <f t="shared" si="11"/>
        <v>-0.28357346260738736</v>
      </c>
      <c r="H85" s="5">
        <f t="shared" si="3"/>
        <v>0.47265454654817218</v>
      </c>
      <c r="I85" s="5">
        <f t="shared" si="4"/>
        <v>2.0607082246546011</v>
      </c>
      <c r="J85" s="5">
        <f t="shared" si="7"/>
        <v>-1.5880536781064289</v>
      </c>
      <c r="K85" s="5">
        <f t="shared" si="5"/>
        <v>8.0488568678014349E-2</v>
      </c>
      <c r="L85" s="5">
        <f t="shared" si="6"/>
        <v>0.25073235910100822</v>
      </c>
      <c r="M85" s="5">
        <f t="shared" si="8"/>
        <v>-0.17024379042299387</v>
      </c>
      <c r="N85" s="5"/>
      <c r="O85" s="5"/>
      <c r="P85" s="5"/>
      <c r="Q85" s="5"/>
    </row>
    <row r="86" spans="1:17" x14ac:dyDescent="0.2">
      <c r="A86" s="9">
        <v>39325</v>
      </c>
      <c r="B86" s="16">
        <v>98.260999999999996</v>
      </c>
      <c r="C86" s="16">
        <v>264.09100000000001</v>
      </c>
      <c r="D86" s="2"/>
      <c r="E86" s="5">
        <f t="shared" si="9"/>
        <v>9.8342331466639843E-2</v>
      </c>
      <c r="F86" s="5">
        <f t="shared" si="10"/>
        <v>0.34891715190519967</v>
      </c>
      <c r="G86" s="5">
        <f t="shared" si="11"/>
        <v>-0.25057482043855983</v>
      </c>
      <c r="H86" s="5">
        <f t="shared" si="3"/>
        <v>0.47552332041925705</v>
      </c>
      <c r="I86" s="5">
        <f t="shared" si="4"/>
        <v>1.963585151270312</v>
      </c>
      <c r="J86" s="5">
        <f t="shared" si="7"/>
        <v>-1.4880618308510549</v>
      </c>
      <c r="K86" s="5">
        <f t="shared" si="5"/>
        <v>8.0909205669308593E-2</v>
      </c>
      <c r="L86" s="5">
        <f t="shared" si="6"/>
        <v>0.24269194137255412</v>
      </c>
      <c r="M86" s="5">
        <f t="shared" si="8"/>
        <v>-0.16178273570324553</v>
      </c>
      <c r="N86" s="5"/>
      <c r="O86" s="5"/>
      <c r="P86" s="5"/>
      <c r="Q86" s="5"/>
    </row>
    <row r="87" spans="1:17" x14ac:dyDescent="0.2">
      <c r="A87" s="9">
        <v>39353</v>
      </c>
      <c r="B87" s="16">
        <v>98.671000000000006</v>
      </c>
      <c r="C87" s="16">
        <v>281.11099999999999</v>
      </c>
      <c r="D87" s="2"/>
      <c r="E87" s="5">
        <f t="shared" si="9"/>
        <v>7.8595555361222758E-2</v>
      </c>
      <c r="F87" s="5">
        <f t="shared" si="10"/>
        <v>0.40919777625161036</v>
      </c>
      <c r="G87" s="5">
        <f t="shared" si="11"/>
        <v>-0.3306022208903876</v>
      </c>
      <c r="H87" s="5">
        <f t="shared" si="3"/>
        <v>0.67782142189120731</v>
      </c>
      <c r="I87" s="5">
        <f t="shared" si="4"/>
        <v>2.5634641956215853</v>
      </c>
      <c r="J87" s="5">
        <f t="shared" si="7"/>
        <v>-1.885642773730378</v>
      </c>
      <c r="K87" s="5">
        <f t="shared" si="5"/>
        <v>0.10904494587564173</v>
      </c>
      <c r="L87" s="5">
        <f t="shared" si="6"/>
        <v>0.28936085206512341</v>
      </c>
      <c r="M87" s="5">
        <f t="shared" si="8"/>
        <v>-0.18031590618948168</v>
      </c>
      <c r="N87" s="5"/>
      <c r="O87" s="5"/>
      <c r="P87" s="5"/>
      <c r="Q87" s="5"/>
    </row>
    <row r="88" spans="1:17" x14ac:dyDescent="0.2">
      <c r="A88" s="9">
        <v>39386</v>
      </c>
      <c r="B88" s="16">
        <v>99.968000000000004</v>
      </c>
      <c r="C88" s="16">
        <v>307.14800000000002</v>
      </c>
      <c r="D88" s="2"/>
      <c r="E88" s="5">
        <f t="shared" si="9"/>
        <v>6.207702523240366E-2</v>
      </c>
      <c r="F88" s="5">
        <f t="shared" si="10"/>
        <v>0.48104500785973991</v>
      </c>
      <c r="G88" s="5">
        <f t="shared" si="11"/>
        <v>-0.41896798262733626</v>
      </c>
      <c r="H88" s="5">
        <f t="shared" si="3"/>
        <v>0.5864914619437569</v>
      </c>
      <c r="I88" s="5">
        <f t="shared" si="4"/>
        <v>2.6635456052672386</v>
      </c>
      <c r="J88" s="5">
        <f t="shared" si="7"/>
        <v>-2.0770541433234815</v>
      </c>
      <c r="K88" s="5">
        <f t="shared" si="5"/>
        <v>9.6699253457550149E-2</v>
      </c>
      <c r="L88" s="5">
        <f t="shared" si="6"/>
        <v>0.29652328356214697</v>
      </c>
      <c r="M88" s="5">
        <f t="shared" si="8"/>
        <v>-0.19982403010459682</v>
      </c>
      <c r="N88" s="5"/>
      <c r="O88" s="5"/>
      <c r="P88" s="5"/>
      <c r="Q88" s="5"/>
    </row>
    <row r="89" spans="1:17" x14ac:dyDescent="0.2">
      <c r="A89" s="9">
        <v>39416</v>
      </c>
      <c r="B89" s="16">
        <v>94.503</v>
      </c>
      <c r="C89" s="16">
        <v>281.26799999999997</v>
      </c>
      <c r="D89" s="2"/>
      <c r="E89" s="5">
        <f t="shared" si="9"/>
        <v>1.7791946236443312E-2</v>
      </c>
      <c r="F89" s="5">
        <f t="shared" si="10"/>
        <v>0.31108935813172978</v>
      </c>
      <c r="G89" s="5">
        <f t="shared" si="11"/>
        <v>-0.29329741189528646</v>
      </c>
      <c r="H89" s="5">
        <f t="shared" si="3"/>
        <v>0.42963254315235333</v>
      </c>
      <c r="I89" s="5">
        <f t="shared" si="4"/>
        <v>2.1529459241323647</v>
      </c>
      <c r="J89" s="5">
        <f t="shared" si="7"/>
        <v>-1.7233133809800114</v>
      </c>
      <c r="K89" s="5">
        <f t="shared" si="5"/>
        <v>7.4100416817768799E-2</v>
      </c>
      <c r="L89" s="5">
        <f t="shared" si="6"/>
        <v>0.2581815270013097</v>
      </c>
      <c r="M89" s="5">
        <f t="shared" si="8"/>
        <v>-0.1840811101835409</v>
      </c>
      <c r="N89" s="5"/>
      <c r="O89" s="5"/>
      <c r="P89" s="5"/>
      <c r="Q89" s="5"/>
    </row>
    <row r="90" spans="1:17" x14ac:dyDescent="0.2">
      <c r="A90" s="9">
        <v>39447</v>
      </c>
      <c r="B90" s="16">
        <v>93.653999999999996</v>
      </c>
      <c r="C90" s="16">
        <v>283.37900000000002</v>
      </c>
      <c r="D90" s="2"/>
      <c r="E90" s="5">
        <f t="shared" si="9"/>
        <v>-1.6590713400676194E-2</v>
      </c>
      <c r="F90" s="5">
        <f t="shared" si="10"/>
        <v>0.25743356274100027</v>
      </c>
      <c r="G90" s="5">
        <f t="shared" si="11"/>
        <v>-0.27402427614167646</v>
      </c>
      <c r="H90" s="5">
        <f t="shared" si="3"/>
        <v>0.57095410628019327</v>
      </c>
      <c r="I90" s="5">
        <f t="shared" si="4"/>
        <v>2.4664521890176032</v>
      </c>
      <c r="J90" s="5">
        <f t="shared" si="7"/>
        <v>-1.8954980827374099</v>
      </c>
      <c r="K90" s="5">
        <f t="shared" si="5"/>
        <v>9.4542676674407078E-2</v>
      </c>
      <c r="L90" s="5">
        <f t="shared" si="6"/>
        <v>0.28226279963121703</v>
      </c>
      <c r="M90" s="5">
        <f t="shared" si="8"/>
        <v>-0.18772012295680995</v>
      </c>
      <c r="N90" s="5"/>
      <c r="O90" s="5"/>
      <c r="P90" s="5"/>
      <c r="Q90" s="5"/>
    </row>
    <row r="91" spans="1:17" x14ac:dyDescent="0.2">
      <c r="A91" s="9">
        <v>39478</v>
      </c>
      <c r="B91" s="16">
        <v>85.412999999999997</v>
      </c>
      <c r="C91" s="16">
        <v>244.90799999999999</v>
      </c>
      <c r="D91" s="2"/>
      <c r="E91" s="5">
        <f t="shared" si="9"/>
        <v>-0.12649567405043871</v>
      </c>
      <c r="F91" s="5">
        <f t="shared" si="10"/>
        <v>8.2332352239280926E-2</v>
      </c>
      <c r="G91" s="5">
        <f t="shared" si="11"/>
        <v>-0.20882802628971964</v>
      </c>
      <c r="H91" s="5">
        <f t="shared" si="3"/>
        <v>0.51170775738482499</v>
      </c>
      <c r="I91" s="5">
        <f t="shared" si="4"/>
        <v>2.0782031623136672</v>
      </c>
      <c r="J91" s="5">
        <f t="shared" si="7"/>
        <v>-1.5664954049288422</v>
      </c>
      <c r="K91" s="5">
        <f t="shared" si="5"/>
        <v>8.6159408124119485E-2</v>
      </c>
      <c r="L91" s="5">
        <f t="shared" si="6"/>
        <v>0.25215893258144617</v>
      </c>
      <c r="M91" s="5">
        <f t="shared" si="8"/>
        <v>-0.16599952445732669</v>
      </c>
      <c r="N91" s="5"/>
      <c r="O91" s="5"/>
      <c r="P91" s="5"/>
      <c r="Q91" s="5"/>
    </row>
    <row r="92" spans="1:17" x14ac:dyDescent="0.2">
      <c r="A92" s="9">
        <v>39507</v>
      </c>
      <c r="B92" s="16">
        <v>82.820999999999998</v>
      </c>
      <c r="C92" s="16">
        <v>256.48899999999998</v>
      </c>
      <c r="D92" s="2"/>
      <c r="E92" s="5">
        <f t="shared" si="9"/>
        <v>-0.13448636221130739</v>
      </c>
      <c r="F92" s="5">
        <f t="shared" si="10"/>
        <v>0.15914657845024704</v>
      </c>
      <c r="G92" s="5">
        <f t="shared" si="11"/>
        <v>-0.29363294066155443</v>
      </c>
      <c r="H92" s="5">
        <f t="shared" si="3"/>
        <v>0.49791105243167966</v>
      </c>
      <c r="I92" s="5">
        <f t="shared" si="4"/>
        <v>2.3302907150369396</v>
      </c>
      <c r="J92" s="5">
        <f t="shared" si="7"/>
        <v>-1.83237966260526</v>
      </c>
      <c r="K92" s="5">
        <f t="shared" si="5"/>
        <v>8.4169548841085629E-2</v>
      </c>
      <c r="L92" s="5">
        <f t="shared" si="6"/>
        <v>0.27202729166461248</v>
      </c>
      <c r="M92" s="5">
        <f t="shared" si="8"/>
        <v>-0.18785774282352685</v>
      </c>
      <c r="N92" s="5"/>
      <c r="O92" s="5"/>
      <c r="P92" s="5"/>
      <c r="Q92" s="5"/>
    </row>
    <row r="93" spans="1:17" x14ac:dyDescent="0.2">
      <c r="A93" s="9">
        <v>39538</v>
      </c>
      <c r="B93" s="16">
        <v>78.587999999999994</v>
      </c>
      <c r="C93" s="16">
        <v>232.72800000000001</v>
      </c>
      <c r="D93" s="2"/>
      <c r="E93" s="5">
        <f t="shared" si="9"/>
        <v>-0.18725890687212365</v>
      </c>
      <c r="F93" s="5">
        <f t="shared" si="10"/>
        <v>1.9435720199219464E-2</v>
      </c>
      <c r="G93" s="5">
        <f t="shared" si="11"/>
        <v>-0.20669462707134312</v>
      </c>
      <c r="H93" s="5">
        <f t="shared" si="3"/>
        <v>0.44378306878306861</v>
      </c>
      <c r="I93" s="5">
        <f t="shared" si="4"/>
        <v>2.1492713027239883</v>
      </c>
      <c r="J93" s="5">
        <f t="shared" si="7"/>
        <v>-1.7054882339409196</v>
      </c>
      <c r="K93" s="5">
        <f t="shared" si="5"/>
        <v>7.621834063712507E-2</v>
      </c>
      <c r="L93" s="5">
        <f t="shared" si="6"/>
        <v>0.25788811901300246</v>
      </c>
      <c r="M93" s="5">
        <f t="shared" si="8"/>
        <v>-0.18166977837587739</v>
      </c>
      <c r="N93" s="5"/>
      <c r="O93" s="5"/>
      <c r="P93" s="5"/>
      <c r="Q93" s="5"/>
    </row>
    <row r="94" spans="1:17" x14ac:dyDescent="0.2">
      <c r="A94" s="9">
        <v>39568</v>
      </c>
      <c r="B94" s="16">
        <v>84.186999999999998</v>
      </c>
      <c r="C94" s="16">
        <v>256.084</v>
      </c>
      <c r="D94" s="2"/>
      <c r="E94" s="5">
        <f t="shared" si="9"/>
        <v>-0.14509266311246505</v>
      </c>
      <c r="F94" s="5">
        <f t="shared" si="10"/>
        <v>9.7970278775821651E-2</v>
      </c>
      <c r="G94" s="5">
        <f t="shared" si="11"/>
        <v>-0.2430629418882867</v>
      </c>
      <c r="H94" s="5">
        <f t="shared" si="3"/>
        <v>0.45302818481506413</v>
      </c>
      <c r="I94" s="5">
        <f t="shared" si="4"/>
        <v>2.2546293354345917</v>
      </c>
      <c r="J94" s="5">
        <f t="shared" si="7"/>
        <v>-1.8016011506195275</v>
      </c>
      <c r="K94" s="5">
        <f t="shared" si="5"/>
        <v>7.7593114481344871E-2</v>
      </c>
      <c r="L94" s="5">
        <f t="shared" si="6"/>
        <v>0.26619416234884863</v>
      </c>
      <c r="M94" s="5">
        <f t="shared" si="8"/>
        <v>-0.18860104786750376</v>
      </c>
      <c r="N94" s="5"/>
      <c r="O94" s="5"/>
      <c r="P94" s="5"/>
      <c r="Q94" s="5"/>
    </row>
    <row r="95" spans="1:17" x14ac:dyDescent="0.2">
      <c r="A95" s="9">
        <v>39598</v>
      </c>
      <c r="B95" s="16">
        <v>85.628</v>
      </c>
      <c r="C95" s="16">
        <v>261.31299999999999</v>
      </c>
      <c r="D95" s="2"/>
      <c r="E95" s="5">
        <f t="shared" si="9"/>
        <v>-0.16598811726891982</v>
      </c>
      <c r="F95" s="5">
        <f t="shared" si="10"/>
        <v>5.3566748781382678E-2</v>
      </c>
      <c r="G95" s="5">
        <f t="shared" si="11"/>
        <v>-0.2195548660503025</v>
      </c>
      <c r="H95" s="5">
        <f t="shared" si="3"/>
        <v>0.47365160224417435</v>
      </c>
      <c r="I95" s="5">
        <f t="shared" si="4"/>
        <v>2.2665349950623148</v>
      </c>
      <c r="J95" s="5">
        <f t="shared" si="7"/>
        <v>-1.7928833928181405</v>
      </c>
      <c r="K95" s="5">
        <f t="shared" si="5"/>
        <v>8.0634837284997207E-2</v>
      </c>
      <c r="L95" s="5">
        <f t="shared" si="6"/>
        <v>0.26711917502960736</v>
      </c>
      <c r="M95" s="5">
        <f t="shared" si="8"/>
        <v>-0.18648433774461015</v>
      </c>
      <c r="N95" s="5"/>
      <c r="O95" s="5"/>
      <c r="P95" s="5"/>
      <c r="Q95" s="5"/>
    </row>
    <row r="96" spans="1:17" x14ac:dyDescent="0.2">
      <c r="A96" s="9">
        <v>39629</v>
      </c>
      <c r="B96" s="16">
        <v>77.722999999999999</v>
      </c>
      <c r="C96" s="16">
        <v>232.036</v>
      </c>
      <c r="D96" s="2"/>
      <c r="E96" s="5">
        <f t="shared" si="9"/>
        <v>-0.23431650707333407</v>
      </c>
      <c r="F96" s="5">
        <f t="shared" si="10"/>
        <v>-0.10311079501530651</v>
      </c>
      <c r="G96" s="5">
        <f t="shared" si="11"/>
        <v>-0.13120571205802756</v>
      </c>
      <c r="H96" s="5">
        <f t="shared" si="3"/>
        <v>0.2839349136862972</v>
      </c>
      <c r="I96" s="5">
        <f t="shared" si="4"/>
        <v>1.6800803899373973</v>
      </c>
      <c r="J96" s="5">
        <f t="shared" si="7"/>
        <v>-1.3961454762511001</v>
      </c>
      <c r="K96" s="5">
        <f t="shared" si="5"/>
        <v>5.1256276440086346E-2</v>
      </c>
      <c r="L96" s="5">
        <f t="shared" si="6"/>
        <v>0.21795029294339452</v>
      </c>
      <c r="M96" s="5">
        <f t="shared" si="8"/>
        <v>-0.16669401650330817</v>
      </c>
      <c r="N96" s="5"/>
      <c r="O96" s="5"/>
      <c r="P96" s="5"/>
      <c r="Q96" s="5"/>
    </row>
    <row r="97" spans="1:17" x14ac:dyDescent="0.2">
      <c r="A97" s="9">
        <v>39660</v>
      </c>
      <c r="B97" s="16">
        <v>76.566999999999993</v>
      </c>
      <c r="C97" s="16">
        <v>225.47300000000001</v>
      </c>
      <c r="D97" s="2"/>
      <c r="E97" s="5">
        <f t="shared" si="9"/>
        <v>-0.21816956490661998</v>
      </c>
      <c r="F97" s="5">
        <f t="shared" si="10"/>
        <v>-0.16094015726348143</v>
      </c>
      <c r="G97" s="5">
        <f t="shared" si="11"/>
        <v>-5.7229407643138552E-2</v>
      </c>
      <c r="H97" s="5">
        <f t="shared" si="3"/>
        <v>0.21519489588623641</v>
      </c>
      <c r="I97" s="5">
        <f t="shared" si="4"/>
        <v>1.4031484481582539</v>
      </c>
      <c r="J97" s="5">
        <f t="shared" si="7"/>
        <v>-1.1879535522720175</v>
      </c>
      <c r="K97" s="5">
        <f t="shared" si="5"/>
        <v>3.9750618414558625E-2</v>
      </c>
      <c r="L97" s="5">
        <f t="shared" si="6"/>
        <v>0.19167031165548898</v>
      </c>
      <c r="M97" s="5">
        <f t="shared" si="8"/>
        <v>-0.15191969324093035</v>
      </c>
      <c r="N97" s="5"/>
      <c r="O97" s="5"/>
      <c r="P97" s="5"/>
      <c r="Q97" s="5"/>
    </row>
    <row r="98" spans="1:17" x14ac:dyDescent="0.2">
      <c r="A98" s="9">
        <v>39689</v>
      </c>
      <c r="B98" s="16">
        <v>80.004000000000005</v>
      </c>
      <c r="C98" s="16">
        <v>219.864</v>
      </c>
      <c r="D98" s="2"/>
      <c r="E98" s="5">
        <f t="shared" si="9"/>
        <v>-0.18580108079502544</v>
      </c>
      <c r="F98" s="5">
        <f t="shared" si="10"/>
        <v>-0.1674687891673704</v>
      </c>
      <c r="G98" s="5">
        <f t="shared" si="11"/>
        <v>-1.833229162765504E-2</v>
      </c>
      <c r="H98" s="5">
        <f t="shared" ref="H98:H129" si="12">B98/B38-1</f>
        <v>0.21251250341002104</v>
      </c>
      <c r="I98" s="5">
        <f t="shared" ref="I98:I129" si="13">C98/C38-1</f>
        <v>1.1424228250701591</v>
      </c>
      <c r="J98" s="5">
        <f t="shared" si="7"/>
        <v>-0.9299103216601381</v>
      </c>
      <c r="K98" s="5">
        <f t="shared" ref="K98:K129" si="14">(B98/B38)^(1/5)-1</f>
        <v>3.9291188395883747E-2</v>
      </c>
      <c r="L98" s="5">
        <f t="shared" ref="L98:L129" si="15">(C98/C38)^(1/5)-1</f>
        <v>0.16461140096942928</v>
      </c>
      <c r="M98" s="5">
        <f t="shared" si="8"/>
        <v>-0.12532021257354553</v>
      </c>
      <c r="N98" s="5"/>
      <c r="O98" s="5"/>
      <c r="P98" s="5"/>
      <c r="Q98" s="5"/>
    </row>
    <row r="99" spans="1:17" x14ac:dyDescent="0.2">
      <c r="A99" s="9">
        <v>39721</v>
      </c>
      <c r="B99" s="16">
        <v>73.881</v>
      </c>
      <c r="C99" s="16">
        <v>190.11699999999999</v>
      </c>
      <c r="D99" s="2"/>
      <c r="E99" s="5">
        <f t="shared" si="9"/>
        <v>-0.25123896585622929</v>
      </c>
      <c r="F99" s="5">
        <f t="shared" si="10"/>
        <v>-0.3236941990886163</v>
      </c>
      <c r="G99" s="5">
        <f t="shared" si="11"/>
        <v>7.2455233232387006E-2</v>
      </c>
      <c r="H99" s="5">
        <f t="shared" si="12"/>
        <v>0.18056598648151989</v>
      </c>
      <c r="I99" s="5">
        <f t="shared" si="13"/>
        <v>0.95081832640705954</v>
      </c>
      <c r="J99" s="5">
        <f t="shared" si="7"/>
        <v>-0.77025233992553965</v>
      </c>
      <c r="K99" s="5">
        <f t="shared" si="14"/>
        <v>3.3756023940191948E-2</v>
      </c>
      <c r="L99" s="5">
        <f t="shared" si="15"/>
        <v>0.14299245966522389</v>
      </c>
      <c r="M99" s="5">
        <f t="shared" si="8"/>
        <v>-0.10923643572503194</v>
      </c>
      <c r="N99" s="5"/>
      <c r="O99" s="5"/>
      <c r="P99" s="5"/>
      <c r="Q99" s="5"/>
    </row>
    <row r="100" spans="1:17" x14ac:dyDescent="0.2">
      <c r="A100" s="9">
        <v>39752</v>
      </c>
      <c r="B100" s="16">
        <v>66.322999999999993</v>
      </c>
      <c r="C100" s="16">
        <v>152.96100000000001</v>
      </c>
      <c r="D100" s="2"/>
      <c r="E100" s="5">
        <f t="shared" si="9"/>
        <v>-0.33655769846350836</v>
      </c>
      <c r="F100" s="5">
        <f t="shared" si="10"/>
        <v>-0.50199578053576777</v>
      </c>
      <c r="G100" s="5">
        <f t="shared" si="11"/>
        <v>0.16543808207225941</v>
      </c>
      <c r="H100" s="5">
        <f t="shared" si="12"/>
        <v>-1.2348467735864288E-3</v>
      </c>
      <c r="I100" s="5">
        <f t="shared" si="13"/>
        <v>0.44394098156381867</v>
      </c>
      <c r="J100" s="5">
        <f t="shared" si="7"/>
        <v>-0.4451758283374051</v>
      </c>
      <c r="K100" s="5">
        <f t="shared" si="14"/>
        <v>-2.4709143290146951E-4</v>
      </c>
      <c r="L100" s="5">
        <f t="shared" si="15"/>
        <v>7.6241881735482631E-2</v>
      </c>
      <c r="M100" s="5">
        <f t="shared" si="8"/>
        <v>-7.64889731683841E-2</v>
      </c>
      <c r="N100" s="5"/>
      <c r="O100" s="5"/>
      <c r="P100" s="5"/>
      <c r="Q100" s="5"/>
    </row>
    <row r="101" spans="1:17" x14ac:dyDescent="0.2">
      <c r="A101" s="9">
        <v>39780</v>
      </c>
      <c r="B101" s="16">
        <v>61.988</v>
      </c>
      <c r="C101" s="16">
        <v>141.352</v>
      </c>
      <c r="D101" s="2"/>
      <c r="E101" s="5">
        <f t="shared" si="9"/>
        <v>-0.34406315143434596</v>
      </c>
      <c r="F101" s="5">
        <f t="shared" si="10"/>
        <v>-0.49744727448554393</v>
      </c>
      <c r="G101" s="5">
        <f t="shared" si="11"/>
        <v>0.15338412305119797</v>
      </c>
      <c r="H101" s="5">
        <f t="shared" si="12"/>
        <v>-5.1779786762119029E-2</v>
      </c>
      <c r="I101" s="5">
        <f t="shared" si="13"/>
        <v>0.35936297891983382</v>
      </c>
      <c r="J101" s="5">
        <f t="shared" si="7"/>
        <v>-0.41114276568195285</v>
      </c>
      <c r="K101" s="5">
        <f t="shared" si="14"/>
        <v>-1.0577364310236259E-2</v>
      </c>
      <c r="L101" s="5">
        <f t="shared" si="15"/>
        <v>6.3327602305180974E-2</v>
      </c>
      <c r="M101" s="5">
        <f t="shared" si="8"/>
        <v>-7.3904966615417234E-2</v>
      </c>
      <c r="N101" s="5"/>
      <c r="O101" s="5"/>
      <c r="P101" s="5"/>
      <c r="Q101" s="5"/>
    </row>
    <row r="102" spans="1:17" x14ac:dyDescent="0.2">
      <c r="A102" s="9">
        <v>39813</v>
      </c>
      <c r="B102" s="16">
        <v>58.401000000000003</v>
      </c>
      <c r="C102" s="16">
        <v>139.096</v>
      </c>
      <c r="D102" s="2"/>
      <c r="E102" s="5">
        <f t="shared" si="9"/>
        <v>-0.37641745147030559</v>
      </c>
      <c r="F102" s="5">
        <f t="shared" si="10"/>
        <v>-0.50915205431595145</v>
      </c>
      <c r="G102" s="5">
        <f t="shared" si="11"/>
        <v>0.13273460284564587</v>
      </c>
      <c r="H102" s="5">
        <f t="shared" si="12"/>
        <v>-0.11539102379617994</v>
      </c>
      <c r="I102" s="5">
        <f t="shared" si="13"/>
        <v>0.31253597546591183</v>
      </c>
      <c r="J102" s="5">
        <f t="shared" si="7"/>
        <v>-0.42792699926209177</v>
      </c>
      <c r="K102" s="5">
        <f t="shared" si="14"/>
        <v>-2.4223693777223221E-2</v>
      </c>
      <c r="L102" s="5">
        <f t="shared" si="15"/>
        <v>5.5898670799099381E-2</v>
      </c>
      <c r="M102" s="5">
        <f t="shared" si="8"/>
        <v>-8.0122364576322602E-2</v>
      </c>
      <c r="N102" s="5"/>
      <c r="O102" s="5"/>
      <c r="P102" s="5"/>
      <c r="Q102" s="5"/>
    </row>
    <row r="103" spans="1:17" x14ac:dyDescent="0.2">
      <c r="A103" s="9">
        <v>39843</v>
      </c>
      <c r="B103" s="16">
        <v>57.798000000000002</v>
      </c>
      <c r="C103" s="16">
        <v>141.13499999999999</v>
      </c>
      <c r="D103" s="2"/>
      <c r="E103" s="5">
        <f t="shared" si="9"/>
        <v>-0.32331143971058263</v>
      </c>
      <c r="F103" s="5">
        <f t="shared" si="10"/>
        <v>-0.42372237738252727</v>
      </c>
      <c r="G103" s="5">
        <f t="shared" si="11"/>
        <v>0.10041093767194464</v>
      </c>
      <c r="H103" s="5">
        <f t="shared" si="12"/>
        <v>-0.15136476426799006</v>
      </c>
      <c r="I103" s="5">
        <f t="shared" si="13"/>
        <v>0.26741022118052737</v>
      </c>
      <c r="J103" s="5">
        <f t="shared" si="7"/>
        <v>-0.41877498544851743</v>
      </c>
      <c r="K103" s="5">
        <f t="shared" si="14"/>
        <v>-3.2292265996094915E-2</v>
      </c>
      <c r="L103" s="5">
        <f t="shared" si="15"/>
        <v>4.8536229605706582E-2</v>
      </c>
      <c r="M103" s="5">
        <f t="shared" si="8"/>
        <v>-8.0828495601801498E-2</v>
      </c>
      <c r="N103" s="5"/>
      <c r="O103" s="5"/>
      <c r="P103" s="5"/>
      <c r="Q103" s="5"/>
    </row>
    <row r="104" spans="1:17" x14ac:dyDescent="0.2">
      <c r="A104" s="9">
        <v>39871</v>
      </c>
      <c r="B104" s="16">
        <v>52.35</v>
      </c>
      <c r="C104" s="16">
        <v>134.374</v>
      </c>
      <c r="D104" s="2"/>
      <c r="E104" s="5">
        <f t="shared" si="9"/>
        <v>-0.36791393487159052</v>
      </c>
      <c r="F104" s="5">
        <f t="shared" si="10"/>
        <v>-0.47610228898705209</v>
      </c>
      <c r="G104" s="5">
        <f t="shared" si="11"/>
        <v>0.10818835411546157</v>
      </c>
      <c r="H104" s="5">
        <f t="shared" si="12"/>
        <v>-0.24389046160956729</v>
      </c>
      <c r="I104" s="5">
        <f t="shared" si="13"/>
        <v>0.15396968525913524</v>
      </c>
      <c r="J104" s="5">
        <f t="shared" si="7"/>
        <v>-0.39786014686870252</v>
      </c>
      <c r="K104" s="5">
        <f t="shared" si="14"/>
        <v>-5.4379359141538242E-2</v>
      </c>
      <c r="L104" s="5">
        <f t="shared" si="15"/>
        <v>2.9055693911242964E-2</v>
      </c>
      <c r="M104" s="5">
        <f t="shared" si="8"/>
        <v>-8.3435053052781205E-2</v>
      </c>
      <c r="N104" s="5"/>
      <c r="O104" s="5"/>
      <c r="P104" s="5"/>
      <c r="Q104" s="5"/>
    </row>
    <row r="105" spans="1:17" x14ac:dyDescent="0.2">
      <c r="A105" s="9">
        <v>39903</v>
      </c>
      <c r="B105" s="16">
        <v>53.853000000000002</v>
      </c>
      <c r="C105" s="16">
        <v>147.011</v>
      </c>
      <c r="D105" s="2"/>
      <c r="E105" s="5">
        <f t="shared" si="9"/>
        <v>-0.31474270881050537</v>
      </c>
      <c r="F105" s="5">
        <f t="shared" si="10"/>
        <v>-0.36831408339348948</v>
      </c>
      <c r="G105" s="5">
        <f t="shared" si="11"/>
        <v>5.357137458298411E-2</v>
      </c>
      <c r="H105" s="5">
        <f t="shared" si="12"/>
        <v>-0.22556012539906234</v>
      </c>
      <c r="I105" s="5">
        <f t="shared" si="13"/>
        <v>0.23326202759951342</v>
      </c>
      <c r="J105" s="5">
        <f t="shared" si="7"/>
        <v>-0.45882215299857576</v>
      </c>
      <c r="K105" s="5">
        <f t="shared" si="14"/>
        <v>-4.9838254707009755E-2</v>
      </c>
      <c r="L105" s="5">
        <f t="shared" si="15"/>
        <v>4.2824130350999745E-2</v>
      </c>
      <c r="M105" s="5">
        <f t="shared" si="8"/>
        <v>-9.26623850580095E-2</v>
      </c>
      <c r="N105" s="5"/>
      <c r="O105" s="5"/>
      <c r="P105" s="5"/>
      <c r="Q105" s="5"/>
    </row>
    <row r="106" spans="1:17" x14ac:dyDescent="0.2">
      <c r="A106" s="9">
        <v>39933</v>
      </c>
      <c r="B106" s="16">
        <v>60.012</v>
      </c>
      <c r="C106" s="16">
        <v>171.81200000000001</v>
      </c>
      <c r="D106" s="2"/>
      <c r="E106" s="5">
        <f t="shared" si="9"/>
        <v>-0.28715834986399325</v>
      </c>
      <c r="F106" s="5">
        <f t="shared" si="10"/>
        <v>-0.32907952078224334</v>
      </c>
      <c r="G106" s="5">
        <f t="shared" si="11"/>
        <v>4.1921170918250095E-2</v>
      </c>
      <c r="H106" s="5">
        <f t="shared" si="12"/>
        <v>-0.14054936556583497</v>
      </c>
      <c r="I106" s="5">
        <f t="shared" si="13"/>
        <v>0.53134219275025196</v>
      </c>
      <c r="J106" s="5">
        <f t="shared" si="7"/>
        <v>-0.67189155831608693</v>
      </c>
      <c r="K106" s="5">
        <f t="shared" si="14"/>
        <v>-2.9838162098826282E-2</v>
      </c>
      <c r="L106" s="5">
        <f t="shared" si="15"/>
        <v>8.8966324557973264E-2</v>
      </c>
      <c r="M106" s="5">
        <f t="shared" si="8"/>
        <v>-0.11880448665679955</v>
      </c>
      <c r="N106" s="5"/>
      <c r="O106" s="5"/>
      <c r="P106" s="5"/>
      <c r="Q106" s="5"/>
    </row>
    <row r="107" spans="1:17" x14ac:dyDescent="0.2">
      <c r="A107" s="9">
        <v>39962</v>
      </c>
      <c r="B107" s="16">
        <v>61.271999999999998</v>
      </c>
      <c r="C107" s="16">
        <v>188.328</v>
      </c>
      <c r="D107" s="2"/>
      <c r="E107" s="5">
        <f t="shared" si="9"/>
        <v>-0.28443966926706221</v>
      </c>
      <c r="F107" s="5">
        <f t="shared" si="10"/>
        <v>-0.27930106806779609</v>
      </c>
      <c r="G107" s="5">
        <f t="shared" si="11"/>
        <v>-5.138601199266124E-3</v>
      </c>
      <c r="H107" s="5">
        <f t="shared" si="12"/>
        <v>-0.11418244903860064</v>
      </c>
      <c r="I107" s="5">
        <f t="shared" si="13"/>
        <v>0.74473091781621448</v>
      </c>
      <c r="J107" s="5">
        <f t="shared" si="7"/>
        <v>-0.85891336685481512</v>
      </c>
      <c r="K107" s="5">
        <f t="shared" si="14"/>
        <v>-2.3957213400600086E-2</v>
      </c>
      <c r="L107" s="5">
        <f t="shared" si="15"/>
        <v>0.11775260688213551</v>
      </c>
      <c r="M107" s="5">
        <f t="shared" si="8"/>
        <v>-0.1417098202827356</v>
      </c>
      <c r="N107" s="5"/>
      <c r="O107" s="5"/>
      <c r="P107" s="5"/>
      <c r="Q107" s="5"/>
    </row>
    <row r="108" spans="1:17" x14ac:dyDescent="0.2">
      <c r="A108" s="9">
        <v>39994</v>
      </c>
      <c r="B108" s="16">
        <v>61.552</v>
      </c>
      <c r="C108" s="16">
        <v>187.48599999999999</v>
      </c>
      <c r="D108" s="2"/>
      <c r="E108" s="5">
        <f t="shared" si="9"/>
        <v>-0.20805939039923826</v>
      </c>
      <c r="F108" s="5">
        <f t="shared" si="10"/>
        <v>-0.19199606957541071</v>
      </c>
      <c r="G108" s="5">
        <f t="shared" si="11"/>
        <v>-1.6063320823827554E-2</v>
      </c>
      <c r="H108" s="5">
        <f t="shared" si="12"/>
        <v>-0.13124726538792675</v>
      </c>
      <c r="I108" s="5">
        <f t="shared" si="13"/>
        <v>0.72318523556552239</v>
      </c>
      <c r="J108" s="5">
        <f t="shared" si="7"/>
        <v>-0.85443250095344914</v>
      </c>
      <c r="K108" s="5">
        <f t="shared" si="14"/>
        <v>-2.774712303444915E-2</v>
      </c>
      <c r="L108" s="5">
        <f t="shared" si="15"/>
        <v>0.11497824317041139</v>
      </c>
      <c r="M108" s="5">
        <f t="shared" si="8"/>
        <v>-0.14272536620486054</v>
      </c>
      <c r="N108" s="5"/>
      <c r="O108" s="5"/>
      <c r="P108" s="5"/>
      <c r="Q108" s="5"/>
    </row>
    <row r="109" spans="1:17" x14ac:dyDescent="0.2">
      <c r="A109" s="9">
        <v>40025</v>
      </c>
      <c r="B109" s="16">
        <v>66.054000000000002</v>
      </c>
      <c r="C109" s="16">
        <v>206.34700000000001</v>
      </c>
      <c r="D109" s="2"/>
      <c r="E109" s="5">
        <f t="shared" si="9"/>
        <v>-0.13730458291431025</v>
      </c>
      <c r="F109" s="5">
        <f t="shared" si="10"/>
        <v>-8.4826121087669071E-2</v>
      </c>
      <c r="G109" s="5">
        <f t="shared" si="11"/>
        <v>-5.2478461826641176E-2</v>
      </c>
      <c r="H109" s="5">
        <f t="shared" si="12"/>
        <v>-4.6303114306752602E-2</v>
      </c>
      <c r="I109" s="5">
        <f t="shared" si="13"/>
        <v>0.91173554944087765</v>
      </c>
      <c r="J109" s="5">
        <f t="shared" si="7"/>
        <v>-0.95803866374763025</v>
      </c>
      <c r="K109" s="5">
        <f t="shared" si="14"/>
        <v>-9.4370663226307494E-3</v>
      </c>
      <c r="L109" s="5">
        <f t="shared" si="15"/>
        <v>0.1383755599832508</v>
      </c>
      <c r="M109" s="5">
        <f t="shared" si="8"/>
        <v>-0.14781262630588154</v>
      </c>
      <c r="N109" s="5"/>
      <c r="O109" s="5"/>
      <c r="P109" s="5"/>
      <c r="Q109" s="5"/>
    </row>
    <row r="110" spans="1:17" x14ac:dyDescent="0.2">
      <c r="A110" s="9">
        <v>40056</v>
      </c>
      <c r="B110" s="16">
        <v>67.95</v>
      </c>
      <c r="C110" s="16">
        <v>203.13</v>
      </c>
      <c r="D110" s="2"/>
      <c r="E110" s="5">
        <f t="shared" si="9"/>
        <v>-0.15066746662666863</v>
      </c>
      <c r="F110" s="5">
        <f t="shared" si="10"/>
        <v>-7.6110686606265743E-2</v>
      </c>
      <c r="G110" s="5">
        <f t="shared" si="11"/>
        <v>-7.4556780020402891E-2</v>
      </c>
      <c r="H110" s="5">
        <f t="shared" si="12"/>
        <v>-1.4017064252132894E-2</v>
      </c>
      <c r="I110" s="5">
        <f t="shared" si="13"/>
        <v>0.82401853381703227</v>
      </c>
      <c r="J110" s="5">
        <f t="shared" si="7"/>
        <v>-0.83803559806916517</v>
      </c>
      <c r="K110" s="5">
        <f t="shared" si="14"/>
        <v>-2.8192646029120416E-3</v>
      </c>
      <c r="L110" s="5">
        <f t="shared" si="15"/>
        <v>0.12773185829163425</v>
      </c>
      <c r="M110" s="5">
        <f t="shared" si="8"/>
        <v>-0.13055112289454629</v>
      </c>
      <c r="N110" s="5"/>
      <c r="O110" s="5"/>
      <c r="P110" s="5"/>
      <c r="Q110" s="5"/>
    </row>
    <row r="111" spans="1:17" x14ac:dyDescent="0.2">
      <c r="A111" s="9">
        <v>40086</v>
      </c>
      <c r="B111" s="16">
        <v>69.37</v>
      </c>
      <c r="C111" s="16">
        <v>217.52799999999999</v>
      </c>
      <c r="D111" s="2"/>
      <c r="E111" s="5">
        <f t="shared" si="9"/>
        <v>-6.1057646756270123E-2</v>
      </c>
      <c r="F111" s="5">
        <f t="shared" si="10"/>
        <v>0.14417963675000123</v>
      </c>
      <c r="G111" s="5">
        <f t="shared" si="11"/>
        <v>-0.20523728350627135</v>
      </c>
      <c r="H111" s="5">
        <f t="shared" si="12"/>
        <v>9.6055887061565759E-3</v>
      </c>
      <c r="I111" s="5">
        <f t="shared" si="13"/>
        <v>0.8873464288193238</v>
      </c>
      <c r="J111" s="5">
        <f t="shared" si="7"/>
        <v>-0.87774084011316722</v>
      </c>
      <c r="K111" s="5">
        <f t="shared" si="14"/>
        <v>1.91377861204578E-3</v>
      </c>
      <c r="L111" s="5">
        <f t="shared" si="15"/>
        <v>0.13545603969564568</v>
      </c>
      <c r="M111" s="5">
        <f t="shared" si="8"/>
        <v>-0.1335422610835999</v>
      </c>
      <c r="N111" s="5"/>
      <c r="O111" s="5"/>
      <c r="P111" s="5"/>
      <c r="Q111" s="5"/>
    </row>
    <row r="112" spans="1:17" x14ac:dyDescent="0.2">
      <c r="A112" s="9">
        <v>40116</v>
      </c>
      <c r="B112" s="16">
        <v>67.501000000000005</v>
      </c>
      <c r="C112" s="16">
        <v>215.768</v>
      </c>
      <c r="D112" s="2"/>
      <c r="E112" s="5">
        <f t="shared" si="9"/>
        <v>1.7761560846162094E-2</v>
      </c>
      <c r="F112" s="5">
        <f t="shared" si="10"/>
        <v>0.41060793274102547</v>
      </c>
      <c r="G112" s="5">
        <f t="shared" si="11"/>
        <v>-0.39284637189486338</v>
      </c>
      <c r="H112" s="5">
        <f t="shared" si="12"/>
        <v>-1.7852985682691003E-2</v>
      </c>
      <c r="I112" s="5">
        <f t="shared" si="13"/>
        <v>0.87261223887591899</v>
      </c>
      <c r="J112" s="5">
        <f t="shared" si="7"/>
        <v>-0.89046522455860999</v>
      </c>
      <c r="K112" s="5">
        <f t="shared" si="14"/>
        <v>-3.5963720574796465E-3</v>
      </c>
      <c r="L112" s="5">
        <f t="shared" si="15"/>
        <v>0.13367761532820754</v>
      </c>
      <c r="M112" s="5">
        <f t="shared" si="8"/>
        <v>-0.13727398738568719</v>
      </c>
      <c r="N112" s="5"/>
      <c r="O112" s="5"/>
      <c r="P112" s="5"/>
      <c r="Q112" s="5"/>
    </row>
    <row r="113" spans="1:19" x14ac:dyDescent="0.2">
      <c r="A113" s="9">
        <v>40147</v>
      </c>
      <c r="B113" s="16">
        <v>69.046999999999997</v>
      </c>
      <c r="C113" s="16">
        <v>221.154</v>
      </c>
      <c r="D113" s="2"/>
      <c r="E113" s="5">
        <f t="shared" si="9"/>
        <v>0.1138768793960121</v>
      </c>
      <c r="F113" s="5">
        <f t="shared" si="10"/>
        <v>0.56456222763031283</v>
      </c>
      <c r="G113" s="5">
        <f t="shared" si="11"/>
        <v>-0.45068534823430073</v>
      </c>
      <c r="H113" s="5">
        <f t="shared" si="12"/>
        <v>-2.7297937489167978E-3</v>
      </c>
      <c r="I113" s="5">
        <f t="shared" si="13"/>
        <v>0.83545522449995846</v>
      </c>
      <c r="J113" s="5">
        <f t="shared" si="7"/>
        <v>-0.83818501824887526</v>
      </c>
      <c r="K113" s="5">
        <f t="shared" si="14"/>
        <v>-5.465558699726536E-4</v>
      </c>
      <c r="L113" s="5">
        <f t="shared" si="15"/>
        <v>0.12914251219775985</v>
      </c>
      <c r="M113" s="5">
        <f t="shared" si="8"/>
        <v>-0.1296890680677325</v>
      </c>
      <c r="N113" s="5"/>
      <c r="O113" s="5"/>
      <c r="P113" s="5"/>
      <c r="Q113" s="5"/>
    </row>
    <row r="114" spans="1:19" x14ac:dyDescent="0.2">
      <c r="A114" s="9">
        <v>40178</v>
      </c>
      <c r="B114" s="16">
        <v>73.549000000000007</v>
      </c>
      <c r="C114" s="16">
        <v>240.559</v>
      </c>
      <c r="D114" s="2"/>
      <c r="E114" s="5">
        <f t="shared" si="9"/>
        <v>0.25937912022054421</v>
      </c>
      <c r="F114" s="5">
        <f t="shared" si="10"/>
        <v>0.72944585034796106</v>
      </c>
      <c r="G114" s="5">
        <f t="shared" si="11"/>
        <v>-0.47006673012741684</v>
      </c>
      <c r="H114" s="5">
        <f t="shared" si="12"/>
        <v>4.6484163797273936E-2</v>
      </c>
      <c r="I114" s="5">
        <f t="shared" si="13"/>
        <v>0.94830365024985608</v>
      </c>
      <c r="J114" s="5">
        <f t="shared" si="7"/>
        <v>-0.90181948645258214</v>
      </c>
      <c r="K114" s="5">
        <f t="shared" si="14"/>
        <v>9.1286402402472877E-3</v>
      </c>
      <c r="L114" s="5">
        <f t="shared" si="15"/>
        <v>0.14269763579537553</v>
      </c>
      <c r="M114" s="5">
        <f t="shared" si="8"/>
        <v>-0.13356899555512824</v>
      </c>
      <c r="N114" s="5"/>
      <c r="O114" s="5"/>
      <c r="P114" s="5"/>
      <c r="Q114" s="5"/>
    </row>
    <row r="115" spans="1:19" x14ac:dyDescent="0.2">
      <c r="A115" s="9">
        <v>40207</v>
      </c>
      <c r="B115" s="16">
        <v>72.781999999999996</v>
      </c>
      <c r="C115" s="16">
        <v>234.46299999999999</v>
      </c>
      <c r="D115" s="2"/>
      <c r="E115" s="5">
        <f t="shared" si="9"/>
        <v>0.25924772483476932</v>
      </c>
      <c r="F115" s="5">
        <f t="shared" si="10"/>
        <v>0.66126758068515956</v>
      </c>
      <c r="G115" s="5">
        <f t="shared" si="11"/>
        <v>-0.40201985585039024</v>
      </c>
      <c r="H115" s="5">
        <f t="shared" si="12"/>
        <v>1.6011726111537561E-2</v>
      </c>
      <c r="I115" s="5">
        <f t="shared" si="13"/>
        <v>0.81650061205200086</v>
      </c>
      <c r="J115" s="5">
        <f t="shared" si="7"/>
        <v>-0.8004888859404633</v>
      </c>
      <c r="K115" s="5">
        <f t="shared" si="14"/>
        <v>3.1820300511131716E-3</v>
      </c>
      <c r="L115" s="5">
        <f t="shared" si="15"/>
        <v>0.12680070414180622</v>
      </c>
      <c r="M115" s="5">
        <f t="shared" si="8"/>
        <v>-0.12361867409069305</v>
      </c>
      <c r="N115" s="5"/>
      <c r="O115" s="5"/>
      <c r="P115" s="5"/>
      <c r="Q115" s="5"/>
    </row>
    <row r="116" spans="1:19" x14ac:dyDescent="0.2">
      <c r="A116" s="9">
        <v>40235</v>
      </c>
      <c r="B116" s="16">
        <v>75.174000000000007</v>
      </c>
      <c r="C116" s="16">
        <v>239.642</v>
      </c>
      <c r="D116" s="2"/>
      <c r="E116" s="5">
        <f t="shared" si="9"/>
        <v>0.43598853868194842</v>
      </c>
      <c r="F116" s="5">
        <f t="shared" si="10"/>
        <v>0.78339559736258502</v>
      </c>
      <c r="G116" s="5">
        <f t="shared" si="11"/>
        <v>-0.34740705868063659</v>
      </c>
      <c r="H116" s="5">
        <f t="shared" si="12"/>
        <v>3.5754143760592161E-2</v>
      </c>
      <c r="I116" s="5">
        <f t="shared" si="13"/>
        <v>0.73881685398965313</v>
      </c>
      <c r="J116" s="5">
        <f t="shared" si="7"/>
        <v>-0.70306271022906097</v>
      </c>
      <c r="K116" s="5">
        <f t="shared" si="14"/>
        <v>7.0507005078379592E-3</v>
      </c>
      <c r="L116" s="5">
        <f t="shared" si="15"/>
        <v>0.1169938146376468</v>
      </c>
      <c r="M116" s="5">
        <f t="shared" si="8"/>
        <v>-0.10994311412980884</v>
      </c>
      <c r="N116" s="5"/>
      <c r="O116" s="5"/>
      <c r="P116" s="5"/>
      <c r="Q116" s="5"/>
    </row>
    <row r="117" spans="1:19" x14ac:dyDescent="0.2">
      <c r="A117" s="9">
        <v>40268</v>
      </c>
      <c r="B117" s="16">
        <v>80.513999999999996</v>
      </c>
      <c r="C117" s="16">
        <v>261.209</v>
      </c>
      <c r="D117" s="2"/>
      <c r="E117" s="5">
        <f t="shared" si="9"/>
        <v>0.49506991253969135</v>
      </c>
      <c r="F117" s="5">
        <f t="shared" si="10"/>
        <v>0.77679901503969107</v>
      </c>
      <c r="G117" s="5">
        <f t="shared" si="11"/>
        <v>-0.28172910249999972</v>
      </c>
      <c r="H117" s="5">
        <f t="shared" si="12"/>
        <v>0.10768087828635098</v>
      </c>
      <c r="I117" s="5">
        <f t="shared" si="13"/>
        <v>0.98707532673026299</v>
      </c>
      <c r="J117" s="5">
        <f t="shared" si="7"/>
        <v>-0.87939444844391201</v>
      </c>
      <c r="K117" s="5">
        <f t="shared" si="14"/>
        <v>2.0664316689819495E-2</v>
      </c>
      <c r="L117" s="5">
        <f t="shared" si="15"/>
        <v>0.14720984722016262</v>
      </c>
      <c r="M117" s="5">
        <f t="shared" si="8"/>
        <v>-0.12654553053034312</v>
      </c>
      <c r="N117" s="5"/>
      <c r="O117" s="5"/>
      <c r="P117" s="5"/>
      <c r="Q117" s="5"/>
    </row>
    <row r="118" spans="1:19" x14ac:dyDescent="0.2">
      <c r="A118" s="9">
        <v>40298</v>
      </c>
      <c r="B118" s="16">
        <v>81.944999999999993</v>
      </c>
      <c r="C118" s="16">
        <v>269.036</v>
      </c>
      <c r="D118" s="2"/>
      <c r="E118" s="5">
        <f t="shared" si="9"/>
        <v>0.365476904619076</v>
      </c>
      <c r="F118" s="5">
        <f t="shared" si="10"/>
        <v>0.56587432775359114</v>
      </c>
      <c r="G118" s="5">
        <f t="shared" si="11"/>
        <v>-0.20039742313451514</v>
      </c>
      <c r="H118" s="5">
        <f t="shared" si="12"/>
        <v>0.1447550396043753</v>
      </c>
      <c r="I118" s="5">
        <f t="shared" si="13"/>
        <v>1.088983445662639</v>
      </c>
      <c r="J118" s="5">
        <f t="shared" si="7"/>
        <v>-0.94422840605826375</v>
      </c>
      <c r="K118" s="5">
        <f t="shared" si="14"/>
        <v>2.7406982162749838E-2</v>
      </c>
      <c r="L118" s="5">
        <f t="shared" si="15"/>
        <v>0.15874266942912785</v>
      </c>
      <c r="M118" s="5">
        <f t="shared" si="8"/>
        <v>-0.13133568726637801</v>
      </c>
      <c r="N118" s="5"/>
      <c r="O118" s="5"/>
      <c r="P118" s="5"/>
      <c r="Q118" s="5"/>
    </row>
    <row r="119" spans="1:19" x14ac:dyDescent="0.2">
      <c r="A119" s="9">
        <v>40329</v>
      </c>
      <c r="B119" s="16">
        <v>80.290999999999997</v>
      </c>
      <c r="C119" s="16">
        <v>265.89</v>
      </c>
      <c r="D119" s="2"/>
      <c r="E119" s="5">
        <f t="shared" si="9"/>
        <v>0.31040279409844618</v>
      </c>
      <c r="F119" s="5">
        <f t="shared" si="10"/>
        <v>0.41184529119408686</v>
      </c>
      <c r="G119" s="5">
        <f t="shared" si="11"/>
        <v>-0.10144249709564068</v>
      </c>
      <c r="H119" s="5">
        <f t="shared" si="12"/>
        <v>5.4088826456262673E-2</v>
      </c>
      <c r="I119" s="5">
        <f t="shared" si="13"/>
        <v>0.90826491359017014</v>
      </c>
      <c r="J119" s="5">
        <f t="shared" si="7"/>
        <v>-0.85417608713390747</v>
      </c>
      <c r="K119" s="5">
        <f t="shared" si="14"/>
        <v>1.0591036576618196E-2</v>
      </c>
      <c r="L119" s="5">
        <f t="shared" si="15"/>
        <v>0.13796192963618292</v>
      </c>
      <c r="M119" s="5">
        <f t="shared" si="8"/>
        <v>-0.12737089305956473</v>
      </c>
      <c r="N119" s="5"/>
      <c r="O119" s="5"/>
      <c r="P119" s="5"/>
      <c r="Q119" s="5"/>
    </row>
    <row r="120" spans="1:19" x14ac:dyDescent="0.2">
      <c r="A120" s="9">
        <v>40359</v>
      </c>
      <c r="B120" s="16">
        <v>77.674999999999997</v>
      </c>
      <c r="C120" s="16">
        <v>264.39800000000002</v>
      </c>
      <c r="D120" s="2"/>
      <c r="E120" s="5">
        <f t="shared" si="9"/>
        <v>0.26194112295295024</v>
      </c>
      <c r="F120" s="5">
        <f t="shared" si="10"/>
        <v>0.41022796368795555</v>
      </c>
      <c r="G120" s="5">
        <f t="shared" si="11"/>
        <v>-0.14828684073500531</v>
      </c>
      <c r="H120" s="5">
        <f t="shared" si="12"/>
        <v>-8.7290547352569803E-3</v>
      </c>
      <c r="I120" s="5">
        <f t="shared" si="13"/>
        <v>0.79938477453075474</v>
      </c>
      <c r="J120" s="5">
        <f t="shared" si="7"/>
        <v>-0.80811382926601172</v>
      </c>
      <c r="K120" s="5">
        <f t="shared" si="14"/>
        <v>-1.7519387810390752E-3</v>
      </c>
      <c r="L120" s="5">
        <f t="shared" si="15"/>
        <v>0.12466921679999654</v>
      </c>
      <c r="M120" s="5">
        <f t="shared" si="8"/>
        <v>-0.12642115558103562</v>
      </c>
      <c r="N120" s="5"/>
      <c r="O120" s="5"/>
      <c r="P120" s="5"/>
      <c r="Q120" s="5"/>
    </row>
    <row r="121" spans="1:19" x14ac:dyDescent="0.2">
      <c r="A121" s="9">
        <v>40389</v>
      </c>
      <c r="B121" s="16">
        <v>78.950999999999993</v>
      </c>
      <c r="C121" s="16">
        <v>269.29000000000002</v>
      </c>
      <c r="D121" s="2"/>
      <c r="E121" s="5">
        <f t="shared" si="9"/>
        <v>0.19524934144790618</v>
      </c>
      <c r="F121" s="5">
        <f t="shared" si="10"/>
        <v>0.30503472306357748</v>
      </c>
      <c r="G121" s="5">
        <f t="shared" si="11"/>
        <v>-0.10978538161567131</v>
      </c>
      <c r="H121" s="5">
        <f t="shared" si="12"/>
        <v>-2.3234235237352907E-2</v>
      </c>
      <c r="I121" s="5">
        <f t="shared" si="13"/>
        <v>0.71860540809618945</v>
      </c>
      <c r="J121" s="5">
        <f t="shared" si="7"/>
        <v>-0.74183964333354235</v>
      </c>
      <c r="K121" s="5">
        <f t="shared" si="14"/>
        <v>-4.6906454316302248E-3</v>
      </c>
      <c r="L121" s="5">
        <f t="shared" si="15"/>
        <v>0.11438494127651855</v>
      </c>
      <c r="M121" s="5">
        <f t="shared" si="8"/>
        <v>-0.11907558670814877</v>
      </c>
      <c r="N121" s="5"/>
      <c r="O121" s="5"/>
      <c r="P121" s="5"/>
      <c r="Q121" s="5"/>
    </row>
    <row r="122" spans="1:19" x14ac:dyDescent="0.2">
      <c r="A122" s="9">
        <v>40421</v>
      </c>
      <c r="B122" s="16">
        <v>77.908000000000001</v>
      </c>
      <c r="C122" s="16">
        <v>270.678</v>
      </c>
      <c r="D122" s="2"/>
      <c r="E122" s="5">
        <f t="shared" si="9"/>
        <v>0.1465489330389993</v>
      </c>
      <c r="F122" s="5">
        <f t="shared" si="10"/>
        <v>0.33253581450302772</v>
      </c>
      <c r="G122" s="5">
        <f t="shared" si="11"/>
        <v>-0.18598688146402842</v>
      </c>
      <c r="H122" s="5">
        <f t="shared" si="12"/>
        <v>-3.1380545056693854E-2</v>
      </c>
      <c r="I122" s="5">
        <f t="shared" si="13"/>
        <v>0.73422603792926688</v>
      </c>
      <c r="J122" s="5">
        <f t="shared" si="7"/>
        <v>-0.76560658298596074</v>
      </c>
      <c r="K122" s="5">
        <f t="shared" si="14"/>
        <v>-6.3564047577779892E-3</v>
      </c>
      <c r="L122" s="5">
        <f t="shared" si="15"/>
        <v>0.11640337439625048</v>
      </c>
      <c r="M122" s="5">
        <f t="shared" si="8"/>
        <v>-0.12275977915402847</v>
      </c>
      <c r="N122" s="5"/>
      <c r="O122" s="5"/>
      <c r="P122" s="5"/>
      <c r="Q122" s="5"/>
    </row>
    <row r="123" spans="1:19" x14ac:dyDescent="0.2">
      <c r="A123" s="9">
        <v>40451</v>
      </c>
      <c r="B123" s="16">
        <v>79.292000000000002</v>
      </c>
      <c r="C123" s="16">
        <v>279.99400000000003</v>
      </c>
      <c r="D123" s="2"/>
      <c r="E123" s="5">
        <f t="shared" si="9"/>
        <v>0.14303012829753481</v>
      </c>
      <c r="F123" s="5">
        <f t="shared" si="10"/>
        <v>0.28716303188555048</v>
      </c>
      <c r="G123" s="5">
        <f t="shared" si="11"/>
        <v>-0.14413290358801567</v>
      </c>
      <c r="H123" s="5">
        <f t="shared" si="12"/>
        <v>-5.8032479180773922E-2</v>
      </c>
      <c r="I123" s="5">
        <f t="shared" si="13"/>
        <v>0.60881881439004371</v>
      </c>
      <c r="J123" s="5">
        <f t="shared" si="7"/>
        <v>-0.66685129357081763</v>
      </c>
      <c r="K123" s="5">
        <f t="shared" si="14"/>
        <v>-1.1885697159767505E-2</v>
      </c>
      <c r="L123" s="5">
        <f t="shared" si="15"/>
        <v>9.976888239616688E-2</v>
      </c>
      <c r="M123" s="5">
        <f t="shared" si="8"/>
        <v>-0.11165457955593439</v>
      </c>
      <c r="N123" s="5"/>
      <c r="O123" s="5"/>
      <c r="P123" s="5"/>
      <c r="Q123" s="5"/>
    </row>
    <row r="124" spans="1:19" x14ac:dyDescent="0.2">
      <c r="A124" s="9">
        <v>40480</v>
      </c>
      <c r="B124" s="16">
        <v>80.786000000000001</v>
      </c>
      <c r="C124" s="16">
        <v>283.00400000000002</v>
      </c>
      <c r="D124" s="2"/>
      <c r="E124" s="5">
        <f t="shared" si="9"/>
        <v>0.19681189908297658</v>
      </c>
      <c r="F124" s="5">
        <f t="shared" si="10"/>
        <v>0.3116124726558156</v>
      </c>
      <c r="G124" s="5">
        <f t="shared" si="11"/>
        <v>-0.11480057357283902</v>
      </c>
      <c r="H124" s="5">
        <f t="shared" si="12"/>
        <v>-2.287214098237722E-2</v>
      </c>
      <c r="I124" s="5">
        <f t="shared" si="13"/>
        <v>0.72842703148379995</v>
      </c>
      <c r="J124" s="5">
        <f t="shared" si="7"/>
        <v>-0.75129917246617717</v>
      </c>
      <c r="K124" s="5">
        <f t="shared" si="14"/>
        <v>-4.6168626715159533E-3</v>
      </c>
      <c r="L124" s="5">
        <f t="shared" si="15"/>
        <v>0.11565575477427914</v>
      </c>
      <c r="M124" s="5">
        <f t="shared" si="8"/>
        <v>-0.12027261744579509</v>
      </c>
      <c r="N124" s="5"/>
      <c r="O124" s="5"/>
      <c r="P124" s="5"/>
      <c r="Q124" s="5"/>
      <c r="S124" s="6"/>
    </row>
    <row r="125" spans="1:19" x14ac:dyDescent="0.2">
      <c r="A125" s="9">
        <v>40512</v>
      </c>
      <c r="B125" s="16">
        <v>84.394999999999996</v>
      </c>
      <c r="C125" s="16">
        <v>294.19200000000001</v>
      </c>
      <c r="D125" s="2"/>
      <c r="E125" s="5">
        <f t="shared" si="9"/>
        <v>0.22228337219575067</v>
      </c>
      <c r="F125" s="5">
        <f t="shared" si="10"/>
        <v>0.3302585528636155</v>
      </c>
      <c r="G125" s="5">
        <f t="shared" si="11"/>
        <v>-0.10797518066786482</v>
      </c>
      <c r="H125" s="5">
        <f t="shared" si="12"/>
        <v>-2.7640159458027114E-2</v>
      </c>
      <c r="I125" s="5">
        <f t="shared" si="13"/>
        <v>0.63342901719533384</v>
      </c>
      <c r="J125" s="5">
        <f t="shared" si="7"/>
        <v>-0.66106917665336096</v>
      </c>
      <c r="K125" s="5">
        <f t="shared" si="14"/>
        <v>-5.5901837884455574E-3</v>
      </c>
      <c r="L125" s="5">
        <f t="shared" si="15"/>
        <v>0.10311312845133958</v>
      </c>
      <c r="M125" s="5">
        <f t="shared" si="8"/>
        <v>-0.10870331223978513</v>
      </c>
      <c r="N125" s="5"/>
      <c r="O125" s="5"/>
      <c r="P125" s="5"/>
      <c r="Q125" s="5"/>
    </row>
    <row r="126" spans="1:19" x14ac:dyDescent="0.2">
      <c r="A126" s="9">
        <v>40543</v>
      </c>
      <c r="B126" s="16">
        <v>87.912000000000006</v>
      </c>
      <c r="C126" s="16">
        <v>305.834</v>
      </c>
      <c r="D126" s="2"/>
      <c r="E126" s="5">
        <f t="shared" si="9"/>
        <v>0.19528477613563755</v>
      </c>
      <c r="F126" s="5">
        <f t="shared" si="10"/>
        <v>0.27134715392065978</v>
      </c>
      <c r="G126" s="5">
        <f t="shared" si="11"/>
        <v>-7.6062377785022228E-2</v>
      </c>
      <c r="H126" s="5">
        <f t="shared" si="12"/>
        <v>-8.5709130277876744E-3</v>
      </c>
      <c r="I126" s="5">
        <f t="shared" si="13"/>
        <v>0.60412262988119902</v>
      </c>
      <c r="J126" s="5">
        <f t="shared" si="7"/>
        <v>-0.6126935429089867</v>
      </c>
      <c r="K126" s="5">
        <f t="shared" si="14"/>
        <v>-1.7200898540292719E-3</v>
      </c>
      <c r="L126" s="5">
        <f t="shared" si="15"/>
        <v>9.9126080546189987E-2</v>
      </c>
      <c r="M126" s="5">
        <f t="shared" si="8"/>
        <v>-0.10084617040021926</v>
      </c>
      <c r="N126" s="5">
        <f t="shared" ref="N126:N157" si="16">B126/B6-1</f>
        <v>-0.12087999999999999</v>
      </c>
      <c r="O126" s="5">
        <f t="shared" ref="O126:O157" si="17">C126/C6-1</f>
        <v>2.0583399999999998</v>
      </c>
      <c r="P126" s="5">
        <f t="shared" ref="P126:P157" si="18">N126-O126</f>
        <v>-2.1792199999999999</v>
      </c>
      <c r="Q126" s="5">
        <f t="shared" ref="Q126:Q157" si="19">(B126/B6)^(1/10)-1</f>
        <v>-1.2800751607724425E-2</v>
      </c>
      <c r="R126" s="5">
        <f t="shared" ref="R126:R157" si="20">(C126/C6)^(1/10)-1</f>
        <v>0.11827489831454407</v>
      </c>
      <c r="S126" s="6">
        <f>Q126-R126</f>
        <v>-0.1310756499222685</v>
      </c>
    </row>
    <row r="127" spans="1:19" x14ac:dyDescent="0.2">
      <c r="A127" s="9">
        <v>40574</v>
      </c>
      <c r="B127" s="16">
        <v>87.966999999999999</v>
      </c>
      <c r="C127" s="16">
        <v>291.14499999999998</v>
      </c>
      <c r="D127" s="2"/>
      <c r="E127" s="5">
        <f t="shared" si="9"/>
        <v>0.20863675084498912</v>
      </c>
      <c r="F127" s="5">
        <f t="shared" si="10"/>
        <v>0.24175243002094149</v>
      </c>
      <c r="G127" s="5">
        <f t="shared" si="11"/>
        <v>-3.3115679175952373E-2</v>
      </c>
      <c r="H127" s="5">
        <f t="shared" si="12"/>
        <v>-2.2371638141809314E-2</v>
      </c>
      <c r="I127" s="5">
        <f t="shared" si="13"/>
        <v>0.41411467566845572</v>
      </c>
      <c r="J127" s="5">
        <f t="shared" si="7"/>
        <v>-0.43648631381026504</v>
      </c>
      <c r="K127" s="5">
        <f t="shared" si="14"/>
        <v>-4.5149128517062431E-3</v>
      </c>
      <c r="L127" s="5">
        <f t="shared" si="15"/>
        <v>7.175847369541577E-2</v>
      </c>
      <c r="M127" s="5">
        <f t="shared" si="8"/>
        <v>-7.6273386547122013E-2</v>
      </c>
      <c r="N127" s="5">
        <f t="shared" si="16"/>
        <v>-0.14512978493892181</v>
      </c>
      <c r="O127" s="5">
        <f t="shared" si="17"/>
        <v>1.5350683953433699</v>
      </c>
      <c r="P127" s="5">
        <f t="shared" si="18"/>
        <v>-1.6801981802822916</v>
      </c>
      <c r="Q127" s="5">
        <f t="shared" si="19"/>
        <v>-1.5558261752731006E-2</v>
      </c>
      <c r="R127" s="5">
        <f t="shared" si="20"/>
        <v>9.7485947416688035E-2</v>
      </c>
      <c r="S127" s="6">
        <f t="shared" ref="S127:S190" si="21">Q127-R127</f>
        <v>-0.11304420916941904</v>
      </c>
    </row>
    <row r="128" spans="1:19" x14ac:dyDescent="0.2">
      <c r="A128" s="9">
        <v>40602</v>
      </c>
      <c r="B128" s="16">
        <v>90.375</v>
      </c>
      <c r="C128" s="16">
        <v>286.3</v>
      </c>
      <c r="D128" s="2"/>
      <c r="E128" s="5">
        <f t="shared" si="9"/>
        <v>0.20221087077979072</v>
      </c>
      <c r="F128" s="5">
        <f t="shared" si="10"/>
        <v>0.1946987589821485</v>
      </c>
      <c r="G128" s="5">
        <f t="shared" si="11"/>
        <v>7.512111797642218E-3</v>
      </c>
      <c r="H128" s="5">
        <f t="shared" si="12"/>
        <v>-1.2381431131704312E-2</v>
      </c>
      <c r="I128" s="5">
        <f t="shared" si="13"/>
        <v>0.36695250281698222</v>
      </c>
      <c r="J128" s="5">
        <f t="shared" si="7"/>
        <v>-0.37933393394868653</v>
      </c>
      <c r="K128" s="5">
        <f t="shared" si="14"/>
        <v>-2.4886421178491602E-3</v>
      </c>
      <c r="L128" s="5">
        <f t="shared" si="15"/>
        <v>6.4512302459130977E-2</v>
      </c>
      <c r="M128" s="5">
        <f t="shared" si="8"/>
        <v>-6.7000944576980137E-2</v>
      </c>
      <c r="N128" s="5">
        <f t="shared" si="16"/>
        <v>-5.1210985480772298E-2</v>
      </c>
      <c r="O128" s="5">
        <f t="shared" si="17"/>
        <v>1.6748010015321948</v>
      </c>
      <c r="P128" s="5">
        <f t="shared" si="18"/>
        <v>-1.7260119870129671</v>
      </c>
      <c r="Q128" s="5">
        <f t="shared" si="19"/>
        <v>-5.2430896809065874E-3</v>
      </c>
      <c r="R128" s="5">
        <f t="shared" si="20"/>
        <v>0.1033902644212592</v>
      </c>
      <c r="S128" s="6">
        <f t="shared" si="21"/>
        <v>-0.10863335410216579</v>
      </c>
    </row>
    <row r="129" spans="1:19" x14ac:dyDescent="0.2">
      <c r="A129" s="9">
        <v>40633</v>
      </c>
      <c r="B129" s="16">
        <v>87.093999999999994</v>
      </c>
      <c r="C129" s="16">
        <v>295.03699999999998</v>
      </c>
      <c r="D129" s="2"/>
      <c r="E129" s="5">
        <f t="shared" si="9"/>
        <v>8.1724917405668673E-2</v>
      </c>
      <c r="F129" s="5">
        <f t="shared" si="10"/>
        <v>0.12950549177095727</v>
      </c>
      <c r="G129" s="5">
        <f t="shared" si="11"/>
        <v>-4.7780574365288597E-2</v>
      </c>
      <c r="H129" s="5">
        <f t="shared" si="12"/>
        <v>-5.4733711755320935E-2</v>
      </c>
      <c r="I129" s="5">
        <f t="shared" si="13"/>
        <v>0.41732960550335307</v>
      </c>
      <c r="J129" s="5">
        <f t="shared" si="7"/>
        <v>-0.47206331725867401</v>
      </c>
      <c r="K129" s="5">
        <f t="shared" si="14"/>
        <v>-1.1194589921616038E-2</v>
      </c>
      <c r="L129" s="5">
        <f t="shared" si="15"/>
        <v>7.2245350640193662E-2</v>
      </c>
      <c r="M129" s="5">
        <f t="shared" si="8"/>
        <v>-8.34399405618097E-2</v>
      </c>
      <c r="N129" s="5">
        <f t="shared" si="16"/>
        <v>-5.9094248303876218E-2</v>
      </c>
      <c r="O129" s="5">
        <f t="shared" si="17"/>
        <v>1.9397867676365084</v>
      </c>
      <c r="P129" s="5">
        <f t="shared" si="18"/>
        <v>-1.9988810159403845</v>
      </c>
      <c r="Q129" s="5">
        <f t="shared" si="19"/>
        <v>-6.0727162687932434E-3</v>
      </c>
      <c r="R129" s="5">
        <f t="shared" si="20"/>
        <v>0.11386250029833245</v>
      </c>
      <c r="S129" s="6">
        <f t="shared" si="21"/>
        <v>-0.11993521656712569</v>
      </c>
    </row>
    <row r="130" spans="1:19" x14ac:dyDescent="0.2">
      <c r="A130" s="9">
        <v>40662</v>
      </c>
      <c r="B130" s="16">
        <v>86.846000000000004</v>
      </c>
      <c r="C130" s="16">
        <v>290.96499999999997</v>
      </c>
      <c r="D130" s="2"/>
      <c r="E130" s="5">
        <f t="shared" si="9"/>
        <v>5.9808408078589448E-2</v>
      </c>
      <c r="F130" s="5">
        <f t="shared" si="10"/>
        <v>8.1509537757028738E-2</v>
      </c>
      <c r="G130" s="5">
        <f t="shared" si="11"/>
        <v>-2.170112967843929E-2</v>
      </c>
      <c r="H130" s="5">
        <f t="shared" ref="H130:H161" si="22">B130/B70-1</f>
        <v>-4.7782991974036126E-2</v>
      </c>
      <c r="I130" s="5">
        <f t="shared" ref="I130:I161" si="23">C130/C70-1</f>
        <v>0.35822149609055898</v>
      </c>
      <c r="J130" s="5">
        <f t="shared" si="7"/>
        <v>-0.4060044880645951</v>
      </c>
      <c r="K130" s="5">
        <f t="shared" ref="K130:K161" si="24">(B130/B70)^(1/5)-1</f>
        <v>-9.7446740567014301E-3</v>
      </c>
      <c r="L130" s="5">
        <f t="shared" ref="L130:L161" si="25">(C130/C70)^(1/5)-1</f>
        <v>6.3148963028606842E-2</v>
      </c>
      <c r="M130" s="5">
        <f t="shared" si="8"/>
        <v>-7.2893637085308272E-2</v>
      </c>
      <c r="N130" s="5">
        <f t="shared" si="16"/>
        <v>-0.12367056164355916</v>
      </c>
      <c r="O130" s="5">
        <f t="shared" si="17"/>
        <v>1.7709896765837487</v>
      </c>
      <c r="P130" s="5">
        <f t="shared" si="18"/>
        <v>-1.8946602382273079</v>
      </c>
      <c r="Q130" s="5">
        <f t="shared" si="19"/>
        <v>-1.311456352826279E-2</v>
      </c>
      <c r="R130" s="5">
        <f t="shared" si="20"/>
        <v>0.10729538734489363</v>
      </c>
      <c r="S130" s="6">
        <f t="shared" si="21"/>
        <v>-0.12040995087315642</v>
      </c>
    </row>
    <row r="131" spans="1:19" x14ac:dyDescent="0.2">
      <c r="A131" s="9">
        <v>40694</v>
      </c>
      <c r="B131" s="16">
        <v>87.766000000000005</v>
      </c>
      <c r="C131" s="16">
        <v>292.399</v>
      </c>
      <c r="D131" s="2"/>
      <c r="E131" s="5">
        <f t="shared" si="9"/>
        <v>9.3098852922494535E-2</v>
      </c>
      <c r="F131" s="5">
        <f t="shared" si="10"/>
        <v>9.9699123697769787E-2</v>
      </c>
      <c r="G131" s="5">
        <f t="shared" si="11"/>
        <v>-6.6002707752752521E-3</v>
      </c>
      <c r="H131" s="5">
        <f t="shared" si="22"/>
        <v>1.5963049995948442E-2</v>
      </c>
      <c r="I131" s="5">
        <f t="shared" si="23"/>
        <v>0.55470187266714155</v>
      </c>
      <c r="J131" s="5">
        <f t="shared" ref="J131:J194" si="26">H131-I131</f>
        <v>-0.53873882267119311</v>
      </c>
      <c r="K131" s="5">
        <f t="shared" si="24"/>
        <v>3.1724175753902184E-3</v>
      </c>
      <c r="L131" s="5">
        <f t="shared" si="25"/>
        <v>9.2268538096444974E-2</v>
      </c>
      <c r="M131" s="5">
        <f t="shared" ref="M131:M194" si="27">K131-L131</f>
        <v>-8.9096120521054756E-2</v>
      </c>
      <c r="N131" s="5">
        <f t="shared" si="16"/>
        <v>-0.14211426616489908</v>
      </c>
      <c r="O131" s="5">
        <f t="shared" si="17"/>
        <v>1.6318068081582688</v>
      </c>
      <c r="P131" s="5">
        <f t="shared" si="18"/>
        <v>-1.7739210743231679</v>
      </c>
      <c r="Q131" s="5">
        <f t="shared" si="19"/>
        <v>-1.5211554058090493E-2</v>
      </c>
      <c r="R131" s="5">
        <f t="shared" si="20"/>
        <v>0.10160373721632099</v>
      </c>
      <c r="S131" s="6">
        <f t="shared" si="21"/>
        <v>-0.11681529127441148</v>
      </c>
    </row>
    <row r="132" spans="1:19" x14ac:dyDescent="0.2">
      <c r="A132" s="9">
        <v>40724</v>
      </c>
      <c r="B132" s="16">
        <v>85.647999999999996</v>
      </c>
      <c r="C132" s="16">
        <v>285.46800000000002</v>
      </c>
      <c r="D132" s="2"/>
      <c r="E132" s="5">
        <f t="shared" si="9"/>
        <v>0.1026456388799486</v>
      </c>
      <c r="F132" s="5">
        <f t="shared" si="10"/>
        <v>7.969046664498225E-2</v>
      </c>
      <c r="G132" s="5">
        <f t="shared" si="11"/>
        <v>2.2955172234966348E-2</v>
      </c>
      <c r="H132" s="5">
        <f t="shared" si="22"/>
        <v>-1.2748691702976322E-2</v>
      </c>
      <c r="I132" s="5">
        <f t="shared" si="23"/>
        <v>0.51470034223861205</v>
      </c>
      <c r="J132" s="5">
        <f t="shared" si="26"/>
        <v>-0.52744903394158837</v>
      </c>
      <c r="K132" s="5">
        <f t="shared" si="24"/>
        <v>-2.5628410256900436E-3</v>
      </c>
      <c r="L132" s="5">
        <f t="shared" si="25"/>
        <v>8.6589101417366088E-2</v>
      </c>
      <c r="M132" s="5">
        <f t="shared" si="27"/>
        <v>-8.9151942443056131E-2</v>
      </c>
      <c r="N132" s="5">
        <f t="shared" si="16"/>
        <v>-0.13668252560277394</v>
      </c>
      <c r="O132" s="5">
        <f t="shared" si="17"/>
        <v>1.6209923243600577</v>
      </c>
      <c r="P132" s="5">
        <f t="shared" si="18"/>
        <v>-1.7576748499628316</v>
      </c>
      <c r="Q132" s="5">
        <f t="shared" si="19"/>
        <v>-1.4589800448897461E-2</v>
      </c>
      <c r="R132" s="5">
        <f t="shared" si="20"/>
        <v>0.10115023271635426</v>
      </c>
      <c r="S132" s="6">
        <f t="shared" si="21"/>
        <v>-0.11574003316525172</v>
      </c>
    </row>
    <row r="133" spans="1:19" x14ac:dyDescent="0.2">
      <c r="A133" s="9">
        <v>40753</v>
      </c>
      <c r="B133" s="16">
        <v>84.846999999999994</v>
      </c>
      <c r="C133" s="16">
        <v>286.74200000000002</v>
      </c>
      <c r="D133" s="2"/>
      <c r="E133" s="5">
        <f t="shared" si="9"/>
        <v>7.4679231422021264E-2</v>
      </c>
      <c r="F133" s="5">
        <f t="shared" si="10"/>
        <v>6.4807456645252337E-2</v>
      </c>
      <c r="G133" s="5">
        <f t="shared" si="11"/>
        <v>9.8717747767689268E-3</v>
      </c>
      <c r="H133" s="5">
        <f t="shared" si="22"/>
        <v>-2.9943063590423757E-2</v>
      </c>
      <c r="I133" s="5">
        <f t="shared" si="23"/>
        <v>0.49734725848563976</v>
      </c>
      <c r="J133" s="5">
        <f t="shared" si="26"/>
        <v>-0.52729032207606352</v>
      </c>
      <c r="K133" s="5">
        <f t="shared" si="24"/>
        <v>-6.0616559574299123E-3</v>
      </c>
      <c r="L133" s="5">
        <f t="shared" si="25"/>
        <v>8.4087923129836817E-2</v>
      </c>
      <c r="M133" s="5">
        <f t="shared" si="27"/>
        <v>-9.0149579087266729E-2</v>
      </c>
      <c r="N133" s="5">
        <f t="shared" si="16"/>
        <v>-0.10409165302782331</v>
      </c>
      <c r="O133" s="5">
        <f t="shared" si="17"/>
        <v>1.9059234861920449</v>
      </c>
      <c r="P133" s="5">
        <f t="shared" si="18"/>
        <v>-2.0100151392198682</v>
      </c>
      <c r="Q133" s="5">
        <f t="shared" si="19"/>
        <v>-1.0931528069042629E-2</v>
      </c>
      <c r="R133" s="5">
        <f t="shared" si="20"/>
        <v>0.11257274704260212</v>
      </c>
      <c r="S133" s="6">
        <f t="shared" si="21"/>
        <v>-0.12350427511164475</v>
      </c>
    </row>
    <row r="134" spans="1:19" x14ac:dyDescent="0.2">
      <c r="A134" s="9">
        <v>40786</v>
      </c>
      <c r="B134" s="16">
        <v>78.715000000000003</v>
      </c>
      <c r="C134" s="16">
        <v>260.60899999999998</v>
      </c>
      <c r="D134" s="2"/>
      <c r="E134" s="5">
        <f t="shared" si="9"/>
        <v>1.0358371412435119E-2</v>
      </c>
      <c r="F134" s="5">
        <f t="shared" si="10"/>
        <v>-3.7199181315068164E-2</v>
      </c>
      <c r="G134" s="5">
        <f t="shared" si="11"/>
        <v>4.7557552727503283E-2</v>
      </c>
      <c r="H134" s="5">
        <f t="shared" si="22"/>
        <v>-0.12013905189855012</v>
      </c>
      <c r="I134" s="5">
        <f t="shared" si="23"/>
        <v>0.33113188272550809</v>
      </c>
      <c r="J134" s="5">
        <f t="shared" si="26"/>
        <v>-0.45127093462405821</v>
      </c>
      <c r="K134" s="5">
        <f t="shared" si="24"/>
        <v>-2.5273421385770489E-2</v>
      </c>
      <c r="L134" s="5">
        <f t="shared" si="25"/>
        <v>5.887383547111491E-2</v>
      </c>
      <c r="M134" s="5">
        <f t="shared" si="27"/>
        <v>-8.41472568568854E-2</v>
      </c>
      <c r="N134" s="5">
        <f t="shared" si="16"/>
        <v>-9.3468922389469244E-2</v>
      </c>
      <c r="O134" s="5">
        <f t="shared" si="17"/>
        <v>1.7696665037090566</v>
      </c>
      <c r="P134" s="5">
        <f t="shared" si="18"/>
        <v>-1.863135426098526</v>
      </c>
      <c r="Q134" s="5">
        <f t="shared" si="19"/>
        <v>-9.7650062828794626E-3</v>
      </c>
      <c r="R134" s="5">
        <f t="shared" si="20"/>
        <v>0.10724250161395399</v>
      </c>
      <c r="S134" s="6">
        <f t="shared" si="21"/>
        <v>-0.11700750789683345</v>
      </c>
    </row>
    <row r="135" spans="1:19" x14ac:dyDescent="0.2">
      <c r="A135" s="9">
        <v>40816</v>
      </c>
      <c r="B135" s="16">
        <v>77.174999999999997</v>
      </c>
      <c r="C135" s="16">
        <v>238.89099999999999</v>
      </c>
      <c r="D135" s="2"/>
      <c r="E135" s="5">
        <f t="shared" si="9"/>
        <v>-2.6698784240528739E-2</v>
      </c>
      <c r="F135" s="5">
        <f t="shared" si="10"/>
        <v>-0.14679957427659174</v>
      </c>
      <c r="G135" s="5">
        <f t="shared" si="11"/>
        <v>0.120100790036063</v>
      </c>
      <c r="H135" s="5">
        <f t="shared" si="22"/>
        <v>-0.15638219958242694</v>
      </c>
      <c r="I135" s="5">
        <f t="shared" si="23"/>
        <v>0.1975506684780155</v>
      </c>
      <c r="J135" s="5">
        <f t="shared" si="26"/>
        <v>-0.35393286806044244</v>
      </c>
      <c r="K135" s="5">
        <f t="shared" si="24"/>
        <v>-3.3439268719603121E-2</v>
      </c>
      <c r="L135" s="5">
        <f t="shared" si="25"/>
        <v>3.6713561069045442E-2</v>
      </c>
      <c r="M135" s="5">
        <f t="shared" si="27"/>
        <v>-7.0152829788648563E-2</v>
      </c>
      <c r="N135" s="5">
        <f t="shared" si="16"/>
        <v>-2.265589382503419E-2</v>
      </c>
      <c r="O135" s="5">
        <f t="shared" si="17"/>
        <v>2.0120410530562842</v>
      </c>
      <c r="P135" s="5">
        <f t="shared" si="18"/>
        <v>-2.0346969468813185</v>
      </c>
      <c r="Q135" s="5">
        <f t="shared" si="19"/>
        <v>-2.2890243804544186E-3</v>
      </c>
      <c r="R135" s="5">
        <f t="shared" si="20"/>
        <v>0.11657034358005269</v>
      </c>
      <c r="S135" s="6">
        <f t="shared" si="21"/>
        <v>-0.11885936796050711</v>
      </c>
    </row>
    <row r="136" spans="1:19" x14ac:dyDescent="0.2">
      <c r="A136" s="9">
        <v>40847</v>
      </c>
      <c r="B136" s="16">
        <v>81.915999999999997</v>
      </c>
      <c r="C136" s="16">
        <v>260.23399999999998</v>
      </c>
      <c r="D136" s="2"/>
      <c r="E136" s="5">
        <f t="shared" si="9"/>
        <v>1.3987572104077417E-2</v>
      </c>
      <c r="F136" s="5">
        <f t="shared" si="10"/>
        <v>-8.045822673884484E-2</v>
      </c>
      <c r="G136" s="5">
        <f t="shared" si="11"/>
        <v>9.4445798842922257E-2</v>
      </c>
      <c r="H136" s="5">
        <f t="shared" si="22"/>
        <v>-0.12971049136786195</v>
      </c>
      <c r="I136" s="5">
        <f t="shared" si="23"/>
        <v>0.25482915915249826</v>
      </c>
      <c r="J136" s="5">
        <f t="shared" si="26"/>
        <v>-0.38453965052036021</v>
      </c>
      <c r="K136" s="5">
        <f t="shared" si="24"/>
        <v>-2.7403394189845276E-2</v>
      </c>
      <c r="L136" s="5">
        <f t="shared" si="25"/>
        <v>4.6446236529475327E-2</v>
      </c>
      <c r="M136" s="5">
        <f t="shared" si="27"/>
        <v>-7.3849630719320603E-2</v>
      </c>
      <c r="N136" s="5">
        <f t="shared" si="16"/>
        <v>6.7719535426780109E-3</v>
      </c>
      <c r="O136" s="5">
        <f t="shared" si="17"/>
        <v>2.05564492455821</v>
      </c>
      <c r="P136" s="5">
        <f t="shared" si="18"/>
        <v>-2.0488729710155322</v>
      </c>
      <c r="Q136" s="5">
        <f t="shared" si="19"/>
        <v>6.7514049096240036E-4</v>
      </c>
      <c r="R136" s="5">
        <f t="shared" si="20"/>
        <v>0.11817631440894028</v>
      </c>
      <c r="S136" s="6">
        <f t="shared" si="21"/>
        <v>-0.11750117391797787</v>
      </c>
    </row>
    <row r="137" spans="1:19" x14ac:dyDescent="0.2">
      <c r="A137" s="9">
        <v>40877</v>
      </c>
      <c r="B137" s="16">
        <v>82.804000000000002</v>
      </c>
      <c r="C137" s="16">
        <v>251.66900000000001</v>
      </c>
      <c r="D137" s="2"/>
      <c r="E137" s="5">
        <f t="shared" si="9"/>
        <v>-1.8851827714911895E-2</v>
      </c>
      <c r="F137" s="5">
        <f t="shared" si="10"/>
        <v>-0.1445416598683853</v>
      </c>
      <c r="G137" s="5">
        <f t="shared" si="11"/>
        <v>0.1256898321534734</v>
      </c>
      <c r="H137" s="5">
        <f t="shared" si="22"/>
        <v>-0.10820561975638388</v>
      </c>
      <c r="I137" s="5">
        <f t="shared" si="23"/>
        <v>0.17311797883745861</v>
      </c>
      <c r="J137" s="5">
        <f t="shared" si="26"/>
        <v>-0.28132359859384248</v>
      </c>
      <c r="K137" s="5">
        <f t="shared" si="24"/>
        <v>-2.2643633615447745E-2</v>
      </c>
      <c r="L137" s="5">
        <f t="shared" si="25"/>
        <v>3.2448358546418365E-2</v>
      </c>
      <c r="M137" s="5">
        <f t="shared" si="27"/>
        <v>-5.509199216186611E-2</v>
      </c>
      <c r="N137" s="5">
        <f t="shared" si="16"/>
        <v>-4.4727218190837581E-2</v>
      </c>
      <c r="O137" s="5">
        <f t="shared" si="17"/>
        <v>1.6599833003921241</v>
      </c>
      <c r="P137" s="5">
        <f t="shared" si="18"/>
        <v>-1.7047105185829616</v>
      </c>
      <c r="Q137" s="5">
        <f t="shared" si="19"/>
        <v>-4.5653812084260892E-3</v>
      </c>
      <c r="R137" s="5">
        <f t="shared" si="20"/>
        <v>0.10277748580146229</v>
      </c>
      <c r="S137" s="6">
        <f t="shared" si="21"/>
        <v>-0.10734286700988838</v>
      </c>
    </row>
    <row r="138" spans="1:19" x14ac:dyDescent="0.2">
      <c r="A138" s="9">
        <v>40907</v>
      </c>
      <c r="B138" s="16">
        <v>85.817999999999998</v>
      </c>
      <c r="C138" s="16">
        <v>257.82900000000001</v>
      </c>
      <c r="D138" s="2"/>
      <c r="E138" s="5">
        <f t="shared" si="9"/>
        <v>-2.3819273819273956E-2</v>
      </c>
      <c r="F138" s="5">
        <f t="shared" si="10"/>
        <v>-0.15696423550030403</v>
      </c>
      <c r="G138" s="5">
        <f t="shared" si="11"/>
        <v>0.13314496168103007</v>
      </c>
      <c r="H138" s="5">
        <f t="shared" si="22"/>
        <v>-9.8872251506814779E-2</v>
      </c>
      <c r="I138" s="5">
        <f t="shared" si="23"/>
        <v>0.14406091505704133</v>
      </c>
      <c r="J138" s="5">
        <f t="shared" si="26"/>
        <v>-0.24293316656385611</v>
      </c>
      <c r="K138" s="5">
        <f t="shared" si="24"/>
        <v>-2.0606375407782762E-2</v>
      </c>
      <c r="L138" s="5">
        <f t="shared" si="25"/>
        <v>2.7282357869815144E-2</v>
      </c>
      <c r="M138" s="5">
        <f t="shared" si="27"/>
        <v>-4.7888733277597906E-2</v>
      </c>
      <c r="N138" s="5">
        <f t="shared" si="16"/>
        <v>-2.1481836218102179E-2</v>
      </c>
      <c r="O138" s="5">
        <f t="shared" si="17"/>
        <v>1.5108975108098632</v>
      </c>
      <c r="P138" s="5">
        <f t="shared" si="18"/>
        <v>-1.5323793470279654</v>
      </c>
      <c r="Q138" s="5">
        <f t="shared" si="19"/>
        <v>-2.1692367413624902E-3</v>
      </c>
      <c r="R138" s="5">
        <f t="shared" si="20"/>
        <v>9.6435020539270777E-2</v>
      </c>
      <c r="S138" s="6">
        <f t="shared" si="21"/>
        <v>-9.8604257280633267E-2</v>
      </c>
    </row>
    <row r="139" spans="1:19" x14ac:dyDescent="0.2">
      <c r="A139" s="9">
        <v>40939</v>
      </c>
      <c r="B139" s="16">
        <v>89.373999999999995</v>
      </c>
      <c r="C139" s="16">
        <v>284.68299999999999</v>
      </c>
      <c r="D139" s="2"/>
      <c r="E139" s="5">
        <f t="shared" si="9"/>
        <v>1.5994634351518044E-2</v>
      </c>
      <c r="F139" s="5">
        <f t="shared" si="10"/>
        <v>-2.2195126139895938E-2</v>
      </c>
      <c r="G139" s="5">
        <f t="shared" si="11"/>
        <v>3.8189760491413982E-2</v>
      </c>
      <c r="H139" s="5">
        <f t="shared" si="22"/>
        <v>-8.5987196007445199E-2</v>
      </c>
      <c r="I139" s="5">
        <f t="shared" si="23"/>
        <v>0.25811170330301669</v>
      </c>
      <c r="J139" s="5">
        <f t="shared" si="26"/>
        <v>-0.34409889931046189</v>
      </c>
      <c r="K139" s="5">
        <f t="shared" si="24"/>
        <v>-1.7821425869306129E-2</v>
      </c>
      <c r="L139" s="5">
        <f t="shared" si="25"/>
        <v>4.6993150391938299E-2</v>
      </c>
      <c r="M139" s="5">
        <f t="shared" si="27"/>
        <v>-6.4814576261244428E-2</v>
      </c>
      <c r="N139" s="5">
        <f t="shared" si="16"/>
        <v>1.6191017623649717E-2</v>
      </c>
      <c r="O139" s="5">
        <f t="shared" si="17"/>
        <v>1.5930719763904322</v>
      </c>
      <c r="P139" s="5">
        <f t="shared" si="18"/>
        <v>-1.5768809587667825</v>
      </c>
      <c r="Q139" s="5">
        <f t="shared" si="19"/>
        <v>1.607424619874509E-3</v>
      </c>
      <c r="R139" s="5">
        <f t="shared" si="20"/>
        <v>9.9971561637305806E-2</v>
      </c>
      <c r="S139" s="6">
        <f t="shared" si="21"/>
        <v>-9.8364137017431297E-2</v>
      </c>
    </row>
    <row r="140" spans="1:19" x14ac:dyDescent="0.2">
      <c r="A140" s="9">
        <v>40968</v>
      </c>
      <c r="B140" s="16">
        <v>91.731999999999999</v>
      </c>
      <c r="C140" s="16">
        <v>295.27300000000002</v>
      </c>
      <c r="D140" s="2"/>
      <c r="E140" s="5">
        <f t="shared" si="9"/>
        <v>1.5015214384509035E-2</v>
      </c>
      <c r="F140" s="5">
        <f t="shared" si="10"/>
        <v>3.1341250436605073E-2</v>
      </c>
      <c r="G140" s="5">
        <f t="shared" si="11"/>
        <v>-1.6326036052096038E-2</v>
      </c>
      <c r="H140" s="5">
        <f t="shared" si="22"/>
        <v>-4.1362733827986164E-2</v>
      </c>
      <c r="I140" s="5">
        <f t="shared" si="23"/>
        <v>0.33442248072525471</v>
      </c>
      <c r="J140" s="5">
        <f t="shared" si="26"/>
        <v>-0.37578521455324088</v>
      </c>
      <c r="K140" s="5">
        <f t="shared" si="24"/>
        <v>-8.4129151655625289E-3</v>
      </c>
      <c r="L140" s="5">
        <f t="shared" si="25"/>
        <v>5.9396832166786373E-2</v>
      </c>
      <c r="M140" s="5">
        <f t="shared" si="27"/>
        <v>-6.7809747332348902E-2</v>
      </c>
      <c r="N140" s="5">
        <f t="shared" si="16"/>
        <v>5.7270956513721272E-2</v>
      </c>
      <c r="O140" s="5">
        <f t="shared" si="17"/>
        <v>1.6592307068814902</v>
      </c>
      <c r="P140" s="5">
        <f t="shared" si="18"/>
        <v>-1.6019597503677689</v>
      </c>
      <c r="Q140" s="5">
        <f t="shared" si="19"/>
        <v>5.5846381649964361E-3</v>
      </c>
      <c r="R140" s="5">
        <f t="shared" si="20"/>
        <v>0.10274628076096293</v>
      </c>
      <c r="S140" s="6">
        <f t="shared" si="21"/>
        <v>-9.7161642595966491E-2</v>
      </c>
    </row>
    <row r="141" spans="1:19" x14ac:dyDescent="0.2">
      <c r="A141" s="9">
        <v>40998</v>
      </c>
      <c r="B141" s="16">
        <v>93.33</v>
      </c>
      <c r="C141" s="16">
        <v>286.70299999999997</v>
      </c>
      <c r="D141" s="2"/>
      <c r="E141" s="5">
        <f t="shared" si="9"/>
        <v>7.1600799136565252E-2</v>
      </c>
      <c r="F141" s="5">
        <f t="shared" si="10"/>
        <v>-2.8247304575358401E-2</v>
      </c>
      <c r="G141" s="5">
        <f t="shared" si="11"/>
        <v>9.9848103711923653E-2</v>
      </c>
      <c r="H141" s="5">
        <f t="shared" si="22"/>
        <v>-3.4800144785149145E-2</v>
      </c>
      <c r="I141" s="5">
        <f t="shared" si="23"/>
        <v>0.25586641610926386</v>
      </c>
      <c r="J141" s="5">
        <f t="shared" si="26"/>
        <v>-0.29066656089441301</v>
      </c>
      <c r="K141" s="5">
        <f t="shared" si="24"/>
        <v>-7.0589865295458409E-3</v>
      </c>
      <c r="L141" s="5">
        <f t="shared" si="25"/>
        <v>4.6619180378552283E-2</v>
      </c>
      <c r="M141" s="5">
        <f t="shared" si="27"/>
        <v>-5.3678166908098124E-2</v>
      </c>
      <c r="N141" s="5">
        <f t="shared" si="16"/>
        <v>3.9112862821069516E-2</v>
      </c>
      <c r="O141" s="5">
        <f t="shared" si="17"/>
        <v>1.457110290273647</v>
      </c>
      <c r="P141" s="5">
        <f t="shared" si="18"/>
        <v>-1.4179974274525775</v>
      </c>
      <c r="Q141" s="5">
        <f t="shared" si="19"/>
        <v>3.8441029441591557E-3</v>
      </c>
      <c r="R141" s="5">
        <f t="shared" si="20"/>
        <v>9.4063337948192327E-2</v>
      </c>
      <c r="S141" s="6">
        <f t="shared" si="21"/>
        <v>-9.0219235004033171E-2</v>
      </c>
    </row>
    <row r="142" spans="1:19" x14ac:dyDescent="0.2">
      <c r="A142" s="9">
        <v>41029</v>
      </c>
      <c r="B142" s="16">
        <v>92.837999999999994</v>
      </c>
      <c r="C142" s="16">
        <v>285.02100000000002</v>
      </c>
      <c r="D142" s="2"/>
      <c r="E142" s="5">
        <f t="shared" si="9"/>
        <v>6.8995693526471946E-2</v>
      </c>
      <c r="F142" s="5">
        <f t="shared" si="10"/>
        <v>-2.0428573883456647E-2</v>
      </c>
      <c r="G142" s="5">
        <f t="shared" si="11"/>
        <v>8.9424267409928593E-2</v>
      </c>
      <c r="H142" s="5">
        <f t="shared" si="22"/>
        <v>-5.72429550647372E-2</v>
      </c>
      <c r="I142" s="5">
        <f t="shared" si="23"/>
        <v>0.22203881080802979</v>
      </c>
      <c r="J142" s="5">
        <f t="shared" si="26"/>
        <v>-0.27928176587276698</v>
      </c>
      <c r="K142" s="5">
        <f t="shared" si="24"/>
        <v>-1.172011211966717E-2</v>
      </c>
      <c r="L142" s="5">
        <f t="shared" si="25"/>
        <v>4.0919153281786302E-2</v>
      </c>
      <c r="M142" s="5">
        <f t="shared" si="27"/>
        <v>-5.2639265401453472E-2</v>
      </c>
      <c r="N142" s="5">
        <f t="shared" si="16"/>
        <v>0.10520112855799324</v>
      </c>
      <c r="O142" s="5">
        <f t="shared" si="17"/>
        <v>1.5069794442831888</v>
      </c>
      <c r="P142" s="5">
        <f t="shared" si="18"/>
        <v>-1.4017783157251955</v>
      </c>
      <c r="Q142" s="5">
        <f t="shared" si="19"/>
        <v>1.0052928080398926E-2</v>
      </c>
      <c r="R142" s="5">
        <f t="shared" si="20"/>
        <v>9.6263809852045634E-2</v>
      </c>
      <c r="S142" s="6">
        <f t="shared" si="21"/>
        <v>-8.6210881771646708E-2</v>
      </c>
    </row>
    <row r="143" spans="1:19" x14ac:dyDescent="0.2">
      <c r="A143" s="9">
        <v>41060</v>
      </c>
      <c r="B143" s="16">
        <v>90.799000000000007</v>
      </c>
      <c r="C143" s="16">
        <v>270.88400000000001</v>
      </c>
      <c r="D143" s="2"/>
      <c r="E143" s="5">
        <f t="shared" si="9"/>
        <v>3.4557801426520429E-2</v>
      </c>
      <c r="F143" s="5">
        <f t="shared" si="10"/>
        <v>-7.358096299918937E-2</v>
      </c>
      <c r="G143" s="5">
        <f t="shared" si="11"/>
        <v>0.1081387644257098</v>
      </c>
      <c r="H143" s="5">
        <f t="shared" si="22"/>
        <v>-0.11562286938735755</v>
      </c>
      <c r="I143" s="5">
        <f t="shared" si="23"/>
        <v>9.2155289545089891E-2</v>
      </c>
      <c r="J143" s="5">
        <f t="shared" si="26"/>
        <v>-0.20777815893244744</v>
      </c>
      <c r="K143" s="5">
        <f t="shared" si="24"/>
        <v>-2.4274847035039349E-2</v>
      </c>
      <c r="L143" s="5">
        <f t="shared" si="25"/>
        <v>1.7786951458634848E-2</v>
      </c>
      <c r="M143" s="5">
        <f t="shared" si="27"/>
        <v>-4.2061798493674196E-2</v>
      </c>
      <c r="N143" s="5">
        <f t="shared" si="16"/>
        <v>0.11883432936972471</v>
      </c>
      <c r="O143" s="5">
        <f t="shared" si="17"/>
        <v>1.5108820585072857</v>
      </c>
      <c r="P143" s="5">
        <f t="shared" si="18"/>
        <v>-1.392047729137561</v>
      </c>
      <c r="Q143" s="5">
        <f t="shared" si="19"/>
        <v>1.1292015485690143E-2</v>
      </c>
      <c r="R143" s="5">
        <f t="shared" si="20"/>
        <v>9.6434345780841202E-2</v>
      </c>
      <c r="S143" s="6">
        <f t="shared" si="21"/>
        <v>-8.5142330295151059E-2</v>
      </c>
    </row>
    <row r="144" spans="1:19" x14ac:dyDescent="0.2">
      <c r="A144" s="9">
        <v>41089</v>
      </c>
      <c r="B144" s="16">
        <v>92.974999999999994</v>
      </c>
      <c r="C144" s="16">
        <v>274.11099999999999</v>
      </c>
      <c r="D144" s="2"/>
      <c r="E144" s="5">
        <f t="shared" si="9"/>
        <v>8.5547823650289567E-2</v>
      </c>
      <c r="F144" s="5">
        <f t="shared" si="10"/>
        <v>-3.9783793630109199E-2</v>
      </c>
      <c r="G144" s="5">
        <f t="shared" si="11"/>
        <v>0.12533161728039877</v>
      </c>
      <c r="H144" s="5">
        <f t="shared" si="22"/>
        <v>-8.4062339914095507E-2</v>
      </c>
      <c r="I144" s="5">
        <f t="shared" si="23"/>
        <v>5.9521784841831904E-2</v>
      </c>
      <c r="J144" s="5">
        <f t="shared" si="26"/>
        <v>-0.14358412475592741</v>
      </c>
      <c r="K144" s="5">
        <f t="shared" si="24"/>
        <v>-1.7408092082667248E-2</v>
      </c>
      <c r="L144" s="5">
        <f t="shared" si="25"/>
        <v>1.1630648076472738E-2</v>
      </c>
      <c r="M144" s="5">
        <f t="shared" si="27"/>
        <v>-2.9038740159139986E-2</v>
      </c>
      <c r="N144" s="5">
        <f t="shared" si="16"/>
        <v>0.28952843273231621</v>
      </c>
      <c r="O144" s="5">
        <f t="shared" si="17"/>
        <v>1.9045797482304074</v>
      </c>
      <c r="P144" s="5">
        <f t="shared" si="18"/>
        <v>-1.6150513154980912</v>
      </c>
      <c r="Q144" s="5">
        <f t="shared" si="19"/>
        <v>2.5753700104243604E-2</v>
      </c>
      <c r="R144" s="5">
        <f t="shared" si="20"/>
        <v>0.11252128947933748</v>
      </c>
      <c r="S144" s="6">
        <f t="shared" si="21"/>
        <v>-8.6767589375093879E-2</v>
      </c>
    </row>
    <row r="145" spans="1:19" x14ac:dyDescent="0.2">
      <c r="A145" s="9">
        <v>41121</v>
      </c>
      <c r="B145" s="16">
        <v>97.037000000000006</v>
      </c>
      <c r="C145" s="16">
        <v>287.96800000000002</v>
      </c>
      <c r="D145" s="2"/>
      <c r="E145" s="5">
        <f t="shared" si="9"/>
        <v>0.14367037137435634</v>
      </c>
      <c r="F145" s="5">
        <f t="shared" si="10"/>
        <v>4.2756205927279023E-3</v>
      </c>
      <c r="G145" s="5">
        <f t="shared" si="11"/>
        <v>0.13939475078162844</v>
      </c>
      <c r="H145" s="5">
        <f t="shared" si="22"/>
        <v>-9.1491121481012128E-3</v>
      </c>
      <c r="I145" s="5">
        <f t="shared" si="23"/>
        <v>7.16244729663853E-2</v>
      </c>
      <c r="J145" s="5">
        <f t="shared" si="26"/>
        <v>-8.0773585114486512E-2</v>
      </c>
      <c r="K145" s="5">
        <f t="shared" si="24"/>
        <v>-1.8365559271625864E-3</v>
      </c>
      <c r="L145" s="5">
        <f t="shared" si="25"/>
        <v>1.3931287677988013E-2</v>
      </c>
      <c r="M145" s="5">
        <f t="shared" si="27"/>
        <v>-1.57678436051506E-2</v>
      </c>
      <c r="N145" s="5">
        <f t="shared" si="16"/>
        <v>0.45918106494639188</v>
      </c>
      <c r="O145" s="5">
        <f t="shared" si="17"/>
        <v>2.2799298381493678</v>
      </c>
      <c r="P145" s="5">
        <f t="shared" si="18"/>
        <v>-1.8207487732029759</v>
      </c>
      <c r="Q145" s="5">
        <f t="shared" si="19"/>
        <v>3.8510563736824599E-2</v>
      </c>
      <c r="R145" s="5">
        <f t="shared" si="20"/>
        <v>0.12612462516535561</v>
      </c>
      <c r="S145" s="6">
        <f t="shared" si="21"/>
        <v>-8.7614061428531009E-2</v>
      </c>
    </row>
    <row r="146" spans="1:19" x14ac:dyDescent="0.2">
      <c r="A146" s="9">
        <v>41152</v>
      </c>
      <c r="B146" s="16">
        <v>97.212000000000003</v>
      </c>
      <c r="C146" s="16">
        <v>280.41699999999997</v>
      </c>
      <c r="D146" s="2"/>
      <c r="E146" s="5">
        <f t="shared" ref="E146:E209" si="28">B146/B134-1</f>
        <v>0.23498697833957949</v>
      </c>
      <c r="F146" s="5">
        <f t="shared" ref="F146:F209" si="29">C146/C134-1</f>
        <v>7.6006584576894909E-2</v>
      </c>
      <c r="G146" s="5">
        <f t="shared" si="11"/>
        <v>0.15898039376268458</v>
      </c>
      <c r="H146" s="5">
        <f t="shared" si="22"/>
        <v>-1.0675649545597854E-2</v>
      </c>
      <c r="I146" s="5">
        <f t="shared" si="23"/>
        <v>6.1819600062099633E-2</v>
      </c>
      <c r="J146" s="5">
        <f t="shared" si="26"/>
        <v>-7.2495249607697487E-2</v>
      </c>
      <c r="K146" s="5">
        <f t="shared" si="24"/>
        <v>-2.1443063101023174E-3</v>
      </c>
      <c r="L146" s="5">
        <f t="shared" si="25"/>
        <v>1.2069058392301324E-2</v>
      </c>
      <c r="M146" s="5">
        <f t="shared" si="27"/>
        <v>-1.4213364702403641E-2</v>
      </c>
      <c r="N146" s="5">
        <f t="shared" si="16"/>
        <v>0.45977115055410422</v>
      </c>
      <c r="O146" s="5">
        <f t="shared" si="17"/>
        <v>2.1467928000718195</v>
      </c>
      <c r="P146" s="5">
        <f t="shared" si="18"/>
        <v>-1.6870216495177153</v>
      </c>
      <c r="Q146" s="5">
        <f t="shared" si="19"/>
        <v>3.855255294999127E-2</v>
      </c>
      <c r="R146" s="5">
        <f t="shared" si="20"/>
        <v>0.12146781629105252</v>
      </c>
      <c r="S146" s="6">
        <f t="shared" si="21"/>
        <v>-8.2915263341061252E-2</v>
      </c>
    </row>
    <row r="147" spans="1:19" x14ac:dyDescent="0.2">
      <c r="A147" s="9">
        <v>41180</v>
      </c>
      <c r="B147" s="16">
        <v>97.864000000000004</v>
      </c>
      <c r="C147" s="16">
        <v>291.32900000000001</v>
      </c>
      <c r="D147" s="2"/>
      <c r="E147" s="5">
        <f t="shared" si="28"/>
        <v>0.26807904114026582</v>
      </c>
      <c r="F147" s="5">
        <f t="shared" si="29"/>
        <v>0.21950596715656934</v>
      </c>
      <c r="G147" s="5">
        <f t="shared" ref="G147:G210" si="30">E147-F147</f>
        <v>4.857307398369648E-2</v>
      </c>
      <c r="H147" s="5">
        <f t="shared" si="22"/>
        <v>-8.1786948546178628E-3</v>
      </c>
      <c r="I147" s="5">
        <f t="shared" si="23"/>
        <v>3.6348630967838469E-2</v>
      </c>
      <c r="J147" s="5">
        <f t="shared" si="26"/>
        <v>-4.4527325822456332E-2</v>
      </c>
      <c r="K147" s="5">
        <f t="shared" si="24"/>
        <v>-1.64111666607758E-3</v>
      </c>
      <c r="L147" s="5">
        <f t="shared" si="25"/>
        <v>7.1662764601090334E-3</v>
      </c>
      <c r="M147" s="5">
        <f t="shared" si="27"/>
        <v>-8.8073931261866134E-3</v>
      </c>
      <c r="N147" s="5">
        <f t="shared" si="16"/>
        <v>0.66409903246101809</v>
      </c>
      <c r="O147" s="5">
        <f t="shared" si="17"/>
        <v>2.6929912406353393</v>
      </c>
      <c r="P147" s="5">
        <f t="shared" si="18"/>
        <v>-2.0288922081743213</v>
      </c>
      <c r="Q147" s="5">
        <f t="shared" si="19"/>
        <v>5.2247534438325971E-2</v>
      </c>
      <c r="R147" s="5">
        <f t="shared" si="20"/>
        <v>0.13956165624676231</v>
      </c>
      <c r="S147" s="6">
        <f t="shared" si="21"/>
        <v>-8.731412180843634E-2</v>
      </c>
    </row>
    <row r="148" spans="1:19" x14ac:dyDescent="0.2">
      <c r="A148" s="9">
        <v>41213</v>
      </c>
      <c r="B148" s="16">
        <v>96.506</v>
      </c>
      <c r="C148" s="16">
        <v>287.48200000000003</v>
      </c>
      <c r="D148" s="2"/>
      <c r="E148" s="5">
        <f t="shared" si="28"/>
        <v>0.17810928267981829</v>
      </c>
      <c r="F148" s="5">
        <f t="shared" si="29"/>
        <v>0.1047057648116696</v>
      </c>
      <c r="G148" s="5">
        <f t="shared" si="30"/>
        <v>7.3403517868148693E-2</v>
      </c>
      <c r="H148" s="5">
        <f t="shared" si="22"/>
        <v>-3.4631081946222775E-2</v>
      </c>
      <c r="I148" s="5">
        <f t="shared" si="23"/>
        <v>-6.4027765116491109E-2</v>
      </c>
      <c r="J148" s="5">
        <f t="shared" si="26"/>
        <v>2.9396683170268334E-2</v>
      </c>
      <c r="K148" s="5">
        <f t="shared" si="24"/>
        <v>-7.0242045793708074E-3</v>
      </c>
      <c r="L148" s="5">
        <f t="shared" si="25"/>
        <v>-1.3146710353807434E-2</v>
      </c>
      <c r="M148" s="5">
        <f t="shared" si="27"/>
        <v>6.1225057744366262E-3</v>
      </c>
      <c r="N148" s="5">
        <f t="shared" si="16"/>
        <v>0.5315495461181996</v>
      </c>
      <c r="O148" s="5">
        <f t="shared" si="17"/>
        <v>2.4289769677596351</v>
      </c>
      <c r="P148" s="5">
        <f t="shared" si="18"/>
        <v>-1.8974274216414355</v>
      </c>
      <c r="Q148" s="5">
        <f t="shared" si="19"/>
        <v>4.3549621982213571E-2</v>
      </c>
      <c r="R148" s="5">
        <f t="shared" si="20"/>
        <v>0.13114025102380134</v>
      </c>
      <c r="S148" s="6">
        <f t="shared" si="21"/>
        <v>-8.7590629041587764E-2</v>
      </c>
    </row>
    <row r="149" spans="1:19" x14ac:dyDescent="0.2">
      <c r="A149" s="9">
        <v>41243</v>
      </c>
      <c r="B149" s="16">
        <v>97.381</v>
      </c>
      <c r="C149" s="16">
        <v>290.05700000000002</v>
      </c>
      <c r="D149" s="2"/>
      <c r="E149" s="5">
        <f t="shared" si="28"/>
        <v>0.17604222018259974</v>
      </c>
      <c r="F149" s="5">
        <f t="shared" si="29"/>
        <v>0.15253368511815113</v>
      </c>
      <c r="G149" s="5">
        <f t="shared" si="30"/>
        <v>2.350853506444861E-2</v>
      </c>
      <c r="H149" s="5">
        <f t="shared" si="22"/>
        <v>3.045405965948178E-2</v>
      </c>
      <c r="I149" s="5">
        <f t="shared" si="23"/>
        <v>3.1247777919991115E-2</v>
      </c>
      <c r="J149" s="5">
        <f t="shared" si="26"/>
        <v>-7.9371826050933514E-4</v>
      </c>
      <c r="K149" s="5">
        <f t="shared" si="24"/>
        <v>6.0179434447500402E-3</v>
      </c>
      <c r="L149" s="5">
        <f t="shared" si="25"/>
        <v>6.1728749331750876E-3</v>
      </c>
      <c r="M149" s="5">
        <f t="shared" si="27"/>
        <v>-1.5493148842504745E-4</v>
      </c>
      <c r="N149" s="5">
        <f t="shared" si="16"/>
        <v>0.47317065791265156</v>
      </c>
      <c r="O149" s="5">
        <f t="shared" si="17"/>
        <v>2.2514684781633938</v>
      </c>
      <c r="P149" s="5">
        <f t="shared" si="18"/>
        <v>-1.7782978202507422</v>
      </c>
      <c r="Q149" s="5">
        <f t="shared" si="19"/>
        <v>3.9501944384983112E-2</v>
      </c>
      <c r="R149" s="5">
        <f t="shared" si="20"/>
        <v>0.12514360159524518</v>
      </c>
      <c r="S149" s="6">
        <f t="shared" si="21"/>
        <v>-8.5641657210262068E-2</v>
      </c>
    </row>
    <row r="150" spans="1:19" x14ac:dyDescent="0.2">
      <c r="A150" s="9">
        <v>41274</v>
      </c>
      <c r="B150" s="16">
        <v>97.872</v>
      </c>
      <c r="C150" s="16">
        <v>300.13200000000001</v>
      </c>
      <c r="D150" s="2"/>
      <c r="E150" s="5">
        <f t="shared" si="28"/>
        <v>0.14046004334754958</v>
      </c>
      <c r="F150" s="5">
        <f t="shared" si="29"/>
        <v>0.16407386290913739</v>
      </c>
      <c r="G150" s="5">
        <f t="shared" si="30"/>
        <v>-2.3613819561587812E-2</v>
      </c>
      <c r="H150" s="5">
        <f t="shared" si="22"/>
        <v>4.5038119033890656E-2</v>
      </c>
      <c r="I150" s="5">
        <f t="shared" si="23"/>
        <v>5.9118706749617944E-2</v>
      </c>
      <c r="J150" s="5">
        <f t="shared" si="26"/>
        <v>-1.4080587715727289E-2</v>
      </c>
      <c r="K150" s="5">
        <f t="shared" si="24"/>
        <v>8.8496006777032399E-3</v>
      </c>
      <c r="L150" s="5">
        <f t="shared" si="25"/>
        <v>1.1553664625467919E-2</v>
      </c>
      <c r="M150" s="5">
        <f t="shared" si="27"/>
        <v>-2.7040639477646788E-3</v>
      </c>
      <c r="N150" s="5">
        <f t="shared" si="16"/>
        <v>0.64170692431561993</v>
      </c>
      <c r="O150" s="5">
        <f t="shared" si="17"/>
        <v>2.6713843594417059</v>
      </c>
      <c r="P150" s="5">
        <f t="shared" si="18"/>
        <v>-2.0296774351260858</v>
      </c>
      <c r="Q150" s="5">
        <f t="shared" si="19"/>
        <v>5.0822983326725746E-2</v>
      </c>
      <c r="R150" s="5">
        <f t="shared" si="20"/>
        <v>0.1388931617934448</v>
      </c>
      <c r="S150" s="6">
        <f t="shared" si="21"/>
        <v>-8.8070178466719051E-2</v>
      </c>
    </row>
    <row r="151" spans="1:19" x14ac:dyDescent="0.2">
      <c r="A151" s="9">
        <v>41305</v>
      </c>
      <c r="B151" s="16">
        <v>99.903000000000006</v>
      </c>
      <c r="C151" s="16">
        <v>295.52800000000002</v>
      </c>
      <c r="D151" s="2"/>
      <c r="E151" s="5">
        <f t="shared" si="28"/>
        <v>0.11780831114194301</v>
      </c>
      <c r="F151" s="5">
        <f t="shared" si="29"/>
        <v>3.8095003916637227E-2</v>
      </c>
      <c r="G151" s="5">
        <f t="shared" si="30"/>
        <v>7.9713307225305785E-2</v>
      </c>
      <c r="H151" s="5">
        <f t="shared" si="22"/>
        <v>0.16964630676829073</v>
      </c>
      <c r="I151" s="5">
        <f t="shared" si="23"/>
        <v>0.20668985904911241</v>
      </c>
      <c r="J151" s="5">
        <f t="shared" si="26"/>
        <v>-3.7043552280821679E-2</v>
      </c>
      <c r="K151" s="5">
        <f t="shared" si="24"/>
        <v>3.1836557746256489E-2</v>
      </c>
      <c r="L151" s="5">
        <f t="shared" si="25"/>
        <v>3.8291102960660961E-2</v>
      </c>
      <c r="M151" s="5">
        <f t="shared" si="27"/>
        <v>-6.4545452144044724E-3</v>
      </c>
      <c r="N151" s="5">
        <f t="shared" si="16"/>
        <v>0.76816339533813571</v>
      </c>
      <c r="O151" s="5">
        <f t="shared" si="17"/>
        <v>2.7144365400568113</v>
      </c>
      <c r="P151" s="5">
        <f t="shared" si="18"/>
        <v>-1.9462731447186756</v>
      </c>
      <c r="Q151" s="5">
        <f t="shared" si="19"/>
        <v>5.864960437460276E-2</v>
      </c>
      <c r="R151" s="5">
        <f t="shared" si="20"/>
        <v>0.14022167984652589</v>
      </c>
      <c r="S151" s="6">
        <f t="shared" si="21"/>
        <v>-8.1572075471923133E-2</v>
      </c>
    </row>
    <row r="152" spans="1:19" x14ac:dyDescent="0.2">
      <c r="A152" s="9">
        <v>41333</v>
      </c>
      <c r="B152" s="16">
        <v>103.899</v>
      </c>
      <c r="C152" s="16">
        <v>302.98700000000002</v>
      </c>
      <c r="D152" s="2"/>
      <c r="E152" s="5">
        <f t="shared" si="28"/>
        <v>0.1326363755287141</v>
      </c>
      <c r="F152" s="5">
        <f t="shared" si="29"/>
        <v>2.6124975869788347E-2</v>
      </c>
      <c r="G152" s="5">
        <f t="shared" si="30"/>
        <v>0.10651139965892575</v>
      </c>
      <c r="H152" s="5">
        <f t="shared" si="22"/>
        <v>0.25450067011989708</v>
      </c>
      <c r="I152" s="5">
        <f t="shared" si="23"/>
        <v>0.18128652690758695</v>
      </c>
      <c r="J152" s="5">
        <f t="shared" si="26"/>
        <v>7.3214143212310123E-2</v>
      </c>
      <c r="K152" s="5">
        <f t="shared" si="24"/>
        <v>4.6391443076616579E-2</v>
      </c>
      <c r="L152" s="5">
        <f t="shared" si="25"/>
        <v>3.3882180586194854E-2</v>
      </c>
      <c r="M152" s="5">
        <f t="shared" si="27"/>
        <v>1.2509262490421724E-2</v>
      </c>
      <c r="N152" s="5">
        <f t="shared" si="16"/>
        <v>0.87913041905554268</v>
      </c>
      <c r="O152" s="5">
        <f t="shared" si="17"/>
        <v>2.9340275523585708</v>
      </c>
      <c r="P152" s="5">
        <f t="shared" si="18"/>
        <v>-2.0548971333030281</v>
      </c>
      <c r="Q152" s="5">
        <f t="shared" si="19"/>
        <v>6.5113016891422681E-2</v>
      </c>
      <c r="R152" s="5">
        <f t="shared" si="20"/>
        <v>0.14678958404380404</v>
      </c>
      <c r="S152" s="6">
        <f t="shared" si="21"/>
        <v>-8.1676567152381363E-2</v>
      </c>
    </row>
    <row r="153" spans="1:19" x14ac:dyDescent="0.2">
      <c r="A153" s="9">
        <v>41362</v>
      </c>
      <c r="B153" s="16">
        <v>108.258</v>
      </c>
      <c r="C153" s="16">
        <v>303.16000000000003</v>
      </c>
      <c r="D153" s="2"/>
      <c r="E153" s="5">
        <f t="shared" si="28"/>
        <v>0.15994856959177106</v>
      </c>
      <c r="F153" s="5">
        <f t="shared" si="29"/>
        <v>5.7400864309058663E-2</v>
      </c>
      <c r="G153" s="5">
        <f t="shared" si="30"/>
        <v>0.1025477052827124</v>
      </c>
      <c r="H153" s="5">
        <f t="shared" si="22"/>
        <v>0.37753855550465731</v>
      </c>
      <c r="I153" s="5">
        <f t="shared" si="23"/>
        <v>0.30263655426076808</v>
      </c>
      <c r="J153" s="5">
        <f t="shared" si="26"/>
        <v>7.4902001243889238E-2</v>
      </c>
      <c r="K153" s="5">
        <f t="shared" si="24"/>
        <v>6.6155993310787808E-2</v>
      </c>
      <c r="L153" s="5">
        <f t="shared" si="25"/>
        <v>5.4301081980071331E-2</v>
      </c>
      <c r="M153" s="5">
        <f t="shared" si="27"/>
        <v>1.1854911330716478E-2</v>
      </c>
      <c r="N153" s="5">
        <f t="shared" si="16"/>
        <v>0.98886684303350947</v>
      </c>
      <c r="O153" s="5">
        <f t="shared" si="17"/>
        <v>3.1023559182126963</v>
      </c>
      <c r="P153" s="5">
        <f t="shared" si="18"/>
        <v>-2.1134890751791868</v>
      </c>
      <c r="Q153" s="5">
        <f t="shared" si="19"/>
        <v>7.117535164942157E-2</v>
      </c>
      <c r="R153" s="5">
        <f t="shared" si="20"/>
        <v>0.15160444810068574</v>
      </c>
      <c r="S153" s="6">
        <f t="shared" si="21"/>
        <v>-8.042909645126417E-2</v>
      </c>
    </row>
    <row r="154" spans="1:19" x14ac:dyDescent="0.2">
      <c r="A154" s="9">
        <v>41394</v>
      </c>
      <c r="B154" s="16">
        <v>108.762</v>
      </c>
      <c r="C154" s="16">
        <v>297.49799999999999</v>
      </c>
      <c r="D154" s="2"/>
      <c r="E154" s="5">
        <f t="shared" si="28"/>
        <v>0.17152459122342156</v>
      </c>
      <c r="F154" s="5">
        <f t="shared" si="29"/>
        <v>4.3775721788920752E-2</v>
      </c>
      <c r="G154" s="5">
        <f t="shared" si="30"/>
        <v>0.12774886943450081</v>
      </c>
      <c r="H154" s="5">
        <f t="shared" si="22"/>
        <v>0.2919096772660863</v>
      </c>
      <c r="I154" s="5">
        <f t="shared" si="23"/>
        <v>0.16172037300260844</v>
      </c>
      <c r="J154" s="5">
        <f t="shared" si="26"/>
        <v>0.13018930426347786</v>
      </c>
      <c r="K154" s="5">
        <f t="shared" si="24"/>
        <v>5.2558954451124906E-2</v>
      </c>
      <c r="L154" s="5">
        <f t="shared" si="25"/>
        <v>3.0434334484247927E-2</v>
      </c>
      <c r="M154" s="5">
        <f t="shared" si="27"/>
        <v>2.2124619966876979E-2</v>
      </c>
      <c r="N154" s="5">
        <f t="shared" si="16"/>
        <v>0.87718117330295664</v>
      </c>
      <c r="O154" s="5">
        <f t="shared" si="17"/>
        <v>2.7809692055463056</v>
      </c>
      <c r="P154" s="5">
        <f t="shared" si="18"/>
        <v>-1.9037880322433489</v>
      </c>
      <c r="Q154" s="5">
        <f t="shared" si="19"/>
        <v>6.5002479763411447E-2</v>
      </c>
      <c r="R154" s="5">
        <f t="shared" si="20"/>
        <v>0.14224775727850547</v>
      </c>
      <c r="S154" s="6">
        <f t="shared" si="21"/>
        <v>-7.7245277515094024E-2</v>
      </c>
    </row>
    <row r="155" spans="1:19" x14ac:dyDescent="0.2">
      <c r="A155" s="9">
        <v>41425</v>
      </c>
      <c r="B155" s="16">
        <v>110.68300000000001</v>
      </c>
      <c r="C155" s="16">
        <v>294.87599999999998</v>
      </c>
      <c r="D155" s="2"/>
      <c r="E155" s="5">
        <f t="shared" si="28"/>
        <v>0.21898919591625465</v>
      </c>
      <c r="F155" s="5">
        <f t="shared" si="29"/>
        <v>8.8569276886047099E-2</v>
      </c>
      <c r="G155" s="5">
        <f t="shared" si="30"/>
        <v>0.13041991903020755</v>
      </c>
      <c r="H155" s="5">
        <f t="shared" si="22"/>
        <v>0.29260288690615233</v>
      </c>
      <c r="I155" s="5">
        <f t="shared" si="23"/>
        <v>0.12843984034472067</v>
      </c>
      <c r="J155" s="5">
        <f t="shared" si="26"/>
        <v>0.16416304656143166</v>
      </c>
      <c r="K155" s="5">
        <f t="shared" si="24"/>
        <v>5.2671886101530729E-2</v>
      </c>
      <c r="L155" s="5">
        <f t="shared" si="25"/>
        <v>2.4461594872963399E-2</v>
      </c>
      <c r="M155" s="5">
        <f t="shared" si="27"/>
        <v>2.821029122856733E-2</v>
      </c>
      <c r="N155" s="5">
        <f t="shared" si="16"/>
        <v>0.90484631535469662</v>
      </c>
      <c r="O155" s="5">
        <f t="shared" si="17"/>
        <v>2.6860882283085612</v>
      </c>
      <c r="P155" s="5">
        <f t="shared" si="18"/>
        <v>-1.7812419129538646</v>
      </c>
      <c r="Q155" s="5">
        <f t="shared" si="19"/>
        <v>6.6561724585979531E-2</v>
      </c>
      <c r="R155" s="5">
        <f t="shared" si="20"/>
        <v>0.13934846774151821</v>
      </c>
      <c r="S155" s="6">
        <f t="shared" si="21"/>
        <v>-7.278674315553868E-2</v>
      </c>
    </row>
    <row r="156" spans="1:19" x14ac:dyDescent="0.2">
      <c r="A156" s="9">
        <v>41453</v>
      </c>
      <c r="B156" s="16">
        <v>107.636</v>
      </c>
      <c r="C156" s="16">
        <v>275.28699999999998</v>
      </c>
      <c r="D156" s="2"/>
      <c r="E156" s="5">
        <f t="shared" si="28"/>
        <v>0.15768755041677873</v>
      </c>
      <c r="F156" s="5">
        <f t="shared" si="29"/>
        <v>4.2902327889067227E-3</v>
      </c>
      <c r="G156" s="5">
        <f t="shared" si="30"/>
        <v>0.15339731762787201</v>
      </c>
      <c r="H156" s="5">
        <f t="shared" si="22"/>
        <v>0.38486677045404827</v>
      </c>
      <c r="I156" s="5">
        <f t="shared" si="23"/>
        <v>0.18639780034132625</v>
      </c>
      <c r="J156" s="5">
        <f t="shared" si="26"/>
        <v>0.19846897011272202</v>
      </c>
      <c r="K156" s="5">
        <f t="shared" si="24"/>
        <v>6.7287932257693805E-2</v>
      </c>
      <c r="L156" s="5">
        <f t="shared" si="25"/>
        <v>3.4775330895833845E-2</v>
      </c>
      <c r="M156" s="5">
        <f t="shared" si="27"/>
        <v>3.2512601361859961E-2</v>
      </c>
      <c r="N156" s="5">
        <f t="shared" si="16"/>
        <v>0.77807879738993968</v>
      </c>
      <c r="O156" s="5">
        <f t="shared" si="17"/>
        <v>2.1796414793596521</v>
      </c>
      <c r="P156" s="5">
        <f t="shared" si="18"/>
        <v>-1.4015626819697125</v>
      </c>
      <c r="Q156" s="5">
        <f t="shared" si="19"/>
        <v>5.9241774834557059E-2</v>
      </c>
      <c r="R156" s="5">
        <f t="shared" si="20"/>
        <v>0.12263302881893634</v>
      </c>
      <c r="S156" s="6">
        <f t="shared" si="21"/>
        <v>-6.3391253984379281E-2</v>
      </c>
    </row>
    <row r="157" spans="1:19" x14ac:dyDescent="0.2">
      <c r="A157" s="9">
        <v>41486</v>
      </c>
      <c r="B157" s="16">
        <v>110.913</v>
      </c>
      <c r="C157" s="16">
        <v>272.29700000000003</v>
      </c>
      <c r="D157" s="2"/>
      <c r="E157" s="5">
        <f t="shared" si="28"/>
        <v>0.14299700114389347</v>
      </c>
      <c r="F157" s="5">
        <f t="shared" si="29"/>
        <v>-5.4419241026780751E-2</v>
      </c>
      <c r="G157" s="5">
        <f t="shared" si="30"/>
        <v>0.19741624217067422</v>
      </c>
      <c r="H157" s="5">
        <f t="shared" si="22"/>
        <v>0.44857445113430083</v>
      </c>
      <c r="I157" s="5">
        <f t="shared" si="23"/>
        <v>0.20767009797181935</v>
      </c>
      <c r="J157" s="5">
        <f t="shared" si="26"/>
        <v>0.24090435316248149</v>
      </c>
      <c r="K157" s="5">
        <f t="shared" si="24"/>
        <v>7.6931708478640504E-2</v>
      </c>
      <c r="L157" s="5">
        <f t="shared" si="25"/>
        <v>3.8459736648211118E-2</v>
      </c>
      <c r="M157" s="5">
        <f t="shared" si="27"/>
        <v>3.8471971830429386E-2</v>
      </c>
      <c r="N157" s="5">
        <f t="shared" si="16"/>
        <v>0.76030027932960875</v>
      </c>
      <c r="O157" s="5">
        <f t="shared" si="17"/>
        <v>1.902210521828104</v>
      </c>
      <c r="P157" s="5">
        <f t="shared" si="18"/>
        <v>-1.1419102424984953</v>
      </c>
      <c r="Q157" s="5">
        <f t="shared" si="19"/>
        <v>5.817787251525619E-2</v>
      </c>
      <c r="R157" s="5">
        <f t="shared" si="20"/>
        <v>0.11243050929631138</v>
      </c>
      <c r="S157" s="6">
        <f t="shared" si="21"/>
        <v>-5.4252636781055186E-2</v>
      </c>
    </row>
    <row r="158" spans="1:19" x14ac:dyDescent="0.2">
      <c r="A158" s="9">
        <v>41516</v>
      </c>
      <c r="B158" s="16">
        <v>109.31399999999999</v>
      </c>
      <c r="C158" s="16">
        <v>269.49700000000001</v>
      </c>
      <c r="D158" s="2"/>
      <c r="E158" s="5">
        <f t="shared" si="28"/>
        <v>0.12449080360449316</v>
      </c>
      <c r="F158" s="5">
        <f t="shared" si="29"/>
        <v>-3.8942004229415295E-2</v>
      </c>
      <c r="G158" s="5">
        <f t="shared" si="30"/>
        <v>0.16343280783390846</v>
      </c>
      <c r="H158" s="5">
        <f t="shared" si="22"/>
        <v>0.36635668216589146</v>
      </c>
      <c r="I158" s="5">
        <f t="shared" si="23"/>
        <v>0.22574409635047132</v>
      </c>
      <c r="J158" s="5">
        <f t="shared" si="26"/>
        <v>0.14061258581542013</v>
      </c>
      <c r="K158" s="5">
        <f t="shared" si="24"/>
        <v>6.4419487379782536E-2</v>
      </c>
      <c r="L158" s="5">
        <f t="shared" si="25"/>
        <v>4.1549613364572524E-2</v>
      </c>
      <c r="M158" s="5">
        <f t="shared" si="27"/>
        <v>2.2869874015210012E-2</v>
      </c>
      <c r="N158" s="5">
        <f t="shared" ref="N158:N189" si="31">B158/B38-1</f>
        <v>0.6567245612439756</v>
      </c>
      <c r="O158" s="5">
        <f t="shared" ref="O158:O189" si="32">C158/C38-1</f>
        <v>1.6260621297162459</v>
      </c>
      <c r="P158" s="5">
        <f t="shared" ref="P158:P189" si="33">N158-O158</f>
        <v>-0.96933756847227026</v>
      </c>
      <c r="Q158" s="5">
        <f t="shared" ref="Q158:Q189" si="34">(B158/B38)^(1/10)-1</f>
        <v>5.1780297396120556E-2</v>
      </c>
      <c r="R158" s="5">
        <f t="shared" ref="R158:R189" si="35">(C158/C38)^(1/10)-1</f>
        <v>0.10136304386867923</v>
      </c>
      <c r="S158" s="6">
        <f t="shared" si="21"/>
        <v>-4.958274647255867E-2</v>
      </c>
    </row>
    <row r="159" spans="1:19" x14ac:dyDescent="0.2">
      <c r="A159" s="9">
        <v>41547</v>
      </c>
      <c r="B159" s="16">
        <v>111.809</v>
      </c>
      <c r="C159" s="16">
        <v>279.59100000000001</v>
      </c>
      <c r="D159" s="2"/>
      <c r="E159" s="5">
        <f t="shared" si="28"/>
        <v>0.14249366467751168</v>
      </c>
      <c r="F159" s="5">
        <f t="shared" si="29"/>
        <v>-4.0291217146250502E-2</v>
      </c>
      <c r="G159" s="5">
        <f t="shared" si="30"/>
        <v>0.18278488182376218</v>
      </c>
      <c r="H159" s="5">
        <f t="shared" si="22"/>
        <v>0.51336608871022316</v>
      </c>
      <c r="I159" s="5">
        <f t="shared" si="23"/>
        <v>0.47062598294734315</v>
      </c>
      <c r="J159" s="5">
        <f t="shared" si="26"/>
        <v>4.274010576288001E-2</v>
      </c>
      <c r="K159" s="5">
        <f t="shared" si="24"/>
        <v>8.6397605264505684E-2</v>
      </c>
      <c r="L159" s="5">
        <f t="shared" si="25"/>
        <v>8.0190732572626766E-2</v>
      </c>
      <c r="M159" s="5">
        <f t="shared" si="27"/>
        <v>6.2068726918789174E-3</v>
      </c>
      <c r="N159" s="5">
        <f t="shared" si="31"/>
        <v>0.78662852942586392</v>
      </c>
      <c r="O159" s="5">
        <f t="shared" si="32"/>
        <v>1.8689241188240726</v>
      </c>
      <c r="P159" s="5">
        <f t="shared" si="33"/>
        <v>-1.0822955893982087</v>
      </c>
      <c r="Q159" s="5">
        <f t="shared" si="34"/>
        <v>5.9750002989564344E-2</v>
      </c>
      <c r="R159" s="5">
        <f t="shared" si="35"/>
        <v>0.11114799299227762</v>
      </c>
      <c r="S159" s="6">
        <f t="shared" si="21"/>
        <v>-5.1397990002713279E-2</v>
      </c>
    </row>
    <row r="160" spans="1:19" x14ac:dyDescent="0.2">
      <c r="A160" s="9">
        <v>41578</v>
      </c>
      <c r="B160" s="16">
        <v>115.68600000000001</v>
      </c>
      <c r="C160" s="16">
        <v>291.91300000000001</v>
      </c>
      <c r="D160" s="2"/>
      <c r="E160" s="5">
        <f t="shared" si="28"/>
        <v>0.19874411953660909</v>
      </c>
      <c r="F160" s="5">
        <f t="shared" si="29"/>
        <v>1.5413138909566415E-2</v>
      </c>
      <c r="G160" s="5">
        <f t="shared" si="30"/>
        <v>0.18333098062704267</v>
      </c>
      <c r="H160" s="5">
        <f t="shared" si="22"/>
        <v>0.74428177253743066</v>
      </c>
      <c r="I160" s="5">
        <f t="shared" si="23"/>
        <v>0.90841456318930969</v>
      </c>
      <c r="J160" s="5">
        <f t="shared" si="26"/>
        <v>-0.16413279065187902</v>
      </c>
      <c r="K160" s="5">
        <f t="shared" si="24"/>
        <v>0.11769505244730882</v>
      </c>
      <c r="L160" s="5">
        <f t="shared" si="25"/>
        <v>0.13797977728445132</v>
      </c>
      <c r="M160" s="5">
        <f t="shared" si="27"/>
        <v>-2.0284724837142498E-2</v>
      </c>
      <c r="N160" s="5">
        <f t="shared" si="31"/>
        <v>0.74212785181838714</v>
      </c>
      <c r="O160" s="5">
        <f t="shared" si="32"/>
        <v>1.7556379976022578</v>
      </c>
      <c r="P160" s="5">
        <f t="shared" si="33"/>
        <v>-1.0135101457838707</v>
      </c>
      <c r="Q160" s="5">
        <f t="shared" si="34"/>
        <v>5.7080356252660946E-2</v>
      </c>
      <c r="R160" s="5">
        <f t="shared" si="35"/>
        <v>0.10668039509225213</v>
      </c>
      <c r="S160" s="6">
        <f t="shared" si="21"/>
        <v>-4.9600038839591187E-2</v>
      </c>
    </row>
    <row r="161" spans="1:19" x14ac:dyDescent="0.2">
      <c r="A161" s="9">
        <v>41607</v>
      </c>
      <c r="B161" s="16">
        <v>117.565</v>
      </c>
      <c r="C161" s="16">
        <v>287.21100000000001</v>
      </c>
      <c r="D161" s="2"/>
      <c r="E161" s="5">
        <f t="shared" si="28"/>
        <v>0.20726835830398116</v>
      </c>
      <c r="F161" s="5">
        <f t="shared" si="29"/>
        <v>-9.811864564551076E-3</v>
      </c>
      <c r="G161" s="5">
        <f t="shared" si="30"/>
        <v>0.21708022286853224</v>
      </c>
      <c r="H161" s="5">
        <f t="shared" si="22"/>
        <v>0.89657675679163717</v>
      </c>
      <c r="I161" s="5">
        <f t="shared" si="23"/>
        <v>1.0318849397249421</v>
      </c>
      <c r="J161" s="5">
        <f t="shared" si="26"/>
        <v>-0.13530818293330493</v>
      </c>
      <c r="K161" s="5">
        <f t="shared" si="24"/>
        <v>0.13656449425946215</v>
      </c>
      <c r="L161" s="5">
        <f t="shared" si="25"/>
        <v>0.15233783726117389</v>
      </c>
      <c r="M161" s="5">
        <f t="shared" si="27"/>
        <v>-1.5773343001711737E-2</v>
      </c>
      <c r="N161" s="5">
        <f t="shared" si="31"/>
        <v>0.79837241674697479</v>
      </c>
      <c r="O161" s="5">
        <f t="shared" si="32"/>
        <v>1.7620691644868445</v>
      </c>
      <c r="P161" s="5">
        <f t="shared" si="33"/>
        <v>-0.96369674773986969</v>
      </c>
      <c r="Q161" s="5">
        <f t="shared" si="34"/>
        <v>6.044454713181513E-2</v>
      </c>
      <c r="R161" s="5">
        <f t="shared" si="35"/>
        <v>0.10693840367947383</v>
      </c>
      <c r="S161" s="6">
        <f t="shared" si="21"/>
        <v>-4.6493856547658696E-2</v>
      </c>
    </row>
    <row r="162" spans="1:19" x14ac:dyDescent="0.2">
      <c r="A162" s="9">
        <v>41639</v>
      </c>
      <c r="B162" s="16">
        <v>118.623</v>
      </c>
      <c r="C162" s="16">
        <v>279.69</v>
      </c>
      <c r="D162" s="2"/>
      <c r="E162" s="5">
        <f t="shared" si="28"/>
        <v>0.21202182442373707</v>
      </c>
      <c r="F162" s="5">
        <f t="shared" si="29"/>
        <v>-6.8110031586102182E-2</v>
      </c>
      <c r="G162" s="5">
        <f t="shared" si="30"/>
        <v>0.28013185600983925</v>
      </c>
      <c r="H162" s="5">
        <f t="shared" ref="H162:H193" si="36">B162/B102-1</f>
        <v>1.0311809729285457</v>
      </c>
      <c r="I162" s="5">
        <f t="shared" ref="I162:I193" si="37">C162/C102-1</f>
        <v>1.010769540461264</v>
      </c>
      <c r="J162" s="5">
        <f t="shared" si="26"/>
        <v>2.041143246728172E-2</v>
      </c>
      <c r="K162" s="5">
        <f t="shared" ref="K162:K193" si="38">(B162/B102)^(1/5)-1</f>
        <v>0.15225797840661404</v>
      </c>
      <c r="L162" s="5">
        <f t="shared" ref="L162:L193" si="39">(C162/C102)^(1/5)-1</f>
        <v>0.1499327943251656</v>
      </c>
      <c r="M162" s="5">
        <f t="shared" si="27"/>
        <v>2.3251840814484392E-3</v>
      </c>
      <c r="N162" s="5">
        <f t="shared" si="31"/>
        <v>0.79680092094699995</v>
      </c>
      <c r="O162" s="5">
        <f t="shared" si="32"/>
        <v>1.6392073602264685</v>
      </c>
      <c r="P162" s="5">
        <f t="shared" si="33"/>
        <v>-0.84240643927946857</v>
      </c>
      <c r="Q162" s="5">
        <f t="shared" si="34"/>
        <v>6.0351844429635593E-2</v>
      </c>
      <c r="R162" s="5">
        <f t="shared" si="35"/>
        <v>0.10191311319733209</v>
      </c>
      <c r="S162" s="6">
        <f t="shared" si="21"/>
        <v>-4.1561268767696502E-2</v>
      </c>
    </row>
    <row r="163" spans="1:19" x14ac:dyDescent="0.2">
      <c r="A163" s="9">
        <v>41670</v>
      </c>
      <c r="B163" s="16">
        <v>116.72</v>
      </c>
      <c r="C163" s="16">
        <v>267.23</v>
      </c>
      <c r="D163" s="2"/>
      <c r="E163" s="5">
        <f t="shared" si="28"/>
        <v>0.16833328328478614</v>
      </c>
      <c r="F163" s="5">
        <f t="shared" si="29"/>
        <v>-9.5754040226306847E-2</v>
      </c>
      <c r="G163" s="5">
        <f t="shared" si="30"/>
        <v>0.26408732351109299</v>
      </c>
      <c r="H163" s="5">
        <f t="shared" si="36"/>
        <v>1.0194470396899544</v>
      </c>
      <c r="I163" s="5">
        <f t="shared" si="37"/>
        <v>0.89343536330463769</v>
      </c>
      <c r="J163" s="5">
        <f t="shared" si="26"/>
        <v>0.12601167638531674</v>
      </c>
      <c r="K163" s="5">
        <f t="shared" si="38"/>
        <v>0.15092359513036158</v>
      </c>
      <c r="L163" s="5">
        <f t="shared" si="39"/>
        <v>0.13618773500941495</v>
      </c>
      <c r="M163" s="5">
        <f t="shared" si="27"/>
        <v>1.4735860120946631E-2</v>
      </c>
      <c r="N163" s="5">
        <f t="shared" si="31"/>
        <v>0.71377391457559436</v>
      </c>
      <c r="O163" s="5">
        <f t="shared" si="32"/>
        <v>1.3997593325969633</v>
      </c>
      <c r="P163" s="5">
        <f t="shared" si="33"/>
        <v>-0.68598541802136892</v>
      </c>
      <c r="Q163" s="5">
        <f t="shared" si="34"/>
        <v>5.5347177120036672E-2</v>
      </c>
      <c r="R163" s="5">
        <f t="shared" si="35"/>
        <v>9.1482479836950681E-2</v>
      </c>
      <c r="S163" s="6">
        <f t="shared" si="21"/>
        <v>-3.6135302716914008E-2</v>
      </c>
    </row>
    <row r="164" spans="1:19" x14ac:dyDescent="0.2">
      <c r="A164" s="9">
        <v>41698</v>
      </c>
      <c r="B164" s="16">
        <v>119.67</v>
      </c>
      <c r="C164" s="16">
        <v>269.56599999999997</v>
      </c>
      <c r="D164" s="2"/>
      <c r="E164" s="5">
        <f t="shared" si="28"/>
        <v>0.15179164380792876</v>
      </c>
      <c r="F164" s="5">
        <f t="shared" si="29"/>
        <v>-0.11030506259344475</v>
      </c>
      <c r="G164" s="5">
        <f t="shared" si="30"/>
        <v>0.2620967064013735</v>
      </c>
      <c r="H164" s="5">
        <f t="shared" si="36"/>
        <v>1.2859598853868195</v>
      </c>
      <c r="I164" s="5">
        <f t="shared" si="37"/>
        <v>1.006087487162695</v>
      </c>
      <c r="J164" s="5">
        <f t="shared" si="26"/>
        <v>0.27987239822412446</v>
      </c>
      <c r="K164" s="5">
        <f t="shared" si="38"/>
        <v>0.17981447725763755</v>
      </c>
      <c r="L164" s="5">
        <f t="shared" si="39"/>
        <v>0.1493967738397195</v>
      </c>
      <c r="M164" s="5">
        <f t="shared" si="27"/>
        <v>3.0417703417918052E-2</v>
      </c>
      <c r="N164" s="5">
        <f t="shared" si="31"/>
        <v>0.72843607371887442</v>
      </c>
      <c r="O164" s="5">
        <f t="shared" si="32"/>
        <v>1.3149641461634247</v>
      </c>
      <c r="P164" s="5">
        <f t="shared" si="33"/>
        <v>-0.5865280724445503</v>
      </c>
      <c r="Q164" s="5">
        <f t="shared" si="34"/>
        <v>5.6246619913388418E-2</v>
      </c>
      <c r="R164" s="5">
        <f t="shared" si="35"/>
        <v>8.7563007224398248E-2</v>
      </c>
      <c r="S164" s="6">
        <f t="shared" si="21"/>
        <v>-3.131638731100983E-2</v>
      </c>
    </row>
    <row r="165" spans="1:19" x14ac:dyDescent="0.2">
      <c r="A165" s="9">
        <v>41729</v>
      </c>
      <c r="B165" s="16">
        <v>120.096</v>
      </c>
      <c r="C165" s="16">
        <v>278.42500000000001</v>
      </c>
      <c r="D165" s="2"/>
      <c r="E165" s="5">
        <f t="shared" si="28"/>
        <v>0.10934988638253063</v>
      </c>
      <c r="F165" s="5">
        <f t="shared" si="29"/>
        <v>-8.1590579232088678E-2</v>
      </c>
      <c r="G165" s="5">
        <f t="shared" si="30"/>
        <v>0.1909404656146193</v>
      </c>
      <c r="H165" s="5">
        <f t="shared" si="36"/>
        <v>1.2300707481477353</v>
      </c>
      <c r="I165" s="5">
        <f t="shared" si="37"/>
        <v>0.89390589819809407</v>
      </c>
      <c r="J165" s="5">
        <f t="shared" si="26"/>
        <v>0.33616484994964124</v>
      </c>
      <c r="K165" s="5">
        <f t="shared" si="38"/>
        <v>0.17398819045670511</v>
      </c>
      <c r="L165" s="5">
        <f t="shared" si="39"/>
        <v>0.13624419987222081</v>
      </c>
      <c r="M165" s="5">
        <f t="shared" si="27"/>
        <v>3.7743990584484299E-2</v>
      </c>
      <c r="N165" s="5">
        <f t="shared" si="31"/>
        <v>0.72705571054675144</v>
      </c>
      <c r="O165" s="5">
        <f t="shared" si="32"/>
        <v>1.3356822280944591</v>
      </c>
      <c r="P165" s="5">
        <f t="shared" si="33"/>
        <v>-0.60862651754770769</v>
      </c>
      <c r="Q165" s="5">
        <f t="shared" si="34"/>
        <v>5.6162235642660319E-2</v>
      </c>
      <c r="R165" s="5">
        <f t="shared" si="35"/>
        <v>8.8532438468471364E-2</v>
      </c>
      <c r="S165" s="6">
        <f t="shared" si="21"/>
        <v>-3.2370202825811045E-2</v>
      </c>
    </row>
    <row r="166" spans="1:19" x14ac:dyDescent="0.2">
      <c r="A166" s="9">
        <v>41759</v>
      </c>
      <c r="B166" s="16">
        <v>120.6</v>
      </c>
      <c r="C166" s="16">
        <v>277.68299999999999</v>
      </c>
      <c r="D166" s="2"/>
      <c r="E166" s="5">
        <f t="shared" si="28"/>
        <v>0.10884316213383349</v>
      </c>
      <c r="F166" s="5">
        <f t="shared" si="29"/>
        <v>-6.6605489784805294E-2</v>
      </c>
      <c r="G166" s="5">
        <f t="shared" si="30"/>
        <v>0.17544865191863879</v>
      </c>
      <c r="H166" s="5">
        <f t="shared" si="36"/>
        <v>1.0095980803839231</v>
      </c>
      <c r="I166" s="5">
        <f t="shared" si="37"/>
        <v>0.61620259353246554</v>
      </c>
      <c r="J166" s="5">
        <f t="shared" si="26"/>
        <v>0.39339548685145753</v>
      </c>
      <c r="K166" s="5">
        <f t="shared" si="38"/>
        <v>0.14979877455141333</v>
      </c>
      <c r="L166" s="5">
        <f t="shared" si="39"/>
        <v>0.10077652646993451</v>
      </c>
      <c r="M166" s="5">
        <f t="shared" si="27"/>
        <v>4.9022248081478814E-2</v>
      </c>
      <c r="N166" s="5">
        <f t="shared" si="31"/>
        <v>0.72715034514364274</v>
      </c>
      <c r="O166" s="5">
        <f t="shared" si="32"/>
        <v>1.4749592235086499</v>
      </c>
      <c r="P166" s="5">
        <f t="shared" si="33"/>
        <v>-0.7478088783650072</v>
      </c>
      <c r="Q166" s="5">
        <f t="shared" si="34"/>
        <v>5.6168022776355686E-2</v>
      </c>
      <c r="R166" s="5">
        <f t="shared" si="35"/>
        <v>9.4855501054663005E-2</v>
      </c>
      <c r="S166" s="6">
        <f t="shared" si="21"/>
        <v>-3.8687478278307319E-2</v>
      </c>
    </row>
    <row r="167" spans="1:19" x14ac:dyDescent="0.2">
      <c r="A167" s="9">
        <v>41789</v>
      </c>
      <c r="B167" s="16">
        <v>124.955</v>
      </c>
      <c r="C167" s="16">
        <v>292.00900000000001</v>
      </c>
      <c r="D167" s="2"/>
      <c r="E167" s="5">
        <f t="shared" si="28"/>
        <v>0.12894482440844568</v>
      </c>
      <c r="F167" s="5">
        <f t="shared" si="29"/>
        <v>-9.7227309106199256E-3</v>
      </c>
      <c r="G167" s="5">
        <f t="shared" si="30"/>
        <v>0.13866755531906561</v>
      </c>
      <c r="H167" s="5">
        <f t="shared" si="36"/>
        <v>1.039349131740436</v>
      </c>
      <c r="I167" s="5">
        <f t="shared" si="37"/>
        <v>0.55053417441909858</v>
      </c>
      <c r="J167" s="5">
        <f t="shared" si="26"/>
        <v>0.4888149573213374</v>
      </c>
      <c r="K167" s="5">
        <f t="shared" si="38"/>
        <v>0.15318322566762776</v>
      </c>
      <c r="L167" s="5">
        <f t="shared" si="39"/>
        <v>9.1682299035292347E-2</v>
      </c>
      <c r="M167" s="5">
        <f t="shared" si="27"/>
        <v>6.1500926632335418E-2</v>
      </c>
      <c r="N167" s="5">
        <f t="shared" si="31"/>
        <v>0.80649125343356931</v>
      </c>
      <c r="O167" s="5">
        <f t="shared" si="32"/>
        <v>1.7052649132396405</v>
      </c>
      <c r="P167" s="5">
        <f t="shared" si="33"/>
        <v>-0.89877365980607116</v>
      </c>
      <c r="Q167" s="5">
        <f t="shared" si="34"/>
        <v>6.0922319984039186E-2</v>
      </c>
      <c r="R167" s="5">
        <f t="shared" si="35"/>
        <v>0.10464054589435601</v>
      </c>
      <c r="S167" s="6">
        <f t="shared" si="21"/>
        <v>-4.3718225910316821E-2</v>
      </c>
    </row>
    <row r="168" spans="1:19" x14ac:dyDescent="0.2">
      <c r="A168" s="9">
        <v>41820</v>
      </c>
      <c r="B168" s="16">
        <v>126.76300000000001</v>
      </c>
      <c r="C168" s="16">
        <v>298.76</v>
      </c>
      <c r="D168" s="2"/>
      <c r="E168" s="5">
        <f t="shared" si="28"/>
        <v>0.17770076925935574</v>
      </c>
      <c r="F168" s="5">
        <f t="shared" si="29"/>
        <v>8.5267375502657172E-2</v>
      </c>
      <c r="G168" s="5">
        <f t="shared" si="30"/>
        <v>9.2433393756698568E-2</v>
      </c>
      <c r="H168" s="5">
        <f t="shared" si="36"/>
        <v>1.0594456719521705</v>
      </c>
      <c r="I168" s="5">
        <f t="shared" si="37"/>
        <v>0.59350564842174891</v>
      </c>
      <c r="J168" s="5">
        <f t="shared" si="26"/>
        <v>0.46594002353042163</v>
      </c>
      <c r="K168" s="5">
        <f t="shared" si="38"/>
        <v>0.15544710280053509</v>
      </c>
      <c r="L168" s="5">
        <f t="shared" si="39"/>
        <v>9.7667287046565798E-2</v>
      </c>
      <c r="M168" s="5">
        <f t="shared" si="27"/>
        <v>5.7779815753969288E-2</v>
      </c>
      <c r="N168" s="5">
        <f t="shared" si="31"/>
        <v>0.78914905929344692</v>
      </c>
      <c r="O168" s="5">
        <f t="shared" si="32"/>
        <v>1.7459054061506221</v>
      </c>
      <c r="P168" s="5">
        <f t="shared" si="33"/>
        <v>-0.95675634685717514</v>
      </c>
      <c r="Q168" s="5">
        <f t="shared" si="34"/>
        <v>5.9899414982068411E-2</v>
      </c>
      <c r="R168" s="5">
        <f t="shared" si="35"/>
        <v>0.10628890589068618</v>
      </c>
      <c r="S168" s="6">
        <f t="shared" si="21"/>
        <v>-4.638949090861777E-2</v>
      </c>
    </row>
    <row r="169" spans="1:19" x14ac:dyDescent="0.2">
      <c r="A169" s="9">
        <v>41851</v>
      </c>
      <c r="B169" s="16">
        <v>127.64400000000001</v>
      </c>
      <c r="C169" s="16">
        <v>311.62700000000001</v>
      </c>
      <c r="D169" s="2"/>
      <c r="E169" s="5">
        <f t="shared" si="28"/>
        <v>0.15084796191609651</v>
      </c>
      <c r="F169" s="5">
        <f t="shared" si="29"/>
        <v>0.14443787482050841</v>
      </c>
      <c r="G169" s="5">
        <f t="shared" si="30"/>
        <v>6.4100870955881017E-3</v>
      </c>
      <c r="H169" s="5">
        <f t="shared" si="36"/>
        <v>0.9324189299663912</v>
      </c>
      <c r="I169" s="5">
        <f t="shared" si="37"/>
        <v>0.51020853222969076</v>
      </c>
      <c r="J169" s="5">
        <f t="shared" si="26"/>
        <v>0.42221039773670044</v>
      </c>
      <c r="K169" s="5">
        <f t="shared" si="38"/>
        <v>0.14082822290871744</v>
      </c>
      <c r="L169" s="5">
        <f t="shared" si="39"/>
        <v>8.5943884473547616E-2</v>
      </c>
      <c r="M169" s="5">
        <f t="shared" si="27"/>
        <v>5.4884338435169822E-2</v>
      </c>
      <c r="N169" s="5">
        <f t="shared" si="31"/>
        <v>0.84294191536362484</v>
      </c>
      <c r="O169" s="5">
        <f t="shared" si="32"/>
        <v>1.8871193381324294</v>
      </c>
      <c r="P169" s="5">
        <f t="shared" si="33"/>
        <v>-1.0441774227688045</v>
      </c>
      <c r="Q169" s="5">
        <f t="shared" si="34"/>
        <v>6.3043814386970043E-2</v>
      </c>
      <c r="R169" s="5">
        <f t="shared" si="35"/>
        <v>0.11185069932880887</v>
      </c>
      <c r="S169" s="6">
        <f t="shared" si="21"/>
        <v>-4.8806884941838824E-2</v>
      </c>
    </row>
    <row r="170" spans="1:19" x14ac:dyDescent="0.2">
      <c r="A170" s="9">
        <v>41880</v>
      </c>
      <c r="B170" s="16">
        <v>132.517</v>
      </c>
      <c r="C170" s="16">
        <v>323.68099999999998</v>
      </c>
      <c r="D170" s="2"/>
      <c r="E170" s="5">
        <f t="shared" si="28"/>
        <v>0.21226009477285612</v>
      </c>
      <c r="F170" s="5">
        <f t="shared" si="29"/>
        <v>0.20105604144016431</v>
      </c>
      <c r="G170" s="5">
        <f t="shared" si="30"/>
        <v>1.120405333269181E-2</v>
      </c>
      <c r="H170" s="5">
        <f t="shared" si="36"/>
        <v>0.950213392200147</v>
      </c>
      <c r="I170" s="5">
        <f t="shared" si="37"/>
        <v>0.59346723772953269</v>
      </c>
      <c r="J170" s="5">
        <f t="shared" si="26"/>
        <v>0.35674615447061431</v>
      </c>
      <c r="K170" s="5">
        <f t="shared" si="38"/>
        <v>0.14292156418436264</v>
      </c>
      <c r="L170" s="5">
        <f t="shared" si="39"/>
        <v>9.7661995246453914E-2</v>
      </c>
      <c r="M170" s="5">
        <f t="shared" si="27"/>
        <v>4.5259568937908723E-2</v>
      </c>
      <c r="N170" s="5">
        <f t="shared" si="31"/>
        <v>0.92287712577630732</v>
      </c>
      <c r="O170" s="5">
        <f t="shared" si="32"/>
        <v>1.9065137746488987</v>
      </c>
      <c r="P170" s="5">
        <f t="shared" si="33"/>
        <v>-0.98363664887259139</v>
      </c>
      <c r="Q170" s="5">
        <f t="shared" si="34"/>
        <v>6.7567031091983809E-2</v>
      </c>
      <c r="R170" s="5">
        <f t="shared" si="35"/>
        <v>0.11259534498189705</v>
      </c>
      <c r="S170" s="6">
        <f t="shared" si="21"/>
        <v>-4.5028313889913241E-2</v>
      </c>
    </row>
    <row r="171" spans="1:19" x14ac:dyDescent="0.2">
      <c r="A171" s="9">
        <v>41912</v>
      </c>
      <c r="B171" s="16">
        <v>134.42599999999999</v>
      </c>
      <c r="C171" s="16">
        <v>312.488</v>
      </c>
      <c r="D171" s="2"/>
      <c r="E171" s="5">
        <f t="shared" si="28"/>
        <v>0.20228246384459214</v>
      </c>
      <c r="F171" s="5">
        <f t="shared" si="29"/>
        <v>0.1176611550443325</v>
      </c>
      <c r="G171" s="5">
        <f t="shared" si="30"/>
        <v>8.4621308800259643E-2</v>
      </c>
      <c r="H171" s="5">
        <f t="shared" si="36"/>
        <v>0.93781173417903974</v>
      </c>
      <c r="I171" s="5">
        <f t="shared" si="37"/>
        <v>0.43654150270310033</v>
      </c>
      <c r="J171" s="5">
        <f t="shared" si="26"/>
        <v>0.50127023147593941</v>
      </c>
      <c r="K171" s="5">
        <f t="shared" si="38"/>
        <v>0.14146425549732178</v>
      </c>
      <c r="L171" s="5">
        <f t="shared" si="39"/>
        <v>7.5136572947845481E-2</v>
      </c>
      <c r="M171" s="5">
        <f t="shared" si="27"/>
        <v>6.6327682549476297E-2</v>
      </c>
      <c r="N171" s="5">
        <f t="shared" si="31"/>
        <v>0.95642555668752727</v>
      </c>
      <c r="O171" s="5">
        <f t="shared" si="32"/>
        <v>1.7112514749774417</v>
      </c>
      <c r="P171" s="5">
        <f t="shared" si="33"/>
        <v>-0.75482591828991441</v>
      </c>
      <c r="Q171" s="5">
        <f t="shared" si="34"/>
        <v>6.9415151087690141E-2</v>
      </c>
      <c r="R171" s="5">
        <f t="shared" si="35"/>
        <v>0.10488475202226843</v>
      </c>
      <c r="S171" s="6">
        <f t="shared" si="21"/>
        <v>-3.5469600934578294E-2</v>
      </c>
    </row>
    <row r="172" spans="1:19" x14ac:dyDescent="0.2">
      <c r="A172" s="9">
        <v>41943</v>
      </c>
      <c r="B172" s="16">
        <v>136.41399999999999</v>
      </c>
      <c r="C172" s="16">
        <v>318.78399999999999</v>
      </c>
      <c r="D172" s="2"/>
      <c r="E172" s="5">
        <f t="shared" si="28"/>
        <v>0.17917466244835145</v>
      </c>
      <c r="F172" s="5">
        <f t="shared" si="29"/>
        <v>9.2051398875692358E-2</v>
      </c>
      <c r="G172" s="5">
        <f t="shared" si="30"/>
        <v>8.7123263572659093E-2</v>
      </c>
      <c r="H172" s="5">
        <f t="shared" si="36"/>
        <v>1.0209182086191313</v>
      </c>
      <c r="I172" s="5">
        <f t="shared" si="37"/>
        <v>0.4774387304883021</v>
      </c>
      <c r="J172" s="5">
        <f t="shared" si="26"/>
        <v>0.5434794781308292</v>
      </c>
      <c r="K172" s="5">
        <f t="shared" si="38"/>
        <v>0.15109123605536201</v>
      </c>
      <c r="L172" s="5">
        <f t="shared" si="39"/>
        <v>8.118969058461234E-2</v>
      </c>
      <c r="M172" s="5">
        <f t="shared" si="27"/>
        <v>6.9901545470749671E-2</v>
      </c>
      <c r="N172" s="5">
        <f t="shared" si="31"/>
        <v>0.98483878477476416</v>
      </c>
      <c r="O172" s="5">
        <f t="shared" si="32"/>
        <v>1.766669848901695</v>
      </c>
      <c r="P172" s="5">
        <f t="shared" si="33"/>
        <v>-0.78183106412693082</v>
      </c>
      <c r="Q172" s="5">
        <f t="shared" si="34"/>
        <v>7.0958208194139782E-2</v>
      </c>
      <c r="R172" s="5">
        <f t="shared" si="35"/>
        <v>0.10712264457891307</v>
      </c>
      <c r="S172" s="6">
        <f t="shared" si="21"/>
        <v>-3.6164436384773291E-2</v>
      </c>
    </row>
    <row r="173" spans="1:19" x14ac:dyDescent="0.2">
      <c r="A173" s="9">
        <v>41971</v>
      </c>
      <c r="B173" s="16">
        <v>139.845</v>
      </c>
      <c r="C173" s="16">
        <v>316.99400000000003</v>
      </c>
      <c r="D173" s="2"/>
      <c r="E173" s="5">
        <f t="shared" si="28"/>
        <v>0.18951218474886233</v>
      </c>
      <c r="F173" s="5">
        <f t="shared" si="29"/>
        <v>0.10369728178934645</v>
      </c>
      <c r="G173" s="5">
        <f t="shared" si="30"/>
        <v>8.5814902959515882E-2</v>
      </c>
      <c r="H173" s="5">
        <f t="shared" si="36"/>
        <v>1.0253595377062004</v>
      </c>
      <c r="I173" s="5">
        <f t="shared" si="37"/>
        <v>0.43336317679083369</v>
      </c>
      <c r="J173" s="5">
        <f t="shared" si="26"/>
        <v>0.59199636091536667</v>
      </c>
      <c r="K173" s="5">
        <f t="shared" si="38"/>
        <v>0.15159673763780623</v>
      </c>
      <c r="L173" s="5">
        <f t="shared" si="39"/>
        <v>7.4660406740851615E-2</v>
      </c>
      <c r="M173" s="5">
        <f t="shared" si="27"/>
        <v>7.6936330896954619E-2</v>
      </c>
      <c r="N173" s="5">
        <f t="shared" si="31"/>
        <v>1.0198307239008608</v>
      </c>
      <c r="O173" s="5">
        <f t="shared" si="32"/>
        <v>1.6308739314465934</v>
      </c>
      <c r="P173" s="5">
        <f t="shared" si="33"/>
        <v>-0.6110432075457326</v>
      </c>
      <c r="Q173" s="5">
        <f t="shared" si="34"/>
        <v>7.2831452596822777E-2</v>
      </c>
      <c r="R173" s="5">
        <f t="shared" si="35"/>
        <v>0.10156468326958978</v>
      </c>
      <c r="S173" s="6">
        <f t="shared" si="21"/>
        <v>-2.8733230672767007E-2</v>
      </c>
    </row>
    <row r="174" spans="1:19" x14ac:dyDescent="0.2">
      <c r="A174" s="9">
        <v>42004</v>
      </c>
      <c r="B174" s="16">
        <v>141.75200000000001</v>
      </c>
      <c r="C174" s="16">
        <v>311.53100000000001</v>
      </c>
      <c r="D174" s="2"/>
      <c r="E174" s="5">
        <f t="shared" si="28"/>
        <v>0.19497905128010595</v>
      </c>
      <c r="F174" s="5">
        <f t="shared" si="29"/>
        <v>0.1138438986020236</v>
      </c>
      <c r="G174" s="5">
        <f t="shared" si="30"/>
        <v>8.1135152678082356E-2</v>
      </c>
      <c r="H174" s="5">
        <f t="shared" si="36"/>
        <v>0.92731376361337325</v>
      </c>
      <c r="I174" s="5">
        <f t="shared" si="37"/>
        <v>0.29502949380401478</v>
      </c>
      <c r="J174" s="5">
        <f t="shared" si="26"/>
        <v>0.63228426980935848</v>
      </c>
      <c r="K174" s="5">
        <f t="shared" si="38"/>
        <v>0.14022480486862721</v>
      </c>
      <c r="L174" s="5">
        <f t="shared" si="39"/>
        <v>5.3066826399921441E-2</v>
      </c>
      <c r="M174" s="5">
        <f t="shared" si="27"/>
        <v>8.7157978468705766E-2</v>
      </c>
      <c r="N174" s="5">
        <f t="shared" si="31"/>
        <v>1.0169033322899179</v>
      </c>
      <c r="O174" s="5">
        <f t="shared" si="32"/>
        <v>1.5231106899595854</v>
      </c>
      <c r="P174" s="5">
        <f t="shared" si="33"/>
        <v>-0.50620735766966751</v>
      </c>
      <c r="Q174" s="5">
        <f t="shared" si="34"/>
        <v>7.2675862926578239E-2</v>
      </c>
      <c r="R174" s="5">
        <f t="shared" si="35"/>
        <v>9.6967170366428768E-2</v>
      </c>
      <c r="S174" s="6">
        <f t="shared" si="21"/>
        <v>-2.4291307439850529E-2</v>
      </c>
    </row>
    <row r="175" spans="1:19" x14ac:dyDescent="0.2">
      <c r="A175" s="9">
        <v>42034</v>
      </c>
      <c r="B175" s="16">
        <v>149.24799999999999</v>
      </c>
      <c r="C175" s="16">
        <v>336.06099999999998</v>
      </c>
      <c r="D175" s="2"/>
      <c r="E175" s="5">
        <f t="shared" si="28"/>
        <v>0.27868403015764209</v>
      </c>
      <c r="F175" s="5">
        <f t="shared" si="29"/>
        <v>0.2575721288777455</v>
      </c>
      <c r="G175" s="5">
        <f t="shared" si="30"/>
        <v>2.1111901279896594E-2</v>
      </c>
      <c r="H175" s="5">
        <f t="shared" si="36"/>
        <v>1.0506169107746421</v>
      </c>
      <c r="I175" s="5">
        <f t="shared" si="37"/>
        <v>0.43332210199477106</v>
      </c>
      <c r="J175" s="5">
        <f t="shared" si="26"/>
        <v>0.61729480877987108</v>
      </c>
      <c r="K175" s="5">
        <f t="shared" si="38"/>
        <v>0.15445472853301867</v>
      </c>
      <c r="L175" s="5">
        <f t="shared" si="39"/>
        <v>7.4654247525415052E-2</v>
      </c>
      <c r="M175" s="5">
        <f t="shared" si="27"/>
        <v>7.9800481007603619E-2</v>
      </c>
      <c r="N175" s="5">
        <f t="shared" si="31"/>
        <v>1.0834508271096528</v>
      </c>
      <c r="O175" s="5">
        <f t="shared" si="32"/>
        <v>1.6036304755411619</v>
      </c>
      <c r="P175" s="5">
        <f t="shared" si="33"/>
        <v>-0.5201796484315091</v>
      </c>
      <c r="Q175" s="5">
        <f t="shared" si="34"/>
        <v>7.6163667000452184E-2</v>
      </c>
      <c r="R175" s="5">
        <f t="shared" si="35"/>
        <v>0.1004186307131576</v>
      </c>
      <c r="S175" s="6">
        <f t="shared" si="21"/>
        <v>-2.4254963712705413E-2</v>
      </c>
    </row>
    <row r="176" spans="1:19" x14ac:dyDescent="0.2">
      <c r="A176" s="9">
        <v>42062</v>
      </c>
      <c r="B176" s="16">
        <v>158.94999999999999</v>
      </c>
      <c r="C176" s="16">
        <v>348.56700000000001</v>
      </c>
      <c r="D176" s="2"/>
      <c r="E176" s="5">
        <f t="shared" si="28"/>
        <v>0.32823598228461592</v>
      </c>
      <c r="F176" s="5">
        <f t="shared" si="29"/>
        <v>0.2930673749656858</v>
      </c>
      <c r="G176" s="5">
        <f t="shared" si="30"/>
        <v>3.5168607318930123E-2</v>
      </c>
      <c r="H176" s="5">
        <f t="shared" si="36"/>
        <v>1.1144278606965172</v>
      </c>
      <c r="I176" s="5">
        <f t="shared" si="37"/>
        <v>0.45453217716427008</v>
      </c>
      <c r="J176" s="5">
        <f t="shared" si="26"/>
        <v>0.65989568353224715</v>
      </c>
      <c r="K176" s="5">
        <f t="shared" si="38"/>
        <v>0.16155177959844846</v>
      </c>
      <c r="L176" s="5">
        <f t="shared" si="39"/>
        <v>7.7816099997858101E-2</v>
      </c>
      <c r="M176" s="5">
        <f t="shared" si="27"/>
        <v>8.3735679600590363E-2</v>
      </c>
      <c r="N176" s="5">
        <f t="shared" si="31"/>
        <v>1.1900274183992616</v>
      </c>
      <c r="O176" s="5">
        <f t="shared" si="32"/>
        <v>1.5291650643234971</v>
      </c>
      <c r="P176" s="5">
        <f t="shared" si="33"/>
        <v>-0.33913764592423545</v>
      </c>
      <c r="Q176" s="5">
        <f t="shared" si="34"/>
        <v>8.1545899775290698E-2</v>
      </c>
      <c r="R176" s="5">
        <f t="shared" si="35"/>
        <v>9.7230111241246808E-2</v>
      </c>
      <c r="S176" s="6">
        <f t="shared" si="21"/>
        <v>-1.568421146595611E-2</v>
      </c>
    </row>
    <row r="177" spans="1:25" x14ac:dyDescent="0.2">
      <c r="A177" s="9">
        <v>42094</v>
      </c>
      <c r="B177" s="16">
        <v>163.40299999999999</v>
      </c>
      <c r="C177" s="16">
        <v>358.85500000000002</v>
      </c>
      <c r="D177" s="2"/>
      <c r="E177" s="5">
        <f t="shared" si="28"/>
        <v>0.36060318411937109</v>
      </c>
      <c r="F177" s="5">
        <f t="shared" si="29"/>
        <v>0.28887492143306104</v>
      </c>
      <c r="G177" s="5">
        <f t="shared" si="30"/>
        <v>7.1728262686310051E-2</v>
      </c>
      <c r="H177" s="5">
        <f t="shared" si="36"/>
        <v>1.0294979755073652</v>
      </c>
      <c r="I177" s="5">
        <f t="shared" si="37"/>
        <v>0.37382326030113822</v>
      </c>
      <c r="J177" s="5">
        <f t="shared" si="26"/>
        <v>0.655674715206227</v>
      </c>
      <c r="K177" s="5">
        <f t="shared" si="38"/>
        <v>0.15206696733660952</v>
      </c>
      <c r="L177" s="5">
        <f t="shared" si="39"/>
        <v>6.5580275925156695E-2</v>
      </c>
      <c r="M177" s="5">
        <f t="shared" si="27"/>
        <v>8.6486691411452821E-2</v>
      </c>
      <c r="N177" s="5">
        <f t="shared" si="31"/>
        <v>1.2480360999903697</v>
      </c>
      <c r="O177" s="5">
        <f t="shared" si="32"/>
        <v>1.7298903038325193</v>
      </c>
      <c r="P177" s="5">
        <f t="shared" si="33"/>
        <v>-0.48185420384214961</v>
      </c>
      <c r="Q177" s="5">
        <f t="shared" si="34"/>
        <v>8.4377076481024327E-2</v>
      </c>
      <c r="R177" s="5">
        <f t="shared" si="35"/>
        <v>0.10564197891764127</v>
      </c>
      <c r="S177" s="6">
        <f t="shared" si="21"/>
        <v>-2.1264902436616939E-2</v>
      </c>
    </row>
    <row r="178" spans="1:25" x14ac:dyDescent="0.2">
      <c r="A178" s="9">
        <v>42124</v>
      </c>
      <c r="B178" s="16">
        <v>160.28800000000001</v>
      </c>
      <c r="C178" s="16">
        <v>370.40199999999999</v>
      </c>
      <c r="D178" s="2"/>
      <c r="E178" s="5">
        <f t="shared" si="28"/>
        <v>0.32908789386401338</v>
      </c>
      <c r="F178" s="5">
        <f t="shared" si="29"/>
        <v>0.33390232747413418</v>
      </c>
      <c r="G178" s="5">
        <f t="shared" si="30"/>
        <v>-4.8144336101207941E-3</v>
      </c>
      <c r="H178" s="5">
        <f t="shared" si="36"/>
        <v>0.95604368783940474</v>
      </c>
      <c r="I178" s="5">
        <f t="shared" si="37"/>
        <v>0.37677485540968481</v>
      </c>
      <c r="J178" s="5">
        <f t="shared" si="26"/>
        <v>0.57926883242971994</v>
      </c>
      <c r="K178" s="5">
        <f t="shared" si="38"/>
        <v>0.14360411681401142</v>
      </c>
      <c r="L178" s="5">
        <f t="shared" si="39"/>
        <v>6.6037752837496688E-2</v>
      </c>
      <c r="M178" s="5">
        <f t="shared" si="27"/>
        <v>7.7566363976514729E-2</v>
      </c>
      <c r="N178" s="5">
        <f t="shared" si="31"/>
        <v>1.2391908693404861</v>
      </c>
      <c r="O178" s="5">
        <f t="shared" si="32"/>
        <v>1.8760598813554052</v>
      </c>
      <c r="P178" s="5">
        <f t="shared" si="33"/>
        <v>-0.63686901201491919</v>
      </c>
      <c r="Q178" s="5">
        <f t="shared" si="34"/>
        <v>8.394965494010842E-2</v>
      </c>
      <c r="R178" s="5">
        <f t="shared" si="35"/>
        <v>0.11142405563095026</v>
      </c>
      <c r="S178" s="6">
        <f t="shared" si="21"/>
        <v>-2.7474400690841838E-2</v>
      </c>
    </row>
    <row r="179" spans="1:25" x14ac:dyDescent="0.2">
      <c r="A179" s="9">
        <v>42153</v>
      </c>
      <c r="B179" s="16">
        <v>164.39099999999999</v>
      </c>
      <c r="C179" s="16">
        <v>363.41699999999997</v>
      </c>
      <c r="D179" s="2"/>
      <c r="E179" s="5">
        <f t="shared" si="28"/>
        <v>0.3156016165819695</v>
      </c>
      <c r="F179" s="5">
        <f t="shared" si="29"/>
        <v>0.24454040800112309</v>
      </c>
      <c r="G179" s="5">
        <f t="shared" si="30"/>
        <v>7.1061208580846413E-2</v>
      </c>
      <c r="H179" s="5">
        <f t="shared" si="36"/>
        <v>1.0474399372283321</v>
      </c>
      <c r="I179" s="5">
        <f t="shared" si="37"/>
        <v>0.36679453909511439</v>
      </c>
      <c r="J179" s="5">
        <f t="shared" si="26"/>
        <v>0.68064539813321767</v>
      </c>
      <c r="K179" s="5">
        <f t="shared" si="38"/>
        <v>0.15409679262360898</v>
      </c>
      <c r="L179" s="5">
        <f t="shared" si="39"/>
        <v>6.4487698517418979E-2</v>
      </c>
      <c r="M179" s="5">
        <f t="shared" si="27"/>
        <v>8.9609094106190001E-2</v>
      </c>
      <c r="N179" s="5">
        <f t="shared" si="31"/>
        <v>1.1581835606726965</v>
      </c>
      <c r="O179" s="5">
        <f t="shared" si="32"/>
        <v>1.6082060630418553</v>
      </c>
      <c r="P179" s="5">
        <f t="shared" si="33"/>
        <v>-0.45002250236915886</v>
      </c>
      <c r="Q179" s="5">
        <f t="shared" si="34"/>
        <v>7.9962903977374156E-2</v>
      </c>
      <c r="R179" s="5">
        <f t="shared" si="35"/>
        <v>0.10061186413688161</v>
      </c>
      <c r="S179" s="6">
        <f t="shared" si="21"/>
        <v>-2.0648960159507457E-2</v>
      </c>
    </row>
    <row r="180" spans="1:25" x14ac:dyDescent="0.2">
      <c r="A180" s="9">
        <v>42185</v>
      </c>
      <c r="B180" s="16">
        <v>157.99600000000001</v>
      </c>
      <c r="C180" s="16">
        <v>348.30799999999999</v>
      </c>
      <c r="D180" s="2"/>
      <c r="E180" s="5">
        <f t="shared" si="28"/>
        <v>0.2463889305238911</v>
      </c>
      <c r="F180" s="5">
        <f t="shared" si="29"/>
        <v>0.16584549471147403</v>
      </c>
      <c r="G180" s="5">
        <f t="shared" si="30"/>
        <v>8.0543435812417075E-2</v>
      </c>
      <c r="H180" s="5">
        <f t="shared" si="36"/>
        <v>1.0340650144834247</v>
      </c>
      <c r="I180" s="5">
        <f t="shared" si="37"/>
        <v>0.31736246113813249</v>
      </c>
      <c r="J180" s="5">
        <f t="shared" si="26"/>
        <v>0.7167025533452922</v>
      </c>
      <c r="K180" s="5">
        <f t="shared" si="38"/>
        <v>0.15258500727715973</v>
      </c>
      <c r="L180" s="5">
        <f t="shared" si="39"/>
        <v>5.667408577244526E-2</v>
      </c>
      <c r="M180" s="5">
        <f t="shared" si="27"/>
        <v>9.5910921504714475E-2</v>
      </c>
      <c r="N180" s="5">
        <f t="shared" si="31"/>
        <v>1.0163095496369277</v>
      </c>
      <c r="O180" s="5">
        <f t="shared" si="32"/>
        <v>1.3704419551103189</v>
      </c>
      <c r="P180" s="5">
        <f t="shared" si="33"/>
        <v>-0.3541324054733912</v>
      </c>
      <c r="Q180" s="5">
        <f t="shared" si="34"/>
        <v>7.2644278828944753E-2</v>
      </c>
      <c r="R180" s="5">
        <f t="shared" si="35"/>
        <v>9.0141649721974471E-2</v>
      </c>
      <c r="S180" s="6">
        <f t="shared" si="21"/>
        <v>-1.7497370893029718E-2</v>
      </c>
    </row>
    <row r="181" spans="1:25" x14ac:dyDescent="0.2">
      <c r="A181" s="9">
        <v>42216</v>
      </c>
      <c r="B181" s="16">
        <v>162.19300000000001</v>
      </c>
      <c r="C181" s="16">
        <v>326.90699999999998</v>
      </c>
      <c r="D181" s="2"/>
      <c r="E181" s="5">
        <f t="shared" si="28"/>
        <v>0.27066685468960561</v>
      </c>
      <c r="F181" s="5">
        <f t="shared" si="29"/>
        <v>4.9032978528817939E-2</v>
      </c>
      <c r="G181" s="5">
        <f t="shared" si="30"/>
        <v>0.22163387616078767</v>
      </c>
      <c r="H181" s="5">
        <f t="shared" si="36"/>
        <v>1.0543501665590052</v>
      </c>
      <c r="I181" s="5">
        <f t="shared" si="37"/>
        <v>0.21395892903561209</v>
      </c>
      <c r="J181" s="5">
        <f t="shared" si="26"/>
        <v>0.84039123752339306</v>
      </c>
      <c r="K181" s="5">
        <f t="shared" si="38"/>
        <v>0.15487477185296306</v>
      </c>
      <c r="L181" s="5">
        <f t="shared" si="39"/>
        <v>3.9539027591297904E-2</v>
      </c>
      <c r="M181" s="5">
        <f t="shared" si="27"/>
        <v>0.11533574426166515</v>
      </c>
      <c r="N181" s="5">
        <f t="shared" si="31"/>
        <v>1.0066189115292783</v>
      </c>
      <c r="O181" s="5">
        <f t="shared" si="32"/>
        <v>1.0863163806472609</v>
      </c>
      <c r="P181" s="5">
        <f t="shared" si="33"/>
        <v>-7.9697469117982589E-2</v>
      </c>
      <c r="Q181" s="5">
        <f t="shared" si="34"/>
        <v>7.2127634090394022E-2</v>
      </c>
      <c r="R181" s="5">
        <f t="shared" si="35"/>
        <v>7.6311589743870423E-2</v>
      </c>
      <c r="S181" s="6">
        <f t="shared" si="21"/>
        <v>-4.1839556534764011E-3</v>
      </c>
    </row>
    <row r="182" spans="1:25" x14ac:dyDescent="0.2">
      <c r="A182" s="9">
        <v>42247</v>
      </c>
      <c r="B182" s="16">
        <v>149.345</v>
      </c>
      <c r="C182" s="16">
        <v>293.18599999999998</v>
      </c>
      <c r="D182" s="2"/>
      <c r="E182" s="5">
        <f t="shared" si="28"/>
        <v>0.12698748085151346</v>
      </c>
      <c r="F182" s="5">
        <f t="shared" si="29"/>
        <v>-9.4213129593643141E-2</v>
      </c>
      <c r="G182" s="5">
        <f t="shared" si="30"/>
        <v>0.2212006104451566</v>
      </c>
      <c r="H182" s="5">
        <f t="shared" si="36"/>
        <v>0.91694049391590071</v>
      </c>
      <c r="I182" s="5">
        <f t="shared" si="37"/>
        <v>8.3154153643812956E-2</v>
      </c>
      <c r="J182" s="5">
        <f t="shared" si="26"/>
        <v>0.83378634027208776</v>
      </c>
      <c r="K182" s="5">
        <f t="shared" si="38"/>
        <v>0.13899476061259675</v>
      </c>
      <c r="L182" s="5">
        <f t="shared" si="39"/>
        <v>1.6103749377108789E-2</v>
      </c>
      <c r="M182" s="5">
        <f t="shared" si="27"/>
        <v>0.12289101123548796</v>
      </c>
      <c r="N182" s="5">
        <f t="shared" si="31"/>
        <v>0.85678585637557192</v>
      </c>
      <c r="O182" s="5">
        <f t="shared" si="32"/>
        <v>0.87843413634033807</v>
      </c>
      <c r="P182" s="5">
        <f t="shared" si="33"/>
        <v>-2.1648279964766148E-2</v>
      </c>
      <c r="Q182" s="5">
        <f t="shared" si="34"/>
        <v>6.3839672552755911E-2</v>
      </c>
      <c r="R182" s="5">
        <f t="shared" si="35"/>
        <v>6.5073544193679611E-2</v>
      </c>
      <c r="S182" s="6">
        <f t="shared" si="21"/>
        <v>-1.2338716409237005E-3</v>
      </c>
    </row>
    <row r="183" spans="1:25" x14ac:dyDescent="0.2">
      <c r="A183" s="9">
        <v>42277</v>
      </c>
      <c r="B183" s="16">
        <v>144.38399999999999</v>
      </c>
      <c r="C183" s="16">
        <v>285.44900000000001</v>
      </c>
      <c r="D183" s="2"/>
      <c r="E183" s="5">
        <f t="shared" si="28"/>
        <v>7.4077931352565685E-2</v>
      </c>
      <c r="F183" s="5">
        <f t="shared" si="29"/>
        <v>-8.6528122679910835E-2</v>
      </c>
      <c r="G183" s="5">
        <f t="shared" si="30"/>
        <v>0.16060605403247652</v>
      </c>
      <c r="H183" s="5">
        <f t="shared" si="36"/>
        <v>0.82091509862281176</v>
      </c>
      <c r="I183" s="5">
        <f t="shared" si="37"/>
        <v>1.9482560340578603E-2</v>
      </c>
      <c r="J183" s="5">
        <f t="shared" si="26"/>
        <v>0.80143253828223315</v>
      </c>
      <c r="K183" s="5">
        <f t="shared" si="38"/>
        <v>0.12734784606811789</v>
      </c>
      <c r="L183" s="5">
        <f t="shared" si="39"/>
        <v>3.8664966451578131E-3</v>
      </c>
      <c r="M183" s="5">
        <f t="shared" si="27"/>
        <v>0.12348134942296007</v>
      </c>
      <c r="N183" s="5">
        <f t="shared" si="31"/>
        <v>0.7152428810720266</v>
      </c>
      <c r="O183" s="5">
        <f t="shared" si="32"/>
        <v>0.64016272401845575</v>
      </c>
      <c r="P183" s="5">
        <f t="shared" si="33"/>
        <v>7.5080157053570851E-2</v>
      </c>
      <c r="Q183" s="5">
        <f t="shared" si="34"/>
        <v>5.5437601649683588E-2</v>
      </c>
      <c r="R183" s="5">
        <f t="shared" si="35"/>
        <v>5.0724100366219105E-2</v>
      </c>
      <c r="S183" s="6">
        <f t="shared" si="21"/>
        <v>4.7135012834644829E-3</v>
      </c>
    </row>
    <row r="184" spans="1:25" x14ac:dyDescent="0.2">
      <c r="A184" s="9">
        <v>42307</v>
      </c>
      <c r="B184" s="16">
        <v>157.46199999999999</v>
      </c>
      <c r="C184" s="16">
        <v>309.02199999999999</v>
      </c>
      <c r="D184" s="2"/>
      <c r="E184" s="5">
        <f t="shared" si="28"/>
        <v>0.15429501370827037</v>
      </c>
      <c r="F184" s="5">
        <f t="shared" si="29"/>
        <v>-3.0622615940574138E-2</v>
      </c>
      <c r="G184" s="5">
        <f t="shared" si="30"/>
        <v>0.18491762964884451</v>
      </c>
      <c r="H184" s="5">
        <f t="shared" si="36"/>
        <v>0.94912484836481559</v>
      </c>
      <c r="I184" s="5">
        <f t="shared" si="37"/>
        <v>9.1935096323726873E-2</v>
      </c>
      <c r="J184" s="5">
        <f t="shared" si="26"/>
        <v>0.85718975204108872</v>
      </c>
      <c r="K184" s="5">
        <f t="shared" si="38"/>
        <v>0.14279394757671304</v>
      </c>
      <c r="L184" s="5">
        <f t="shared" si="39"/>
        <v>1.7745908236071806E-2</v>
      </c>
      <c r="M184" s="5">
        <f t="shared" si="27"/>
        <v>0.12504803934064124</v>
      </c>
      <c r="N184" s="5">
        <f t="shared" si="31"/>
        <v>0.9045441900407607</v>
      </c>
      <c r="O184" s="5">
        <f t="shared" si="32"/>
        <v>0.88733013711179631</v>
      </c>
      <c r="P184" s="5">
        <f t="shared" si="33"/>
        <v>1.7214052928964385E-2</v>
      </c>
      <c r="Q184" s="5">
        <f t="shared" si="34"/>
        <v>6.6544806775088894E-2</v>
      </c>
      <c r="R184" s="5">
        <f t="shared" si="35"/>
        <v>6.5576876354563662E-2</v>
      </c>
      <c r="S184" s="6">
        <f t="shared" si="21"/>
        <v>9.6793042052523148E-4</v>
      </c>
    </row>
    <row r="185" spans="1:25" x14ac:dyDescent="0.2">
      <c r="A185" s="9">
        <v>42338</v>
      </c>
      <c r="B185" s="16">
        <v>163.87299999999999</v>
      </c>
      <c r="C185" s="16">
        <v>310.60500000000002</v>
      </c>
      <c r="D185" s="2"/>
      <c r="E185" s="5">
        <f t="shared" si="28"/>
        <v>0.17181879938503331</v>
      </c>
      <c r="F185" s="5">
        <f t="shared" si="29"/>
        <v>-2.0154955614301917E-2</v>
      </c>
      <c r="G185" s="5">
        <f t="shared" si="30"/>
        <v>0.19197375499933522</v>
      </c>
      <c r="H185" s="5">
        <f t="shared" si="36"/>
        <v>0.94173825463593808</v>
      </c>
      <c r="I185" s="5">
        <f t="shared" si="37"/>
        <v>5.5790096263664601E-2</v>
      </c>
      <c r="J185" s="5">
        <f t="shared" si="26"/>
        <v>0.88594815837227348</v>
      </c>
      <c r="K185" s="5">
        <f t="shared" si="38"/>
        <v>0.14192646288382837</v>
      </c>
      <c r="L185" s="5">
        <f t="shared" si="39"/>
        <v>1.0917039299656706E-2</v>
      </c>
      <c r="M185" s="5">
        <f t="shared" si="27"/>
        <v>0.13100942358417167</v>
      </c>
      <c r="N185" s="5">
        <f t="shared" si="31"/>
        <v>0.8880682996520497</v>
      </c>
      <c r="O185" s="5">
        <f t="shared" si="32"/>
        <v>0.7245581793045246</v>
      </c>
      <c r="P185" s="5">
        <f t="shared" si="33"/>
        <v>0.1635101203475251</v>
      </c>
      <c r="Q185" s="5">
        <f t="shared" si="34"/>
        <v>6.5618545298184117E-2</v>
      </c>
      <c r="R185" s="5">
        <f t="shared" si="35"/>
        <v>5.600940233816587E-2</v>
      </c>
      <c r="S185" s="6">
        <f t="shared" si="21"/>
        <v>9.6091429600182465E-3</v>
      </c>
    </row>
    <row r="186" spans="1:25" x14ac:dyDescent="0.2">
      <c r="A186" s="9">
        <v>42369</v>
      </c>
      <c r="B186" s="16">
        <v>156.524</v>
      </c>
      <c r="C186" s="16">
        <v>295.25299999999999</v>
      </c>
      <c r="D186" s="2"/>
      <c r="E186" s="5">
        <f t="shared" si="28"/>
        <v>0.10421016987414622</v>
      </c>
      <c r="F186" s="5">
        <f t="shared" si="29"/>
        <v>-5.2251621828967365E-2</v>
      </c>
      <c r="G186" s="5">
        <f t="shared" si="30"/>
        <v>0.15646179170311358</v>
      </c>
      <c r="H186" s="5">
        <f t="shared" si="36"/>
        <v>0.78046228046228028</v>
      </c>
      <c r="I186" s="5">
        <f t="shared" si="37"/>
        <v>-3.459719978812037E-2</v>
      </c>
      <c r="J186" s="5">
        <f t="shared" si="26"/>
        <v>0.81505948025040065</v>
      </c>
      <c r="K186" s="5">
        <f t="shared" si="38"/>
        <v>0.12229377877393977</v>
      </c>
      <c r="L186" s="5">
        <f t="shared" si="39"/>
        <v>-7.0172344584271684E-3</v>
      </c>
      <c r="M186" s="5">
        <f t="shared" si="27"/>
        <v>0.12931101323236693</v>
      </c>
      <c r="N186" s="5">
        <f t="shared" si="31"/>
        <v>0.76520209310718168</v>
      </c>
      <c r="O186" s="5">
        <f t="shared" si="32"/>
        <v>0.54862447877055409</v>
      </c>
      <c r="P186" s="5">
        <f t="shared" si="33"/>
        <v>0.21657761433662759</v>
      </c>
      <c r="Q186" s="5">
        <f t="shared" si="34"/>
        <v>5.8472169039805566E-2</v>
      </c>
      <c r="R186" s="5">
        <f t="shared" si="35"/>
        <v>4.4707258106128744E-2</v>
      </c>
      <c r="S186" s="6">
        <f t="shared" si="21"/>
        <v>1.3764910933676822E-2</v>
      </c>
      <c r="T186" s="6">
        <f>B186/B6-1</f>
        <v>0.56523999999999996</v>
      </c>
      <c r="U186" s="6">
        <f>C186/C6-1</f>
        <v>1.9525299999999999</v>
      </c>
      <c r="V186" s="6">
        <f>T186-U186</f>
        <v>-1.3872899999999999</v>
      </c>
      <c r="W186" s="6">
        <f>(B186/B6)^(1/15)-1</f>
        <v>3.0319839464679976E-2</v>
      </c>
      <c r="X186" s="6">
        <f>(C186/C6)^(1/15)-1</f>
        <v>7.4846107295768682E-2</v>
      </c>
      <c r="Y186" s="6">
        <f>W186-X186</f>
        <v>-4.4526267831088706E-2</v>
      </c>
    </row>
    <row r="187" spans="1:25" x14ac:dyDescent="0.2">
      <c r="A187" s="9">
        <v>42398</v>
      </c>
      <c r="B187" s="16">
        <v>147.738</v>
      </c>
      <c r="C187" s="16">
        <v>277.18299999999999</v>
      </c>
      <c r="D187" s="2"/>
      <c r="E187" s="5">
        <f t="shared" si="28"/>
        <v>-1.0117388507718594E-2</v>
      </c>
      <c r="F187" s="5">
        <f t="shared" si="29"/>
        <v>-0.17520033565334858</v>
      </c>
      <c r="G187" s="5">
        <f t="shared" si="30"/>
        <v>0.16508294714562999</v>
      </c>
      <c r="H187" s="5">
        <f t="shared" si="36"/>
        <v>0.67947071060738695</v>
      </c>
      <c r="I187" s="5">
        <f t="shared" si="37"/>
        <v>-4.7955486097992384E-2</v>
      </c>
      <c r="J187" s="5">
        <f t="shared" si="26"/>
        <v>0.72742619670537934</v>
      </c>
      <c r="K187" s="5">
        <f t="shared" si="38"/>
        <v>0.10926289714307136</v>
      </c>
      <c r="L187" s="5">
        <f t="shared" si="39"/>
        <v>-9.7805536097810286E-3</v>
      </c>
      <c r="M187" s="5">
        <f t="shared" si="27"/>
        <v>0.11904345075285239</v>
      </c>
      <c r="N187" s="5">
        <f t="shared" si="31"/>
        <v>0.64189819959991112</v>
      </c>
      <c r="O187" s="5">
        <f t="shared" si="32"/>
        <v>0.34630011899847002</v>
      </c>
      <c r="P187" s="5">
        <f t="shared" si="33"/>
        <v>0.2955980806014411</v>
      </c>
      <c r="Q187" s="5">
        <f t="shared" si="34"/>
        <v>5.0835225824124697E-2</v>
      </c>
      <c r="R187" s="5">
        <f t="shared" si="35"/>
        <v>3.0182548137319465E-2</v>
      </c>
      <c r="S187" s="6">
        <f t="shared" si="21"/>
        <v>2.0652677686805232E-2</v>
      </c>
      <c r="T187" s="6">
        <f t="shared" ref="T187:U187" si="40">B187/B7-1</f>
        <v>0.4357294875657185</v>
      </c>
      <c r="U187" s="6">
        <f t="shared" si="40"/>
        <v>1.4134979581530209</v>
      </c>
      <c r="V187" s="6">
        <f t="shared" ref="V187:V250" si="41">T187-U187</f>
        <v>-0.97776847058730243</v>
      </c>
      <c r="W187" s="6">
        <f t="shared" ref="W187:W250" si="42">(B187/B7)^(1/15)-1</f>
        <v>2.4404571811753595E-2</v>
      </c>
      <c r="X187" s="6">
        <f t="shared" ref="X187:X250" si="43">(C187/C7)^(1/15)-1</f>
        <v>6.0497858129280768E-2</v>
      </c>
      <c r="Y187" s="6">
        <f t="shared" ref="Y187:Y250" si="44">W187-X187</f>
        <v>-3.6093286317527173E-2</v>
      </c>
    </row>
    <row r="188" spans="1:25" x14ac:dyDescent="0.2">
      <c r="A188" s="9">
        <v>42429</v>
      </c>
      <c r="B188" s="16">
        <v>146.03100000000001</v>
      </c>
      <c r="C188" s="16">
        <v>275.58300000000003</v>
      </c>
      <c r="D188" s="2"/>
      <c r="E188" s="5">
        <f t="shared" si="28"/>
        <v>-8.1277131173324801E-2</v>
      </c>
      <c r="F188" s="5">
        <f t="shared" si="29"/>
        <v>-0.20938298806255318</v>
      </c>
      <c r="G188" s="5">
        <f t="shared" si="30"/>
        <v>0.12810585688922838</v>
      </c>
      <c r="H188" s="5">
        <f t="shared" si="36"/>
        <v>0.61583402489626571</v>
      </c>
      <c r="I188" s="5">
        <f t="shared" si="37"/>
        <v>-3.7432762836185796E-2</v>
      </c>
      <c r="J188" s="5">
        <f t="shared" si="26"/>
        <v>0.6532667877324515</v>
      </c>
      <c r="K188" s="5">
        <f t="shared" si="38"/>
        <v>0.10072631633932438</v>
      </c>
      <c r="L188" s="5">
        <f t="shared" si="39"/>
        <v>-7.6012350696207376E-3</v>
      </c>
      <c r="M188" s="5">
        <f t="shared" si="27"/>
        <v>0.10832755140894512</v>
      </c>
      <c r="N188" s="5">
        <f t="shared" si="31"/>
        <v>0.59582768719674806</v>
      </c>
      <c r="O188" s="5">
        <f t="shared" si="32"/>
        <v>0.31578369397070349</v>
      </c>
      <c r="P188" s="5">
        <f t="shared" si="33"/>
        <v>0.28004399322604456</v>
      </c>
      <c r="Q188" s="5">
        <f t="shared" si="34"/>
        <v>4.7848749805169843E-2</v>
      </c>
      <c r="R188" s="5">
        <f t="shared" si="35"/>
        <v>2.7823279661263411E-2</v>
      </c>
      <c r="S188" s="6">
        <f t="shared" si="21"/>
        <v>2.0025470143906432E-2</v>
      </c>
      <c r="T188" s="6">
        <f t="shared" ref="T188:U188" si="45">B188/B8-1</f>
        <v>0.53308557210796526</v>
      </c>
      <c r="U188" s="6">
        <f t="shared" si="45"/>
        <v>1.574675810007848</v>
      </c>
      <c r="V188" s="6">
        <f t="shared" si="41"/>
        <v>-1.0415902378998827</v>
      </c>
      <c r="W188" s="6">
        <f t="shared" si="42"/>
        <v>2.8895086147809002E-2</v>
      </c>
      <c r="X188" s="6">
        <f t="shared" si="43"/>
        <v>6.5078219294023132E-2</v>
      </c>
      <c r="Y188" s="6">
        <f t="shared" si="44"/>
        <v>-3.618313314621413E-2</v>
      </c>
    </row>
    <row r="189" spans="1:25" x14ac:dyDescent="0.2">
      <c r="A189" s="9">
        <v>42460</v>
      </c>
      <c r="B189" s="16">
        <v>148.68799999999999</v>
      </c>
      <c r="C189" s="16">
        <v>297.53699999999998</v>
      </c>
      <c r="D189" s="2"/>
      <c r="E189" s="5">
        <f t="shared" si="28"/>
        <v>-9.0053426191685659E-2</v>
      </c>
      <c r="F189" s="5">
        <f t="shared" si="29"/>
        <v>-0.17087124325981251</v>
      </c>
      <c r="G189" s="5">
        <f t="shared" si="30"/>
        <v>8.0817817068126852E-2</v>
      </c>
      <c r="H189" s="5">
        <f t="shared" si="36"/>
        <v>0.70721289641077445</v>
      </c>
      <c r="I189" s="5">
        <f t="shared" si="37"/>
        <v>8.4735134915281396E-3</v>
      </c>
      <c r="J189" s="5">
        <f t="shared" si="26"/>
        <v>0.69873938291924631</v>
      </c>
      <c r="K189" s="5">
        <f t="shared" si="38"/>
        <v>0.11290357256622885</v>
      </c>
      <c r="L189" s="5">
        <f t="shared" si="39"/>
        <v>1.6889876950163529E-3</v>
      </c>
      <c r="M189" s="5">
        <f t="shared" si="27"/>
        <v>0.1112145848712125</v>
      </c>
      <c r="N189" s="5">
        <f t="shared" si="31"/>
        <v>0.61377079783366062</v>
      </c>
      <c r="O189" s="5">
        <f t="shared" si="32"/>
        <v>0.42933936703752806</v>
      </c>
      <c r="P189" s="5">
        <f t="shared" si="33"/>
        <v>0.18443143079613256</v>
      </c>
      <c r="Q189" s="5">
        <f t="shared" si="34"/>
        <v>4.9021007153359442E-2</v>
      </c>
      <c r="R189" s="5">
        <f t="shared" si="35"/>
        <v>3.6366904066056804E-2</v>
      </c>
      <c r="S189" s="6">
        <f t="shared" si="21"/>
        <v>1.2654103087302637E-2</v>
      </c>
      <c r="T189" s="6">
        <f t="shared" ref="T189:U189" si="46">B189/B9-1</f>
        <v>0.60632643360269656</v>
      </c>
      <c r="U189" s="6">
        <f t="shared" si="46"/>
        <v>1.9646970904742922</v>
      </c>
      <c r="V189" s="6">
        <f t="shared" si="41"/>
        <v>-1.3583706568715956</v>
      </c>
      <c r="W189" s="6">
        <f t="shared" si="42"/>
        <v>3.2101130480755691E-2</v>
      </c>
      <c r="X189" s="6">
        <f t="shared" si="43"/>
        <v>7.5140830053445296E-2</v>
      </c>
      <c r="Y189" s="6">
        <f t="shared" si="44"/>
        <v>-4.3039699572689605E-2</v>
      </c>
    </row>
    <row r="190" spans="1:25" x14ac:dyDescent="0.2">
      <c r="A190" s="9">
        <v>42489</v>
      </c>
      <c r="B190" s="16">
        <v>150.27600000000001</v>
      </c>
      <c r="C190" s="16">
        <v>297.63900000000001</v>
      </c>
      <c r="D190" s="2"/>
      <c r="E190" s="5">
        <f t="shared" si="28"/>
        <v>-6.2462567378718359E-2</v>
      </c>
      <c r="F190" s="5">
        <f t="shared" si="29"/>
        <v>-0.1964433237401525</v>
      </c>
      <c r="G190" s="5">
        <f t="shared" si="30"/>
        <v>0.13398075636143414</v>
      </c>
      <c r="H190" s="5">
        <f t="shared" si="36"/>
        <v>0.73037330446998139</v>
      </c>
      <c r="I190" s="5">
        <f t="shared" si="37"/>
        <v>2.2937466705617693E-2</v>
      </c>
      <c r="J190" s="5">
        <f t="shared" si="26"/>
        <v>0.7074358377643637</v>
      </c>
      <c r="K190" s="5">
        <f t="shared" si="38"/>
        <v>0.11590689563941603</v>
      </c>
      <c r="L190" s="5">
        <f t="shared" si="39"/>
        <v>4.5459732746171433E-3</v>
      </c>
      <c r="M190" s="5">
        <f t="shared" si="27"/>
        <v>0.11136092236479889</v>
      </c>
      <c r="N190" s="5">
        <f t="shared" ref="N190:N221" si="47">B190/B70-1</f>
        <v>0.64769089075040598</v>
      </c>
      <c r="O190" s="5">
        <f t="shared" ref="O190:O221" si="48">C190/C70-1</f>
        <v>0.38937565643599026</v>
      </c>
      <c r="P190" s="5">
        <f t="shared" ref="P190:P221" si="49">N190-O190</f>
        <v>0.25831523431441572</v>
      </c>
      <c r="Q190" s="5">
        <f t="shared" ref="Q190:Q221" si="50">(B190/B70)^(1/10)-1</f>
        <v>5.1205377965592547E-2</v>
      </c>
      <c r="R190" s="5">
        <f t="shared" ref="R190:R221" si="51">(C190/C70)^(1/10)-1</f>
        <v>3.3432150555357865E-2</v>
      </c>
      <c r="S190" s="6">
        <f t="shared" si="21"/>
        <v>1.7773227410234682E-2</v>
      </c>
      <c r="T190" s="6">
        <f t="shared" ref="T190:U190" si="52">B190/B10-1</f>
        <v>0.51637706605315747</v>
      </c>
      <c r="U190" s="6">
        <f t="shared" si="52"/>
        <v>1.8345491600319987</v>
      </c>
      <c r="V190" s="6">
        <f t="shared" si="41"/>
        <v>-1.3181720939788413</v>
      </c>
      <c r="W190" s="6">
        <f t="shared" si="42"/>
        <v>2.8143688468497352E-2</v>
      </c>
      <c r="X190" s="6">
        <f t="shared" si="43"/>
        <v>7.1927961044819577E-2</v>
      </c>
      <c r="Y190" s="6">
        <f t="shared" si="44"/>
        <v>-4.3784272576322225E-2</v>
      </c>
    </row>
    <row r="191" spans="1:25" x14ac:dyDescent="0.2">
      <c r="A191" s="9">
        <v>42521</v>
      </c>
      <c r="B191" s="16">
        <v>155.47800000000001</v>
      </c>
      <c r="C191" s="16">
        <v>294.79899999999998</v>
      </c>
      <c r="D191" s="2"/>
      <c r="E191" s="5">
        <f t="shared" si="28"/>
        <v>-5.4218296622077777E-2</v>
      </c>
      <c r="F191" s="5">
        <f t="shared" si="29"/>
        <v>-0.18881340168456617</v>
      </c>
      <c r="G191" s="5">
        <f t="shared" si="30"/>
        <v>0.1345951050624884</v>
      </c>
      <c r="H191" s="5">
        <f t="shared" si="36"/>
        <v>0.77150605017888485</v>
      </c>
      <c r="I191" s="5">
        <f t="shared" si="37"/>
        <v>8.2079624075321878E-3</v>
      </c>
      <c r="J191" s="5">
        <f t="shared" si="26"/>
        <v>0.76329808777135266</v>
      </c>
      <c r="K191" s="5">
        <f t="shared" si="38"/>
        <v>0.12116240882600793</v>
      </c>
      <c r="L191" s="5">
        <f t="shared" si="39"/>
        <v>1.6362292210323481E-3</v>
      </c>
      <c r="M191" s="5">
        <f t="shared" si="27"/>
        <v>0.11952617960497558</v>
      </c>
      <c r="N191" s="5">
        <f t="shared" si="47"/>
        <v>0.79978468982601547</v>
      </c>
      <c r="O191" s="5">
        <f t="shared" si="48"/>
        <v>0.56746280719291331</v>
      </c>
      <c r="P191" s="5">
        <f t="shared" si="49"/>
        <v>0.23232188263310216</v>
      </c>
      <c r="Q191" s="5">
        <f t="shared" si="50"/>
        <v>6.0527795089140746E-2</v>
      </c>
      <c r="R191" s="5">
        <f t="shared" si="51"/>
        <v>4.5971194534387028E-2</v>
      </c>
      <c r="S191" s="6">
        <f t="shared" ref="S191:S236" si="53">Q191-R191</f>
        <v>1.4556600554753718E-2</v>
      </c>
      <c r="T191" s="6">
        <f t="shared" ref="T191:U191" si="54">B191/B11-1</f>
        <v>0.51974976785103366</v>
      </c>
      <c r="U191" s="6">
        <f t="shared" si="54"/>
        <v>1.6534085795035192</v>
      </c>
      <c r="V191" s="6">
        <f t="shared" si="41"/>
        <v>-1.1336588116524855</v>
      </c>
      <c r="W191" s="6">
        <f t="shared" si="42"/>
        <v>2.8295982514941365E-2</v>
      </c>
      <c r="X191" s="6">
        <f t="shared" si="43"/>
        <v>6.7219147675466218E-2</v>
      </c>
      <c r="Y191" s="6">
        <f t="shared" si="44"/>
        <v>-3.8923165160524853E-2</v>
      </c>
    </row>
    <row r="192" spans="1:25" x14ac:dyDescent="0.2">
      <c r="A192" s="9">
        <v>42551</v>
      </c>
      <c r="B192" s="16">
        <v>154.054</v>
      </c>
      <c r="C192" s="16">
        <v>307.21600000000001</v>
      </c>
      <c r="D192" s="2"/>
      <c r="E192" s="5">
        <f t="shared" si="28"/>
        <v>-2.4949998734145162E-2</v>
      </c>
      <c r="F192" s="5">
        <f t="shared" si="29"/>
        <v>-0.11797604419077368</v>
      </c>
      <c r="G192" s="5">
        <f t="shared" si="30"/>
        <v>9.3026045456628514E-2</v>
      </c>
      <c r="H192" s="5">
        <f t="shared" si="36"/>
        <v>0.79868765178404644</v>
      </c>
      <c r="I192" s="5">
        <f t="shared" si="37"/>
        <v>7.6183670323819008E-2</v>
      </c>
      <c r="J192" s="5">
        <f t="shared" si="26"/>
        <v>0.72250398146022743</v>
      </c>
      <c r="K192" s="5">
        <f t="shared" si="38"/>
        <v>0.12458205878535278</v>
      </c>
      <c r="L192" s="5">
        <f t="shared" si="39"/>
        <v>1.4792571850404945E-2</v>
      </c>
      <c r="M192" s="5">
        <f t="shared" si="27"/>
        <v>0.10978948693494783</v>
      </c>
      <c r="N192" s="5">
        <f t="shared" si="47"/>
        <v>0.77575673744150109</v>
      </c>
      <c r="O192" s="5">
        <f t="shared" si="48"/>
        <v>0.63009577375109438</v>
      </c>
      <c r="P192" s="5">
        <f t="shared" si="49"/>
        <v>0.14566096369040671</v>
      </c>
      <c r="Q192" s="5">
        <f t="shared" si="50"/>
        <v>5.9103363108786722E-2</v>
      </c>
      <c r="R192" s="5">
        <f t="shared" si="51"/>
        <v>5.0077401324278403E-2</v>
      </c>
      <c r="S192" s="6">
        <f t="shared" si="53"/>
        <v>9.0259617845083184E-3</v>
      </c>
      <c r="T192" s="6">
        <f t="shared" ref="T192:U192" si="55">B192/B12-1</f>
        <v>0.55283848076768005</v>
      </c>
      <c r="U192" s="6">
        <f t="shared" si="55"/>
        <v>1.8206691395203647</v>
      </c>
      <c r="V192" s="6">
        <f t="shared" si="41"/>
        <v>-1.2678306587526846</v>
      </c>
      <c r="W192" s="6">
        <f t="shared" si="42"/>
        <v>2.9773596585873419E-2</v>
      </c>
      <c r="X192" s="6">
        <f t="shared" si="43"/>
        <v>7.1577229456033953E-2</v>
      </c>
      <c r="Y192" s="6">
        <f t="shared" si="44"/>
        <v>-4.1803632870160534E-2</v>
      </c>
    </row>
    <row r="193" spans="1:25" x14ac:dyDescent="0.2">
      <c r="A193" s="9">
        <v>42580</v>
      </c>
      <c r="B193" s="16">
        <v>159.51400000000001</v>
      </c>
      <c r="C193" s="16">
        <v>320.56900000000002</v>
      </c>
      <c r="D193" s="2"/>
      <c r="E193" s="5">
        <f t="shared" si="28"/>
        <v>-1.6517358948906602E-2</v>
      </c>
      <c r="F193" s="5">
        <f t="shared" si="29"/>
        <v>-1.9387776951854674E-2</v>
      </c>
      <c r="G193" s="5">
        <f t="shared" si="30"/>
        <v>2.8704180029480719E-3</v>
      </c>
      <c r="H193" s="5">
        <f t="shared" si="36"/>
        <v>0.88001932890968471</v>
      </c>
      <c r="I193" s="5">
        <f t="shared" si="37"/>
        <v>0.11797016132969707</v>
      </c>
      <c r="J193" s="5">
        <f t="shared" si="26"/>
        <v>0.76204916757998764</v>
      </c>
      <c r="K193" s="5">
        <f t="shared" si="38"/>
        <v>0.13457304870773079</v>
      </c>
      <c r="L193" s="5">
        <f t="shared" si="39"/>
        <v>2.2553506856265004E-2</v>
      </c>
      <c r="M193" s="5">
        <f t="shared" si="27"/>
        <v>0.11201954185146579</v>
      </c>
      <c r="N193" s="5">
        <f t="shared" si="47"/>
        <v>0.82372579059291628</v>
      </c>
      <c r="O193" s="5">
        <f t="shared" si="48"/>
        <v>0.67398955613577027</v>
      </c>
      <c r="P193" s="5">
        <f t="shared" si="49"/>
        <v>0.14973623445714601</v>
      </c>
      <c r="Q193" s="5">
        <f t="shared" si="50"/>
        <v>6.1930156473528175E-2</v>
      </c>
      <c r="R193" s="5">
        <f t="shared" si="51"/>
        <v>5.2871268264520488E-2</v>
      </c>
      <c r="S193" s="6">
        <f t="shared" si="53"/>
        <v>9.0588882090076872E-3</v>
      </c>
      <c r="T193" s="6">
        <f t="shared" ref="T193:U193" si="56">B193/B13-1</f>
        <v>0.68432500923921658</v>
      </c>
      <c r="U193" s="6">
        <f t="shared" si="56"/>
        <v>2.2487357486698762</v>
      </c>
      <c r="V193" s="6">
        <f t="shared" si="41"/>
        <v>-1.5644107394306597</v>
      </c>
      <c r="W193" s="6">
        <f t="shared" si="42"/>
        <v>3.5368766820680131E-2</v>
      </c>
      <c r="X193" s="6">
        <f t="shared" si="43"/>
        <v>8.1718587763701223E-2</v>
      </c>
      <c r="Y193" s="6">
        <f t="shared" si="44"/>
        <v>-4.6349820943021092E-2</v>
      </c>
    </row>
    <row r="194" spans="1:25" x14ac:dyDescent="0.2">
      <c r="A194" s="9">
        <v>42613</v>
      </c>
      <c r="B194" s="16">
        <v>160.292</v>
      </c>
      <c r="C194" s="16">
        <v>329.863</v>
      </c>
      <c r="D194" s="2"/>
      <c r="E194" s="5">
        <f t="shared" si="28"/>
        <v>7.3300077002912634E-2</v>
      </c>
      <c r="F194" s="5">
        <f t="shared" si="29"/>
        <v>0.12509806061680995</v>
      </c>
      <c r="G194" s="5">
        <f t="shared" si="30"/>
        <v>-5.1797983613897314E-2</v>
      </c>
      <c r="H194" s="5">
        <f t="shared" ref="H194:H225" si="57">B194/B134-1</f>
        <v>1.0363590167058376</v>
      </c>
      <c r="I194" s="5">
        <f t="shared" ref="I194:I225" si="58">C194/C134-1</f>
        <v>0.26573909573345511</v>
      </c>
      <c r="J194" s="5">
        <f t="shared" si="26"/>
        <v>0.77061992097238252</v>
      </c>
      <c r="K194" s="5">
        <f t="shared" ref="K194:K225" si="59">(B194/B134)^(1/5)-1</f>
        <v>0.15284486530415298</v>
      </c>
      <c r="L194" s="5">
        <f t="shared" ref="L194:L225" si="60">(C194/C134)^(1/5)-1</f>
        <v>4.8259577195629122E-2</v>
      </c>
      <c r="M194" s="5">
        <f t="shared" si="27"/>
        <v>0.10458528810852386</v>
      </c>
      <c r="N194" s="5">
        <f t="shared" si="47"/>
        <v>0.79171277511373428</v>
      </c>
      <c r="O194" s="5">
        <f t="shared" si="48"/>
        <v>0.68486566554295636</v>
      </c>
      <c r="P194" s="5">
        <f t="shared" si="49"/>
        <v>0.10684710957077792</v>
      </c>
      <c r="Q194" s="5">
        <f t="shared" si="50"/>
        <v>6.0051192740661508E-2</v>
      </c>
      <c r="R194" s="5">
        <f t="shared" si="51"/>
        <v>5.3553339453900062E-2</v>
      </c>
      <c r="S194" s="6">
        <f t="shared" si="53"/>
        <v>6.4978532867614458E-3</v>
      </c>
      <c r="T194" s="6">
        <f t="shared" ref="T194:U194" si="61">B194/B14-1</f>
        <v>0.84602273381626381</v>
      </c>
      <c r="U194" s="6">
        <f t="shared" si="61"/>
        <v>2.5056751758879421</v>
      </c>
      <c r="V194" s="6">
        <f t="shared" si="41"/>
        <v>-1.6596524420716783</v>
      </c>
      <c r="W194" s="6">
        <f t="shared" si="42"/>
        <v>4.1715524296989104E-2</v>
      </c>
      <c r="X194" s="6">
        <f t="shared" si="43"/>
        <v>8.7221699012290488E-2</v>
      </c>
      <c r="Y194" s="6">
        <f t="shared" si="44"/>
        <v>-4.5506174715301384E-2</v>
      </c>
    </row>
    <row r="195" spans="1:25" x14ac:dyDescent="0.2">
      <c r="A195" s="9">
        <v>42643</v>
      </c>
      <c r="B195" s="16">
        <v>159.702</v>
      </c>
      <c r="C195" s="16">
        <v>331.11700000000002</v>
      </c>
      <c r="D195" s="2"/>
      <c r="E195" s="5">
        <f t="shared" si="28"/>
        <v>0.10609208776595747</v>
      </c>
      <c r="F195" s="5">
        <f t="shared" si="29"/>
        <v>0.15998654750936248</v>
      </c>
      <c r="G195" s="5">
        <f t="shared" si="30"/>
        <v>-5.389445974340501E-2</v>
      </c>
      <c r="H195" s="5">
        <f t="shared" si="57"/>
        <v>1.0693488824101069</v>
      </c>
      <c r="I195" s="5">
        <f t="shared" si="58"/>
        <v>0.38605891389797042</v>
      </c>
      <c r="J195" s="5">
        <f t="shared" ref="J195:J258" si="62">H195-I195</f>
        <v>0.68328996851213653</v>
      </c>
      <c r="K195" s="5">
        <f t="shared" si="59"/>
        <v>0.1565562060604786</v>
      </c>
      <c r="L195" s="5">
        <f t="shared" si="60"/>
        <v>6.7471621035124496E-2</v>
      </c>
      <c r="M195" s="5">
        <f t="shared" ref="M195:M258" si="63">K195-L195</f>
        <v>8.9084585025354102E-2</v>
      </c>
      <c r="N195" s="5">
        <f t="shared" si="47"/>
        <v>0.74573955247537738</v>
      </c>
      <c r="O195" s="5">
        <f t="shared" si="48"/>
        <v>0.65987577888842663</v>
      </c>
      <c r="P195" s="5">
        <f t="shared" si="49"/>
        <v>8.5863773586950742E-2</v>
      </c>
      <c r="Q195" s="5">
        <f t="shared" si="50"/>
        <v>5.7299301189922103E-2</v>
      </c>
      <c r="R195" s="5">
        <f t="shared" si="51"/>
        <v>5.1980183075456265E-2</v>
      </c>
      <c r="S195" s="6">
        <f t="shared" si="53"/>
        <v>5.3191181144658373E-3</v>
      </c>
      <c r="T195" s="6">
        <f t="shared" ref="T195:U195" si="64">B195/B15-1</f>
        <v>1.0224659338432702</v>
      </c>
      <c r="U195" s="6">
        <f t="shared" si="64"/>
        <v>3.1748663506152921</v>
      </c>
      <c r="V195" s="6">
        <f t="shared" si="41"/>
        <v>-2.1524004167720219</v>
      </c>
      <c r="W195" s="6">
        <f t="shared" si="42"/>
        <v>4.8074322445243123E-2</v>
      </c>
      <c r="X195" s="6">
        <f t="shared" si="43"/>
        <v>9.9958175047606845E-2</v>
      </c>
      <c r="Y195" s="6">
        <f t="shared" si="44"/>
        <v>-5.1883852602363723E-2</v>
      </c>
    </row>
    <row r="196" spans="1:25" x14ac:dyDescent="0.2">
      <c r="A196" s="9">
        <v>42674</v>
      </c>
      <c r="B196" s="16">
        <v>160.55500000000001</v>
      </c>
      <c r="C196" s="16">
        <v>340.26299999999998</v>
      </c>
      <c r="D196" s="2"/>
      <c r="E196" s="5">
        <f t="shared" si="28"/>
        <v>1.964283446164794E-2</v>
      </c>
      <c r="F196" s="5">
        <f t="shared" si="29"/>
        <v>0.10109636207130879</v>
      </c>
      <c r="G196" s="5">
        <f t="shared" si="30"/>
        <v>-8.1453527609660847E-2</v>
      </c>
      <c r="H196" s="5">
        <f t="shared" si="57"/>
        <v>0.95999560525416294</v>
      </c>
      <c r="I196" s="5">
        <f t="shared" si="58"/>
        <v>0.30752707178923577</v>
      </c>
      <c r="J196" s="5">
        <f t="shared" si="62"/>
        <v>0.65246853346492717</v>
      </c>
      <c r="K196" s="5">
        <f t="shared" si="59"/>
        <v>0.1440658428091961</v>
      </c>
      <c r="L196" s="5">
        <f t="shared" si="60"/>
        <v>5.5091533049424601E-2</v>
      </c>
      <c r="M196" s="5">
        <f t="shared" si="63"/>
        <v>8.8974309759771497E-2</v>
      </c>
      <c r="N196" s="5">
        <f t="shared" si="47"/>
        <v>0.70576361221779549</v>
      </c>
      <c r="O196" s="5">
        <f t="shared" si="48"/>
        <v>0.64072309606241484</v>
      </c>
      <c r="P196" s="5">
        <f t="shared" si="49"/>
        <v>6.5040516155380645E-2</v>
      </c>
      <c r="Q196" s="5">
        <f t="shared" si="50"/>
        <v>5.4852859663165665E-2</v>
      </c>
      <c r="R196" s="5">
        <f t="shared" si="51"/>
        <v>5.0759993506454659E-2</v>
      </c>
      <c r="S196" s="6">
        <f t="shared" si="53"/>
        <v>4.0928661567110058E-3</v>
      </c>
      <c r="T196" s="6">
        <f t="shared" ref="T196:U196" si="65">B196/B16-1</f>
        <v>0.9732686044367973</v>
      </c>
      <c r="U196" s="6">
        <f t="shared" si="65"/>
        <v>2.9953384606352369</v>
      </c>
      <c r="V196" s="6">
        <f t="shared" si="41"/>
        <v>-2.0220698561984394</v>
      </c>
      <c r="W196" s="6">
        <f t="shared" si="42"/>
        <v>4.6355063810243902E-2</v>
      </c>
      <c r="X196" s="6">
        <f t="shared" si="43"/>
        <v>9.6739718435678634E-2</v>
      </c>
      <c r="Y196" s="6">
        <f t="shared" si="44"/>
        <v>-5.0384654625434733E-2</v>
      </c>
    </row>
    <row r="197" spans="1:25" x14ac:dyDescent="0.2">
      <c r="A197" s="9">
        <v>42704</v>
      </c>
      <c r="B197" s="16">
        <v>168.298</v>
      </c>
      <c r="C197" s="16">
        <v>335.43299999999999</v>
      </c>
      <c r="D197" s="2"/>
      <c r="E197" s="5">
        <f t="shared" si="28"/>
        <v>2.7002617880919955E-2</v>
      </c>
      <c r="F197" s="5">
        <f t="shared" si="29"/>
        <v>7.993432172695214E-2</v>
      </c>
      <c r="G197" s="5">
        <f t="shared" si="30"/>
        <v>-5.2931703846032185E-2</v>
      </c>
      <c r="H197" s="5">
        <f t="shared" si="57"/>
        <v>1.0324863533162647</v>
      </c>
      <c r="I197" s="5">
        <f t="shared" si="58"/>
        <v>0.33283400021456755</v>
      </c>
      <c r="J197" s="5">
        <f t="shared" si="62"/>
        <v>0.69965235310169716</v>
      </c>
      <c r="K197" s="5">
        <f t="shared" si="59"/>
        <v>0.15240604482416353</v>
      </c>
      <c r="L197" s="5">
        <f t="shared" si="60"/>
        <v>5.9144493330035353E-2</v>
      </c>
      <c r="M197" s="5">
        <f t="shared" si="63"/>
        <v>9.3261551494128181E-2</v>
      </c>
      <c r="N197" s="5">
        <f t="shared" si="47"/>
        <v>0.81255990780928578</v>
      </c>
      <c r="O197" s="5">
        <f t="shared" si="48"/>
        <v>0.56357152845755842</v>
      </c>
      <c r="P197" s="5">
        <f t="shared" si="49"/>
        <v>0.24898837935172735</v>
      </c>
      <c r="Q197" s="5">
        <f t="shared" si="50"/>
        <v>6.1278184346092113E-2</v>
      </c>
      <c r="R197" s="5">
        <f t="shared" si="51"/>
        <v>4.5711238154239719E-2</v>
      </c>
      <c r="S197" s="6">
        <f t="shared" si="53"/>
        <v>1.5566946191852393E-2</v>
      </c>
      <c r="T197" s="6">
        <f t="shared" ref="T197:U197" si="66">B197/B17-1</f>
        <v>0.94157889272158846</v>
      </c>
      <c r="U197" s="6">
        <f t="shared" si="66"/>
        <v>2.5453161827655819</v>
      </c>
      <c r="V197" s="6">
        <f t="shared" si="41"/>
        <v>-1.6037372900439935</v>
      </c>
      <c r="W197" s="6">
        <f t="shared" si="42"/>
        <v>4.5226317375558711E-2</v>
      </c>
      <c r="X197" s="6">
        <f t="shared" si="43"/>
        <v>8.8037001383194591E-2</v>
      </c>
      <c r="Y197" s="6">
        <f t="shared" si="44"/>
        <v>-4.281068400763588E-2</v>
      </c>
    </row>
    <row r="198" spans="1:25" x14ac:dyDescent="0.2">
      <c r="A198" s="9">
        <v>42734</v>
      </c>
      <c r="B198" s="16">
        <v>173.31399999999999</v>
      </c>
      <c r="C198" s="16">
        <v>338.10199999999998</v>
      </c>
      <c r="D198" s="2"/>
      <c r="E198" s="5">
        <f t="shared" si="28"/>
        <v>0.10726789501929401</v>
      </c>
      <c r="F198" s="5">
        <f t="shared" si="29"/>
        <v>0.14512638313581916</v>
      </c>
      <c r="G198" s="5">
        <f t="shared" si="30"/>
        <v>-3.7858488116525146E-2</v>
      </c>
      <c r="H198" s="5">
        <f t="shared" si="57"/>
        <v>1.0195530075275583</v>
      </c>
      <c r="I198" s="5">
        <f t="shared" si="58"/>
        <v>0.31134201350507484</v>
      </c>
      <c r="J198" s="5">
        <f t="shared" si="62"/>
        <v>0.70821099402248344</v>
      </c>
      <c r="K198" s="5">
        <f t="shared" si="59"/>
        <v>0.15093567351839687</v>
      </c>
      <c r="L198" s="5">
        <f t="shared" si="60"/>
        <v>5.570649902688074E-2</v>
      </c>
      <c r="M198" s="5">
        <f t="shared" si="63"/>
        <v>9.5229174491516133E-2</v>
      </c>
      <c r="N198" s="5">
        <f t="shared" si="47"/>
        <v>0.81987525463594935</v>
      </c>
      <c r="O198" s="5">
        <f t="shared" si="48"/>
        <v>0.50025514392335912</v>
      </c>
      <c r="P198" s="5">
        <f t="shared" si="49"/>
        <v>0.31962011071259022</v>
      </c>
      <c r="Q198" s="5">
        <f t="shared" si="50"/>
        <v>6.1705731810687503E-2</v>
      </c>
      <c r="R198" s="5">
        <f t="shared" si="51"/>
        <v>4.1397456084285578E-2</v>
      </c>
      <c r="S198" s="6">
        <f t="shared" si="53"/>
        <v>2.0308275726401925E-2</v>
      </c>
      <c r="T198" s="6">
        <f t="shared" ref="T198:U198" si="67">B198/B18-1</f>
        <v>0.97616930058607543</v>
      </c>
      <c r="U198" s="6">
        <f t="shared" si="67"/>
        <v>2.2926453975302867</v>
      </c>
      <c r="V198" s="6">
        <f t="shared" si="41"/>
        <v>-1.3164760969442113</v>
      </c>
      <c r="W198" s="6">
        <f t="shared" si="42"/>
        <v>4.6457536021601298E-2</v>
      </c>
      <c r="X198" s="6">
        <f t="shared" si="43"/>
        <v>8.2687187682720209E-2</v>
      </c>
      <c r="Y198" s="6">
        <f t="shared" si="44"/>
        <v>-3.6229651661118911E-2</v>
      </c>
    </row>
    <row r="199" spans="1:25" x14ac:dyDescent="0.2">
      <c r="A199" s="9">
        <v>42766</v>
      </c>
      <c r="B199" s="16">
        <v>173.23400000000001</v>
      </c>
      <c r="C199" s="16">
        <v>348.041</v>
      </c>
      <c r="D199" s="2"/>
      <c r="E199" s="5">
        <f t="shared" si="28"/>
        <v>0.17257577603595564</v>
      </c>
      <c r="F199" s="5">
        <f t="shared" si="29"/>
        <v>0.25563616816327128</v>
      </c>
      <c r="G199" s="5">
        <f t="shared" si="30"/>
        <v>-8.3060392127315641E-2</v>
      </c>
      <c r="H199" s="5">
        <f t="shared" si="57"/>
        <v>0.9383042048022916</v>
      </c>
      <c r="I199" s="5">
        <f t="shared" si="58"/>
        <v>0.22255631702630652</v>
      </c>
      <c r="J199" s="5">
        <f t="shared" si="62"/>
        <v>0.71574788777598508</v>
      </c>
      <c r="K199" s="5">
        <f t="shared" si="59"/>
        <v>0.14152226737412321</v>
      </c>
      <c r="L199" s="5">
        <f t="shared" si="60"/>
        <v>4.1007299567322741E-2</v>
      </c>
      <c r="M199" s="5">
        <f t="shared" si="63"/>
        <v>0.10051496780680047</v>
      </c>
      <c r="N199" s="5">
        <f t="shared" si="47"/>
        <v>0.77163486122190195</v>
      </c>
      <c r="O199" s="5">
        <f t="shared" si="48"/>
        <v>0.5381124103978292</v>
      </c>
      <c r="P199" s="5">
        <f t="shared" si="49"/>
        <v>0.23352245082407275</v>
      </c>
      <c r="Q199" s="5">
        <f t="shared" si="50"/>
        <v>5.8857267486016163E-2</v>
      </c>
      <c r="R199" s="5">
        <f t="shared" si="51"/>
        <v>4.3995934932217651E-2</v>
      </c>
      <c r="S199" s="6">
        <f t="shared" si="53"/>
        <v>1.4861332553798512E-2</v>
      </c>
      <c r="T199" s="6">
        <f t="shared" ref="T199:U199" si="68">B199/B19-1</f>
        <v>0.96968732234223998</v>
      </c>
      <c r="U199" s="6">
        <f t="shared" si="68"/>
        <v>2.1701765252400125</v>
      </c>
      <c r="V199" s="6">
        <f t="shared" si="41"/>
        <v>-1.2004892028977725</v>
      </c>
      <c r="W199" s="6">
        <f t="shared" si="42"/>
        <v>4.6228354581288933E-2</v>
      </c>
      <c r="X199" s="6">
        <f t="shared" si="43"/>
        <v>7.9954760143002401E-2</v>
      </c>
      <c r="Y199" s="6">
        <f t="shared" si="44"/>
        <v>-3.3726405561713468E-2</v>
      </c>
    </row>
    <row r="200" spans="1:25" x14ac:dyDescent="0.2">
      <c r="A200" s="9">
        <v>42794</v>
      </c>
      <c r="B200" s="16">
        <v>181.07300000000001</v>
      </c>
      <c r="C200" s="16">
        <v>364.80500000000001</v>
      </c>
      <c r="D200" s="2"/>
      <c r="E200" s="5">
        <f t="shared" si="28"/>
        <v>0.23996274763577596</v>
      </c>
      <c r="F200" s="5">
        <f t="shared" si="29"/>
        <v>0.3237572709492238</v>
      </c>
      <c r="G200" s="5">
        <f t="shared" si="30"/>
        <v>-8.3794523313447833E-2</v>
      </c>
      <c r="H200" s="5">
        <f t="shared" si="57"/>
        <v>0.97393494091483901</v>
      </c>
      <c r="I200" s="5">
        <f t="shared" si="58"/>
        <v>0.23548377264429865</v>
      </c>
      <c r="J200" s="5">
        <f t="shared" si="62"/>
        <v>0.73845116827054036</v>
      </c>
      <c r="K200" s="5">
        <f t="shared" si="59"/>
        <v>0.14568853455270392</v>
      </c>
      <c r="L200" s="5">
        <f t="shared" si="60"/>
        <v>4.3199593395614189E-2</v>
      </c>
      <c r="M200" s="5">
        <f t="shared" si="63"/>
        <v>0.10248894115708973</v>
      </c>
      <c r="N200" s="5">
        <f t="shared" si="47"/>
        <v>0.89228759536001689</v>
      </c>
      <c r="O200" s="5">
        <f t="shared" si="48"/>
        <v>0.64865732078780147</v>
      </c>
      <c r="P200" s="5">
        <f t="shared" si="49"/>
        <v>0.24363027457221542</v>
      </c>
      <c r="Q200" s="5">
        <f t="shared" si="50"/>
        <v>6.585644160241122E-2</v>
      </c>
      <c r="R200" s="5">
        <f t="shared" si="51"/>
        <v>5.1267018678410325E-2</v>
      </c>
      <c r="S200" s="6">
        <f t="shared" si="53"/>
        <v>1.4589422924000894E-2</v>
      </c>
      <c r="T200" s="6">
        <f t="shared" ref="T200:U200" si="69">B200/B20-1</f>
        <v>1.0869840830768878</v>
      </c>
      <c r="U200" s="6">
        <f t="shared" si="69"/>
        <v>2.2854363860695082</v>
      </c>
      <c r="V200" s="6">
        <f t="shared" si="41"/>
        <v>-1.1984523029926204</v>
      </c>
      <c r="W200" s="6">
        <f t="shared" si="42"/>
        <v>5.0270762622373066E-2</v>
      </c>
      <c r="X200" s="6">
        <f t="shared" si="43"/>
        <v>8.2528994914573772E-2</v>
      </c>
      <c r="Y200" s="6">
        <f t="shared" si="44"/>
        <v>-3.2258232292200706E-2</v>
      </c>
    </row>
    <row r="201" spans="1:25" x14ac:dyDescent="0.2">
      <c r="A201" s="9">
        <v>42825</v>
      </c>
      <c r="B201" s="16">
        <v>181.81299999999999</v>
      </c>
      <c r="C201" s="16">
        <v>371.584</v>
      </c>
      <c r="D201" s="2"/>
      <c r="E201" s="5">
        <f t="shared" si="28"/>
        <v>0.22278193263746915</v>
      </c>
      <c r="F201" s="5">
        <f t="shared" si="29"/>
        <v>0.24886652752430805</v>
      </c>
      <c r="G201" s="5">
        <f t="shared" si="30"/>
        <v>-2.6084594886838897E-2</v>
      </c>
      <c r="H201" s="5">
        <f t="shared" si="57"/>
        <v>0.94806600235722693</v>
      </c>
      <c r="I201" s="5">
        <f t="shared" si="58"/>
        <v>0.29605898787246754</v>
      </c>
      <c r="J201" s="5">
        <f t="shared" si="62"/>
        <v>0.6520070144847594</v>
      </c>
      <c r="K201" s="5">
        <f t="shared" si="59"/>
        <v>0.14266975790933989</v>
      </c>
      <c r="L201" s="5">
        <f t="shared" si="60"/>
        <v>5.3234201967367722E-2</v>
      </c>
      <c r="M201" s="5">
        <f t="shared" si="63"/>
        <v>8.9435555941972167E-2</v>
      </c>
      <c r="N201" s="5">
        <f t="shared" si="47"/>
        <v>0.88027302342416869</v>
      </c>
      <c r="O201" s="5">
        <f t="shared" si="48"/>
        <v>0.62767695616559571</v>
      </c>
      <c r="P201" s="5">
        <f t="shared" si="49"/>
        <v>0.25259606725857298</v>
      </c>
      <c r="Q201" s="5">
        <f t="shared" si="50"/>
        <v>6.5177763324290483E-2</v>
      </c>
      <c r="R201" s="5">
        <f t="shared" si="51"/>
        <v>4.992148144980102E-2</v>
      </c>
      <c r="S201" s="6">
        <f t="shared" si="53"/>
        <v>1.5256281874489463E-2</v>
      </c>
      <c r="T201" s="6">
        <f t="shared" ref="T201:U201" si="70">B201/B21-1</f>
        <v>1.0242604406738147</v>
      </c>
      <c r="U201" s="6">
        <f t="shared" si="70"/>
        <v>2.1845598759030875</v>
      </c>
      <c r="V201" s="6">
        <f t="shared" si="41"/>
        <v>-1.1602994352292728</v>
      </c>
      <c r="W201" s="6">
        <f t="shared" si="42"/>
        <v>4.813629293966093E-2</v>
      </c>
      <c r="X201" s="6">
        <f t="shared" si="43"/>
        <v>8.028072674371689E-2</v>
      </c>
      <c r="Y201" s="6">
        <f t="shared" si="44"/>
        <v>-3.2144433804055961E-2</v>
      </c>
    </row>
    <row r="202" spans="1:25" x14ac:dyDescent="0.2">
      <c r="A202" s="9">
        <v>42853</v>
      </c>
      <c r="B202" s="16">
        <v>181.21799999999999</v>
      </c>
      <c r="C202" s="16">
        <v>372.95400000000001</v>
      </c>
      <c r="D202" s="2"/>
      <c r="E202" s="5">
        <f t="shared" si="28"/>
        <v>0.20590114189890585</v>
      </c>
      <c r="F202" s="5">
        <f t="shared" si="29"/>
        <v>0.2530414361021236</v>
      </c>
      <c r="G202" s="5">
        <f t="shared" si="30"/>
        <v>-4.7140294203217747E-2</v>
      </c>
      <c r="H202" s="5">
        <f t="shared" si="57"/>
        <v>0.9519808699024106</v>
      </c>
      <c r="I202" s="5">
        <f t="shared" si="58"/>
        <v>0.30851410948666946</v>
      </c>
      <c r="J202" s="5">
        <f t="shared" si="62"/>
        <v>0.64346676041574113</v>
      </c>
      <c r="K202" s="5">
        <f t="shared" si="59"/>
        <v>0.14312865500468286</v>
      </c>
      <c r="L202" s="5">
        <f t="shared" si="60"/>
        <v>5.5250780352380957E-2</v>
      </c>
      <c r="M202" s="5">
        <f t="shared" si="63"/>
        <v>8.7877874652301902E-2</v>
      </c>
      <c r="N202" s="5">
        <f t="shared" si="47"/>
        <v>0.84024371667936015</v>
      </c>
      <c r="O202" s="5">
        <f t="shared" si="48"/>
        <v>0.59905502628261753</v>
      </c>
      <c r="P202" s="5">
        <f t="shared" si="49"/>
        <v>0.24118869039674262</v>
      </c>
      <c r="Q202" s="5">
        <f t="shared" si="50"/>
        <v>6.2888074540693895E-2</v>
      </c>
      <c r="R202" s="5">
        <f t="shared" si="51"/>
        <v>4.806047000368463E-2</v>
      </c>
      <c r="S202" s="6">
        <f t="shared" si="53"/>
        <v>1.4827604537009265E-2</v>
      </c>
      <c r="T202" s="6">
        <f t="shared" ref="T202:U202" si="71">B202/B22-1</f>
        <v>1.1573314603397575</v>
      </c>
      <c r="U202" s="6">
        <f t="shared" si="71"/>
        <v>2.2804179750376021</v>
      </c>
      <c r="V202" s="6">
        <f t="shared" si="41"/>
        <v>-1.1230865146978446</v>
      </c>
      <c r="W202" s="6">
        <f t="shared" si="42"/>
        <v>5.2594569568229721E-2</v>
      </c>
      <c r="X202" s="6">
        <f t="shared" si="43"/>
        <v>8.2418680766986885E-2</v>
      </c>
      <c r="Y202" s="6">
        <f t="shared" si="44"/>
        <v>-2.9824111198757164E-2</v>
      </c>
    </row>
    <row r="203" spans="1:25" x14ac:dyDescent="0.2">
      <c r="A203" s="9">
        <v>42886</v>
      </c>
      <c r="B203" s="16">
        <v>179.20099999999999</v>
      </c>
      <c r="C203" s="16">
        <v>371.84100000000001</v>
      </c>
      <c r="D203" s="2"/>
      <c r="E203" s="5">
        <f t="shared" si="28"/>
        <v>0.15258107256332076</v>
      </c>
      <c r="F203" s="5">
        <f t="shared" si="29"/>
        <v>0.26133738581202803</v>
      </c>
      <c r="G203" s="5">
        <f t="shared" si="30"/>
        <v>-0.10875631324870727</v>
      </c>
      <c r="H203" s="5">
        <f t="shared" si="57"/>
        <v>0.97360103084835714</v>
      </c>
      <c r="I203" s="5">
        <f t="shared" si="58"/>
        <v>0.37269458513607301</v>
      </c>
      <c r="J203" s="5">
        <f t="shared" si="62"/>
        <v>0.60090644571228413</v>
      </c>
      <c r="K203" s="5">
        <f t="shared" si="59"/>
        <v>0.14564977108439403</v>
      </c>
      <c r="L203" s="5">
        <f t="shared" si="60"/>
        <v>6.5405131209448797E-2</v>
      </c>
      <c r="M203" s="5">
        <f t="shared" si="63"/>
        <v>8.0244639874945234E-2</v>
      </c>
      <c r="N203" s="5">
        <f t="shared" si="47"/>
        <v>0.74540761663582344</v>
      </c>
      <c r="O203" s="5">
        <f t="shared" si="48"/>
        <v>0.49919565208626482</v>
      </c>
      <c r="P203" s="5">
        <f t="shared" si="49"/>
        <v>0.24621196454955863</v>
      </c>
      <c r="Q203" s="5">
        <f t="shared" si="50"/>
        <v>5.7279195924895054E-2</v>
      </c>
      <c r="R203" s="5">
        <f t="shared" si="51"/>
        <v>4.132388840458856E-2</v>
      </c>
      <c r="S203" s="6">
        <f t="shared" si="53"/>
        <v>1.5955307520306494E-2</v>
      </c>
      <c r="T203" s="6">
        <f t="shared" ref="T203:U203" si="72">B203/B23-1</f>
        <v>1.2081325857926188</v>
      </c>
      <c r="U203" s="6">
        <f t="shared" si="72"/>
        <v>2.4466742056282675</v>
      </c>
      <c r="V203" s="6">
        <f t="shared" si="41"/>
        <v>-1.2385416198356487</v>
      </c>
      <c r="W203" s="6">
        <f t="shared" si="42"/>
        <v>5.4229123938171364E-2</v>
      </c>
      <c r="X203" s="6">
        <f t="shared" si="43"/>
        <v>8.5992140650293702E-2</v>
      </c>
      <c r="Y203" s="6">
        <f t="shared" si="44"/>
        <v>-3.1763016712122338E-2</v>
      </c>
    </row>
    <row r="204" spans="1:25" x14ac:dyDescent="0.2">
      <c r="A204" s="9">
        <v>42916</v>
      </c>
      <c r="B204" s="16">
        <v>177.35900000000001</v>
      </c>
      <c r="C204" s="16">
        <v>370.29899999999998</v>
      </c>
      <c r="D204" s="2"/>
      <c r="E204" s="5">
        <f t="shared" si="28"/>
        <v>0.15127812325548184</v>
      </c>
      <c r="F204" s="5">
        <f t="shared" si="29"/>
        <v>0.20533761262434247</v>
      </c>
      <c r="G204" s="5">
        <f t="shared" si="30"/>
        <v>-5.4059489368860625E-2</v>
      </c>
      <c r="H204" s="5">
        <f t="shared" si="57"/>
        <v>0.90759881688625987</v>
      </c>
      <c r="I204" s="5">
        <f t="shared" si="58"/>
        <v>0.35090893834979253</v>
      </c>
      <c r="J204" s="5">
        <f t="shared" si="62"/>
        <v>0.55668987853646734</v>
      </c>
      <c r="K204" s="5">
        <f t="shared" si="59"/>
        <v>0.13788247541146892</v>
      </c>
      <c r="L204" s="5">
        <f t="shared" si="60"/>
        <v>6.2001707583029475E-2</v>
      </c>
      <c r="M204" s="5">
        <f t="shared" si="63"/>
        <v>7.5880767828439444E-2</v>
      </c>
      <c r="N204" s="5">
        <f t="shared" si="47"/>
        <v>0.74724159672144075</v>
      </c>
      <c r="O204" s="5">
        <f t="shared" si="48"/>
        <v>0.43131744951915651</v>
      </c>
      <c r="P204" s="5">
        <f t="shared" si="49"/>
        <v>0.31592414720228423</v>
      </c>
      <c r="Q204" s="5">
        <f t="shared" si="50"/>
        <v>5.7390236620450841E-2</v>
      </c>
      <c r="R204" s="5">
        <f t="shared" si="51"/>
        <v>3.6510239071732897E-2</v>
      </c>
      <c r="S204" s="6">
        <f t="shared" si="53"/>
        <v>2.0879997548717943E-2</v>
      </c>
      <c r="T204" s="6">
        <f t="shared" ref="T204:U204" si="73">B204/B24-1</f>
        <v>1.4599029126213594</v>
      </c>
      <c r="U204" s="6">
        <f t="shared" si="73"/>
        <v>2.923822744034247</v>
      </c>
      <c r="V204" s="6">
        <f t="shared" si="41"/>
        <v>-1.4639198314128876</v>
      </c>
      <c r="W204" s="6">
        <f t="shared" si="42"/>
        <v>6.1845174551066417E-2</v>
      </c>
      <c r="X204" s="6">
        <f t="shared" si="43"/>
        <v>9.5419897603670645E-2</v>
      </c>
      <c r="Y204" s="6">
        <f t="shared" si="44"/>
        <v>-3.3574723052604227E-2</v>
      </c>
    </row>
    <row r="205" spans="1:25" x14ac:dyDescent="0.2">
      <c r="A205" s="9">
        <v>42947</v>
      </c>
      <c r="B205" s="16">
        <v>175.68100000000001</v>
      </c>
      <c r="C205" s="16">
        <v>379.57600000000002</v>
      </c>
      <c r="D205" s="2"/>
      <c r="E205" s="5">
        <f t="shared" si="28"/>
        <v>0.10135160550171141</v>
      </c>
      <c r="F205" s="5">
        <f t="shared" si="29"/>
        <v>0.18406957628466891</v>
      </c>
      <c r="G205" s="5">
        <f t="shared" si="30"/>
        <v>-8.2717970782957506E-2</v>
      </c>
      <c r="H205" s="5">
        <f t="shared" si="57"/>
        <v>0.81045374444799401</v>
      </c>
      <c r="I205" s="5">
        <f t="shared" si="58"/>
        <v>0.3181186798533171</v>
      </c>
      <c r="J205" s="5">
        <f t="shared" si="62"/>
        <v>0.49233506459467691</v>
      </c>
      <c r="K205" s="5">
        <f t="shared" si="59"/>
        <v>0.12604951194217096</v>
      </c>
      <c r="L205" s="5">
        <f t="shared" si="60"/>
        <v>5.6795372559560464E-2</v>
      </c>
      <c r="M205" s="5">
        <f t="shared" si="63"/>
        <v>6.9254139382610491E-2</v>
      </c>
      <c r="N205" s="5">
        <f t="shared" si="47"/>
        <v>0.79388970010108961</v>
      </c>
      <c r="O205" s="5">
        <f t="shared" si="48"/>
        <v>0.41252823560495844</v>
      </c>
      <c r="P205" s="5">
        <f t="shared" si="49"/>
        <v>0.38136146449613118</v>
      </c>
      <c r="Q205" s="5">
        <f t="shared" si="50"/>
        <v>6.0179918238755903E-2</v>
      </c>
      <c r="R205" s="5">
        <f t="shared" si="51"/>
        <v>3.5141484489658703E-2</v>
      </c>
      <c r="S205" s="6">
        <f t="shared" si="53"/>
        <v>2.50384337490972E-2</v>
      </c>
      <c r="T205" s="6">
        <f t="shared" ref="T205:U205" si="74">B205/B25-1</f>
        <v>1.6417798228598066</v>
      </c>
      <c r="U205" s="6">
        <f t="shared" si="74"/>
        <v>3.3233367882729485</v>
      </c>
      <c r="V205" s="6">
        <f t="shared" si="41"/>
        <v>-1.6815569654131419</v>
      </c>
      <c r="W205" s="6">
        <f t="shared" si="42"/>
        <v>6.6906697101730472E-2</v>
      </c>
      <c r="X205" s="6">
        <f t="shared" si="43"/>
        <v>0.10252371015799344</v>
      </c>
      <c r="Y205" s="6">
        <f t="shared" si="44"/>
        <v>-3.5617013056262969E-2</v>
      </c>
    </row>
    <row r="206" spans="1:25" x14ac:dyDescent="0.2">
      <c r="A206" s="9">
        <v>42978</v>
      </c>
      <c r="B206" s="16">
        <v>174.464</v>
      </c>
      <c r="C206" s="16">
        <v>384.81099999999998</v>
      </c>
      <c r="D206" s="2"/>
      <c r="E206" s="5">
        <f t="shared" si="28"/>
        <v>8.8413645097696669E-2</v>
      </c>
      <c r="F206" s="5">
        <f t="shared" si="29"/>
        <v>0.1665782461203591</v>
      </c>
      <c r="G206" s="5">
        <f t="shared" si="30"/>
        <v>-7.8164601022662428E-2</v>
      </c>
      <c r="H206" s="5">
        <f t="shared" si="57"/>
        <v>0.7946755544582973</v>
      </c>
      <c r="I206" s="5">
        <f t="shared" si="58"/>
        <v>0.37228128109208791</v>
      </c>
      <c r="J206" s="5">
        <f t="shared" si="62"/>
        <v>0.42239427336620938</v>
      </c>
      <c r="K206" s="5">
        <f t="shared" si="59"/>
        <v>0.12407991893538184</v>
      </c>
      <c r="L206" s="5">
        <f t="shared" si="60"/>
        <v>6.5340967003393757E-2</v>
      </c>
      <c r="M206" s="5">
        <f t="shared" si="63"/>
        <v>5.8738951931988082E-2</v>
      </c>
      <c r="N206" s="5">
        <f t="shared" si="47"/>
        <v>0.77551622719084889</v>
      </c>
      <c r="O206" s="5">
        <f t="shared" si="48"/>
        <v>0.45711516106190664</v>
      </c>
      <c r="P206" s="5">
        <f t="shared" si="49"/>
        <v>0.31840106612894226</v>
      </c>
      <c r="Q206" s="5">
        <f t="shared" si="50"/>
        <v>5.9089017633621621E-2</v>
      </c>
      <c r="R206" s="5">
        <f t="shared" si="51"/>
        <v>3.8363437983959692E-2</v>
      </c>
      <c r="S206" s="6">
        <f t="shared" si="53"/>
        <v>2.0725579649661929E-2</v>
      </c>
      <c r="T206" s="6">
        <f t="shared" ref="T206:U206" si="75">B206/B26-1</f>
        <v>1.6198155990029135</v>
      </c>
      <c r="U206" s="6">
        <f t="shared" si="75"/>
        <v>3.318284855013915</v>
      </c>
      <c r="V206" s="6">
        <f t="shared" si="41"/>
        <v>-1.6984692560110015</v>
      </c>
      <c r="W206" s="6">
        <f t="shared" si="42"/>
        <v>6.6313026896503757E-2</v>
      </c>
      <c r="X206" s="6">
        <f t="shared" si="43"/>
        <v>0.10243777474769167</v>
      </c>
      <c r="Y206" s="6">
        <f t="shared" si="44"/>
        <v>-3.6124747851187911E-2</v>
      </c>
    </row>
    <row r="207" spans="1:25" x14ac:dyDescent="0.2">
      <c r="A207" s="9">
        <v>43007</v>
      </c>
      <c r="B207" s="16">
        <v>179.39099999999999</v>
      </c>
      <c r="C207" s="16">
        <v>385.45299999999997</v>
      </c>
      <c r="D207" s="2"/>
      <c r="E207" s="5">
        <f t="shared" si="28"/>
        <v>0.1232858699327497</v>
      </c>
      <c r="F207" s="5">
        <f t="shared" si="29"/>
        <v>0.16409909488186947</v>
      </c>
      <c r="G207" s="5">
        <f t="shared" si="30"/>
        <v>-4.0813224949119764E-2</v>
      </c>
      <c r="H207" s="5">
        <f t="shared" si="57"/>
        <v>0.83306425243194626</v>
      </c>
      <c r="I207" s="5">
        <f t="shared" si="58"/>
        <v>0.32308489714377897</v>
      </c>
      <c r="J207" s="5">
        <f t="shared" si="62"/>
        <v>0.50997935528816729</v>
      </c>
      <c r="K207" s="5">
        <f t="shared" si="59"/>
        <v>0.12884818128602515</v>
      </c>
      <c r="L207" s="5">
        <f t="shared" si="60"/>
        <v>5.7590503360301248E-2</v>
      </c>
      <c r="M207" s="5">
        <f t="shared" si="63"/>
        <v>7.1257677925723906E-2</v>
      </c>
      <c r="N207" s="5">
        <f t="shared" si="47"/>
        <v>0.81807217926239706</v>
      </c>
      <c r="O207" s="5">
        <f t="shared" si="48"/>
        <v>0.37117722180917845</v>
      </c>
      <c r="P207" s="5">
        <f t="shared" si="49"/>
        <v>0.44689495745321861</v>
      </c>
      <c r="Q207" s="5">
        <f t="shared" si="50"/>
        <v>6.1600494405614548E-2</v>
      </c>
      <c r="R207" s="5">
        <f t="shared" si="51"/>
        <v>3.2070486589441893E-2</v>
      </c>
      <c r="S207" s="6">
        <f t="shared" si="53"/>
        <v>2.9530007816172654E-2</v>
      </c>
      <c r="T207" s="6">
        <f t="shared" ref="T207:U207" si="76">B207/B27-1</f>
        <v>2.0504004489108811</v>
      </c>
      <c r="U207" s="6">
        <f t="shared" si="76"/>
        <v>3.8861409357688839</v>
      </c>
      <c r="V207" s="6">
        <f t="shared" si="41"/>
        <v>-1.8357404868580027</v>
      </c>
      <c r="W207" s="6">
        <f t="shared" si="42"/>
        <v>7.7185396670666817E-2</v>
      </c>
      <c r="X207" s="6">
        <f t="shared" si="43"/>
        <v>0.1115552800415629</v>
      </c>
      <c r="Y207" s="6">
        <f t="shared" si="44"/>
        <v>-3.4369883370896082E-2</v>
      </c>
    </row>
    <row r="208" spans="1:25" x14ac:dyDescent="0.2">
      <c r="A208" s="9">
        <v>43039</v>
      </c>
      <c r="B208" s="16">
        <v>185.48699999999999</v>
      </c>
      <c r="C208" s="16">
        <v>404.87299999999999</v>
      </c>
      <c r="D208" s="2"/>
      <c r="E208" s="5">
        <f t="shared" si="28"/>
        <v>0.15528635047180095</v>
      </c>
      <c r="F208" s="5">
        <f t="shared" si="29"/>
        <v>0.18988253204139149</v>
      </c>
      <c r="G208" s="5">
        <f t="shared" si="30"/>
        <v>-3.4596181569590545E-2</v>
      </c>
      <c r="H208" s="5">
        <f t="shared" si="57"/>
        <v>0.9220255735394689</v>
      </c>
      <c r="I208" s="5">
        <f t="shared" si="58"/>
        <v>0.40834208750460887</v>
      </c>
      <c r="J208" s="5">
        <f t="shared" si="62"/>
        <v>0.51368348603486003</v>
      </c>
      <c r="K208" s="5">
        <f t="shared" si="59"/>
        <v>0.13959840409233415</v>
      </c>
      <c r="L208" s="5">
        <f t="shared" si="60"/>
        <v>7.0882031729079475E-2</v>
      </c>
      <c r="M208" s="5">
        <f t="shared" si="63"/>
        <v>6.8716372363254674E-2</v>
      </c>
      <c r="N208" s="5">
        <f t="shared" si="47"/>
        <v>0.8554637483994878</v>
      </c>
      <c r="O208" s="5">
        <f t="shared" si="48"/>
        <v>0.31816909112219505</v>
      </c>
      <c r="P208" s="5">
        <f t="shared" si="49"/>
        <v>0.53729465727729275</v>
      </c>
      <c r="Q208" s="5">
        <f t="shared" si="50"/>
        <v>6.3763898505521333E-2</v>
      </c>
      <c r="R208" s="5">
        <f t="shared" si="51"/>
        <v>2.8009462911135152E-2</v>
      </c>
      <c r="S208" s="6">
        <f t="shared" si="53"/>
        <v>3.575443559438618E-2</v>
      </c>
      <c r="T208" s="6">
        <f t="shared" ref="T208:U208" si="77">B208/B28-1</f>
        <v>1.9436773947819463</v>
      </c>
      <c r="U208" s="6">
        <f t="shared" si="77"/>
        <v>3.8291725807798276</v>
      </c>
      <c r="V208" s="6">
        <f t="shared" si="41"/>
        <v>-1.8854951859978812</v>
      </c>
      <c r="W208" s="6">
        <f t="shared" si="42"/>
        <v>7.463095785202678E-2</v>
      </c>
      <c r="X208" s="6">
        <f t="shared" si="43"/>
        <v>0.11068655593149113</v>
      </c>
      <c r="Y208" s="6">
        <f t="shared" si="44"/>
        <v>-3.6055598079464346E-2</v>
      </c>
    </row>
    <row r="209" spans="1:25" x14ac:dyDescent="0.2">
      <c r="A209" s="9">
        <v>43069</v>
      </c>
      <c r="B209" s="16">
        <v>185.15100000000001</v>
      </c>
      <c r="C209" s="16">
        <v>396.36399999999998</v>
      </c>
      <c r="D209" s="2"/>
      <c r="E209" s="5">
        <f t="shared" si="28"/>
        <v>0.1001378507171804</v>
      </c>
      <c r="F209" s="5">
        <f t="shared" si="29"/>
        <v>0.18164879424505043</v>
      </c>
      <c r="G209" s="5">
        <f t="shared" si="30"/>
        <v>-8.1510943527870028E-2</v>
      </c>
      <c r="H209" s="5">
        <f t="shared" si="57"/>
        <v>0.90130518273585203</v>
      </c>
      <c r="I209" s="5">
        <f t="shared" si="58"/>
        <v>0.36650382511023682</v>
      </c>
      <c r="J209" s="5">
        <f t="shared" si="62"/>
        <v>0.5348013576256152</v>
      </c>
      <c r="K209" s="5">
        <f t="shared" si="59"/>
        <v>0.13713065216660669</v>
      </c>
      <c r="L209" s="5">
        <f t="shared" si="60"/>
        <v>6.4442411858175452E-2</v>
      </c>
      <c r="M209" s="5">
        <f t="shared" si="63"/>
        <v>7.268824030843124E-2</v>
      </c>
      <c r="N209" s="5">
        <f t="shared" si="47"/>
        <v>0.9592076442017714</v>
      </c>
      <c r="O209" s="5">
        <f t="shared" si="48"/>
        <v>0.40920403316409981</v>
      </c>
      <c r="P209" s="5">
        <f t="shared" si="49"/>
        <v>0.55000361103767159</v>
      </c>
      <c r="Q209" s="5">
        <f t="shared" si="50"/>
        <v>6.9567127449529087E-2</v>
      </c>
      <c r="R209" s="5">
        <f t="shared" si="51"/>
        <v>3.4897618965346267E-2</v>
      </c>
      <c r="S209" s="6">
        <f t="shared" si="53"/>
        <v>3.466950848418282E-2</v>
      </c>
      <c r="T209" s="6">
        <f t="shared" ref="T209:U209" si="78">B209/B29-1</f>
        <v>1.8009470069437095</v>
      </c>
      <c r="U209" s="6">
        <f t="shared" si="78"/>
        <v>3.4431441126356379</v>
      </c>
      <c r="V209" s="6">
        <f t="shared" si="41"/>
        <v>-1.6421971056919284</v>
      </c>
      <c r="W209" s="6">
        <f t="shared" si="42"/>
        <v>7.1076094024399517E-2</v>
      </c>
      <c r="X209" s="6">
        <f t="shared" si="43"/>
        <v>0.10453468929215104</v>
      </c>
      <c r="Y209" s="6">
        <f t="shared" si="44"/>
        <v>-3.3458595267751523E-2</v>
      </c>
    </row>
    <row r="210" spans="1:25" x14ac:dyDescent="0.2">
      <c r="A210" s="9">
        <v>43098</v>
      </c>
      <c r="B210" s="16">
        <v>186.33500000000001</v>
      </c>
      <c r="C210" s="16">
        <v>407.70299999999997</v>
      </c>
      <c r="D210" s="2"/>
      <c r="E210" s="5">
        <f t="shared" ref="E210:E258" si="79">B210/B198-1</f>
        <v>7.5129533678756522E-2</v>
      </c>
      <c r="F210" s="5">
        <f t="shared" ref="F210:F258" si="80">C210/C198-1</f>
        <v>0.20585799551614592</v>
      </c>
      <c r="G210" s="5">
        <f t="shared" si="30"/>
        <v>-0.1307284618373894</v>
      </c>
      <c r="H210" s="5">
        <f t="shared" si="57"/>
        <v>0.90386423083210743</v>
      </c>
      <c r="I210" s="5">
        <f t="shared" si="58"/>
        <v>0.35841229858862089</v>
      </c>
      <c r="J210" s="5">
        <f t="shared" si="62"/>
        <v>0.54545193224348654</v>
      </c>
      <c r="K210" s="5">
        <f t="shared" si="59"/>
        <v>0.13743659007269504</v>
      </c>
      <c r="L210" s="5">
        <f t="shared" si="60"/>
        <v>6.317883151189907E-2</v>
      </c>
      <c r="M210" s="5">
        <f t="shared" si="63"/>
        <v>7.4257758560795972E-2</v>
      </c>
      <c r="N210" s="5">
        <f t="shared" si="47"/>
        <v>0.98961069468469054</v>
      </c>
      <c r="O210" s="5">
        <f t="shared" si="48"/>
        <v>0.43871987691395598</v>
      </c>
      <c r="P210" s="5">
        <f t="shared" si="49"/>
        <v>0.55089081777073456</v>
      </c>
      <c r="Q210" s="5">
        <f t="shared" si="50"/>
        <v>7.1215407698678845E-2</v>
      </c>
      <c r="R210" s="5">
        <f t="shared" si="51"/>
        <v>3.7045053586431509E-2</v>
      </c>
      <c r="S210" s="6">
        <f t="shared" si="53"/>
        <v>3.4170354112247336E-2</v>
      </c>
      <c r="T210" s="6">
        <f t="shared" ref="T210:U210" si="81">B210/B30-1</f>
        <v>2.1255870907139025</v>
      </c>
      <c r="U210" s="6">
        <f t="shared" si="81"/>
        <v>3.9872536667115197</v>
      </c>
      <c r="V210" s="6">
        <f t="shared" si="41"/>
        <v>-1.8616665759976172</v>
      </c>
      <c r="W210" s="6">
        <f t="shared" si="42"/>
        <v>7.8935394322611208E-2</v>
      </c>
      <c r="X210" s="6">
        <f t="shared" si="43"/>
        <v>0.11307415100944684</v>
      </c>
      <c r="Y210" s="6">
        <f t="shared" si="44"/>
        <v>-3.4138756686835636E-2</v>
      </c>
    </row>
    <row r="211" spans="1:25" x14ac:dyDescent="0.2">
      <c r="A211" s="9">
        <v>43131</v>
      </c>
      <c r="B211" s="16">
        <v>189.095</v>
      </c>
      <c r="C211" s="16">
        <v>425.74599999999998</v>
      </c>
      <c r="D211" s="2"/>
      <c r="E211" s="5">
        <f t="shared" si="79"/>
        <v>9.1558239144740483E-2</v>
      </c>
      <c r="F211" s="5">
        <f t="shared" si="80"/>
        <v>0.22326392580184518</v>
      </c>
      <c r="G211" s="5">
        <f t="shared" ref="G211:G258" si="82">E211-F211</f>
        <v>-0.13170568665710469</v>
      </c>
      <c r="H211" s="5">
        <f t="shared" si="57"/>
        <v>0.89278600242234951</v>
      </c>
      <c r="I211" s="5">
        <f t="shared" si="58"/>
        <v>0.44062829917977298</v>
      </c>
      <c r="J211" s="5">
        <f t="shared" si="62"/>
        <v>0.45215770324257654</v>
      </c>
      <c r="K211" s="5">
        <f t="shared" si="59"/>
        <v>0.136109792332612</v>
      </c>
      <c r="L211" s="5">
        <f t="shared" si="60"/>
        <v>7.5747606162112069E-2</v>
      </c>
      <c r="M211" s="5">
        <f t="shared" si="63"/>
        <v>6.0362186170499932E-2</v>
      </c>
      <c r="N211" s="5">
        <f t="shared" si="47"/>
        <v>1.2138901572360181</v>
      </c>
      <c r="O211" s="5">
        <f t="shared" si="48"/>
        <v>0.73839155927940281</v>
      </c>
      <c r="P211" s="5">
        <f t="shared" si="49"/>
        <v>0.47549859795661531</v>
      </c>
      <c r="Q211" s="5">
        <f t="shared" si="50"/>
        <v>8.2718623346941689E-2</v>
      </c>
      <c r="R211" s="5">
        <f t="shared" si="51"/>
        <v>5.6853428110705373E-2</v>
      </c>
      <c r="S211" s="6">
        <f t="shared" si="53"/>
        <v>2.5865195236236316E-2</v>
      </c>
      <c r="T211" s="6">
        <f t="shared" ref="T211:U211" si="83">B211/B31-1</f>
        <v>2.3467549246915986</v>
      </c>
      <c r="U211" s="6">
        <f t="shared" si="83"/>
        <v>4.3511223951132445</v>
      </c>
      <c r="V211" s="6">
        <f t="shared" si="41"/>
        <v>-2.0043674704216459</v>
      </c>
      <c r="W211" s="6">
        <f t="shared" si="42"/>
        <v>8.3864338800673899E-2</v>
      </c>
      <c r="X211" s="6">
        <f t="shared" si="43"/>
        <v>0.11831201855421858</v>
      </c>
      <c r="Y211" s="6">
        <f t="shared" si="44"/>
        <v>-3.444767975354468E-2</v>
      </c>
    </row>
    <row r="212" spans="1:25" x14ac:dyDescent="0.2">
      <c r="A212" s="9">
        <v>43159</v>
      </c>
      <c r="B212" s="16">
        <v>185.14</v>
      </c>
      <c r="C212" s="16">
        <v>414.80099999999999</v>
      </c>
      <c r="D212" s="2"/>
      <c r="E212" s="5">
        <f t="shared" si="79"/>
        <v>2.2460554582958148E-2</v>
      </c>
      <c r="F212" s="5">
        <f t="shared" si="80"/>
        <v>0.13704856018969025</v>
      </c>
      <c r="G212" s="5">
        <f t="shared" si="82"/>
        <v>-0.1145880056067321</v>
      </c>
      <c r="H212" s="5">
        <f t="shared" si="57"/>
        <v>0.78192282890114417</v>
      </c>
      <c r="I212" s="5">
        <f t="shared" si="58"/>
        <v>0.36903893566390633</v>
      </c>
      <c r="J212" s="5">
        <f t="shared" si="62"/>
        <v>0.41288389323723784</v>
      </c>
      <c r="K212" s="5">
        <f t="shared" si="59"/>
        <v>0.12247784634487213</v>
      </c>
      <c r="L212" s="5">
        <f t="shared" si="60"/>
        <v>6.4837065558041473E-2</v>
      </c>
      <c r="M212" s="5">
        <f t="shared" si="63"/>
        <v>5.7640780786830659E-2</v>
      </c>
      <c r="N212" s="5">
        <f t="shared" si="47"/>
        <v>1.2354233829584285</v>
      </c>
      <c r="O212" s="5">
        <f t="shared" si="48"/>
        <v>0.61722724951167507</v>
      </c>
      <c r="P212" s="5">
        <f t="shared" si="49"/>
        <v>0.61819613344675339</v>
      </c>
      <c r="Q212" s="5">
        <f t="shared" si="50"/>
        <v>8.3767139868312857E-2</v>
      </c>
      <c r="R212" s="5">
        <f t="shared" si="51"/>
        <v>4.9245475238350878E-2</v>
      </c>
      <c r="S212" s="6">
        <f t="shared" si="53"/>
        <v>3.4521664629961979E-2</v>
      </c>
      <c r="T212" s="6">
        <f t="shared" ref="T212:U212" si="84">B212/B32-1</f>
        <v>2.3484653921976451</v>
      </c>
      <c r="U212" s="6">
        <f t="shared" si="84"/>
        <v>4.3858368931534599</v>
      </c>
      <c r="V212" s="6">
        <f t="shared" si="41"/>
        <v>-2.0373715009558149</v>
      </c>
      <c r="W212" s="6">
        <f t="shared" si="42"/>
        <v>8.3901259594131306E-2</v>
      </c>
      <c r="X212" s="6">
        <f t="shared" si="43"/>
        <v>0.11879421770311493</v>
      </c>
      <c r="Y212" s="6">
        <f t="shared" si="44"/>
        <v>-3.4892958108983629E-2</v>
      </c>
    </row>
    <row r="213" spans="1:25" x14ac:dyDescent="0.2">
      <c r="A213" s="9">
        <v>43189</v>
      </c>
      <c r="B213" s="16">
        <v>179.60300000000001</v>
      </c>
      <c r="C213" s="16">
        <v>403.71199999999999</v>
      </c>
      <c r="D213" s="2"/>
      <c r="E213" s="5">
        <f t="shared" si="79"/>
        <v>-1.2155346427373037E-2</v>
      </c>
      <c r="F213" s="5">
        <f t="shared" si="80"/>
        <v>8.64622803995867E-2</v>
      </c>
      <c r="G213" s="5">
        <f t="shared" si="82"/>
        <v>-9.8617626826959737E-2</v>
      </c>
      <c r="H213" s="5">
        <f t="shared" si="57"/>
        <v>0.65902750835965951</v>
      </c>
      <c r="I213" s="5">
        <f t="shared" si="58"/>
        <v>0.33167964111360315</v>
      </c>
      <c r="J213" s="5">
        <f t="shared" si="62"/>
        <v>0.32734786724605636</v>
      </c>
      <c r="K213" s="5">
        <f t="shared" si="59"/>
        <v>0.10654917169875833</v>
      </c>
      <c r="L213" s="5">
        <f t="shared" si="60"/>
        <v>5.8960966068415166E-2</v>
      </c>
      <c r="M213" s="5">
        <f t="shared" si="63"/>
        <v>4.7588205630343161E-2</v>
      </c>
      <c r="N213" s="5">
        <f t="shared" si="47"/>
        <v>1.2853743574082559</v>
      </c>
      <c r="O213" s="5">
        <f t="shared" si="48"/>
        <v>0.73469457907944036</v>
      </c>
      <c r="P213" s="5">
        <f t="shared" si="49"/>
        <v>0.55067977832881554</v>
      </c>
      <c r="Q213" s="5">
        <f t="shared" si="50"/>
        <v>8.6164826948340822E-2</v>
      </c>
      <c r="R213" s="5">
        <f t="shared" si="51"/>
        <v>5.6628455182138104E-2</v>
      </c>
      <c r="S213" s="6">
        <f t="shared" si="53"/>
        <v>2.9536371766202718E-2</v>
      </c>
      <c r="T213" s="6">
        <f t="shared" ref="T213:U213" si="85">B213/B33-1</f>
        <v>2.2995848030570252</v>
      </c>
      <c r="U213" s="6">
        <f t="shared" si="85"/>
        <v>4.4630238568857497</v>
      </c>
      <c r="V213" s="6">
        <f t="shared" si="41"/>
        <v>-2.1634390538287245</v>
      </c>
      <c r="W213" s="6">
        <f t="shared" si="42"/>
        <v>8.2839159226681947E-2</v>
      </c>
      <c r="X213" s="6">
        <f t="shared" si="43"/>
        <v>0.11985606511674174</v>
      </c>
      <c r="Y213" s="6">
        <f t="shared" si="44"/>
        <v>-3.7016905890059792E-2</v>
      </c>
    </row>
    <row r="214" spans="1:25" x14ac:dyDescent="0.2">
      <c r="A214" s="9">
        <v>43220</v>
      </c>
      <c r="B214" s="16">
        <v>184.922</v>
      </c>
      <c r="C214" s="16">
        <v>409.12900000000002</v>
      </c>
      <c r="D214" s="2"/>
      <c r="E214" s="5">
        <f t="shared" si="79"/>
        <v>2.0439470692756867E-2</v>
      </c>
      <c r="F214" s="5">
        <f t="shared" si="80"/>
        <v>9.6995876167033979E-2</v>
      </c>
      <c r="G214" s="5">
        <f t="shared" si="82"/>
        <v>-7.6556405474277112E-2</v>
      </c>
      <c r="H214" s="5">
        <f t="shared" si="57"/>
        <v>0.70024457071403612</v>
      </c>
      <c r="I214" s="5">
        <f t="shared" si="58"/>
        <v>0.37523277467411553</v>
      </c>
      <c r="J214" s="5">
        <f t="shared" si="62"/>
        <v>0.32501179603992059</v>
      </c>
      <c r="K214" s="5">
        <f t="shared" si="59"/>
        <v>0.11199357859629289</v>
      </c>
      <c r="L214" s="5">
        <f t="shared" si="60"/>
        <v>6.5798838930869241E-2</v>
      </c>
      <c r="M214" s="5">
        <f t="shared" si="63"/>
        <v>4.6194739665423645E-2</v>
      </c>
      <c r="N214" s="5">
        <f t="shared" si="47"/>
        <v>1.1965624146245859</v>
      </c>
      <c r="O214" s="5">
        <f t="shared" si="48"/>
        <v>0.59763593195982567</v>
      </c>
      <c r="P214" s="5">
        <f t="shared" si="49"/>
        <v>0.59892648266476023</v>
      </c>
      <c r="Q214" s="5">
        <f t="shared" si="50"/>
        <v>8.1868198277257331E-2</v>
      </c>
      <c r="R214" s="5">
        <f t="shared" si="51"/>
        <v>4.7967421863778226E-2</v>
      </c>
      <c r="S214" s="6">
        <f t="shared" si="53"/>
        <v>3.3900776413479106E-2</v>
      </c>
      <c r="T214" s="6">
        <f t="shared" ref="T214:U214" si="86">B214/B34-1</f>
        <v>2.191667098154956</v>
      </c>
      <c r="U214" s="6">
        <f t="shared" si="86"/>
        <v>4.199712771500832</v>
      </c>
      <c r="V214" s="6">
        <f t="shared" si="41"/>
        <v>-2.008045673345876</v>
      </c>
      <c r="W214" s="6">
        <f t="shared" si="42"/>
        <v>8.0441289178583952E-2</v>
      </c>
      <c r="X214" s="6">
        <f t="shared" si="43"/>
        <v>0.1161741414600006</v>
      </c>
      <c r="Y214" s="6">
        <f t="shared" si="44"/>
        <v>-3.5732852281416649E-2</v>
      </c>
    </row>
    <row r="215" spans="1:25" x14ac:dyDescent="0.2">
      <c r="A215" s="9">
        <v>43251</v>
      </c>
      <c r="B215" s="16">
        <v>192.601</v>
      </c>
      <c r="C215" s="16">
        <v>408.459</v>
      </c>
      <c r="D215" s="2"/>
      <c r="E215" s="5">
        <f t="shared" si="79"/>
        <v>7.4776368435444107E-2</v>
      </c>
      <c r="F215" s="5">
        <f t="shared" si="80"/>
        <v>9.8477575092579928E-2</v>
      </c>
      <c r="G215" s="5">
        <f t="shared" si="82"/>
        <v>-2.370120665713582E-2</v>
      </c>
      <c r="H215" s="5">
        <f t="shared" si="57"/>
        <v>0.74011365792398087</v>
      </c>
      <c r="I215" s="5">
        <f t="shared" si="58"/>
        <v>0.38518902860863569</v>
      </c>
      <c r="J215" s="5">
        <f t="shared" si="62"/>
        <v>0.35492462931534519</v>
      </c>
      <c r="K215" s="5">
        <f t="shared" si="59"/>
        <v>0.11716037502521148</v>
      </c>
      <c r="L215" s="5">
        <f t="shared" si="60"/>
        <v>6.7337599162432982E-2</v>
      </c>
      <c r="M215" s="5">
        <f t="shared" si="63"/>
        <v>4.9822775862778501E-2</v>
      </c>
      <c r="N215" s="5">
        <f t="shared" si="47"/>
        <v>1.2492759377773623</v>
      </c>
      <c r="O215" s="5">
        <f t="shared" si="48"/>
        <v>0.56310248629038751</v>
      </c>
      <c r="P215" s="5">
        <f t="shared" si="49"/>
        <v>0.68617345148697484</v>
      </c>
      <c r="Q215" s="5">
        <f t="shared" si="50"/>
        <v>8.4436867252161818E-2</v>
      </c>
      <c r="R215" s="5">
        <f t="shared" si="51"/>
        <v>4.5679864540685289E-2</v>
      </c>
      <c r="S215" s="6">
        <f t="shared" si="53"/>
        <v>3.8757002711476529E-2</v>
      </c>
      <c r="T215" s="6">
        <f t="shared" ref="T215:U215" si="87">B215/B35-1</f>
        <v>2.3146490895948784</v>
      </c>
      <c r="U215" s="6">
        <f t="shared" si="87"/>
        <v>4.1059289723364625</v>
      </c>
      <c r="V215" s="6">
        <f t="shared" si="41"/>
        <v>-1.7912798827415841</v>
      </c>
      <c r="W215" s="6">
        <f t="shared" si="42"/>
        <v>8.3168039938484872E-2</v>
      </c>
      <c r="X215" s="6">
        <f t="shared" si="43"/>
        <v>0.11482059862565119</v>
      </c>
      <c r="Y215" s="6">
        <f t="shared" si="44"/>
        <v>-3.1652558687166321E-2</v>
      </c>
    </row>
    <row r="216" spans="1:25" x14ac:dyDescent="0.2">
      <c r="A216" s="9">
        <v>43280</v>
      </c>
      <c r="B216" s="16">
        <v>192.46700000000001</v>
      </c>
      <c r="C216" s="16">
        <v>391.40499999999997</v>
      </c>
      <c r="D216" s="2"/>
      <c r="E216" s="5">
        <f t="shared" si="79"/>
        <v>8.5183159580286327E-2</v>
      </c>
      <c r="F216" s="5">
        <f t="shared" si="80"/>
        <v>5.6997183357232917E-2</v>
      </c>
      <c r="G216" s="5">
        <f t="shared" si="82"/>
        <v>2.8185976223053411E-2</v>
      </c>
      <c r="H216" s="5">
        <f t="shared" si="57"/>
        <v>0.78812850719090277</v>
      </c>
      <c r="I216" s="5">
        <f t="shared" si="58"/>
        <v>0.42180705954149667</v>
      </c>
      <c r="J216" s="5">
        <f t="shared" si="62"/>
        <v>0.36632144764940611</v>
      </c>
      <c r="K216" s="5">
        <f t="shared" si="59"/>
        <v>0.12325858196801542</v>
      </c>
      <c r="L216" s="5">
        <f t="shared" si="60"/>
        <v>7.2921957426225426E-2</v>
      </c>
      <c r="M216" s="5">
        <f t="shared" si="63"/>
        <v>5.0336624541789998E-2</v>
      </c>
      <c r="N216" s="5">
        <f t="shared" si="47"/>
        <v>1.4763197509102843</v>
      </c>
      <c r="O216" s="5">
        <f t="shared" si="48"/>
        <v>0.68682876794980086</v>
      </c>
      <c r="P216" s="5">
        <f t="shared" si="49"/>
        <v>0.78949098296048348</v>
      </c>
      <c r="Q216" s="5">
        <f t="shared" si="50"/>
        <v>9.4915672250311944E-2</v>
      </c>
      <c r="R216" s="5">
        <f t="shared" si="51"/>
        <v>5.3676028730429204E-2</v>
      </c>
      <c r="S216" s="6">
        <f t="shared" si="53"/>
        <v>4.123964351988274E-2</v>
      </c>
      <c r="T216" s="6">
        <f t="shared" ref="T216:U216" si="88">B216/B36-1</f>
        <v>2.1794333856446686</v>
      </c>
      <c r="U216" s="6">
        <f t="shared" si="88"/>
        <v>3.5208367021645213</v>
      </c>
      <c r="V216" s="6">
        <f t="shared" si="41"/>
        <v>-1.3414033165198527</v>
      </c>
      <c r="W216" s="6">
        <f t="shared" si="42"/>
        <v>8.0164704152395627E-2</v>
      </c>
      <c r="X216" s="6">
        <f t="shared" si="43"/>
        <v>0.1058118884449617</v>
      </c>
      <c r="Y216" s="6">
        <f t="shared" si="44"/>
        <v>-2.5647184292566072E-2</v>
      </c>
    </row>
    <row r="217" spans="1:25" x14ac:dyDescent="0.2">
      <c r="A217" s="9">
        <v>43312</v>
      </c>
      <c r="B217" s="16">
        <v>198.05500000000001</v>
      </c>
      <c r="C217" s="16">
        <v>399.14800000000002</v>
      </c>
      <c r="D217" s="2"/>
      <c r="E217" s="5">
        <f t="shared" si="79"/>
        <v>0.12735583244630888</v>
      </c>
      <c r="F217" s="5">
        <f t="shared" si="80"/>
        <v>5.1562796383332943E-2</v>
      </c>
      <c r="G217" s="5">
        <f t="shared" si="82"/>
        <v>7.5793036062975938E-2</v>
      </c>
      <c r="H217" s="5">
        <f t="shared" si="57"/>
        <v>0.7856788654170388</v>
      </c>
      <c r="I217" s="5">
        <f t="shared" si="58"/>
        <v>0.46585529770801726</v>
      </c>
      <c r="J217" s="5">
        <f t="shared" si="62"/>
        <v>0.31982356770902154</v>
      </c>
      <c r="K217" s="5">
        <f t="shared" si="59"/>
        <v>0.12295065217626222</v>
      </c>
      <c r="L217" s="5">
        <f t="shared" si="60"/>
        <v>7.9488997405470885E-2</v>
      </c>
      <c r="M217" s="5">
        <f t="shared" si="63"/>
        <v>4.3461654770791336E-2</v>
      </c>
      <c r="N217" s="5">
        <f t="shared" si="47"/>
        <v>1.5866887823736078</v>
      </c>
      <c r="O217" s="5">
        <f t="shared" si="48"/>
        <v>0.77026961099555158</v>
      </c>
      <c r="P217" s="5">
        <f t="shared" si="49"/>
        <v>0.8164191713780562</v>
      </c>
      <c r="Q217" s="5">
        <f t="shared" si="50"/>
        <v>9.9700488490109596E-2</v>
      </c>
      <c r="R217" s="5">
        <f t="shared" si="51"/>
        <v>5.8775641937576228E-2</v>
      </c>
      <c r="S217" s="6">
        <f t="shared" si="53"/>
        <v>4.0924846552533367E-2</v>
      </c>
      <c r="T217" s="6">
        <f t="shared" ref="T217:U217" si="89">B217/B37-1</f>
        <v>2.143331005586592</v>
      </c>
      <c r="U217" s="6">
        <f t="shared" si="89"/>
        <v>3.2542206684856758</v>
      </c>
      <c r="V217" s="6">
        <f t="shared" si="41"/>
        <v>-1.1108896628990839</v>
      </c>
      <c r="W217" s="6">
        <f t="shared" si="42"/>
        <v>7.9342656556533164E-2</v>
      </c>
      <c r="X217" s="6">
        <f t="shared" si="43"/>
        <v>0.10133980065685422</v>
      </c>
      <c r="Y217" s="6">
        <f t="shared" si="44"/>
        <v>-2.1997144100321053E-2</v>
      </c>
    </row>
    <row r="218" spans="1:25" x14ac:dyDescent="0.2">
      <c r="A218" s="9">
        <v>43343</v>
      </c>
      <c r="B218" s="16">
        <v>201.63399999999999</v>
      </c>
      <c r="C218" s="16">
        <v>390.54199999999997</v>
      </c>
      <c r="D218" s="2"/>
      <c r="E218" s="5">
        <f t="shared" si="79"/>
        <v>0.15573413426265592</v>
      </c>
      <c r="F218" s="5">
        <f t="shared" si="80"/>
        <v>1.4893025407277882E-2</v>
      </c>
      <c r="G218" s="5">
        <f t="shared" si="82"/>
        <v>0.14084110885537804</v>
      </c>
      <c r="H218" s="5">
        <f t="shared" si="57"/>
        <v>0.84453958321898392</v>
      </c>
      <c r="I218" s="5">
        <f t="shared" si="58"/>
        <v>0.44915156754991692</v>
      </c>
      <c r="J218" s="5">
        <f t="shared" si="62"/>
        <v>0.39538801566906701</v>
      </c>
      <c r="K218" s="5">
        <f t="shared" si="59"/>
        <v>0.1302580162127196</v>
      </c>
      <c r="L218" s="5">
        <f t="shared" si="60"/>
        <v>7.7017505372996897E-2</v>
      </c>
      <c r="M218" s="5">
        <f t="shared" si="63"/>
        <v>5.3240510839722699E-2</v>
      </c>
      <c r="N218" s="5">
        <f t="shared" si="47"/>
        <v>1.5202989850507471</v>
      </c>
      <c r="O218" s="5">
        <f t="shared" si="48"/>
        <v>0.77628897864134183</v>
      </c>
      <c r="P218" s="5">
        <f t="shared" si="49"/>
        <v>0.74401000640940529</v>
      </c>
      <c r="Q218" s="5">
        <f t="shared" si="50"/>
        <v>9.6844865158256077E-2</v>
      </c>
      <c r="R218" s="5">
        <f t="shared" si="51"/>
        <v>5.9135102953405738E-2</v>
      </c>
      <c r="S218" s="6">
        <f t="shared" si="53"/>
        <v>3.7709762204850339E-2</v>
      </c>
      <c r="T218" s="6">
        <f t="shared" ref="T218:U218" si="90">B218/B38-1</f>
        <v>2.0558940317056167</v>
      </c>
      <c r="U218" s="6">
        <f t="shared" si="90"/>
        <v>2.805562051761771</v>
      </c>
      <c r="V218" s="6">
        <f t="shared" si="41"/>
        <v>-0.74966802005615429</v>
      </c>
      <c r="W218" s="6">
        <f t="shared" si="42"/>
        <v>7.7314617727474166E-2</v>
      </c>
      <c r="X218" s="6">
        <f t="shared" si="43"/>
        <v>9.3187323933106692E-2</v>
      </c>
      <c r="Y218" s="6">
        <f t="shared" si="44"/>
        <v>-1.5872706205632525E-2</v>
      </c>
    </row>
    <row r="219" spans="1:25" x14ac:dyDescent="0.2">
      <c r="A219" s="9">
        <v>43371</v>
      </c>
      <c r="B219" s="16">
        <v>203.10599999999999</v>
      </c>
      <c r="C219" s="16">
        <v>389.13799999999998</v>
      </c>
      <c r="D219" s="2"/>
      <c r="E219" s="5">
        <f t="shared" si="79"/>
        <v>0.13219726742144267</v>
      </c>
      <c r="F219" s="5">
        <f t="shared" si="80"/>
        <v>9.560179840343741E-3</v>
      </c>
      <c r="G219" s="5">
        <f t="shared" si="82"/>
        <v>0.12263708758109892</v>
      </c>
      <c r="H219" s="5">
        <f t="shared" si="57"/>
        <v>0.81654428534375589</v>
      </c>
      <c r="I219" s="5">
        <f t="shared" si="58"/>
        <v>0.39181161053109714</v>
      </c>
      <c r="J219" s="5">
        <f t="shared" si="62"/>
        <v>0.42473267481265875</v>
      </c>
      <c r="K219" s="5">
        <f t="shared" si="59"/>
        <v>0.12680612232028832</v>
      </c>
      <c r="L219" s="5">
        <f t="shared" si="60"/>
        <v>6.835624013452346E-2</v>
      </c>
      <c r="M219" s="5">
        <f t="shared" si="63"/>
        <v>5.8449882185764857E-2</v>
      </c>
      <c r="N219" s="5">
        <f t="shared" si="47"/>
        <v>1.7490965200795872</v>
      </c>
      <c r="O219" s="5">
        <f t="shared" si="48"/>
        <v>1.0468343178148194</v>
      </c>
      <c r="P219" s="5">
        <f t="shared" si="49"/>
        <v>0.70226220226476777</v>
      </c>
      <c r="Q219" s="5">
        <f t="shared" si="50"/>
        <v>0.10641740445735248</v>
      </c>
      <c r="R219" s="5">
        <f t="shared" si="51"/>
        <v>7.425718972667239E-2</v>
      </c>
      <c r="S219" s="6">
        <f t="shared" si="53"/>
        <v>3.2160214730680092E-2</v>
      </c>
      <c r="T219" s="6">
        <f t="shared" ref="T219:U219" si="91">B219/B39-1</f>
        <v>2.2454898451606717</v>
      </c>
      <c r="U219" s="6">
        <f t="shared" si="91"/>
        <v>2.9930018983120412</v>
      </c>
      <c r="V219" s="6">
        <f t="shared" si="41"/>
        <v>-0.74751205315136948</v>
      </c>
      <c r="W219" s="6">
        <f t="shared" si="42"/>
        <v>8.1646502444020719E-2</v>
      </c>
      <c r="X219" s="6">
        <f t="shared" si="43"/>
        <v>9.6696946917976589E-2</v>
      </c>
      <c r="Y219" s="6">
        <f t="shared" si="44"/>
        <v>-1.5050444473955871E-2</v>
      </c>
    </row>
    <row r="220" spans="1:25" x14ac:dyDescent="0.2">
      <c r="A220" s="9">
        <v>43404</v>
      </c>
      <c r="B220" s="16">
        <v>192.91800000000001</v>
      </c>
      <c r="C220" s="16">
        <v>364.17099999999999</v>
      </c>
      <c r="D220" s="2"/>
      <c r="E220" s="5">
        <f t="shared" si="79"/>
        <v>4.006210677837263E-2</v>
      </c>
      <c r="F220" s="5">
        <f t="shared" si="80"/>
        <v>-0.1005302897451793</v>
      </c>
      <c r="G220" s="5">
        <f t="shared" si="82"/>
        <v>0.14059239652355193</v>
      </c>
      <c r="H220" s="5">
        <f t="shared" si="57"/>
        <v>0.66760022820393128</v>
      </c>
      <c r="I220" s="5">
        <f t="shared" si="58"/>
        <v>0.2475326552774284</v>
      </c>
      <c r="J220" s="5">
        <f t="shared" si="62"/>
        <v>0.42006757292650287</v>
      </c>
      <c r="K220" s="5">
        <f t="shared" si="59"/>
        <v>0.10769039321797846</v>
      </c>
      <c r="L220" s="5">
        <f t="shared" si="60"/>
        <v>4.522643376719504E-2</v>
      </c>
      <c r="M220" s="5">
        <f t="shared" si="63"/>
        <v>6.2463959450783424E-2</v>
      </c>
      <c r="N220" s="5">
        <f t="shared" si="47"/>
        <v>1.9087646819353772</v>
      </c>
      <c r="O220" s="5">
        <f t="shared" si="48"/>
        <v>1.3808094873856733</v>
      </c>
      <c r="P220" s="5">
        <f t="shared" si="49"/>
        <v>0.52795519454970385</v>
      </c>
      <c r="Q220" s="5">
        <f t="shared" si="50"/>
        <v>0.11268147829607944</v>
      </c>
      <c r="R220" s="5">
        <f t="shared" si="51"/>
        <v>9.0617505961743783E-2</v>
      </c>
      <c r="S220" s="6">
        <f t="shared" si="53"/>
        <v>2.2063972334335658E-2</v>
      </c>
      <c r="T220" s="6">
        <f t="shared" ref="T220:U220" si="92">B220/B40-1</f>
        <v>1.9051728032527673</v>
      </c>
      <c r="U220" s="6">
        <f t="shared" si="92"/>
        <v>2.4377483881321211</v>
      </c>
      <c r="V220" s="6">
        <f t="shared" si="41"/>
        <v>-0.53257558487935386</v>
      </c>
      <c r="W220" s="6">
        <f t="shared" si="42"/>
        <v>7.3688079235623594E-2</v>
      </c>
      <c r="X220" s="6">
        <f t="shared" si="43"/>
        <v>8.5804421488644644E-2</v>
      </c>
      <c r="Y220" s="6">
        <f t="shared" si="44"/>
        <v>-1.2116342253021051E-2</v>
      </c>
    </row>
    <row r="221" spans="1:25" x14ac:dyDescent="0.2">
      <c r="A221" s="9">
        <v>43434</v>
      </c>
      <c r="B221" s="16">
        <v>195.24700000000001</v>
      </c>
      <c r="C221" s="16">
        <v>379.44600000000003</v>
      </c>
      <c r="D221" s="2"/>
      <c r="E221" s="5">
        <f t="shared" si="79"/>
        <v>5.4528465954815308E-2</v>
      </c>
      <c r="F221" s="5">
        <f t="shared" si="80"/>
        <v>-4.2682988364230678E-2</v>
      </c>
      <c r="G221" s="5">
        <f t="shared" si="82"/>
        <v>9.7211454319045987E-2</v>
      </c>
      <c r="H221" s="5">
        <f t="shared" si="57"/>
        <v>0.66075787862033786</v>
      </c>
      <c r="I221" s="5">
        <f t="shared" si="58"/>
        <v>0.32114020702549695</v>
      </c>
      <c r="J221" s="5">
        <f t="shared" si="62"/>
        <v>0.33961767159484091</v>
      </c>
      <c r="K221" s="5">
        <f t="shared" si="59"/>
        <v>0.10677990222456835</v>
      </c>
      <c r="L221" s="5">
        <f t="shared" si="60"/>
        <v>5.7279427925597259E-2</v>
      </c>
      <c r="M221" s="5">
        <f t="shared" si="63"/>
        <v>4.9500474298971087E-2</v>
      </c>
      <c r="N221" s="5">
        <f t="shared" si="47"/>
        <v>2.1497547912499195</v>
      </c>
      <c r="O221" s="5">
        <f t="shared" si="48"/>
        <v>1.6844048899201995</v>
      </c>
      <c r="P221" s="5">
        <f t="shared" si="49"/>
        <v>0.46534990132971998</v>
      </c>
      <c r="Q221" s="5">
        <f t="shared" si="50"/>
        <v>0.12157333234541712</v>
      </c>
      <c r="R221" s="5">
        <f t="shared" si="51"/>
        <v>0.10378579867495752</v>
      </c>
      <c r="S221" s="6">
        <f t="shared" si="53"/>
        <v>1.7787533670459599E-2</v>
      </c>
      <c r="T221" s="6">
        <f t="shared" ref="T221:U221" si="93">B221/B41-1</f>
        <v>1.9866611598060362</v>
      </c>
      <c r="U221" s="6">
        <f t="shared" si="93"/>
        <v>2.6490806277888912</v>
      </c>
      <c r="V221" s="6">
        <f t="shared" si="41"/>
        <v>-0.662419467982855</v>
      </c>
      <c r="W221" s="6">
        <f t="shared" si="42"/>
        <v>7.5670017622846419E-2</v>
      </c>
      <c r="X221" s="6">
        <f t="shared" si="43"/>
        <v>9.0131520754360261E-2</v>
      </c>
      <c r="Y221" s="6">
        <f t="shared" si="44"/>
        <v>-1.4461503131513842E-2</v>
      </c>
    </row>
    <row r="222" spans="1:25" x14ac:dyDescent="0.2">
      <c r="A222" s="9">
        <v>43465</v>
      </c>
      <c r="B222" s="16">
        <v>178.68100000000001</v>
      </c>
      <c r="C222" s="16">
        <v>365.87200000000001</v>
      </c>
      <c r="D222" s="2"/>
      <c r="E222" s="5">
        <f t="shared" si="79"/>
        <v>-4.107655566587054E-2</v>
      </c>
      <c r="F222" s="5">
        <f t="shared" si="80"/>
        <v>-0.10260164874921196</v>
      </c>
      <c r="G222" s="5">
        <f t="shared" si="82"/>
        <v>6.152509308334142E-2</v>
      </c>
      <c r="H222" s="5">
        <f t="shared" si="57"/>
        <v>0.5062930460366033</v>
      </c>
      <c r="I222" s="5">
        <f t="shared" si="58"/>
        <v>0.30813400550609615</v>
      </c>
      <c r="J222" s="5">
        <f t="shared" si="62"/>
        <v>0.19815904053050715</v>
      </c>
      <c r="K222" s="5">
        <f t="shared" si="59"/>
        <v>8.5380198771294991E-2</v>
      </c>
      <c r="L222" s="5">
        <f t="shared" si="60"/>
        <v>5.5189466281197364E-2</v>
      </c>
      <c r="M222" s="5">
        <f t="shared" si="63"/>
        <v>3.0190732490097627E-2</v>
      </c>
      <c r="N222" s="5">
        <f t="shared" ref="N222:N258" si="94">B222/B102-1</f>
        <v>2.0595537747641308</v>
      </c>
      <c r="O222" s="5">
        <f t="shared" ref="O222:O258" si="95">C222/C102-1</f>
        <v>1.6303560131132455</v>
      </c>
      <c r="P222" s="5">
        <f t="shared" ref="P222:P258" si="96">N222-O222</f>
        <v>0.4291977616508853</v>
      </c>
      <c r="Q222" s="5">
        <f t="shared" ref="Q222:Q258" si="97">(B222/B102)^(1/10)-1</f>
        <v>0.11831927178189194</v>
      </c>
      <c r="R222" s="5">
        <f t="shared" ref="R222:R258" si="98">(C222/C102)^(1/10)-1</f>
        <v>0.10154299575786752</v>
      </c>
      <c r="S222" s="6">
        <f t="shared" si="53"/>
        <v>1.6776276024024428E-2</v>
      </c>
      <c r="T222" s="6">
        <f t="shared" ref="T222:U222" si="99">B222/B42-1</f>
        <v>1.7065087323346311</v>
      </c>
      <c r="U222" s="6">
        <f t="shared" si="99"/>
        <v>2.4524368954942206</v>
      </c>
      <c r="V222" s="6">
        <f t="shared" si="41"/>
        <v>-0.74592816315958954</v>
      </c>
      <c r="W222" s="6">
        <f t="shared" si="42"/>
        <v>6.8629836124422194E-2</v>
      </c>
      <c r="X222" s="6">
        <f t="shared" si="43"/>
        <v>8.6113095089635383E-2</v>
      </c>
      <c r="Y222" s="6">
        <f t="shared" si="44"/>
        <v>-1.7483258965213189E-2</v>
      </c>
    </row>
    <row r="223" spans="1:25" x14ac:dyDescent="0.2">
      <c r="A223" s="9">
        <v>43496</v>
      </c>
      <c r="B223" s="16">
        <v>191.86099999999999</v>
      </c>
      <c r="C223" s="16">
        <v>396.416</v>
      </c>
      <c r="D223" s="2"/>
      <c r="E223" s="5">
        <f t="shared" si="79"/>
        <v>1.4627568153573467E-2</v>
      </c>
      <c r="F223" s="5">
        <f t="shared" si="80"/>
        <v>-6.8890841017883897E-2</v>
      </c>
      <c r="G223" s="5">
        <f t="shared" si="82"/>
        <v>8.3518409171457364E-2</v>
      </c>
      <c r="H223" s="5">
        <f t="shared" si="57"/>
        <v>0.64377141877998612</v>
      </c>
      <c r="I223" s="5">
        <f t="shared" si="58"/>
        <v>0.48342626202147954</v>
      </c>
      <c r="J223" s="5">
        <f t="shared" si="62"/>
        <v>0.16034515675850658</v>
      </c>
      <c r="K223" s="5">
        <f t="shared" si="59"/>
        <v>0.10450652273355465</v>
      </c>
      <c r="L223" s="5">
        <f t="shared" si="60"/>
        <v>8.2064608577367304E-2</v>
      </c>
      <c r="M223" s="5">
        <f t="shared" si="63"/>
        <v>2.2441914156187348E-2</v>
      </c>
      <c r="N223" s="5">
        <f t="shared" si="94"/>
        <v>2.3195093255821999</v>
      </c>
      <c r="O223" s="5">
        <f t="shared" si="95"/>
        <v>1.8087717433662807</v>
      </c>
      <c r="P223" s="5">
        <f t="shared" si="96"/>
        <v>0.51073758221591925</v>
      </c>
      <c r="Q223" s="5">
        <f t="shared" si="97"/>
        <v>0.12747621615244609</v>
      </c>
      <c r="R223" s="5">
        <f t="shared" si="98"/>
        <v>0.10879598518093858</v>
      </c>
      <c r="S223" s="6">
        <f t="shared" si="53"/>
        <v>1.8680230971507505E-2</v>
      </c>
      <c r="T223" s="6">
        <f t="shared" ref="T223:U223" si="100">B223/B43-1</f>
        <v>1.8170525790300553</v>
      </c>
      <c r="U223" s="6">
        <f t="shared" si="100"/>
        <v>2.5598660165054734</v>
      </c>
      <c r="V223" s="6">
        <f t="shared" si="41"/>
        <v>-0.74281343747541806</v>
      </c>
      <c r="W223" s="6">
        <f t="shared" si="42"/>
        <v>7.148557875354844E-2</v>
      </c>
      <c r="X223" s="6">
        <f t="shared" si="43"/>
        <v>8.8334116747753599E-2</v>
      </c>
      <c r="Y223" s="6">
        <f t="shared" si="44"/>
        <v>-1.6848537994205159E-2</v>
      </c>
    </row>
    <row r="224" spans="1:25" x14ac:dyDescent="0.2">
      <c r="A224" s="9">
        <v>43524</v>
      </c>
      <c r="B224" s="16">
        <v>199.149</v>
      </c>
      <c r="C224" s="16">
        <v>400.36</v>
      </c>
      <c r="D224" s="2"/>
      <c r="E224" s="5">
        <f t="shared" si="79"/>
        <v>7.5667062763314252E-2</v>
      </c>
      <c r="F224" s="5">
        <f t="shared" si="80"/>
        <v>-3.4814284440008558E-2</v>
      </c>
      <c r="G224" s="5">
        <f t="shared" si="82"/>
        <v>0.11048134720332281</v>
      </c>
      <c r="H224" s="5">
        <f t="shared" si="57"/>
        <v>0.66415141639508657</v>
      </c>
      <c r="I224" s="5">
        <f t="shared" si="58"/>
        <v>0.48520213973572357</v>
      </c>
      <c r="J224" s="5">
        <f t="shared" si="62"/>
        <v>0.178949276659363</v>
      </c>
      <c r="K224" s="5">
        <f t="shared" si="59"/>
        <v>0.10723184447827028</v>
      </c>
      <c r="L224" s="5">
        <f t="shared" si="60"/>
        <v>8.2323562453560983E-2</v>
      </c>
      <c r="M224" s="5">
        <f t="shared" si="63"/>
        <v>2.4908282024709294E-2</v>
      </c>
      <c r="N224" s="5">
        <f t="shared" si="94"/>
        <v>2.804183381088825</v>
      </c>
      <c r="O224" s="5">
        <f t="shared" si="95"/>
        <v>1.9794454284310956</v>
      </c>
      <c r="P224" s="5">
        <f t="shared" si="96"/>
        <v>0.82473795265772942</v>
      </c>
      <c r="Q224" s="5">
        <f t="shared" si="97"/>
        <v>0.14294713779603119</v>
      </c>
      <c r="R224" s="5">
        <f t="shared" si="98"/>
        <v>0.11535609153975357</v>
      </c>
      <c r="S224" s="6">
        <f t="shared" si="53"/>
        <v>2.7591046256277618E-2</v>
      </c>
      <c r="T224" s="6">
        <f t="shared" ref="T224:U224" si="101">B224/B44-1</f>
        <v>1.876379340227627</v>
      </c>
      <c r="U224" s="6">
        <f t="shared" si="101"/>
        <v>2.4381897032934008</v>
      </c>
      <c r="V224" s="6">
        <f t="shared" si="41"/>
        <v>-0.56181036306577381</v>
      </c>
      <c r="W224" s="6">
        <f t="shared" si="42"/>
        <v>7.2975348106885995E-2</v>
      </c>
      <c r="X224" s="6">
        <f t="shared" si="43"/>
        <v>8.5813713486294407E-2</v>
      </c>
      <c r="Y224" s="6">
        <f t="shared" si="44"/>
        <v>-1.2838365379408412E-2</v>
      </c>
    </row>
    <row r="225" spans="1:25" x14ac:dyDescent="0.2">
      <c r="A225" s="9">
        <v>43553</v>
      </c>
      <c r="B225" s="16">
        <v>204.613</v>
      </c>
      <c r="C225" s="16">
        <v>409.41899999999998</v>
      </c>
      <c r="D225" s="2"/>
      <c r="E225" s="5">
        <f t="shared" si="79"/>
        <v>0.13925157152163381</v>
      </c>
      <c r="F225" s="5">
        <f t="shared" si="80"/>
        <v>1.4136314996829435E-2</v>
      </c>
      <c r="G225" s="5">
        <f t="shared" si="82"/>
        <v>0.12511525652480437</v>
      </c>
      <c r="H225" s="5">
        <f t="shared" si="57"/>
        <v>0.70374533706368236</v>
      </c>
      <c r="I225" s="5">
        <f t="shared" si="58"/>
        <v>0.47048217652868796</v>
      </c>
      <c r="J225" s="5">
        <f t="shared" si="62"/>
        <v>0.23326316053499441</v>
      </c>
      <c r="K225" s="5">
        <f t="shared" si="59"/>
        <v>0.11245111601444924</v>
      </c>
      <c r="L225" s="5">
        <f t="shared" si="60"/>
        <v>8.0169606271468963E-2</v>
      </c>
      <c r="M225" s="5">
        <f t="shared" si="63"/>
        <v>3.2281509742980274E-2</v>
      </c>
      <c r="N225" s="5">
        <f t="shared" si="94"/>
        <v>2.799472638478822</v>
      </c>
      <c r="O225" s="5">
        <f t="shared" si="95"/>
        <v>1.7849548673228535</v>
      </c>
      <c r="P225" s="5">
        <f t="shared" si="96"/>
        <v>1.0145177711559685</v>
      </c>
      <c r="Q225" s="5">
        <f t="shared" si="97"/>
        <v>0.1428055270523263</v>
      </c>
      <c r="R225" s="5">
        <f t="shared" si="98"/>
        <v>0.10785217876944997</v>
      </c>
      <c r="S225" s="6">
        <f t="shared" si="53"/>
        <v>3.4953348282876329E-2</v>
      </c>
      <c r="T225" s="6">
        <f t="shared" ref="T225:U225" si="102">B225/B45-1</f>
        <v>1.9424631136932327</v>
      </c>
      <c r="U225" s="6">
        <f t="shared" si="102"/>
        <v>2.4345790864477159</v>
      </c>
      <c r="V225" s="6">
        <f t="shared" si="41"/>
        <v>-0.49211597275448327</v>
      </c>
      <c r="W225" s="6">
        <f t="shared" si="42"/>
        <v>7.4601399465510143E-2</v>
      </c>
      <c r="X225" s="6">
        <f t="shared" si="43"/>
        <v>8.5737658348281398E-2</v>
      </c>
      <c r="Y225" s="6">
        <f t="shared" si="44"/>
        <v>-1.1136258882771255E-2</v>
      </c>
    </row>
    <row r="226" spans="1:25" x14ac:dyDescent="0.2">
      <c r="A226" s="9">
        <v>43585</v>
      </c>
      <c r="B226" s="16">
        <v>212.27500000000001</v>
      </c>
      <c r="C226" s="16">
        <v>418.84</v>
      </c>
      <c r="D226" s="2"/>
      <c r="E226" s="5">
        <f t="shared" si="79"/>
        <v>0.14791641881441908</v>
      </c>
      <c r="F226" s="5">
        <f t="shared" si="80"/>
        <v>2.3735789934226093E-2</v>
      </c>
      <c r="G226" s="5">
        <f t="shared" si="82"/>
        <v>0.12418062888019299</v>
      </c>
      <c r="H226" s="5">
        <f t="shared" ref="H226:H258" si="103">B226/B166-1</f>
        <v>0.76015754560530691</v>
      </c>
      <c r="I226" s="5">
        <f t="shared" ref="I226:I258" si="104">C226/C166-1</f>
        <v>0.50833864514572369</v>
      </c>
      <c r="J226" s="5">
        <f t="shared" si="62"/>
        <v>0.25181890045958322</v>
      </c>
      <c r="K226" s="5">
        <f t="shared" ref="K226:K258" si="105">(B226/B166)^(1/5)-1</f>
        <v>0.11972225049017449</v>
      </c>
      <c r="L226" s="5">
        <f t="shared" ref="L226:L258" si="106">(C226/C166)^(1/5)-1</f>
        <v>8.5674835685760176E-2</v>
      </c>
      <c r="M226" s="5">
        <f t="shared" si="63"/>
        <v>3.4047414804414311E-2</v>
      </c>
      <c r="N226" s="5">
        <f t="shared" si="94"/>
        <v>2.5372092248217024</v>
      </c>
      <c r="O226" s="5">
        <f t="shared" si="95"/>
        <v>1.4377808302097637</v>
      </c>
      <c r="P226" s="5">
        <f t="shared" si="96"/>
        <v>1.0994283946119388</v>
      </c>
      <c r="Q226" s="5">
        <f t="shared" si="97"/>
        <v>0.13466086186646686</v>
      </c>
      <c r="R226" s="5">
        <f t="shared" si="98"/>
        <v>9.3199604144635684E-2</v>
      </c>
      <c r="S226" s="6">
        <f t="shared" si="53"/>
        <v>4.146125772183118E-2</v>
      </c>
      <c r="T226" s="6">
        <f t="shared" ref="T226:U226" si="107">B226/B46-1</f>
        <v>2.0400567123993931</v>
      </c>
      <c r="U226" s="6">
        <f t="shared" si="107"/>
        <v>2.7330766419779491</v>
      </c>
      <c r="V226" s="6">
        <f t="shared" si="41"/>
        <v>-0.69301992957855596</v>
      </c>
      <c r="W226" s="6">
        <f t="shared" si="42"/>
        <v>7.694149880709733E-2</v>
      </c>
      <c r="X226" s="6">
        <f t="shared" si="43"/>
        <v>9.1786685592794459E-2</v>
      </c>
      <c r="Y226" s="6">
        <f t="shared" si="44"/>
        <v>-1.4845186785697129E-2</v>
      </c>
    </row>
    <row r="227" spans="1:25" x14ac:dyDescent="0.2">
      <c r="A227" s="9">
        <v>43616</v>
      </c>
      <c r="B227" s="16">
        <v>201.166</v>
      </c>
      <c r="C227" s="16">
        <v>390.66199999999998</v>
      </c>
      <c r="D227" s="2"/>
      <c r="E227" s="5">
        <f t="shared" si="79"/>
        <v>4.4470174090477155E-2</v>
      </c>
      <c r="F227" s="5">
        <f t="shared" si="80"/>
        <v>-4.3571080573570509E-2</v>
      </c>
      <c r="G227" s="5">
        <f t="shared" si="82"/>
        <v>8.8041254664047663E-2</v>
      </c>
      <c r="H227" s="5">
        <f t="shared" si="103"/>
        <v>0.60990756672402058</v>
      </c>
      <c r="I227" s="5">
        <f t="shared" si="104"/>
        <v>0.33784232677759918</v>
      </c>
      <c r="J227" s="5">
        <f t="shared" si="62"/>
        <v>0.2720652399464214</v>
      </c>
      <c r="K227" s="5">
        <f t="shared" si="105"/>
        <v>9.9917693677265884E-2</v>
      </c>
      <c r="L227" s="5">
        <f t="shared" si="106"/>
        <v>5.9939278934133533E-2</v>
      </c>
      <c r="M227" s="5">
        <f t="shared" si="63"/>
        <v>3.9978414743132351E-2</v>
      </c>
      <c r="N227" s="5">
        <f t="shared" si="94"/>
        <v>2.2831635983809897</v>
      </c>
      <c r="O227" s="5">
        <f t="shared" si="95"/>
        <v>1.0743702476530306</v>
      </c>
      <c r="P227" s="5">
        <f t="shared" si="96"/>
        <v>1.2087933507279591</v>
      </c>
      <c r="Q227" s="5">
        <f t="shared" si="97"/>
        <v>0.1262356032214782</v>
      </c>
      <c r="R227" s="5">
        <f t="shared" si="98"/>
        <v>7.5693705877572182E-2</v>
      </c>
      <c r="S227" s="6">
        <f t="shared" si="53"/>
        <v>5.0541897343906017E-2</v>
      </c>
      <c r="T227" s="6">
        <f t="shared" ref="T227:U227" si="108">B227/B47-1</f>
        <v>1.9082839381234638</v>
      </c>
      <c r="U227" s="6">
        <f t="shared" si="108"/>
        <v>2.6192179060783203</v>
      </c>
      <c r="V227" s="6">
        <f t="shared" si="41"/>
        <v>-0.71093396795485653</v>
      </c>
      <c r="W227" s="6">
        <f t="shared" si="42"/>
        <v>7.3764694763361449E-2</v>
      </c>
      <c r="X227" s="6">
        <f t="shared" si="43"/>
        <v>8.9534488553109304E-2</v>
      </c>
      <c r="Y227" s="6">
        <f t="shared" si="44"/>
        <v>-1.5769793789747855E-2</v>
      </c>
    </row>
    <row r="228" spans="1:25" x14ac:dyDescent="0.2">
      <c r="A228" s="9">
        <v>43644</v>
      </c>
      <c r="B228" s="16">
        <v>209.81899999999999</v>
      </c>
      <c r="C228" s="16">
        <v>406.13200000000001</v>
      </c>
      <c r="D228" s="2"/>
      <c r="E228" s="5">
        <f t="shared" si="79"/>
        <v>9.0155715005689085E-2</v>
      </c>
      <c r="F228" s="5">
        <f t="shared" si="80"/>
        <v>3.7625988426310375E-2</v>
      </c>
      <c r="G228" s="5">
        <f t="shared" si="82"/>
        <v>5.252972657937871E-2</v>
      </c>
      <c r="H228" s="5">
        <f t="shared" si="103"/>
        <v>0.65520696102174902</v>
      </c>
      <c r="I228" s="5">
        <f t="shared" si="104"/>
        <v>0.35939215423751514</v>
      </c>
      <c r="J228" s="5">
        <f t="shared" si="62"/>
        <v>0.29581480678423389</v>
      </c>
      <c r="K228" s="5">
        <f t="shared" si="105"/>
        <v>0.10603905078148035</v>
      </c>
      <c r="L228" s="5">
        <f t="shared" si="106"/>
        <v>6.3332166598125461E-2</v>
      </c>
      <c r="M228" s="5">
        <f t="shared" si="63"/>
        <v>4.2706884183354887E-2</v>
      </c>
      <c r="N228" s="5">
        <f t="shared" si="94"/>
        <v>2.4088088120613462</v>
      </c>
      <c r="O228" s="5">
        <f t="shared" si="95"/>
        <v>1.1661990761976897</v>
      </c>
      <c r="P228" s="5">
        <f t="shared" si="96"/>
        <v>1.2426097358636565</v>
      </c>
      <c r="Q228" s="5">
        <f t="shared" si="97"/>
        <v>0.13047318270258645</v>
      </c>
      <c r="R228" s="5">
        <f t="shared" si="98"/>
        <v>8.0363334503310346E-2</v>
      </c>
      <c r="S228" s="6">
        <f t="shared" si="53"/>
        <v>5.0109848199276108E-2</v>
      </c>
      <c r="T228" s="6">
        <f t="shared" ref="T228:U228" si="109">B228/B48-1</f>
        <v>1.9614119772480274</v>
      </c>
      <c r="U228" s="6">
        <f t="shared" si="109"/>
        <v>2.7327622653995327</v>
      </c>
      <c r="V228" s="6">
        <f t="shared" si="41"/>
        <v>-0.7713502881515053</v>
      </c>
      <c r="W228" s="6">
        <f t="shared" si="42"/>
        <v>7.5061366352342729E-2</v>
      </c>
      <c r="X228" s="6">
        <f t="shared" si="43"/>
        <v>9.178055578468225E-2</v>
      </c>
      <c r="Y228" s="6">
        <f t="shared" si="44"/>
        <v>-1.6719189432339521E-2</v>
      </c>
    </row>
    <row r="229" spans="1:25" x14ac:dyDescent="0.2">
      <c r="A229" s="9">
        <v>43677</v>
      </c>
      <c r="B229" s="16">
        <v>215.66800000000001</v>
      </c>
      <c r="C229" s="16">
        <v>410.31799999999998</v>
      </c>
      <c r="D229" s="2"/>
      <c r="E229" s="5">
        <f t="shared" si="79"/>
        <v>8.8929842720456342E-2</v>
      </c>
      <c r="F229" s="5">
        <f t="shared" si="80"/>
        <v>2.7984607213364265E-2</v>
      </c>
      <c r="G229" s="5">
        <f t="shared" si="82"/>
        <v>6.0945235507092077E-2</v>
      </c>
      <c r="H229" s="5">
        <f t="shared" si="103"/>
        <v>0.68960546520008781</v>
      </c>
      <c r="I229" s="5">
        <f t="shared" si="104"/>
        <v>0.31669592172693628</v>
      </c>
      <c r="J229" s="5">
        <f t="shared" si="62"/>
        <v>0.37290954347315153</v>
      </c>
      <c r="K229" s="5">
        <f t="shared" si="105"/>
        <v>0.11059844516320294</v>
      </c>
      <c r="L229" s="5">
        <f t="shared" si="106"/>
        <v>5.6567136086154379E-2</v>
      </c>
      <c r="M229" s="5">
        <f t="shared" si="63"/>
        <v>5.4031309077048562E-2</v>
      </c>
      <c r="N229" s="5">
        <f t="shared" si="94"/>
        <v>2.26502558512732</v>
      </c>
      <c r="O229" s="5">
        <f t="shared" si="95"/>
        <v>0.98848541534405632</v>
      </c>
      <c r="P229" s="5">
        <f t="shared" si="96"/>
        <v>1.2765401697832637</v>
      </c>
      <c r="Q229" s="5">
        <f t="shared" si="97"/>
        <v>0.12561185608571201</v>
      </c>
      <c r="R229" s="5">
        <f t="shared" si="98"/>
        <v>7.1154806724261555E-2</v>
      </c>
      <c r="S229" s="6">
        <f t="shared" si="53"/>
        <v>5.445704936145046E-2</v>
      </c>
      <c r="T229" s="6">
        <f t="shared" ref="T229:U229" si="110">B229/B49-1</f>
        <v>2.113844732244698</v>
      </c>
      <c r="U229" s="6">
        <f t="shared" si="110"/>
        <v>2.801458258057941</v>
      </c>
      <c r="V229" s="6">
        <f t="shared" si="41"/>
        <v>-0.68761352581324298</v>
      </c>
      <c r="W229" s="6">
        <f t="shared" si="42"/>
        <v>7.8664692928057889E-2</v>
      </c>
      <c r="X229" s="6">
        <f t="shared" si="43"/>
        <v>9.3108693857784752E-2</v>
      </c>
      <c r="Y229" s="6">
        <f t="shared" si="44"/>
        <v>-1.4444000929726863E-2</v>
      </c>
    </row>
    <row r="230" spans="1:25" x14ac:dyDescent="0.2">
      <c r="A230" s="9">
        <v>43707</v>
      </c>
      <c r="B230" s="16">
        <v>213.58799999999999</v>
      </c>
      <c r="C230" s="16">
        <v>394.61900000000003</v>
      </c>
      <c r="D230" s="2"/>
      <c r="E230" s="5">
        <f t="shared" si="79"/>
        <v>5.9285636351012361E-2</v>
      </c>
      <c r="F230" s="5">
        <f t="shared" si="80"/>
        <v>1.0439338150570299E-2</v>
      </c>
      <c r="G230" s="5">
        <f t="shared" si="82"/>
        <v>4.8846298200442062E-2</v>
      </c>
      <c r="H230" s="5">
        <f t="shared" si="103"/>
        <v>0.61177811148758265</v>
      </c>
      <c r="I230" s="5">
        <f t="shared" si="104"/>
        <v>0.21916022256480927</v>
      </c>
      <c r="J230" s="5">
        <f t="shared" si="62"/>
        <v>0.39261788892277338</v>
      </c>
      <c r="K230" s="5">
        <f t="shared" si="105"/>
        <v>0.10017317290800687</v>
      </c>
      <c r="L230" s="5">
        <f t="shared" si="106"/>
        <v>4.042830063971925E-2</v>
      </c>
      <c r="M230" s="5">
        <f t="shared" si="63"/>
        <v>5.9744872268287619E-2</v>
      </c>
      <c r="N230" s="5">
        <f t="shared" si="94"/>
        <v>2.1433112582781453</v>
      </c>
      <c r="O230" s="5">
        <f t="shared" si="95"/>
        <v>0.942691872200069</v>
      </c>
      <c r="P230" s="5">
        <f t="shared" si="96"/>
        <v>1.2006193860780763</v>
      </c>
      <c r="Q230" s="5">
        <f t="shared" si="97"/>
        <v>0.12134367776061095</v>
      </c>
      <c r="R230" s="5">
        <f t="shared" si="98"/>
        <v>6.8662062764029974E-2</v>
      </c>
      <c r="S230" s="6">
        <f t="shared" si="53"/>
        <v>5.2681614996580972E-2</v>
      </c>
      <c r="T230" s="6">
        <f t="shared" ref="T230:U230" si="111">B230/B50-1</f>
        <v>2.0992512624064079</v>
      </c>
      <c r="U230" s="6">
        <f t="shared" si="111"/>
        <v>2.5435059803886357</v>
      </c>
      <c r="V230" s="6">
        <f t="shared" si="41"/>
        <v>-0.44425471798222782</v>
      </c>
      <c r="W230" s="6">
        <f t="shared" si="42"/>
        <v>7.8326932710092612E-2</v>
      </c>
      <c r="X230" s="6">
        <f t="shared" si="43"/>
        <v>8.7999956513886257E-2</v>
      </c>
      <c r="Y230" s="6">
        <f t="shared" si="44"/>
        <v>-9.6730238037936456E-3</v>
      </c>
    </row>
    <row r="231" spans="1:25" x14ac:dyDescent="0.2">
      <c r="A231" s="9">
        <v>43738</v>
      </c>
      <c r="B231" s="16">
        <v>220.34399999999999</v>
      </c>
      <c r="C231" s="16">
        <v>406.22800000000001</v>
      </c>
      <c r="D231" s="2"/>
      <c r="E231" s="5">
        <f t="shared" si="79"/>
        <v>8.4871938790582302E-2</v>
      </c>
      <c r="F231" s="5">
        <f t="shared" si="80"/>
        <v>4.3917581937513273E-2</v>
      </c>
      <c r="G231" s="5">
        <f t="shared" si="82"/>
        <v>4.0954356853069029E-2</v>
      </c>
      <c r="H231" s="5">
        <f t="shared" si="103"/>
        <v>0.63914718878788346</v>
      </c>
      <c r="I231" s="5">
        <f t="shared" si="104"/>
        <v>0.29997951921353794</v>
      </c>
      <c r="J231" s="5">
        <f t="shared" si="62"/>
        <v>0.33916766957434552</v>
      </c>
      <c r="K231" s="5">
        <f t="shared" si="105"/>
        <v>0.10388438644685527</v>
      </c>
      <c r="L231" s="5">
        <f t="shared" si="106"/>
        <v>5.3870631399723479E-2</v>
      </c>
      <c r="M231" s="5">
        <f t="shared" si="63"/>
        <v>5.0013755047131792E-2</v>
      </c>
      <c r="N231" s="5">
        <f t="shared" si="94"/>
        <v>2.1763586564797461</v>
      </c>
      <c r="O231" s="5">
        <f t="shared" si="95"/>
        <v>0.86747453201426961</v>
      </c>
      <c r="P231" s="5">
        <f t="shared" si="96"/>
        <v>1.3088841244654765</v>
      </c>
      <c r="Q231" s="5">
        <f t="shared" si="97"/>
        <v>0.12251706861440526</v>
      </c>
      <c r="R231" s="5">
        <f t="shared" si="98"/>
        <v>6.4450496253104728E-2</v>
      </c>
      <c r="S231" s="6">
        <f t="shared" si="53"/>
        <v>5.8066572361300528E-2</v>
      </c>
      <c r="T231" s="6">
        <f t="shared" ref="T231:U231" si="112">B231/B51-1</f>
        <v>2.2068694513171301</v>
      </c>
      <c r="U231" s="6">
        <f t="shared" si="112"/>
        <v>2.5245713889081696</v>
      </c>
      <c r="V231" s="6">
        <f t="shared" si="41"/>
        <v>-0.31770193759103948</v>
      </c>
      <c r="W231" s="6">
        <f t="shared" si="42"/>
        <v>8.0783615016696508E-2</v>
      </c>
      <c r="X231" s="6">
        <f t="shared" si="43"/>
        <v>8.7611407564838428E-2</v>
      </c>
      <c r="Y231" s="6">
        <f t="shared" si="44"/>
        <v>-6.8277925481419199E-3</v>
      </c>
    </row>
    <row r="232" spans="1:25" x14ac:dyDescent="0.2">
      <c r="A232" s="9">
        <v>43769</v>
      </c>
      <c r="B232" s="16">
        <v>220.797</v>
      </c>
      <c r="C232" s="16">
        <v>413.7</v>
      </c>
      <c r="D232" s="2"/>
      <c r="E232" s="5">
        <f t="shared" si="79"/>
        <v>0.1445121761577457</v>
      </c>
      <c r="F232" s="5">
        <f t="shared" si="80"/>
        <v>0.13600478895903301</v>
      </c>
      <c r="G232" s="5">
        <f t="shared" si="82"/>
        <v>8.5073871987126903E-3</v>
      </c>
      <c r="H232" s="5">
        <f t="shared" si="103"/>
        <v>0.61858020437784988</v>
      </c>
      <c r="I232" s="5">
        <f t="shared" si="104"/>
        <v>0.29774392692230478</v>
      </c>
      <c r="J232" s="5">
        <f t="shared" si="62"/>
        <v>0.3208362774555451</v>
      </c>
      <c r="K232" s="5">
        <f t="shared" si="105"/>
        <v>0.10110020859869673</v>
      </c>
      <c r="L232" s="5">
        <f t="shared" si="106"/>
        <v>5.3507910699257755E-2</v>
      </c>
      <c r="M232" s="5">
        <f t="shared" si="63"/>
        <v>4.7592297899438973E-2</v>
      </c>
      <c r="N232" s="5">
        <f t="shared" si="94"/>
        <v>2.2710182071376717</v>
      </c>
      <c r="O232" s="5">
        <f t="shared" si="95"/>
        <v>0.91733713989099397</v>
      </c>
      <c r="P232" s="5">
        <f t="shared" si="96"/>
        <v>1.3536810672466777</v>
      </c>
      <c r="Q232" s="5">
        <f t="shared" si="97"/>
        <v>0.12581828024627972</v>
      </c>
      <c r="R232" s="5">
        <f t="shared" si="98"/>
        <v>6.7259055711110793E-2</v>
      </c>
      <c r="S232" s="6">
        <f t="shared" si="53"/>
        <v>5.855922453516893E-2</v>
      </c>
      <c r="T232" s="6">
        <f t="shared" ref="T232:U232" si="113">B232/B52-1</f>
        <v>2.212620765917821</v>
      </c>
      <c r="U232" s="6">
        <f t="shared" si="113"/>
        <v>2.5904289942112251</v>
      </c>
      <c r="V232" s="6">
        <f t="shared" si="41"/>
        <v>-0.3778082282934041</v>
      </c>
      <c r="W232" s="6">
        <f t="shared" si="42"/>
        <v>8.091272806286387E-2</v>
      </c>
      <c r="X232" s="6">
        <f t="shared" si="43"/>
        <v>8.8954555750808018E-2</v>
      </c>
      <c r="Y232" s="6">
        <f t="shared" si="44"/>
        <v>-8.0418276879441475E-3</v>
      </c>
    </row>
    <row r="233" spans="1:25" x14ac:dyDescent="0.2">
      <c r="A233" s="9">
        <v>43798</v>
      </c>
      <c r="B233" s="16">
        <v>229.63200000000001</v>
      </c>
      <c r="C233" s="16">
        <v>418.02</v>
      </c>
      <c r="D233" s="2"/>
      <c r="E233" s="5">
        <f t="shared" si="79"/>
        <v>0.17611026033690647</v>
      </c>
      <c r="F233" s="5">
        <f t="shared" si="80"/>
        <v>0.10165873404911352</v>
      </c>
      <c r="G233" s="5">
        <f t="shared" si="82"/>
        <v>7.4451526287792946E-2</v>
      </c>
      <c r="H233" s="5">
        <f t="shared" si="103"/>
        <v>0.6420465515392042</v>
      </c>
      <c r="I233" s="5">
        <f t="shared" si="104"/>
        <v>0.31870003848653261</v>
      </c>
      <c r="J233" s="5">
        <f t="shared" si="62"/>
        <v>0.32334651305267159</v>
      </c>
      <c r="K233" s="5">
        <f t="shared" si="105"/>
        <v>0.1042746258594347</v>
      </c>
      <c r="L233" s="5">
        <f t="shared" si="106"/>
        <v>5.6888576420879966E-2</v>
      </c>
      <c r="M233" s="5">
        <f t="shared" si="63"/>
        <v>4.7386049438554734E-2</v>
      </c>
      <c r="N233" s="5">
        <f t="shared" si="94"/>
        <v>2.3257346445175027</v>
      </c>
      <c r="O233" s="5">
        <f t="shared" si="95"/>
        <v>0.89017607639925123</v>
      </c>
      <c r="P233" s="5">
        <f t="shared" si="96"/>
        <v>1.4355585681182514</v>
      </c>
      <c r="Q233" s="5">
        <f t="shared" si="97"/>
        <v>0.12768748179446154</v>
      </c>
      <c r="R233" s="5">
        <f t="shared" si="98"/>
        <v>6.5737447693484441E-2</v>
      </c>
      <c r="S233" s="6">
        <f t="shared" si="53"/>
        <v>6.1950034100977103E-2</v>
      </c>
      <c r="T233" s="6">
        <f t="shared" ref="T233:U233" si="114">B233/B53-1</f>
        <v>2.3166560748743428</v>
      </c>
      <c r="U233" s="6">
        <f t="shared" si="114"/>
        <v>2.4693335546518385</v>
      </c>
      <c r="V233" s="6">
        <f t="shared" si="41"/>
        <v>-0.15267747977749568</v>
      </c>
      <c r="W233" s="6">
        <f t="shared" si="42"/>
        <v>8.3211750715110666E-2</v>
      </c>
      <c r="X233" s="6">
        <f t="shared" si="43"/>
        <v>8.6466659855264805E-2</v>
      </c>
      <c r="Y233" s="6">
        <f t="shared" si="44"/>
        <v>-3.2549091401541386E-3</v>
      </c>
    </row>
    <row r="234" spans="1:25" x14ac:dyDescent="0.2">
      <c r="A234" s="9">
        <v>43830</v>
      </c>
      <c r="B234" s="16">
        <v>232.31800000000001</v>
      </c>
      <c r="C234" s="16">
        <v>441.24299999999999</v>
      </c>
      <c r="D234" s="2"/>
      <c r="E234" s="5">
        <f t="shared" si="79"/>
        <v>0.30018300770647133</v>
      </c>
      <c r="F234" s="5">
        <f t="shared" si="80"/>
        <v>0.20600373901255087</v>
      </c>
      <c r="G234" s="5">
        <f t="shared" si="82"/>
        <v>9.4179268693920459E-2</v>
      </c>
      <c r="H234" s="5">
        <f t="shared" si="103"/>
        <v>0.6389045657204131</v>
      </c>
      <c r="I234" s="5">
        <f t="shared" si="104"/>
        <v>0.41636947847886718</v>
      </c>
      <c r="J234" s="5">
        <f t="shared" si="62"/>
        <v>0.22253508724154591</v>
      </c>
      <c r="K234" s="5">
        <f t="shared" si="105"/>
        <v>0.10385170558981782</v>
      </c>
      <c r="L234" s="5">
        <f t="shared" si="106"/>
        <v>7.2100039231094426E-2</v>
      </c>
      <c r="M234" s="5">
        <f t="shared" si="63"/>
        <v>3.1751666358723396E-2</v>
      </c>
      <c r="N234" s="5">
        <f t="shared" si="94"/>
        <v>2.1586833267617505</v>
      </c>
      <c r="O234" s="5">
        <f t="shared" si="95"/>
        <v>0.83424024875394398</v>
      </c>
      <c r="P234" s="5">
        <f t="shared" si="96"/>
        <v>1.3244430780078065</v>
      </c>
      <c r="Q234" s="5">
        <f t="shared" si="97"/>
        <v>0.12189085726288518</v>
      </c>
      <c r="R234" s="5">
        <f t="shared" si="98"/>
        <v>6.2540816108407116E-2</v>
      </c>
      <c r="S234" s="6">
        <f t="shared" si="53"/>
        <v>5.9350041154478062E-2</v>
      </c>
      <c r="T234" s="6">
        <f t="shared" ref="T234:U234" si="115">B234/B54-1</f>
        <v>2.305512079906662</v>
      </c>
      <c r="U234" s="6">
        <f t="shared" si="115"/>
        <v>2.5736569720825133</v>
      </c>
      <c r="V234" s="6">
        <f t="shared" si="41"/>
        <v>-0.26814489217585136</v>
      </c>
      <c r="W234" s="6">
        <f t="shared" si="42"/>
        <v>8.2968729331069468E-2</v>
      </c>
      <c r="X234" s="6">
        <f t="shared" si="43"/>
        <v>8.8614690984685662E-2</v>
      </c>
      <c r="Y234" s="6">
        <f t="shared" si="44"/>
        <v>-5.6459616536161938E-3</v>
      </c>
    </row>
    <row r="235" spans="1:25" x14ac:dyDescent="0.2">
      <c r="A235" s="9">
        <v>43861</v>
      </c>
      <c r="B235" s="16">
        <v>233.88399999999999</v>
      </c>
      <c r="C235" s="16">
        <v>426.10300000000001</v>
      </c>
      <c r="D235" s="2"/>
      <c r="E235" s="5">
        <f t="shared" si="79"/>
        <v>0.21902835907245355</v>
      </c>
      <c r="F235" s="5">
        <f t="shared" si="80"/>
        <v>7.4888500968679494E-2</v>
      </c>
      <c r="G235" s="5">
        <f t="shared" si="82"/>
        <v>0.14413985810377405</v>
      </c>
      <c r="H235" s="5">
        <f t="shared" si="103"/>
        <v>0.56708297598627788</v>
      </c>
      <c r="I235" s="5">
        <f t="shared" si="104"/>
        <v>0.26793350016812445</v>
      </c>
      <c r="J235" s="5">
        <f t="shared" si="62"/>
        <v>0.29914947581815343</v>
      </c>
      <c r="K235" s="5">
        <f t="shared" si="105"/>
        <v>9.4002711832902319E-2</v>
      </c>
      <c r="L235" s="5">
        <f t="shared" si="106"/>
        <v>4.862279769178901E-2</v>
      </c>
      <c r="M235" s="5">
        <f t="shared" si="63"/>
        <v>4.5379914141113309E-2</v>
      </c>
      <c r="N235" s="5">
        <f t="shared" si="94"/>
        <v>2.2134868511445136</v>
      </c>
      <c r="O235" s="5">
        <f t="shared" si="95"/>
        <v>0.81735710965056318</v>
      </c>
      <c r="P235" s="5">
        <f t="shared" si="96"/>
        <v>1.3961297414939504</v>
      </c>
      <c r="Q235" s="5">
        <f t="shared" si="97"/>
        <v>0.12382231856438919</v>
      </c>
      <c r="R235" s="5">
        <f t="shared" si="98"/>
        <v>6.1558732991945586E-2</v>
      </c>
      <c r="S235" s="6">
        <f t="shared" si="53"/>
        <v>6.2263585572443603E-2</v>
      </c>
      <c r="T235" s="6">
        <f t="shared" ref="T235:U235" si="116">B235/B55-1</f>
        <v>2.2649403224680666</v>
      </c>
      <c r="U235" s="6">
        <f t="shared" si="116"/>
        <v>2.3012303019973035</v>
      </c>
      <c r="V235" s="6">
        <f t="shared" si="41"/>
        <v>-3.6289979529236849E-2</v>
      </c>
      <c r="W235" s="6">
        <f t="shared" si="42"/>
        <v>8.2077457976050816E-2</v>
      </c>
      <c r="X235" s="6">
        <f t="shared" si="43"/>
        <v>8.2875151556115245E-2</v>
      </c>
      <c r="Y235" s="6">
        <f t="shared" si="44"/>
        <v>-7.9769358006442914E-4</v>
      </c>
    </row>
    <row r="236" spans="1:25" x14ac:dyDescent="0.2">
      <c r="A236" s="9">
        <v>43889</v>
      </c>
      <c r="B236" s="16">
        <v>216.01499999999999</v>
      </c>
      <c r="C236" s="16">
        <v>407.21600000000001</v>
      </c>
      <c r="D236" s="2"/>
      <c r="E236" s="5">
        <f t="shared" si="79"/>
        <v>8.4690357471039146E-2</v>
      </c>
      <c r="F236" s="5">
        <f t="shared" si="80"/>
        <v>1.7124587870916086E-2</v>
      </c>
      <c r="G236" s="5">
        <f t="shared" si="82"/>
        <v>6.756576960012306E-2</v>
      </c>
      <c r="H236" s="5">
        <f t="shared" si="103"/>
        <v>0.35901226800880792</v>
      </c>
      <c r="I236" s="5">
        <f t="shared" si="104"/>
        <v>0.16825746556616084</v>
      </c>
      <c r="J236" s="5">
        <f t="shared" si="62"/>
        <v>0.19075480244264709</v>
      </c>
      <c r="K236" s="5">
        <f t="shared" si="105"/>
        <v>6.3272729678994999E-2</v>
      </c>
      <c r="L236" s="5">
        <f t="shared" si="106"/>
        <v>3.1591400171926631E-2</v>
      </c>
      <c r="M236" s="5">
        <f t="shared" si="63"/>
        <v>3.1681329507068368E-2</v>
      </c>
      <c r="N236" s="5">
        <f t="shared" si="94"/>
        <v>1.8735334025061854</v>
      </c>
      <c r="O236" s="5">
        <f t="shared" si="95"/>
        <v>0.69926807487836018</v>
      </c>
      <c r="P236" s="5">
        <f t="shared" si="96"/>
        <v>1.1742653276278252</v>
      </c>
      <c r="Q236" s="5">
        <f t="shared" si="97"/>
        <v>0.11132638381221582</v>
      </c>
      <c r="R236" s="5">
        <f t="shared" si="98"/>
        <v>5.4450482348334717E-2</v>
      </c>
      <c r="S236" s="6">
        <f t="shared" si="53"/>
        <v>5.6875901463881107E-2</v>
      </c>
      <c r="T236" s="6">
        <f t="shared" ref="T236:U236" si="117">B236/B56-1</f>
        <v>1.9762741288802546</v>
      </c>
      <c r="U236" s="6">
        <f t="shared" si="117"/>
        <v>1.9547159680450448</v>
      </c>
      <c r="V236" s="6">
        <f t="shared" si="41"/>
        <v>2.1558160835209783E-2</v>
      </c>
      <c r="W236" s="6">
        <f t="shared" si="42"/>
        <v>7.5420213768708555E-2</v>
      </c>
      <c r="X236" s="6">
        <f t="shared" si="43"/>
        <v>7.4899141311477679E-2</v>
      </c>
      <c r="Y236" s="6">
        <f t="shared" si="44"/>
        <v>5.2107245723087559E-4</v>
      </c>
    </row>
    <row r="237" spans="1:25" x14ac:dyDescent="0.2">
      <c r="A237" s="9">
        <v>43921</v>
      </c>
      <c r="B237" s="16">
        <v>187.63200000000001</v>
      </c>
      <c r="C237" s="16">
        <v>344.87200000000001</v>
      </c>
      <c r="D237" s="2"/>
      <c r="E237" s="5">
        <f t="shared" si="79"/>
        <v>-8.2990816810271095E-2</v>
      </c>
      <c r="F237" s="5">
        <f t="shared" si="80"/>
        <v>-0.15765511615240124</v>
      </c>
      <c r="G237" s="5">
        <f t="shared" si="82"/>
        <v>7.4664299342130147E-2</v>
      </c>
      <c r="H237" s="5">
        <f t="shared" si="103"/>
        <v>0.14827757140321784</v>
      </c>
      <c r="I237" s="5">
        <f t="shared" si="104"/>
        <v>-3.8965598918783373E-2</v>
      </c>
      <c r="J237" s="5">
        <f t="shared" si="62"/>
        <v>0.18724317032200122</v>
      </c>
      <c r="K237" s="5">
        <f t="shared" si="105"/>
        <v>2.8038493243822238E-2</v>
      </c>
      <c r="L237" s="5">
        <f t="shared" si="106"/>
        <v>-7.9175048250984537E-3</v>
      </c>
      <c r="M237" s="5">
        <f t="shared" si="63"/>
        <v>3.5955998068920692E-2</v>
      </c>
      <c r="N237" s="5">
        <f t="shared" si="94"/>
        <v>1.3304270064833448</v>
      </c>
      <c r="O237" s="5">
        <f t="shared" si="95"/>
        <v>0.32029141415494866</v>
      </c>
      <c r="P237" s="5">
        <f t="shared" si="96"/>
        <v>1.0101355923283961</v>
      </c>
      <c r="Q237" s="5">
        <f t="shared" si="97"/>
        <v>8.828727329538677E-2</v>
      </c>
      <c r="R237" s="5">
        <f t="shared" si="98"/>
        <v>2.8174858158372507E-2</v>
      </c>
      <c r="S237" s="6">
        <f>Q237-R237</f>
        <v>6.0112415137014263E-2</v>
      </c>
      <c r="T237" s="6">
        <f t="shared" ref="T237:U252" si="118">B237/B57-1</f>
        <v>1.5813694333237032</v>
      </c>
      <c r="U237" s="6">
        <f t="shared" si="118"/>
        <v>1.6235184931611055</v>
      </c>
      <c r="V237" s="6">
        <f t="shared" si="41"/>
        <v>-4.2149059837402358E-2</v>
      </c>
      <c r="W237" s="6">
        <f t="shared" si="42"/>
        <v>6.5262594543456842E-2</v>
      </c>
      <c r="X237" s="6">
        <f t="shared" si="43"/>
        <v>6.6413437074871018E-2</v>
      </c>
      <c r="Y237" s="6">
        <f t="shared" si="44"/>
        <v>-1.1508425314141757E-3</v>
      </c>
    </row>
    <row r="238" spans="1:25" x14ac:dyDescent="0.2">
      <c r="A238" s="9">
        <v>43951</v>
      </c>
      <c r="B238" s="16">
        <v>208.501</v>
      </c>
      <c r="C238" s="16">
        <v>377.12299999999999</v>
      </c>
      <c r="E238" s="5">
        <f t="shared" si="79"/>
        <v>-1.7778824637851853E-2</v>
      </c>
      <c r="F238" s="5">
        <f t="shared" si="80"/>
        <v>-9.9601279724954583E-2</v>
      </c>
      <c r="G238" s="5">
        <f t="shared" si="82"/>
        <v>8.182245508710273E-2</v>
      </c>
      <c r="H238" s="5">
        <f t="shared" si="103"/>
        <v>0.30078982830904377</v>
      </c>
      <c r="I238" s="5">
        <f t="shared" si="104"/>
        <v>1.814515040415543E-2</v>
      </c>
      <c r="J238" s="5">
        <f t="shared" si="62"/>
        <v>0.28264467790488834</v>
      </c>
      <c r="K238" s="5">
        <f t="shared" si="105"/>
        <v>5.4001979333620609E-2</v>
      </c>
      <c r="L238" s="5">
        <f t="shared" si="106"/>
        <v>3.6029735322316014E-3</v>
      </c>
      <c r="M238" s="5">
        <f t="shared" si="63"/>
        <v>5.0399005801389007E-2</v>
      </c>
      <c r="N238" s="5">
        <f t="shared" si="94"/>
        <v>1.5444017328696078</v>
      </c>
      <c r="O238" s="5">
        <f t="shared" si="95"/>
        <v>0.40175664223375307</v>
      </c>
      <c r="P238" s="5">
        <f t="shared" si="96"/>
        <v>1.1426450906358547</v>
      </c>
      <c r="Q238" s="5">
        <f t="shared" si="97"/>
        <v>9.7889339913656892E-2</v>
      </c>
      <c r="R238" s="5">
        <f t="shared" si="98"/>
        <v>3.4349389058324853E-2</v>
      </c>
      <c r="S238" s="6">
        <f t="shared" ref="S238:S258" si="119">Q238-R238</f>
        <v>6.3539950855332039E-2</v>
      </c>
      <c r="T238" s="6">
        <f t="shared" si="118"/>
        <v>1.9127167064805892</v>
      </c>
      <c r="U238" s="6">
        <f t="shared" si="118"/>
        <v>1.9282464204739567</v>
      </c>
      <c r="V238" s="6">
        <f t="shared" si="41"/>
        <v>-1.5529713993367444E-2</v>
      </c>
      <c r="W238" s="6">
        <f t="shared" si="42"/>
        <v>7.3873725106463617E-2</v>
      </c>
      <c r="X238" s="6">
        <f t="shared" si="43"/>
        <v>7.4254483030869789E-2</v>
      </c>
      <c r="Y238" s="6">
        <f t="shared" si="44"/>
        <v>-3.8075792440617207E-4</v>
      </c>
    </row>
    <row r="239" spans="1:25" x14ac:dyDescent="0.2">
      <c r="A239" s="17">
        <v>43980</v>
      </c>
      <c r="B239" s="16">
        <v>215.22300000000001</v>
      </c>
      <c r="C239" s="16">
        <v>374.19499999999999</v>
      </c>
      <c r="E239" s="5">
        <f t="shared" si="79"/>
        <v>6.9877613513217973E-2</v>
      </c>
      <c r="F239" s="5">
        <f t="shared" si="80"/>
        <v>-4.2151527407323974E-2</v>
      </c>
      <c r="G239" s="5">
        <f t="shared" si="82"/>
        <v>0.11202914092054195</v>
      </c>
      <c r="H239" s="5">
        <f t="shared" si="103"/>
        <v>0.30921400806613519</v>
      </c>
      <c r="I239" s="5">
        <f t="shared" si="104"/>
        <v>2.965739082101293E-2</v>
      </c>
      <c r="J239" s="5">
        <f t="shared" si="62"/>
        <v>0.27955661724512226</v>
      </c>
      <c r="K239" s="5">
        <f t="shared" si="105"/>
        <v>5.5363642804402202E-2</v>
      </c>
      <c r="L239" s="5">
        <f t="shared" si="106"/>
        <v>5.8623399792325781E-3</v>
      </c>
      <c r="M239" s="5">
        <f t="shared" si="63"/>
        <v>4.9501302825169624E-2</v>
      </c>
      <c r="N239" s="5">
        <f t="shared" si="94"/>
        <v>1.6805370464933804</v>
      </c>
      <c r="O239" s="5">
        <f t="shared" si="95"/>
        <v>0.40733009891308436</v>
      </c>
      <c r="P239" s="5">
        <f t="shared" si="96"/>
        <v>1.2732069475802961</v>
      </c>
      <c r="Q239" s="5">
        <f t="shared" si="97"/>
        <v>0.1036266557183767</v>
      </c>
      <c r="R239" s="5">
        <f t="shared" si="98"/>
        <v>3.4759917715137867E-2</v>
      </c>
      <c r="S239" s="6">
        <f t="shared" si="119"/>
        <v>6.8866738003238837E-2</v>
      </c>
      <c r="T239" s="6">
        <f t="shared" si="118"/>
        <v>1.8255241496107444</v>
      </c>
      <c r="U239" s="6">
        <f t="shared" si="118"/>
        <v>1.6855586495952228</v>
      </c>
      <c r="V239" s="6">
        <f t="shared" si="41"/>
        <v>0.13996550001552155</v>
      </c>
      <c r="W239" s="6">
        <f t="shared" si="42"/>
        <v>7.1700092596387988E-2</v>
      </c>
      <c r="X239" s="6">
        <f t="shared" si="43"/>
        <v>6.8076376223405566E-2</v>
      </c>
      <c r="Y239" s="6">
        <f t="shared" si="44"/>
        <v>3.6237163729824218E-3</v>
      </c>
    </row>
    <row r="240" spans="1:25" x14ac:dyDescent="0.2">
      <c r="A240" s="17">
        <v>44012</v>
      </c>
      <c r="B240" s="16">
        <v>218.791</v>
      </c>
      <c r="C240" s="16">
        <v>397.839</v>
      </c>
      <c r="E240" s="5">
        <f t="shared" si="79"/>
        <v>4.27606651447201E-2</v>
      </c>
      <c r="F240" s="5">
        <f t="shared" si="80"/>
        <v>-2.0419469532073298E-2</v>
      </c>
      <c r="G240" s="5">
        <f t="shared" si="82"/>
        <v>6.3180134676793398E-2</v>
      </c>
      <c r="H240" s="5">
        <f t="shared" si="103"/>
        <v>0.38478822248664524</v>
      </c>
      <c r="I240" s="5">
        <f t="shared" si="104"/>
        <v>0.14220460052597139</v>
      </c>
      <c r="J240" s="5">
        <f t="shared" si="62"/>
        <v>0.24258362196067385</v>
      </c>
      <c r="K240" s="5">
        <f t="shared" si="105"/>
        <v>6.7275824927005345E-2</v>
      </c>
      <c r="L240" s="5">
        <f t="shared" si="106"/>
        <v>2.6948774576029066E-2</v>
      </c>
      <c r="M240" s="5">
        <f t="shared" si="63"/>
        <v>4.0327050350976279E-2</v>
      </c>
      <c r="N240" s="5">
        <f t="shared" si="94"/>
        <v>1.8167492758287738</v>
      </c>
      <c r="O240" s="5">
        <f t="shared" si="95"/>
        <v>0.50469746367219104</v>
      </c>
      <c r="P240" s="5">
        <f t="shared" si="96"/>
        <v>1.3120518121565827</v>
      </c>
      <c r="Q240" s="5">
        <f t="shared" si="97"/>
        <v>0.10911050596422944</v>
      </c>
      <c r="R240" s="5">
        <f t="shared" si="98"/>
        <v>4.1705408217821649E-2</v>
      </c>
      <c r="S240" s="6">
        <f t="shared" si="119"/>
        <v>6.7405097746407794E-2</v>
      </c>
      <c r="T240" s="6">
        <f t="shared" si="118"/>
        <v>1.7921617172245692</v>
      </c>
      <c r="U240" s="6">
        <f t="shared" si="118"/>
        <v>1.7075297064067838</v>
      </c>
      <c r="V240" s="6">
        <f t="shared" si="41"/>
        <v>8.4632010817785375E-2</v>
      </c>
      <c r="W240" s="6">
        <f t="shared" si="42"/>
        <v>7.0851800482167215E-2</v>
      </c>
      <c r="X240" s="6">
        <f t="shared" si="43"/>
        <v>6.8656705951750663E-2</v>
      </c>
      <c r="Y240" s="6">
        <f t="shared" si="44"/>
        <v>2.1950945304165526E-3</v>
      </c>
    </row>
    <row r="241" spans="1:25" x14ac:dyDescent="0.2">
      <c r="A241" s="17">
        <v>44043</v>
      </c>
      <c r="B241" s="16">
        <v>217.75200000000001</v>
      </c>
      <c r="C241" s="16">
        <v>411.63900000000001</v>
      </c>
      <c r="E241" s="5">
        <f t="shared" si="79"/>
        <v>9.6630005378637307E-3</v>
      </c>
      <c r="F241" s="5">
        <f t="shared" si="80"/>
        <v>3.2194541794414722E-3</v>
      </c>
      <c r="G241" s="5">
        <f t="shared" si="82"/>
        <v>6.4435463584222585E-3</v>
      </c>
      <c r="H241" s="5">
        <f t="shared" si="103"/>
        <v>0.34254869199040638</v>
      </c>
      <c r="I241" s="5">
        <f t="shared" si="104"/>
        <v>0.25919298149014858</v>
      </c>
      <c r="J241" s="5">
        <f t="shared" si="62"/>
        <v>8.3355710500257807E-2</v>
      </c>
      <c r="K241" s="5">
        <f t="shared" si="105"/>
        <v>6.0683979039995561E-2</v>
      </c>
      <c r="L241" s="5">
        <f t="shared" si="106"/>
        <v>4.7173055223143745E-2</v>
      </c>
      <c r="M241" s="5">
        <f t="shared" si="63"/>
        <v>1.3510923816851816E-2</v>
      </c>
      <c r="N241" s="5">
        <f t="shared" si="94"/>
        <v>1.7580651290040663</v>
      </c>
      <c r="O241" s="5">
        <f t="shared" si="95"/>
        <v>0.52860856325894012</v>
      </c>
      <c r="P241" s="5">
        <f t="shared" si="96"/>
        <v>1.2294565657451262</v>
      </c>
      <c r="Q241" s="5">
        <f t="shared" si="97"/>
        <v>0.10677783150093312</v>
      </c>
      <c r="R241" s="5">
        <f t="shared" si="98"/>
        <v>4.3349059302051351E-2</v>
      </c>
      <c r="S241" s="6">
        <f t="shared" si="119"/>
        <v>6.3428772198881767E-2</v>
      </c>
      <c r="T241" s="6">
        <f t="shared" si="118"/>
        <v>1.6939835949968454</v>
      </c>
      <c r="U241" s="6">
        <f t="shared" si="118"/>
        <v>1.6270749436789607</v>
      </c>
      <c r="V241" s="6">
        <f t="shared" si="41"/>
        <v>6.6908651317884704E-2</v>
      </c>
      <c r="W241" s="6">
        <f t="shared" si="42"/>
        <v>6.8299429454227845E-2</v>
      </c>
      <c r="X241" s="6">
        <f t="shared" si="43"/>
        <v>6.6509751736258726E-2</v>
      </c>
      <c r="Y241" s="6">
        <f t="shared" si="44"/>
        <v>1.7896777179691181E-3</v>
      </c>
    </row>
    <row r="242" spans="1:25" x14ac:dyDescent="0.2">
      <c r="A242" s="17">
        <v>44074</v>
      </c>
      <c r="B242" s="16">
        <v>229.68799999999999</v>
      </c>
      <c r="C242" s="16">
        <v>416.00599999999997</v>
      </c>
      <c r="E242" s="5">
        <f t="shared" si="79"/>
        <v>7.5378766597374414E-2</v>
      </c>
      <c r="F242" s="5">
        <f t="shared" si="80"/>
        <v>5.4196579485529028E-2</v>
      </c>
      <c r="G242" s="5">
        <f t="shared" si="82"/>
        <v>2.1182187111845385E-2</v>
      </c>
      <c r="H242" s="5">
        <f t="shared" si="103"/>
        <v>0.53796913187585793</v>
      </c>
      <c r="I242" s="5">
        <f t="shared" si="104"/>
        <v>0.41891495501149434</v>
      </c>
      <c r="J242" s="5">
        <f t="shared" si="62"/>
        <v>0.11905417686436359</v>
      </c>
      <c r="K242" s="5">
        <f t="shared" si="105"/>
        <v>8.9907205573884319E-2</v>
      </c>
      <c r="L242" s="5">
        <f t="shared" si="106"/>
        <v>7.2485114712419474E-2</v>
      </c>
      <c r="M242" s="5">
        <f t="shared" si="63"/>
        <v>1.7422090861464845E-2</v>
      </c>
      <c r="N242" s="5">
        <f t="shared" si="94"/>
        <v>1.9481953072855163</v>
      </c>
      <c r="O242" s="5">
        <f t="shared" si="95"/>
        <v>0.53690362718802409</v>
      </c>
      <c r="P242" s="5">
        <f t="shared" si="96"/>
        <v>1.4112916800974922</v>
      </c>
      <c r="Q242" s="5">
        <f t="shared" si="97"/>
        <v>0.11418068404660953</v>
      </c>
      <c r="R242" s="5">
        <f t="shared" si="98"/>
        <v>4.3913859573876834E-2</v>
      </c>
      <c r="S242" s="6">
        <f t="shared" si="119"/>
        <v>7.0266824472732692E-2</v>
      </c>
      <c r="T242" s="6">
        <f t="shared" si="118"/>
        <v>1.8556793316093096</v>
      </c>
      <c r="U242" s="6">
        <f t="shared" si="118"/>
        <v>1.6653382880574061</v>
      </c>
      <c r="V242" s="6">
        <f t="shared" si="41"/>
        <v>0.19034104355190351</v>
      </c>
      <c r="W242" s="6">
        <f t="shared" si="42"/>
        <v>7.2458829804995517E-2</v>
      </c>
      <c r="X242" s="6">
        <f t="shared" si="43"/>
        <v>6.753835917448181E-2</v>
      </c>
      <c r="Y242" s="6">
        <f t="shared" si="44"/>
        <v>4.9204706305137069E-3</v>
      </c>
    </row>
    <row r="243" spans="1:25" x14ac:dyDescent="0.2">
      <c r="A243" s="17">
        <v>44104</v>
      </c>
      <c r="B243" s="16">
        <v>226.17099999999999</v>
      </c>
      <c r="C243" s="16">
        <v>417.46699999999998</v>
      </c>
      <c r="E243" s="5">
        <f t="shared" si="79"/>
        <v>2.6445013252005989E-2</v>
      </c>
      <c r="F243" s="5">
        <f t="shared" si="80"/>
        <v>2.7666729029018233E-2</v>
      </c>
      <c r="G243" s="5">
        <f t="shared" si="82"/>
        <v>-1.2217157770122444E-3</v>
      </c>
      <c r="H243" s="5">
        <f t="shared" si="103"/>
        <v>0.56645473182624118</v>
      </c>
      <c r="I243" s="5">
        <f t="shared" si="104"/>
        <v>0.46249242421588432</v>
      </c>
      <c r="J243" s="5">
        <f t="shared" si="62"/>
        <v>0.10396230761035685</v>
      </c>
      <c r="K243" s="5">
        <f t="shared" si="105"/>
        <v>9.3914980542665782E-2</v>
      </c>
      <c r="L243" s="5">
        <f t="shared" si="106"/>
        <v>7.8993243044158445E-2</v>
      </c>
      <c r="M243" s="5">
        <f t="shared" si="63"/>
        <v>1.4921737498507337E-2</v>
      </c>
      <c r="N243" s="5">
        <f t="shared" si="94"/>
        <v>1.8523810724915499</v>
      </c>
      <c r="O243" s="5">
        <f t="shared" si="95"/>
        <v>0.4909855211183094</v>
      </c>
      <c r="P243" s="5">
        <f t="shared" si="96"/>
        <v>1.3613955513732405</v>
      </c>
      <c r="Q243" s="5">
        <f t="shared" si="97"/>
        <v>0.11050560426159994</v>
      </c>
      <c r="R243" s="5">
        <f t="shared" si="98"/>
        <v>4.0752212007515665E-2</v>
      </c>
      <c r="S243" s="6">
        <f t="shared" si="119"/>
        <v>6.9753392254084279E-2</v>
      </c>
      <c r="T243" s="6">
        <f t="shared" si="118"/>
        <v>1.6868503272865505</v>
      </c>
      <c r="U243" s="6">
        <f t="shared" si="118"/>
        <v>1.3987255583582798</v>
      </c>
      <c r="V243" s="6">
        <f t="shared" si="41"/>
        <v>0.28812476892827066</v>
      </c>
      <c r="W243" s="6">
        <f t="shared" si="42"/>
        <v>6.8110616172341931E-2</v>
      </c>
      <c r="X243" s="6">
        <f t="shared" si="43"/>
        <v>6.0063881560195931E-2</v>
      </c>
      <c r="Y243" s="6">
        <f t="shared" si="44"/>
        <v>8.0467346121460004E-3</v>
      </c>
    </row>
    <row r="244" spans="1:25" x14ac:dyDescent="0.2">
      <c r="A244" s="17">
        <v>44134</v>
      </c>
      <c r="B244" s="16">
        <v>220.70099999999999</v>
      </c>
      <c r="C244" s="16">
        <v>428.92099999999999</v>
      </c>
      <c r="E244" s="5">
        <f t="shared" si="79"/>
        <v>-4.3478851614831004E-4</v>
      </c>
      <c r="F244" s="5">
        <f t="shared" si="80"/>
        <v>3.6792361614696567E-2</v>
      </c>
      <c r="G244" s="5">
        <f t="shared" si="82"/>
        <v>-3.7227150130844877E-2</v>
      </c>
      <c r="H244" s="5">
        <f t="shared" si="103"/>
        <v>0.40161435774980636</v>
      </c>
      <c r="I244" s="5">
        <f t="shared" si="104"/>
        <v>0.38799502948010178</v>
      </c>
      <c r="J244" s="5">
        <f t="shared" si="62"/>
        <v>1.3619328269704578E-2</v>
      </c>
      <c r="K244" s="5">
        <f t="shared" si="105"/>
        <v>6.9856938282563563E-2</v>
      </c>
      <c r="L244" s="5">
        <f t="shared" si="106"/>
        <v>6.7769673969325428E-2</v>
      </c>
      <c r="M244" s="5">
        <f t="shared" si="63"/>
        <v>2.0872643132381352E-3</v>
      </c>
      <c r="N244" s="5">
        <f t="shared" si="94"/>
        <v>1.7319213725150395</v>
      </c>
      <c r="O244" s="5">
        <f t="shared" si="95"/>
        <v>0.51560048621220878</v>
      </c>
      <c r="P244" s="5">
        <f t="shared" si="96"/>
        <v>1.2163208863028308</v>
      </c>
      <c r="Q244" s="5">
        <f t="shared" si="97"/>
        <v>0.10572421237950036</v>
      </c>
      <c r="R244" s="5">
        <f t="shared" si="98"/>
        <v>4.2457776900745925E-2</v>
      </c>
      <c r="S244" s="6">
        <f t="shared" si="119"/>
        <v>6.3266435478754435E-2</v>
      </c>
      <c r="T244" s="6">
        <f t="shared" si="118"/>
        <v>1.6694364817301062</v>
      </c>
      <c r="U244" s="6">
        <f t="shared" si="118"/>
        <v>1.6196048492991721</v>
      </c>
      <c r="V244" s="6">
        <f t="shared" si="41"/>
        <v>4.9831632430934025E-2</v>
      </c>
      <c r="W244" s="6">
        <f t="shared" si="42"/>
        <v>6.764770971727363E-2</v>
      </c>
      <c r="X244" s="6">
        <f t="shared" si="43"/>
        <v>6.6307308082009353E-2</v>
      </c>
      <c r="Y244" s="6">
        <f t="shared" si="44"/>
        <v>1.3404016352642767E-3</v>
      </c>
    </row>
    <row r="245" spans="1:25" x14ac:dyDescent="0.2">
      <c r="A245" s="17">
        <v>44165</v>
      </c>
      <c r="B245" s="16">
        <v>242.39599999999999</v>
      </c>
      <c r="C245" s="16">
        <v>456.31</v>
      </c>
      <c r="E245" s="5">
        <f t="shared" si="79"/>
        <v>5.5584587513935357E-2</v>
      </c>
      <c r="F245" s="5">
        <f t="shared" si="80"/>
        <v>9.159848811061666E-2</v>
      </c>
      <c r="G245" s="5">
        <f t="shared" si="82"/>
        <v>-3.6013900596681303E-2</v>
      </c>
      <c r="H245" s="5">
        <f t="shared" si="103"/>
        <v>0.47916984494089943</v>
      </c>
      <c r="I245" s="5">
        <f t="shared" si="104"/>
        <v>0.46910062619726012</v>
      </c>
      <c r="J245" s="5">
        <f t="shared" si="62"/>
        <v>1.0069218743639308E-2</v>
      </c>
      <c r="K245" s="5">
        <f t="shared" si="105"/>
        <v>8.1442937838275276E-2</v>
      </c>
      <c r="L245" s="5">
        <f t="shared" si="106"/>
        <v>7.9966561332816211E-2</v>
      </c>
      <c r="M245" s="5">
        <f t="shared" si="63"/>
        <v>1.476376505459065E-3</v>
      </c>
      <c r="N245" s="5">
        <f t="shared" si="94"/>
        <v>1.872160673025653</v>
      </c>
      <c r="O245" s="5">
        <f t="shared" si="95"/>
        <v>0.55106189155381524</v>
      </c>
      <c r="P245" s="5">
        <f t="shared" si="96"/>
        <v>1.3210987814718378</v>
      </c>
      <c r="Q245" s="5">
        <f t="shared" si="97"/>
        <v>0.11127328268808734</v>
      </c>
      <c r="R245" s="5">
        <f t="shared" si="98"/>
        <v>4.4871570445478959E-2</v>
      </c>
      <c r="S245" s="6">
        <f t="shared" si="119"/>
        <v>6.6401712242608379E-2</v>
      </c>
      <c r="T245" s="6">
        <f t="shared" si="118"/>
        <v>1.7927736940341497</v>
      </c>
      <c r="U245" s="6">
        <f t="shared" si="118"/>
        <v>1.5335495011298841</v>
      </c>
      <c r="V245" s="6">
        <f t="shared" si="41"/>
        <v>0.25922419290426557</v>
      </c>
      <c r="W245" s="6">
        <f t="shared" si="42"/>
        <v>7.0867445933369355E-2</v>
      </c>
      <c r="X245" s="6">
        <f t="shared" si="43"/>
        <v>6.3935482456339621E-2</v>
      </c>
      <c r="Y245" s="6">
        <f t="shared" si="44"/>
        <v>6.9319634770297345E-3</v>
      </c>
    </row>
    <row r="246" spans="1:25" x14ac:dyDescent="0.2">
      <c r="A246" s="17">
        <v>44196</v>
      </c>
      <c r="B246" s="16">
        <v>247.02500000000001</v>
      </c>
      <c r="C246" s="16">
        <v>478.90499999999997</v>
      </c>
      <c r="E246" s="5">
        <f t="shared" si="79"/>
        <v>6.3305469227524336E-2</v>
      </c>
      <c r="F246" s="5">
        <f t="shared" si="80"/>
        <v>8.5354328567252002E-2</v>
      </c>
      <c r="G246" s="5">
        <f t="shared" si="82"/>
        <v>-2.2048859339727667E-2</v>
      </c>
      <c r="H246" s="5">
        <f t="shared" si="103"/>
        <v>0.57819248166415371</v>
      </c>
      <c r="I246" s="5">
        <f t="shared" si="104"/>
        <v>0.62201569501410647</v>
      </c>
      <c r="J246" s="5">
        <f t="shared" si="62"/>
        <v>-4.3823213349952761E-2</v>
      </c>
      <c r="K246" s="5">
        <f t="shared" si="105"/>
        <v>9.5549472354343967E-2</v>
      </c>
      <c r="L246" s="5">
        <f t="shared" si="106"/>
        <v>0.10156723666016787</v>
      </c>
      <c r="M246" s="5">
        <f t="shared" si="63"/>
        <v>-6.0177643058239028E-3</v>
      </c>
      <c r="N246" s="5">
        <f t="shared" si="94"/>
        <v>1.8099121849121849</v>
      </c>
      <c r="O246" s="5">
        <f t="shared" si="95"/>
        <v>0.56589849395423641</v>
      </c>
      <c r="P246" s="5">
        <f t="shared" si="96"/>
        <v>1.2440136909579484</v>
      </c>
      <c r="Q246" s="5">
        <f t="shared" si="97"/>
        <v>0.10884099724097163</v>
      </c>
      <c r="R246" s="5">
        <f t="shared" si="98"/>
        <v>4.5866760676904539E-2</v>
      </c>
      <c r="S246" s="6">
        <f t="shared" si="119"/>
        <v>6.2974236564067088E-2</v>
      </c>
      <c r="T246" s="6">
        <f t="shared" si="118"/>
        <v>1.7858286719595817</v>
      </c>
      <c r="U246" s="6">
        <f t="shared" si="118"/>
        <v>1.5118932102488789</v>
      </c>
      <c r="V246" s="6">
        <f t="shared" si="41"/>
        <v>0.27393546171070282</v>
      </c>
      <c r="W246" s="6">
        <f t="shared" si="42"/>
        <v>7.06897052453761E-2</v>
      </c>
      <c r="X246" s="6">
        <f t="shared" si="43"/>
        <v>6.3326762941047443E-2</v>
      </c>
      <c r="Y246" s="6">
        <f t="shared" si="44"/>
        <v>7.3629423043286568E-3</v>
      </c>
    </row>
    <row r="247" spans="1:25" x14ac:dyDescent="0.2">
      <c r="A247" s="17">
        <v>44225</v>
      </c>
      <c r="B247" s="16">
        <v>246.31100000000001</v>
      </c>
      <c r="C247" s="16">
        <v>497.10199999999998</v>
      </c>
      <c r="E247" s="5">
        <f t="shared" si="79"/>
        <v>5.3133177130543441E-2</v>
      </c>
      <c r="F247" s="5">
        <f t="shared" si="80"/>
        <v>0.16662403221756228</v>
      </c>
      <c r="G247" s="5">
        <f t="shared" si="82"/>
        <v>-0.11349085508701884</v>
      </c>
      <c r="H247" s="5">
        <f t="shared" si="103"/>
        <v>0.66721493454629144</v>
      </c>
      <c r="I247" s="5">
        <f t="shared" si="104"/>
        <v>0.79340724358997483</v>
      </c>
      <c r="J247" s="5">
        <f t="shared" si="62"/>
        <v>-0.12619230904368339</v>
      </c>
      <c r="K247" s="5">
        <f t="shared" si="105"/>
        <v>0.10763920282781125</v>
      </c>
      <c r="L247" s="5">
        <f t="shared" si="106"/>
        <v>0.123920994837728</v>
      </c>
      <c r="M247" s="5">
        <f t="shared" si="63"/>
        <v>-1.6281792009916751E-2</v>
      </c>
      <c r="N247" s="5">
        <f t="shared" si="94"/>
        <v>1.800038650857708</v>
      </c>
      <c r="O247" s="5">
        <f t="shared" si="95"/>
        <v>0.707403527451957</v>
      </c>
      <c r="P247" s="5">
        <f t="shared" si="96"/>
        <v>1.092635123405751</v>
      </c>
      <c r="Q247" s="5">
        <f t="shared" si="97"/>
        <v>0.10845075268052384</v>
      </c>
      <c r="R247" s="5">
        <f t="shared" si="98"/>
        <v>5.4954229004537947E-2</v>
      </c>
      <c r="S247" s="6">
        <f t="shared" si="119"/>
        <v>5.3496523675985896E-2</v>
      </c>
      <c r="T247" s="6">
        <f t="shared" si="118"/>
        <v>1.7373971993776394</v>
      </c>
      <c r="U247" s="6">
        <f t="shared" si="118"/>
        <v>1.4144643854579013</v>
      </c>
      <c r="V247" s="6">
        <f t="shared" si="41"/>
        <v>0.32293281391973805</v>
      </c>
      <c r="W247" s="6">
        <f t="shared" si="42"/>
        <v>6.9438598102407711E-2</v>
      </c>
      <c r="X247" s="6">
        <f t="shared" si="43"/>
        <v>6.0526162900660596E-2</v>
      </c>
      <c r="Y247" s="6">
        <f t="shared" si="44"/>
        <v>8.9124352017471153E-3</v>
      </c>
    </row>
    <row r="248" spans="1:25" x14ac:dyDescent="0.2">
      <c r="A248" s="17">
        <v>44253</v>
      </c>
      <c r="B248" s="16">
        <v>252.852</v>
      </c>
      <c r="C248" s="16">
        <v>501.358</v>
      </c>
      <c r="E248" s="5">
        <f t="shared" si="79"/>
        <v>0.17052982431775576</v>
      </c>
      <c r="F248" s="5">
        <f t="shared" si="80"/>
        <v>0.23118443283171586</v>
      </c>
      <c r="G248" s="5">
        <f t="shared" si="82"/>
        <v>-6.0654608513960095E-2</v>
      </c>
      <c r="H248" s="5">
        <f t="shared" si="103"/>
        <v>0.73149536742198573</v>
      </c>
      <c r="I248" s="5">
        <f t="shared" si="104"/>
        <v>0.81926316209635552</v>
      </c>
      <c r="J248" s="5">
        <f t="shared" si="62"/>
        <v>-8.7767794674369792E-2</v>
      </c>
      <c r="K248" s="5">
        <f t="shared" si="105"/>
        <v>0.1160515803884874</v>
      </c>
      <c r="L248" s="5">
        <f t="shared" si="106"/>
        <v>0.12714322551778134</v>
      </c>
      <c r="M248" s="5">
        <f t="shared" si="63"/>
        <v>-1.1091645129293948E-2</v>
      </c>
      <c r="N248" s="5">
        <f t="shared" si="94"/>
        <v>1.7978091286307056</v>
      </c>
      <c r="O248" s="5">
        <f t="shared" si="95"/>
        <v>0.7511631156129932</v>
      </c>
      <c r="P248" s="5">
        <f t="shared" si="96"/>
        <v>1.0466460130177124</v>
      </c>
      <c r="Q248" s="5">
        <f t="shared" si="97"/>
        <v>0.10836246098724467</v>
      </c>
      <c r="R248" s="5">
        <f t="shared" si="98"/>
        <v>5.7627318531197069E-2</v>
      </c>
      <c r="S248" s="6">
        <f t="shared" si="119"/>
        <v>5.0735142456047599E-2</v>
      </c>
      <c r="T248" s="6">
        <f t="shared" si="118"/>
        <v>1.7631682475849106</v>
      </c>
      <c r="U248" s="6">
        <f t="shared" si="118"/>
        <v>1.3937568037279657</v>
      </c>
      <c r="V248" s="6">
        <f t="shared" si="41"/>
        <v>0.36941144385694491</v>
      </c>
      <c r="W248" s="6">
        <f t="shared" si="42"/>
        <v>7.0106877655166766E-2</v>
      </c>
      <c r="X248" s="6">
        <f t="shared" si="43"/>
        <v>5.9917351091188342E-2</v>
      </c>
      <c r="Y248" s="6">
        <f t="shared" si="44"/>
        <v>1.0189526563978424E-2</v>
      </c>
    </row>
    <row r="249" spans="1:25" x14ac:dyDescent="0.2">
      <c r="A249" s="17">
        <v>44286</v>
      </c>
      <c r="B249" s="16">
        <v>269.82299999999998</v>
      </c>
      <c r="C249" s="16">
        <v>509.96100000000001</v>
      </c>
      <c r="E249" s="5">
        <f t="shared" si="79"/>
        <v>0.43804361729342522</v>
      </c>
      <c r="F249" s="5">
        <f t="shared" si="80"/>
        <v>0.4786964438980259</v>
      </c>
      <c r="G249" s="5">
        <f t="shared" si="82"/>
        <v>-4.0652826604600678E-2</v>
      </c>
      <c r="H249" s="5">
        <f t="shared" si="103"/>
        <v>0.81469251049176794</v>
      </c>
      <c r="I249" s="5">
        <f t="shared" si="104"/>
        <v>0.71394145938152254</v>
      </c>
      <c r="J249" s="5">
        <f t="shared" si="62"/>
        <v>0.1007510511102454</v>
      </c>
      <c r="K249" s="5">
        <f t="shared" si="105"/>
        <v>0.12657629664505921</v>
      </c>
      <c r="L249" s="5">
        <f t="shared" si="106"/>
        <v>0.11377944040823396</v>
      </c>
      <c r="M249" s="5">
        <f t="shared" si="63"/>
        <v>1.2796856236825249E-2</v>
      </c>
      <c r="N249" s="5">
        <f t="shared" si="94"/>
        <v>2.098066456931591</v>
      </c>
      <c r="O249" s="5">
        <f t="shared" si="95"/>
        <v>0.72846456546128135</v>
      </c>
      <c r="P249" s="5">
        <f t="shared" si="96"/>
        <v>1.3696018914703096</v>
      </c>
      <c r="Q249" s="5">
        <f t="shared" si="97"/>
        <v>0.11971906534841059</v>
      </c>
      <c r="R249" s="5">
        <f t="shared" si="98"/>
        <v>5.6248361029755944E-2</v>
      </c>
      <c r="S249" s="6">
        <f t="shared" si="119"/>
        <v>6.3470704318654647E-2</v>
      </c>
      <c r="T249" s="6">
        <f t="shared" si="118"/>
        <v>1.9284977804790691</v>
      </c>
      <c r="U249" s="6">
        <f t="shared" si="118"/>
        <v>1.4498040006917625</v>
      </c>
      <c r="V249" s="6">
        <f t="shared" si="41"/>
        <v>0.47869377978730654</v>
      </c>
      <c r="W249" s="6">
        <f t="shared" si="42"/>
        <v>7.4260630368613301E-2</v>
      </c>
      <c r="X249" s="6">
        <f t="shared" si="43"/>
        <v>6.1553995577145804E-2</v>
      </c>
      <c r="Y249" s="6">
        <f t="shared" si="44"/>
        <v>1.2706634791467497E-2</v>
      </c>
    </row>
    <row r="250" spans="1:25" x14ac:dyDescent="0.2">
      <c r="A250" s="17">
        <v>44316</v>
      </c>
      <c r="B250" s="16">
        <v>275.69499999999999</v>
      </c>
      <c r="C250" s="16">
        <v>510.28399999999999</v>
      </c>
      <c r="E250" s="5">
        <f t="shared" si="79"/>
        <v>0.3222718356266876</v>
      </c>
      <c r="F250" s="5">
        <f t="shared" si="80"/>
        <v>0.35309700018296408</v>
      </c>
      <c r="G250" s="5">
        <f t="shared" si="82"/>
        <v>-3.0825164556276485E-2</v>
      </c>
      <c r="H250" s="5">
        <f t="shared" si="103"/>
        <v>0.83459101919135437</v>
      </c>
      <c r="I250" s="5">
        <f t="shared" si="104"/>
        <v>0.71443930398906041</v>
      </c>
      <c r="J250" s="5">
        <f t="shared" si="62"/>
        <v>0.12015171520229395</v>
      </c>
      <c r="K250" s="5">
        <f t="shared" si="105"/>
        <v>0.12903616312725585</v>
      </c>
      <c r="L250" s="5">
        <f t="shared" si="106"/>
        <v>0.11384413627892664</v>
      </c>
      <c r="M250" s="5">
        <f t="shared" si="63"/>
        <v>1.519202684832921E-2</v>
      </c>
      <c r="N250" s="5">
        <f t="shared" si="94"/>
        <v>2.174527324229095</v>
      </c>
      <c r="O250" s="5">
        <f t="shared" si="95"/>
        <v>0.75376419844311182</v>
      </c>
      <c r="P250" s="5">
        <f t="shared" si="96"/>
        <v>1.4207631257859832</v>
      </c>
      <c r="Q250" s="5">
        <f t="shared" si="97"/>
        <v>0.12245233300126079</v>
      </c>
      <c r="R250" s="5">
        <f t="shared" si="98"/>
        <v>5.7784307859848782E-2</v>
      </c>
      <c r="S250" s="6">
        <f t="shared" si="119"/>
        <v>6.4668025141412011E-2</v>
      </c>
      <c r="T250" s="6">
        <f t="shared" si="118"/>
        <v>2.0228389105740976</v>
      </c>
      <c r="U250" s="6">
        <f t="shared" si="118"/>
        <v>1.382000233399463</v>
      </c>
      <c r="V250" s="6">
        <f t="shared" si="41"/>
        <v>0.64083867717463461</v>
      </c>
      <c r="W250" s="6">
        <f t="shared" si="42"/>
        <v>7.6533792519088539E-2</v>
      </c>
      <c r="X250" s="6">
        <f t="shared" si="43"/>
        <v>5.9569511697627586E-2</v>
      </c>
      <c r="Y250" s="6">
        <f t="shared" si="44"/>
        <v>1.6964280821460953E-2</v>
      </c>
    </row>
    <row r="251" spans="1:25" x14ac:dyDescent="0.2">
      <c r="A251" s="17">
        <v>44347</v>
      </c>
      <c r="B251" s="16">
        <v>275.35500000000002</v>
      </c>
      <c r="C251" s="16">
        <v>514.06799999999998</v>
      </c>
      <c r="E251" s="5">
        <f t="shared" si="79"/>
        <v>0.27939393094604204</v>
      </c>
      <c r="F251" s="5">
        <f t="shared" si="80"/>
        <v>0.37379708440786219</v>
      </c>
      <c r="G251" s="5">
        <f t="shared" si="82"/>
        <v>-9.4403153461820155E-2</v>
      </c>
      <c r="H251" s="5">
        <f t="shared" si="103"/>
        <v>0.77102226681588393</v>
      </c>
      <c r="I251" s="5">
        <f t="shared" si="104"/>
        <v>0.74379153253572783</v>
      </c>
      <c r="J251" s="5">
        <f t="shared" si="62"/>
        <v>2.7230734280156099E-2</v>
      </c>
      <c r="K251" s="5">
        <f t="shared" si="105"/>
        <v>0.12110116613590427</v>
      </c>
      <c r="L251" s="5">
        <f t="shared" si="106"/>
        <v>0.11763221851257155</v>
      </c>
      <c r="M251" s="5">
        <f t="shared" si="63"/>
        <v>3.4689476233327188E-3</v>
      </c>
      <c r="N251" s="5">
        <f t="shared" si="94"/>
        <v>2.1373766606658613</v>
      </c>
      <c r="O251" s="5">
        <f t="shared" si="95"/>
        <v>0.75810450788135375</v>
      </c>
      <c r="P251" s="5">
        <f t="shared" si="96"/>
        <v>1.3792721527845075</v>
      </c>
      <c r="Q251" s="5">
        <f t="shared" si="97"/>
        <v>0.1211317870627775</v>
      </c>
      <c r="R251" s="5">
        <f t="shared" si="98"/>
        <v>5.8045802887034315E-2</v>
      </c>
      <c r="S251" s="6">
        <f t="shared" si="119"/>
        <v>6.3085984175743182E-2</v>
      </c>
      <c r="T251" s="6">
        <f t="shared" si="118"/>
        <v>2.1874587611561926</v>
      </c>
      <c r="U251" s="6">
        <f t="shared" si="118"/>
        <v>1.7333283707476843</v>
      </c>
      <c r="V251" s="6">
        <f t="shared" ref="V251:V258" si="120">T251-U251</f>
        <v>0.45413039040850833</v>
      </c>
      <c r="W251" s="6">
        <f t="shared" ref="W251:X258" si="121">(B251/B71)^(1/15)-1</f>
        <v>8.0346257103747654E-2</v>
      </c>
      <c r="X251" s="6">
        <f t="shared" si="121"/>
        <v>6.9332551292936806E-2</v>
      </c>
      <c r="Y251" s="6">
        <f t="shared" ref="Y251:Y258" si="122">W251-X251</f>
        <v>1.1013705810810848E-2</v>
      </c>
    </row>
    <row r="252" spans="1:25" x14ac:dyDescent="0.2">
      <c r="A252" s="17">
        <v>44377</v>
      </c>
      <c r="B252" s="16">
        <v>288.12</v>
      </c>
      <c r="C252" s="16">
        <v>530.91200000000003</v>
      </c>
      <c r="E252" s="5">
        <f t="shared" si="79"/>
        <v>0.31687318034105605</v>
      </c>
      <c r="F252" s="5">
        <f t="shared" si="80"/>
        <v>0.33448957995571083</v>
      </c>
      <c r="G252" s="5">
        <f t="shared" si="82"/>
        <v>-1.7616399614654776E-2</v>
      </c>
      <c r="H252" s="5">
        <f t="shared" si="103"/>
        <v>0.87025328780817124</v>
      </c>
      <c r="I252" s="5">
        <f t="shared" si="104"/>
        <v>0.72813915941878027</v>
      </c>
      <c r="J252" s="5">
        <f t="shared" si="62"/>
        <v>0.14211412838939097</v>
      </c>
      <c r="K252" s="5">
        <f t="shared" si="105"/>
        <v>0.13339184996594922</v>
      </c>
      <c r="L252" s="5">
        <f t="shared" si="106"/>
        <v>0.11561858947675208</v>
      </c>
      <c r="M252" s="5">
        <f t="shared" si="63"/>
        <v>1.777326048919714E-2</v>
      </c>
      <c r="N252" s="5">
        <f t="shared" si="94"/>
        <v>2.3640014944890719</v>
      </c>
      <c r="O252" s="5">
        <f t="shared" si="95"/>
        <v>0.85979514341362262</v>
      </c>
      <c r="P252" s="5">
        <f t="shared" si="96"/>
        <v>1.5042063510754493</v>
      </c>
      <c r="Q252" s="5">
        <f t="shared" si="97"/>
        <v>0.12897836119442374</v>
      </c>
      <c r="R252" s="5">
        <f t="shared" si="98"/>
        <v>6.4011963099679825E-2</v>
      </c>
      <c r="S252" s="6">
        <f t="shared" si="119"/>
        <v>6.4966398094743916E-2</v>
      </c>
      <c r="T252" s="6">
        <f t="shared" si="118"/>
        <v>2.3211148765474787</v>
      </c>
      <c r="U252" s="6">
        <f t="shared" si="118"/>
        <v>1.8170323402223225</v>
      </c>
      <c r="V252" s="6">
        <f t="shared" si="120"/>
        <v>0.50408253632515621</v>
      </c>
      <c r="W252" s="6">
        <f t="shared" si="121"/>
        <v>8.3308772108278584E-2</v>
      </c>
      <c r="X252" s="6">
        <f t="shared" si="121"/>
        <v>7.1485065553724247E-2</v>
      </c>
      <c r="Y252" s="6">
        <f t="shared" si="122"/>
        <v>1.1823706554554336E-2</v>
      </c>
    </row>
    <row r="253" spans="1:25" x14ac:dyDescent="0.2">
      <c r="A253" s="17">
        <v>44407</v>
      </c>
      <c r="B253" s="16">
        <v>293.30500000000001</v>
      </c>
      <c r="C253" s="16">
        <v>495.22399999999999</v>
      </c>
      <c r="E253" s="5">
        <f t="shared" si="79"/>
        <v>0.34696811051104004</v>
      </c>
      <c r="F253" s="5">
        <f t="shared" si="80"/>
        <v>0.20305413238298597</v>
      </c>
      <c r="G253" s="5">
        <f t="shared" si="82"/>
        <v>0.14391397812805407</v>
      </c>
      <c r="H253" s="5">
        <f t="shared" si="103"/>
        <v>0.83874142708476995</v>
      </c>
      <c r="I253" s="5">
        <f t="shared" si="104"/>
        <v>0.54482810253018843</v>
      </c>
      <c r="J253" s="5">
        <f t="shared" si="62"/>
        <v>0.29391332455458152</v>
      </c>
      <c r="K253" s="5">
        <f t="shared" si="105"/>
        <v>0.12954654673524724</v>
      </c>
      <c r="L253" s="5">
        <f t="shared" si="106"/>
        <v>9.0877620536856663E-2</v>
      </c>
      <c r="M253" s="5">
        <f t="shared" si="63"/>
        <v>3.8668926198390574E-2</v>
      </c>
      <c r="N253" s="5">
        <f t="shared" si="94"/>
        <v>2.4568694237863453</v>
      </c>
      <c r="O253" s="5">
        <f t="shared" si="95"/>
        <v>0.72707172301232448</v>
      </c>
      <c r="P253" s="5">
        <f t="shared" si="96"/>
        <v>1.7297977007740208</v>
      </c>
      <c r="Q253" s="5">
        <f t="shared" si="97"/>
        <v>0.13205700792261288</v>
      </c>
      <c r="R253" s="5">
        <f t="shared" si="98"/>
        <v>5.6163214863583777E-2</v>
      </c>
      <c r="S253" s="6">
        <f t="shared" si="119"/>
        <v>7.5893793059029102E-2</v>
      </c>
      <c r="T253" s="6">
        <f t="shared" ref="T253:U258" si="123">B253/B73-1</f>
        <v>2.3533601628061191</v>
      </c>
      <c r="U253" s="6">
        <f t="shared" si="123"/>
        <v>1.5860261096605743</v>
      </c>
      <c r="V253" s="6">
        <f t="shared" si="120"/>
        <v>0.76733405314554481</v>
      </c>
      <c r="W253" s="6">
        <f t="shared" si="121"/>
        <v>8.4006817047860727E-2</v>
      </c>
      <c r="X253" s="6">
        <f t="shared" si="121"/>
        <v>6.5390599259449678E-2</v>
      </c>
      <c r="Y253" s="6">
        <f t="shared" si="122"/>
        <v>1.8616217788411049E-2</v>
      </c>
    </row>
    <row r="254" spans="1:25" x14ac:dyDescent="0.2">
      <c r="A254" s="17">
        <v>44439</v>
      </c>
      <c r="B254" s="16">
        <v>301.96800000000002</v>
      </c>
      <c r="C254" s="16">
        <v>510.49</v>
      </c>
      <c r="E254" s="5">
        <f t="shared" si="79"/>
        <v>0.31468775033959129</v>
      </c>
      <c r="F254" s="5">
        <f t="shared" si="80"/>
        <v>0.22712172420590093</v>
      </c>
      <c r="G254" s="5">
        <f t="shared" si="82"/>
        <v>8.7566026133690356E-2</v>
      </c>
      <c r="H254" s="5">
        <f t="shared" si="103"/>
        <v>0.88386195193771377</v>
      </c>
      <c r="I254" s="5">
        <f t="shared" si="104"/>
        <v>0.54758187489957955</v>
      </c>
      <c r="J254" s="5">
        <f t="shared" si="62"/>
        <v>0.33628007703813423</v>
      </c>
      <c r="K254" s="5">
        <f t="shared" si="105"/>
        <v>0.13503646697454852</v>
      </c>
      <c r="L254" s="5">
        <f t="shared" si="106"/>
        <v>9.1266257818908514E-2</v>
      </c>
      <c r="M254" s="5">
        <f t="shared" si="63"/>
        <v>4.3770209155640005E-2</v>
      </c>
      <c r="N254" s="5">
        <f t="shared" si="94"/>
        <v>2.8362192720574222</v>
      </c>
      <c r="O254" s="5">
        <f t="shared" si="95"/>
        <v>0.95883488290887908</v>
      </c>
      <c r="P254" s="5">
        <f t="shared" si="96"/>
        <v>1.8773843891485431</v>
      </c>
      <c r="Q254" s="5">
        <f t="shared" si="97"/>
        <v>0.14390601138580217</v>
      </c>
      <c r="R254" s="5">
        <f t="shared" si="98"/>
        <v>6.9546775989299814E-2</v>
      </c>
      <c r="S254" s="6">
        <f t="shared" si="119"/>
        <v>7.4359235396502354E-2</v>
      </c>
      <c r="T254" s="6">
        <f t="shared" si="123"/>
        <v>2.3753395258374974</v>
      </c>
      <c r="U254" s="6">
        <f t="shared" si="123"/>
        <v>1.6074675656348965</v>
      </c>
      <c r="V254" s="6">
        <f t="shared" si="120"/>
        <v>0.76787196020260096</v>
      </c>
      <c r="W254" s="6">
        <f t="shared" si="121"/>
        <v>8.4479044064886377E-2</v>
      </c>
      <c r="X254" s="6">
        <f t="shared" si="121"/>
        <v>6.5977229259877701E-2</v>
      </c>
      <c r="Y254" s="6">
        <f t="shared" si="122"/>
        <v>1.8501814805008676E-2</v>
      </c>
    </row>
    <row r="255" spans="1:25" x14ac:dyDescent="0.2">
      <c r="A255" s="17">
        <v>44469</v>
      </c>
      <c r="B255" s="16">
        <v>294.79899999999998</v>
      </c>
      <c r="C255" s="16">
        <v>499.29700000000003</v>
      </c>
      <c r="E255" s="5">
        <f t="shared" si="79"/>
        <v>0.30343412727537999</v>
      </c>
      <c r="F255" s="5">
        <f t="shared" si="80"/>
        <v>0.19601549344020008</v>
      </c>
      <c r="G255" s="5">
        <f t="shared" si="82"/>
        <v>0.10741863383517991</v>
      </c>
      <c r="H255" s="5">
        <f t="shared" si="103"/>
        <v>0.84593179797372597</v>
      </c>
      <c r="I255" s="5">
        <f t="shared" si="104"/>
        <v>0.50791714107098085</v>
      </c>
      <c r="J255" s="5">
        <f t="shared" si="62"/>
        <v>0.33801465690274513</v>
      </c>
      <c r="K255" s="5">
        <f t="shared" si="105"/>
        <v>0.13042858311638428</v>
      </c>
      <c r="L255" s="5">
        <f t="shared" si="106"/>
        <v>8.5614150702403746E-2</v>
      </c>
      <c r="M255" s="5">
        <f t="shared" si="63"/>
        <v>4.4814432413980532E-2</v>
      </c>
      <c r="N255" s="5">
        <f t="shared" si="94"/>
        <v>2.8198769031422093</v>
      </c>
      <c r="O255" s="5">
        <f t="shared" si="95"/>
        <v>1.0900619948009762</v>
      </c>
      <c r="P255" s="5">
        <f t="shared" si="96"/>
        <v>1.7298149083412331</v>
      </c>
      <c r="Q255" s="5">
        <f t="shared" si="97"/>
        <v>0.14341776849557819</v>
      </c>
      <c r="R255" s="5">
        <f t="shared" si="98"/>
        <v>7.6504666626654672E-2</v>
      </c>
      <c r="S255" s="6">
        <f t="shared" si="119"/>
        <v>6.6913101868923519E-2</v>
      </c>
      <c r="T255" s="6">
        <f t="shared" si="123"/>
        <v>2.2225161508947213</v>
      </c>
      <c r="U255" s="6">
        <f t="shared" si="123"/>
        <v>1.502955139034404</v>
      </c>
      <c r="V255" s="6">
        <f t="shared" si="120"/>
        <v>0.71956101186031729</v>
      </c>
      <c r="W255" s="6">
        <f t="shared" si="121"/>
        <v>8.1134368570011661E-2</v>
      </c>
      <c r="X255" s="6">
        <f t="shared" si="121"/>
        <v>6.3074100699350488E-2</v>
      </c>
      <c r="Y255" s="6">
        <f t="shared" si="122"/>
        <v>1.8060267870661173E-2</v>
      </c>
    </row>
    <row r="256" spans="1:25" x14ac:dyDescent="0.2">
      <c r="A256" s="17">
        <v>44498</v>
      </c>
      <c r="B256" s="16">
        <v>311.95400000000001</v>
      </c>
      <c r="C256" s="16">
        <v>504.96199999999999</v>
      </c>
      <c r="E256" s="5">
        <f t="shared" si="79"/>
        <v>0.41346890136428938</v>
      </c>
      <c r="F256" s="5">
        <f t="shared" si="80"/>
        <v>0.17728439502845506</v>
      </c>
      <c r="G256" s="5">
        <f t="shared" si="82"/>
        <v>0.23618450633583432</v>
      </c>
      <c r="H256" s="5">
        <f t="shared" si="103"/>
        <v>0.94297281305471636</v>
      </c>
      <c r="I256" s="5">
        <f t="shared" si="104"/>
        <v>0.4840344086779933</v>
      </c>
      <c r="J256" s="5">
        <f t="shared" si="62"/>
        <v>0.45893840437672306</v>
      </c>
      <c r="K256" s="5">
        <f t="shared" si="105"/>
        <v>0.14207163348315177</v>
      </c>
      <c r="L256" s="5">
        <f t="shared" si="106"/>
        <v>8.2153314852384529E-2</v>
      </c>
      <c r="M256" s="5">
        <f t="shared" si="63"/>
        <v>5.9918318630767242E-2</v>
      </c>
      <c r="N256" s="5">
        <f t="shared" si="94"/>
        <v>2.8082181747155626</v>
      </c>
      <c r="O256" s="5">
        <f t="shared" si="95"/>
        <v>0.94041516481320664</v>
      </c>
      <c r="P256" s="5">
        <f t="shared" si="96"/>
        <v>1.8678030099023559</v>
      </c>
      <c r="Q256" s="5">
        <f t="shared" si="97"/>
        <v>0.14306830325636155</v>
      </c>
      <c r="R256" s="5">
        <f t="shared" si="98"/>
        <v>6.8536756486232919E-2</v>
      </c>
      <c r="S256" s="6">
        <f t="shared" si="119"/>
        <v>7.4531546770128632E-2</v>
      </c>
      <c r="T256" s="6">
        <f t="shared" si="123"/>
        <v>2.3142523240371848</v>
      </c>
      <c r="U256" s="6">
        <f t="shared" si="123"/>
        <v>1.4348895296693125</v>
      </c>
      <c r="V256" s="6">
        <f t="shared" si="120"/>
        <v>0.87936279436787235</v>
      </c>
      <c r="W256" s="6">
        <f t="shared" si="121"/>
        <v>8.315939572973341E-2</v>
      </c>
      <c r="X256" s="6">
        <f t="shared" si="121"/>
        <v>6.1121915432474028E-2</v>
      </c>
      <c r="Y256" s="6">
        <f t="shared" si="122"/>
        <v>2.2037480297259382E-2</v>
      </c>
    </row>
    <row r="257" spans="1:25" x14ac:dyDescent="0.2">
      <c r="A257" s="17">
        <v>44530</v>
      </c>
      <c r="B257" s="16">
        <v>313.69799999999998</v>
      </c>
      <c r="C257" s="16">
        <v>498.00400000000002</v>
      </c>
      <c r="E257" s="5">
        <f t="shared" si="79"/>
        <v>0.29415501905972041</v>
      </c>
      <c r="F257" s="5">
        <f t="shared" si="80"/>
        <v>9.1372093532905208E-2</v>
      </c>
      <c r="G257" s="5">
        <f t="shared" si="82"/>
        <v>0.20278292552681521</v>
      </c>
      <c r="H257" s="5">
        <f t="shared" si="103"/>
        <v>0.86394371887960619</v>
      </c>
      <c r="I257" s="5">
        <f t="shared" si="104"/>
        <v>0.48466012586716278</v>
      </c>
      <c r="J257" s="5">
        <f t="shared" si="62"/>
        <v>0.37928359301244341</v>
      </c>
      <c r="K257" s="5">
        <f t="shared" si="105"/>
        <v>0.13262608375796092</v>
      </c>
      <c r="L257" s="5">
        <f t="shared" si="106"/>
        <v>8.2244553674973631E-2</v>
      </c>
      <c r="M257" s="5">
        <f t="shared" si="63"/>
        <v>5.0381530082987291E-2</v>
      </c>
      <c r="N257" s="5">
        <f t="shared" si="94"/>
        <v>2.7884401719723679</v>
      </c>
      <c r="O257" s="5">
        <f t="shared" si="95"/>
        <v>0.97880549451859378</v>
      </c>
      <c r="P257" s="5">
        <f t="shared" si="96"/>
        <v>1.8096346774537742</v>
      </c>
      <c r="Q257" s="5">
        <f t="shared" si="97"/>
        <v>0.14247325808886813</v>
      </c>
      <c r="R257" s="5">
        <f t="shared" si="98"/>
        <v>7.0632224184042691E-2</v>
      </c>
      <c r="S257" s="6">
        <f t="shared" si="119"/>
        <v>7.1841033904825435E-2</v>
      </c>
      <c r="T257" s="6">
        <f t="shared" si="123"/>
        <v>2.3785096552541165</v>
      </c>
      <c r="U257" s="6">
        <f t="shared" si="123"/>
        <v>1.3213723022421107</v>
      </c>
      <c r="V257" s="6">
        <f t="shared" si="120"/>
        <v>1.0571373530120058</v>
      </c>
      <c r="W257" s="6">
        <f t="shared" si="121"/>
        <v>8.4546917394836996E-2</v>
      </c>
      <c r="X257" s="6">
        <f t="shared" si="121"/>
        <v>5.7749884431785414E-2</v>
      </c>
      <c r="Y257" s="6">
        <f t="shared" si="122"/>
        <v>2.6797032963051581E-2</v>
      </c>
    </row>
    <row r="258" spans="1:25" x14ac:dyDescent="0.2">
      <c r="A258" s="17">
        <v>44561</v>
      </c>
      <c r="B258" s="16">
        <v>323.76900000000001</v>
      </c>
      <c r="C258" s="16">
        <v>502.17200000000003</v>
      </c>
      <c r="E258" s="5">
        <f t="shared" si="79"/>
        <v>0.31067300880477688</v>
      </c>
      <c r="F258" s="5">
        <f t="shared" si="80"/>
        <v>4.8583748342573285E-2</v>
      </c>
      <c r="G258" s="5">
        <f t="shared" si="82"/>
        <v>0.2620892604622036</v>
      </c>
      <c r="H258" s="5">
        <f t="shared" si="103"/>
        <v>0.86810644264167935</v>
      </c>
      <c r="I258" s="5">
        <f t="shared" si="104"/>
        <v>0.48526775943354394</v>
      </c>
      <c r="J258" s="5">
        <f t="shared" si="62"/>
        <v>0.38283868320813541</v>
      </c>
      <c r="K258" s="5">
        <f t="shared" si="105"/>
        <v>0.13313152856168142</v>
      </c>
      <c r="L258" s="5">
        <f t="shared" si="106"/>
        <v>8.2333126200889728E-2</v>
      </c>
      <c r="M258" s="5">
        <f t="shared" si="63"/>
        <v>5.0798402360791695E-2</v>
      </c>
      <c r="N258" s="5">
        <f t="shared" si="94"/>
        <v>2.7727399846186116</v>
      </c>
      <c r="O258" s="5">
        <f t="shared" si="95"/>
        <v>0.94769401424975475</v>
      </c>
      <c r="P258" s="5">
        <f t="shared" si="96"/>
        <v>1.8250459703688569</v>
      </c>
      <c r="Q258" s="5">
        <f t="shared" si="97"/>
        <v>0.14199890499512713</v>
      </c>
      <c r="R258" s="5">
        <f t="shared" si="98"/>
        <v>6.8936909009301717E-2</v>
      </c>
      <c r="S258" s="6">
        <f t="shared" si="119"/>
        <v>7.3061995985825412E-2</v>
      </c>
      <c r="T258" s="6">
        <f t="shared" si="123"/>
        <v>2.3997206879895838</v>
      </c>
      <c r="U258" s="6">
        <f t="shared" si="123"/>
        <v>1.2282805961936965</v>
      </c>
      <c r="V258" s="6">
        <f t="shared" si="120"/>
        <v>1.1714400917958874</v>
      </c>
      <c r="W258" s="6">
        <f t="shared" si="121"/>
        <v>8.4999527863794277E-2</v>
      </c>
      <c r="X258" s="6">
        <f t="shared" si="121"/>
        <v>5.4867693787787442E-2</v>
      </c>
      <c r="Y258" s="6">
        <f t="shared" si="122"/>
        <v>3.0131834076006836E-2</v>
      </c>
    </row>
    <row r="259" spans="1:25" x14ac:dyDescent="0.2">
      <c r="B259" s="3"/>
    </row>
    <row r="260" spans="1:25" x14ac:dyDescent="0.2">
      <c r="A260" s="2"/>
      <c r="B260" s="3"/>
    </row>
    <row r="261" spans="1:25" x14ac:dyDescent="0.2">
      <c r="A261" s="2"/>
      <c r="B261" s="3"/>
    </row>
    <row r="262" spans="1:25" x14ac:dyDescent="0.2">
      <c r="A262" s="2"/>
      <c r="B262" s="3"/>
    </row>
    <row r="263" spans="1:25" x14ac:dyDescent="0.2">
      <c r="A263" s="2"/>
      <c r="B263" s="3"/>
    </row>
    <row r="264" spans="1:25" x14ac:dyDescent="0.2">
      <c r="A264" s="2"/>
      <c r="B264" s="3"/>
    </row>
    <row r="265" spans="1:25" x14ac:dyDescent="0.2">
      <c r="A265" s="2"/>
      <c r="B265" s="3"/>
    </row>
    <row r="266" spans="1:25" x14ac:dyDescent="0.2">
      <c r="A266" s="2"/>
      <c r="B266" s="3"/>
    </row>
    <row r="267" spans="1:25" x14ac:dyDescent="0.2">
      <c r="A267" s="2"/>
      <c r="B267" s="3"/>
    </row>
    <row r="268" spans="1:25" x14ac:dyDescent="0.2">
      <c r="A268" s="2"/>
      <c r="B268" s="3"/>
    </row>
    <row r="269" spans="1:25" x14ac:dyDescent="0.2">
      <c r="A269" s="2"/>
      <c r="B269" s="3"/>
    </row>
    <row r="270" spans="1:25" x14ac:dyDescent="0.2">
      <c r="A270" s="2"/>
      <c r="B270" s="3"/>
    </row>
    <row r="271" spans="1:25" x14ac:dyDescent="0.2">
      <c r="A271" s="2"/>
      <c r="B271" s="3"/>
    </row>
    <row r="272" spans="1:25" x14ac:dyDescent="0.2">
      <c r="A272" s="2"/>
      <c r="B272" s="3"/>
    </row>
    <row r="273" spans="1:2" x14ac:dyDescent="0.2">
      <c r="A273" s="2"/>
      <c r="B273" s="3"/>
    </row>
    <row r="274" spans="1:2" x14ac:dyDescent="0.2">
      <c r="A274" s="2"/>
      <c r="B274" s="3"/>
    </row>
    <row r="275" spans="1:2" x14ac:dyDescent="0.2">
      <c r="A275" s="2"/>
      <c r="B275" s="3"/>
    </row>
    <row r="276" spans="1:2" x14ac:dyDescent="0.2">
      <c r="A276" s="2"/>
      <c r="B276" s="3"/>
    </row>
    <row r="277" spans="1:2" x14ac:dyDescent="0.2">
      <c r="A277" s="2"/>
      <c r="B277" s="3"/>
    </row>
    <row r="278" spans="1:2" x14ac:dyDescent="0.2">
      <c r="A278" s="2"/>
      <c r="B278" s="3"/>
    </row>
    <row r="279" spans="1:2" x14ac:dyDescent="0.2">
      <c r="A279" s="2"/>
      <c r="B279" s="3"/>
    </row>
    <row r="280" spans="1:2" x14ac:dyDescent="0.2">
      <c r="A280" s="2"/>
      <c r="B280" s="3"/>
    </row>
    <row r="281" spans="1:2" x14ac:dyDescent="0.2">
      <c r="A281" s="2"/>
      <c r="B281" s="3"/>
    </row>
    <row r="282" spans="1:2" x14ac:dyDescent="0.2">
      <c r="A282" s="2"/>
      <c r="B282" s="3"/>
    </row>
    <row r="283" spans="1:2" x14ac:dyDescent="0.2">
      <c r="A283" s="2"/>
      <c r="B283" s="3"/>
    </row>
    <row r="284" spans="1:2" x14ac:dyDescent="0.2">
      <c r="A284" s="2"/>
      <c r="B284" s="3"/>
    </row>
    <row r="285" spans="1:2" x14ac:dyDescent="0.2">
      <c r="A285" s="2"/>
      <c r="B285" s="3"/>
    </row>
    <row r="286" spans="1:2" x14ac:dyDescent="0.2">
      <c r="A286" s="2"/>
      <c r="B286" s="3"/>
    </row>
    <row r="287" spans="1:2" x14ac:dyDescent="0.2">
      <c r="A287" s="2"/>
      <c r="B287" s="3"/>
    </row>
    <row r="288" spans="1:2" x14ac:dyDescent="0.2">
      <c r="A288" s="2"/>
      <c r="B288" s="3"/>
    </row>
    <row r="289" spans="1:2" x14ac:dyDescent="0.2">
      <c r="A289" s="2"/>
      <c r="B289" s="3"/>
    </row>
    <row r="290" spans="1:2" x14ac:dyDescent="0.2">
      <c r="A290" s="2"/>
      <c r="B290" s="3"/>
    </row>
    <row r="291" spans="1:2" x14ac:dyDescent="0.2">
      <c r="A291" s="2"/>
      <c r="B291" s="3"/>
    </row>
    <row r="292" spans="1:2" x14ac:dyDescent="0.2">
      <c r="A292" s="2"/>
      <c r="B292" s="3"/>
    </row>
    <row r="293" spans="1:2" x14ac:dyDescent="0.2">
      <c r="A293" s="2"/>
      <c r="B293" s="3"/>
    </row>
    <row r="294" spans="1:2" x14ac:dyDescent="0.2">
      <c r="A294" s="2"/>
      <c r="B294" s="3"/>
    </row>
    <row r="295" spans="1:2" x14ac:dyDescent="0.2">
      <c r="A295" s="2"/>
      <c r="B295" s="3"/>
    </row>
    <row r="296" spans="1:2" x14ac:dyDescent="0.2">
      <c r="A296" s="2"/>
      <c r="B296" s="3"/>
    </row>
    <row r="297" spans="1:2" x14ac:dyDescent="0.2">
      <c r="A297" s="2"/>
      <c r="B297" s="3"/>
    </row>
    <row r="298" spans="1:2" x14ac:dyDescent="0.2">
      <c r="A298" s="2"/>
      <c r="B298" s="3"/>
    </row>
    <row r="299" spans="1:2" x14ac:dyDescent="0.2">
      <c r="A299" s="2"/>
      <c r="B299" s="3"/>
    </row>
    <row r="300" spans="1:2" x14ac:dyDescent="0.2">
      <c r="A300" s="2"/>
      <c r="B300" s="3"/>
    </row>
    <row r="301" spans="1:2" x14ac:dyDescent="0.2">
      <c r="A301" s="2"/>
      <c r="B301" s="3"/>
    </row>
    <row r="302" spans="1:2" x14ac:dyDescent="0.2">
      <c r="A302" s="2"/>
      <c r="B302" s="3"/>
    </row>
    <row r="303" spans="1:2" x14ac:dyDescent="0.2">
      <c r="A303" s="2"/>
      <c r="B303" s="3"/>
    </row>
    <row r="304" spans="1:2" x14ac:dyDescent="0.2">
      <c r="A304" s="2"/>
      <c r="B304" s="3"/>
    </row>
    <row r="305" spans="1:2" x14ac:dyDescent="0.2">
      <c r="A305" s="2"/>
      <c r="B305" s="3"/>
    </row>
    <row r="306" spans="1:2" x14ac:dyDescent="0.2">
      <c r="A306" s="2"/>
      <c r="B306" s="3"/>
    </row>
    <row r="307" spans="1:2" x14ac:dyDescent="0.2">
      <c r="A307" s="2"/>
      <c r="B307" s="3"/>
    </row>
    <row r="308" spans="1:2" x14ac:dyDescent="0.2">
      <c r="A308" s="2"/>
      <c r="B308" s="3"/>
    </row>
    <row r="309" spans="1:2" x14ac:dyDescent="0.2">
      <c r="A309" s="2"/>
      <c r="B309" s="3"/>
    </row>
    <row r="310" spans="1:2" x14ac:dyDescent="0.2">
      <c r="A310" s="2"/>
      <c r="B310" s="3"/>
    </row>
    <row r="311" spans="1:2" x14ac:dyDescent="0.2">
      <c r="A311" s="2"/>
      <c r="B311" s="3"/>
    </row>
    <row r="312" spans="1:2" x14ac:dyDescent="0.2">
      <c r="A312" s="2"/>
      <c r="B312" s="3"/>
    </row>
    <row r="313" spans="1:2" x14ac:dyDescent="0.2">
      <c r="A313" s="2"/>
      <c r="B313" s="3"/>
    </row>
    <row r="314" spans="1:2" x14ac:dyDescent="0.2">
      <c r="A314" s="2"/>
      <c r="B314" s="3"/>
    </row>
    <row r="315" spans="1:2" x14ac:dyDescent="0.2">
      <c r="A315" s="2"/>
      <c r="B315" s="3"/>
    </row>
    <row r="316" spans="1:2" x14ac:dyDescent="0.2">
      <c r="A316" s="2"/>
      <c r="B316" s="3"/>
    </row>
    <row r="317" spans="1:2" x14ac:dyDescent="0.2">
      <c r="A317" s="2"/>
      <c r="B317" s="3"/>
    </row>
    <row r="318" spans="1:2" x14ac:dyDescent="0.2">
      <c r="A318" s="2"/>
      <c r="B318" s="3"/>
    </row>
    <row r="319" spans="1:2" x14ac:dyDescent="0.2">
      <c r="A319" s="2"/>
      <c r="B319" s="3"/>
    </row>
    <row r="320" spans="1:2" x14ac:dyDescent="0.2">
      <c r="A320" s="2"/>
      <c r="B320" s="3"/>
    </row>
    <row r="321" spans="1:2" x14ac:dyDescent="0.2">
      <c r="A321" s="2"/>
      <c r="B321" s="3"/>
    </row>
    <row r="322" spans="1:2" x14ac:dyDescent="0.2">
      <c r="A322" s="2"/>
      <c r="B322" s="3"/>
    </row>
    <row r="323" spans="1:2" x14ac:dyDescent="0.2">
      <c r="A323" s="2"/>
      <c r="B323" s="3"/>
    </row>
    <row r="324" spans="1:2" x14ac:dyDescent="0.2">
      <c r="A324" s="2"/>
      <c r="B324" s="3"/>
    </row>
    <row r="325" spans="1:2" x14ac:dyDescent="0.2">
      <c r="A325" s="2"/>
      <c r="B325" s="3"/>
    </row>
    <row r="326" spans="1:2" x14ac:dyDescent="0.2">
      <c r="A326" s="2"/>
      <c r="B326" s="3"/>
    </row>
    <row r="327" spans="1:2" x14ac:dyDescent="0.2">
      <c r="A327" s="2"/>
      <c r="B327" s="3"/>
    </row>
    <row r="328" spans="1:2" x14ac:dyDescent="0.2">
      <c r="A328" s="2"/>
      <c r="B328" s="3"/>
    </row>
    <row r="329" spans="1:2" x14ac:dyDescent="0.2">
      <c r="A329" s="2"/>
      <c r="B329" s="3"/>
    </row>
    <row r="330" spans="1:2" x14ac:dyDescent="0.2">
      <c r="A330" s="2"/>
      <c r="B330" s="3"/>
    </row>
    <row r="331" spans="1:2" x14ac:dyDescent="0.2">
      <c r="A331" s="2"/>
      <c r="B331" s="3"/>
    </row>
    <row r="332" spans="1:2" x14ac:dyDescent="0.2">
      <c r="A332" s="2"/>
      <c r="B332" s="3"/>
    </row>
    <row r="333" spans="1:2" x14ac:dyDescent="0.2">
      <c r="A333" s="2"/>
      <c r="B333" s="3"/>
    </row>
    <row r="334" spans="1:2" x14ac:dyDescent="0.2">
      <c r="A334" s="2"/>
      <c r="B334" s="3"/>
    </row>
    <row r="335" spans="1:2" x14ac:dyDescent="0.2">
      <c r="A335" s="2"/>
      <c r="B335" s="3"/>
    </row>
    <row r="336" spans="1:2" x14ac:dyDescent="0.2">
      <c r="A336" s="2"/>
      <c r="B336" s="3"/>
    </row>
    <row r="337" spans="1:2" x14ac:dyDescent="0.2">
      <c r="A337" s="2"/>
      <c r="B337" s="3"/>
    </row>
    <row r="338" spans="1:2" x14ac:dyDescent="0.2">
      <c r="A338" s="2"/>
      <c r="B338" s="3"/>
    </row>
    <row r="339" spans="1:2" x14ac:dyDescent="0.2">
      <c r="A339" s="2"/>
      <c r="B339" s="3"/>
    </row>
    <row r="340" spans="1:2" x14ac:dyDescent="0.2">
      <c r="A340" s="2"/>
      <c r="B340" s="3"/>
    </row>
    <row r="341" spans="1:2" x14ac:dyDescent="0.2">
      <c r="A341" s="2"/>
      <c r="B341" s="3"/>
    </row>
    <row r="342" spans="1:2" x14ac:dyDescent="0.2">
      <c r="A342" s="2"/>
      <c r="B342" s="3"/>
    </row>
    <row r="343" spans="1:2" x14ac:dyDescent="0.2">
      <c r="A343" s="2"/>
      <c r="B343" s="3"/>
    </row>
    <row r="344" spans="1:2" x14ac:dyDescent="0.2">
      <c r="A344" s="2"/>
      <c r="B344" s="3"/>
    </row>
    <row r="345" spans="1:2" x14ac:dyDescent="0.2">
      <c r="A345" s="2"/>
      <c r="B345" s="3"/>
    </row>
    <row r="346" spans="1:2" x14ac:dyDescent="0.2">
      <c r="A346" s="2"/>
      <c r="B346" s="3"/>
    </row>
    <row r="347" spans="1:2" x14ac:dyDescent="0.2">
      <c r="A347" s="2"/>
      <c r="B347" s="3"/>
    </row>
    <row r="348" spans="1:2" x14ac:dyDescent="0.2">
      <c r="A348" s="2"/>
      <c r="B348" s="3"/>
    </row>
    <row r="349" spans="1:2" x14ac:dyDescent="0.2">
      <c r="A349" s="2"/>
      <c r="B349" s="3"/>
    </row>
    <row r="350" spans="1:2" x14ac:dyDescent="0.2">
      <c r="A350" s="2"/>
      <c r="B350" s="3"/>
    </row>
    <row r="351" spans="1:2" x14ac:dyDescent="0.2">
      <c r="A351" s="2"/>
      <c r="B351" s="3"/>
    </row>
    <row r="352" spans="1:2" x14ac:dyDescent="0.2">
      <c r="A352" s="2"/>
      <c r="B352" s="3"/>
    </row>
    <row r="353" spans="1:2" x14ac:dyDescent="0.2">
      <c r="A353" s="2"/>
      <c r="B353" s="3"/>
    </row>
    <row r="354" spans="1:2" x14ac:dyDescent="0.2">
      <c r="A354" s="2"/>
      <c r="B354" s="3"/>
    </row>
    <row r="355" spans="1:2" x14ac:dyDescent="0.2">
      <c r="A355" s="2"/>
      <c r="B355" s="3"/>
    </row>
    <row r="356" spans="1:2" x14ac:dyDescent="0.2">
      <c r="A356" s="2"/>
      <c r="B356" s="3"/>
    </row>
    <row r="357" spans="1:2" x14ac:dyDescent="0.2">
      <c r="A357" s="2"/>
      <c r="B357" s="3"/>
    </row>
    <row r="358" spans="1:2" x14ac:dyDescent="0.2">
      <c r="A358" s="2"/>
      <c r="B358" s="3"/>
    </row>
    <row r="359" spans="1:2" x14ac:dyDescent="0.2">
      <c r="A359" s="2"/>
      <c r="B359" s="3"/>
    </row>
    <row r="360" spans="1:2" x14ac:dyDescent="0.2">
      <c r="A360" s="2"/>
      <c r="B360" s="3"/>
    </row>
    <row r="361" spans="1:2" x14ac:dyDescent="0.2">
      <c r="A361" s="2"/>
      <c r="B361" s="3"/>
    </row>
    <row r="362" spans="1:2" x14ac:dyDescent="0.2">
      <c r="A362" s="2"/>
      <c r="B362" s="3"/>
    </row>
    <row r="363" spans="1:2" x14ac:dyDescent="0.2">
      <c r="A363" s="2"/>
      <c r="B363" s="3"/>
    </row>
    <row r="364" spans="1:2" x14ac:dyDescent="0.2">
      <c r="A364" s="2"/>
      <c r="B364" s="3"/>
    </row>
    <row r="365" spans="1:2" x14ac:dyDescent="0.2">
      <c r="A365" s="2"/>
      <c r="B365" s="3"/>
    </row>
    <row r="366" spans="1:2" x14ac:dyDescent="0.2">
      <c r="A366" s="2"/>
      <c r="B366" s="3"/>
    </row>
    <row r="367" spans="1:2" x14ac:dyDescent="0.2">
      <c r="A367" s="2"/>
      <c r="B367" s="3"/>
    </row>
    <row r="368" spans="1:2" x14ac:dyDescent="0.2">
      <c r="A368" s="2"/>
      <c r="B368" s="3"/>
    </row>
    <row r="369" spans="1:2" x14ac:dyDescent="0.2">
      <c r="A369" s="2"/>
      <c r="B369" s="3"/>
    </row>
    <row r="370" spans="1:2" x14ac:dyDescent="0.2">
      <c r="A370" s="2"/>
      <c r="B370" s="3"/>
    </row>
    <row r="371" spans="1:2" x14ac:dyDescent="0.2">
      <c r="A371" s="2"/>
      <c r="B371" s="3"/>
    </row>
    <row r="372" spans="1:2" x14ac:dyDescent="0.2">
      <c r="A372" s="2"/>
      <c r="B372" s="3"/>
    </row>
    <row r="373" spans="1:2" x14ac:dyDescent="0.2">
      <c r="A373" s="2"/>
      <c r="B373" s="3"/>
    </row>
    <row r="374" spans="1:2" x14ac:dyDescent="0.2">
      <c r="A374" s="2"/>
      <c r="B374" s="3"/>
    </row>
    <row r="375" spans="1:2" x14ac:dyDescent="0.2">
      <c r="A375" s="2"/>
      <c r="B375" s="3"/>
    </row>
    <row r="376" spans="1:2" x14ac:dyDescent="0.2">
      <c r="A376" s="2"/>
      <c r="B376" s="3"/>
    </row>
    <row r="377" spans="1:2" x14ac:dyDescent="0.2">
      <c r="A377" s="2"/>
      <c r="B377" s="3"/>
    </row>
    <row r="378" spans="1:2" x14ac:dyDescent="0.2">
      <c r="A378" s="2"/>
      <c r="B378" s="3"/>
    </row>
    <row r="379" spans="1:2" x14ac:dyDescent="0.2">
      <c r="A379" s="2"/>
      <c r="B379" s="3"/>
    </row>
    <row r="380" spans="1:2" x14ac:dyDescent="0.2">
      <c r="A380" s="2"/>
      <c r="B380" s="3"/>
    </row>
    <row r="381" spans="1:2" x14ac:dyDescent="0.2">
      <c r="A381" s="2"/>
      <c r="B381" s="3"/>
    </row>
    <row r="382" spans="1:2" x14ac:dyDescent="0.2">
      <c r="A382" s="2"/>
      <c r="B382" s="3"/>
    </row>
    <row r="383" spans="1:2" x14ac:dyDescent="0.2">
      <c r="A383" s="2"/>
      <c r="B383" s="3"/>
    </row>
    <row r="384" spans="1:2" x14ac:dyDescent="0.2">
      <c r="A384" s="2"/>
      <c r="B384" s="3"/>
    </row>
    <row r="385" spans="1:2" x14ac:dyDescent="0.2">
      <c r="A385" s="2"/>
      <c r="B385" s="3"/>
    </row>
    <row r="386" spans="1:2" x14ac:dyDescent="0.2">
      <c r="A386" s="2"/>
      <c r="B386" s="3"/>
    </row>
    <row r="387" spans="1:2" x14ac:dyDescent="0.2">
      <c r="A387" s="2"/>
      <c r="B387" s="3"/>
    </row>
    <row r="388" spans="1:2" x14ac:dyDescent="0.2">
      <c r="A388" s="2"/>
      <c r="B388" s="3"/>
    </row>
    <row r="389" spans="1:2" x14ac:dyDescent="0.2">
      <c r="A389" s="2"/>
      <c r="B389" s="3"/>
    </row>
    <row r="390" spans="1:2" x14ac:dyDescent="0.2">
      <c r="A390" s="2"/>
      <c r="B390" s="3"/>
    </row>
    <row r="391" spans="1:2" x14ac:dyDescent="0.2">
      <c r="A391" s="2"/>
      <c r="B391" s="3"/>
    </row>
    <row r="392" spans="1:2" x14ac:dyDescent="0.2">
      <c r="A392" s="2"/>
      <c r="B392" s="3"/>
    </row>
    <row r="393" spans="1:2" x14ac:dyDescent="0.2">
      <c r="A393" s="2"/>
      <c r="B393" s="3"/>
    </row>
    <row r="394" spans="1:2" x14ac:dyDescent="0.2">
      <c r="A394" s="2"/>
      <c r="B394" s="3"/>
    </row>
    <row r="395" spans="1:2" x14ac:dyDescent="0.2">
      <c r="A395" s="2"/>
      <c r="B395" s="3"/>
    </row>
    <row r="396" spans="1:2" x14ac:dyDescent="0.2">
      <c r="A396" s="2"/>
      <c r="B396" s="3"/>
    </row>
    <row r="397" spans="1:2" x14ac:dyDescent="0.2">
      <c r="A397" s="2"/>
      <c r="B397" s="3"/>
    </row>
    <row r="398" spans="1:2" x14ac:dyDescent="0.2">
      <c r="A398" s="2"/>
      <c r="B398" s="3"/>
    </row>
    <row r="399" spans="1:2" x14ac:dyDescent="0.2">
      <c r="A399" s="2"/>
      <c r="B399" s="3"/>
    </row>
    <row r="400" spans="1:2" x14ac:dyDescent="0.2">
      <c r="A400" s="2"/>
      <c r="B400" s="3"/>
    </row>
    <row r="401" spans="1:2" x14ac:dyDescent="0.2">
      <c r="A401" s="2"/>
      <c r="B401" s="3"/>
    </row>
    <row r="402" spans="1:2" x14ac:dyDescent="0.2">
      <c r="A402" s="2"/>
      <c r="B402" s="3"/>
    </row>
    <row r="403" spans="1:2" x14ac:dyDescent="0.2">
      <c r="A403" s="2"/>
      <c r="B403" s="3"/>
    </row>
    <row r="404" spans="1:2" x14ac:dyDescent="0.2">
      <c r="A404" s="2"/>
      <c r="B404" s="3"/>
    </row>
    <row r="405" spans="1:2" x14ac:dyDescent="0.2">
      <c r="A405" s="2"/>
      <c r="B405" s="3"/>
    </row>
    <row r="406" spans="1:2" x14ac:dyDescent="0.2">
      <c r="A406" s="2"/>
      <c r="B406" s="3"/>
    </row>
    <row r="407" spans="1:2" x14ac:dyDescent="0.2">
      <c r="A407" s="2"/>
      <c r="B407" s="3"/>
    </row>
    <row r="408" spans="1:2" x14ac:dyDescent="0.2">
      <c r="A408" s="2"/>
      <c r="B408" s="3"/>
    </row>
    <row r="409" spans="1:2" x14ac:dyDescent="0.2">
      <c r="A409" s="2"/>
      <c r="B409" s="3"/>
    </row>
    <row r="410" spans="1:2" x14ac:dyDescent="0.2">
      <c r="A410" s="2"/>
      <c r="B410" s="3"/>
    </row>
    <row r="411" spans="1:2" x14ac:dyDescent="0.2">
      <c r="A411" s="2"/>
      <c r="B411" s="3"/>
    </row>
    <row r="412" spans="1:2" x14ac:dyDescent="0.2">
      <c r="A412" s="2"/>
      <c r="B412" s="3"/>
    </row>
    <row r="413" spans="1:2" x14ac:dyDescent="0.2">
      <c r="A413" s="2"/>
      <c r="B413" s="3"/>
    </row>
    <row r="414" spans="1:2" x14ac:dyDescent="0.2">
      <c r="A414" s="2"/>
      <c r="B414" s="3"/>
    </row>
    <row r="415" spans="1:2" x14ac:dyDescent="0.2">
      <c r="A415" s="2"/>
      <c r="B415" s="3"/>
    </row>
    <row r="416" spans="1:2" x14ac:dyDescent="0.2">
      <c r="A416" s="2"/>
      <c r="B416" s="3"/>
    </row>
    <row r="417" spans="1:2" x14ac:dyDescent="0.2">
      <c r="A417" s="2"/>
      <c r="B417" s="3"/>
    </row>
    <row r="418" spans="1:2" x14ac:dyDescent="0.2">
      <c r="A418" s="2"/>
      <c r="B418" s="3"/>
    </row>
    <row r="419" spans="1:2" x14ac:dyDescent="0.2">
      <c r="A419" s="2"/>
      <c r="B419" s="3"/>
    </row>
    <row r="420" spans="1:2" x14ac:dyDescent="0.2">
      <c r="A420" s="2"/>
      <c r="B420" s="3"/>
    </row>
    <row r="421" spans="1:2" x14ac:dyDescent="0.2">
      <c r="A421" s="2"/>
      <c r="B421" s="3"/>
    </row>
    <row r="422" spans="1:2" x14ac:dyDescent="0.2">
      <c r="A422" s="2"/>
      <c r="B422" s="3"/>
    </row>
    <row r="423" spans="1:2" x14ac:dyDescent="0.2">
      <c r="A423" s="2"/>
      <c r="B423" s="3"/>
    </row>
    <row r="424" spans="1:2" x14ac:dyDescent="0.2">
      <c r="A424" s="2"/>
      <c r="B424" s="3"/>
    </row>
    <row r="425" spans="1:2" x14ac:dyDescent="0.2">
      <c r="A425" s="2"/>
      <c r="B425" s="3"/>
    </row>
    <row r="426" spans="1:2" x14ac:dyDescent="0.2">
      <c r="A426" s="2"/>
      <c r="B426" s="3"/>
    </row>
    <row r="427" spans="1:2" x14ac:dyDescent="0.2">
      <c r="A427" s="2"/>
      <c r="B427" s="3"/>
    </row>
    <row r="428" spans="1:2" x14ac:dyDescent="0.2">
      <c r="A428" s="2"/>
      <c r="B428" s="3"/>
    </row>
    <row r="429" spans="1:2" x14ac:dyDescent="0.2">
      <c r="A429" s="2"/>
      <c r="B429" s="3"/>
    </row>
    <row r="430" spans="1:2" x14ac:dyDescent="0.2">
      <c r="A430" s="2"/>
      <c r="B430" s="3"/>
    </row>
    <row r="431" spans="1:2" x14ac:dyDescent="0.2">
      <c r="A431" s="2"/>
      <c r="B431" s="3"/>
    </row>
    <row r="432" spans="1:2" x14ac:dyDescent="0.2">
      <c r="A432" s="2"/>
      <c r="B432" s="3"/>
    </row>
    <row r="433" spans="1:2" x14ac:dyDescent="0.2">
      <c r="A433" s="2"/>
      <c r="B433" s="3"/>
    </row>
    <row r="434" spans="1:2" x14ac:dyDescent="0.2">
      <c r="A434" s="2"/>
      <c r="B434" s="3"/>
    </row>
    <row r="435" spans="1:2" x14ac:dyDescent="0.2">
      <c r="A435" s="2"/>
      <c r="B435" s="3"/>
    </row>
    <row r="436" spans="1:2" x14ac:dyDescent="0.2">
      <c r="A436" s="2"/>
      <c r="B436" s="3"/>
    </row>
    <row r="437" spans="1:2" x14ac:dyDescent="0.2">
      <c r="A437" s="2"/>
      <c r="B437" s="3"/>
    </row>
    <row r="438" spans="1:2" x14ac:dyDescent="0.2">
      <c r="A438" s="2"/>
      <c r="B438" s="3"/>
    </row>
    <row r="439" spans="1:2" x14ac:dyDescent="0.2">
      <c r="A439" s="2"/>
      <c r="B439" s="3"/>
    </row>
    <row r="440" spans="1:2" x14ac:dyDescent="0.2">
      <c r="A440" s="2"/>
      <c r="B440" s="3"/>
    </row>
    <row r="441" spans="1:2" x14ac:dyDescent="0.2">
      <c r="A441" s="2"/>
      <c r="B441" s="3"/>
    </row>
    <row r="442" spans="1:2" x14ac:dyDescent="0.2">
      <c r="A442" s="2"/>
      <c r="B442" s="3"/>
    </row>
    <row r="443" spans="1:2" x14ac:dyDescent="0.2">
      <c r="A443" s="2"/>
      <c r="B443" s="3"/>
    </row>
    <row r="444" spans="1:2" x14ac:dyDescent="0.2">
      <c r="A444" s="2"/>
      <c r="B444" s="3"/>
    </row>
    <row r="445" spans="1:2" x14ac:dyDescent="0.2">
      <c r="A445" s="2"/>
      <c r="B445" s="3"/>
    </row>
    <row r="446" spans="1:2" x14ac:dyDescent="0.2">
      <c r="A446" s="2"/>
      <c r="B446" s="3"/>
    </row>
    <row r="447" spans="1:2" x14ac:dyDescent="0.2">
      <c r="A447" s="2"/>
      <c r="B447" s="3"/>
    </row>
    <row r="448" spans="1:2" x14ac:dyDescent="0.2">
      <c r="A448" s="2"/>
      <c r="B448" s="3"/>
    </row>
    <row r="449" spans="1:2" x14ac:dyDescent="0.2">
      <c r="A449" s="2"/>
      <c r="B449" s="3"/>
    </row>
    <row r="450" spans="1:2" x14ac:dyDescent="0.2">
      <c r="A450" s="2"/>
      <c r="B450" s="3"/>
    </row>
    <row r="451" spans="1:2" x14ac:dyDescent="0.2">
      <c r="A451" s="2"/>
      <c r="B451" s="3"/>
    </row>
    <row r="452" spans="1:2" x14ac:dyDescent="0.2">
      <c r="A452" s="2"/>
      <c r="B452" s="3"/>
    </row>
    <row r="453" spans="1:2" x14ac:dyDescent="0.2">
      <c r="A453" s="2"/>
      <c r="B453" s="3"/>
    </row>
    <row r="454" spans="1:2" x14ac:dyDescent="0.2">
      <c r="A454" s="2"/>
      <c r="B454" s="3"/>
    </row>
    <row r="455" spans="1:2" x14ac:dyDescent="0.2">
      <c r="A455" s="2"/>
      <c r="B455" s="3"/>
    </row>
    <row r="456" spans="1:2" x14ac:dyDescent="0.2">
      <c r="A456" s="2"/>
      <c r="B456" s="3"/>
    </row>
    <row r="457" spans="1:2" x14ac:dyDescent="0.2">
      <c r="A457" s="2"/>
      <c r="B457" s="3"/>
    </row>
    <row r="458" spans="1:2" x14ac:dyDescent="0.2">
      <c r="A458" s="2"/>
      <c r="B458" s="3"/>
    </row>
    <row r="459" spans="1:2" x14ac:dyDescent="0.2">
      <c r="A459" s="2"/>
      <c r="B459" s="3"/>
    </row>
    <row r="460" spans="1:2" x14ac:dyDescent="0.2">
      <c r="A460" s="2"/>
      <c r="B460" s="3"/>
    </row>
    <row r="461" spans="1:2" x14ac:dyDescent="0.2">
      <c r="A461" s="2"/>
      <c r="B461" s="3"/>
    </row>
    <row r="462" spans="1:2" x14ac:dyDescent="0.2">
      <c r="A462" s="2"/>
      <c r="B462" s="3"/>
    </row>
    <row r="463" spans="1:2" x14ac:dyDescent="0.2">
      <c r="A463" s="2"/>
      <c r="B463" s="3"/>
    </row>
    <row r="464" spans="1:2" x14ac:dyDescent="0.2">
      <c r="A464" s="2"/>
      <c r="B464" s="3"/>
    </row>
    <row r="465" spans="1:2" x14ac:dyDescent="0.2">
      <c r="A465" s="2"/>
      <c r="B465" s="3"/>
    </row>
    <row r="466" spans="1:2" x14ac:dyDescent="0.2">
      <c r="A466" s="2"/>
      <c r="B466" s="3"/>
    </row>
    <row r="467" spans="1:2" x14ac:dyDescent="0.2">
      <c r="A467" s="2"/>
      <c r="B467" s="3"/>
    </row>
    <row r="468" spans="1:2" x14ac:dyDescent="0.2">
      <c r="A468" s="2"/>
      <c r="B468" s="3"/>
    </row>
    <row r="469" spans="1:2" x14ac:dyDescent="0.2">
      <c r="A469" s="2"/>
      <c r="B469" s="3"/>
    </row>
    <row r="470" spans="1:2" x14ac:dyDescent="0.2">
      <c r="A470" s="2"/>
      <c r="B470" s="3"/>
    </row>
    <row r="471" spans="1:2" x14ac:dyDescent="0.2">
      <c r="A471" s="2"/>
      <c r="B471" s="3"/>
    </row>
    <row r="472" spans="1:2" x14ac:dyDescent="0.2">
      <c r="A472" s="2"/>
      <c r="B472" s="3"/>
    </row>
    <row r="473" spans="1:2" x14ac:dyDescent="0.2">
      <c r="A473" s="2"/>
      <c r="B473" s="3"/>
    </row>
    <row r="474" spans="1:2" x14ac:dyDescent="0.2">
      <c r="A474" s="2"/>
      <c r="B474" s="3"/>
    </row>
    <row r="475" spans="1:2" x14ac:dyDescent="0.2">
      <c r="A475" s="2"/>
      <c r="B475" s="3"/>
    </row>
    <row r="476" spans="1:2" x14ac:dyDescent="0.2">
      <c r="A476" s="2"/>
      <c r="B476" s="3"/>
    </row>
    <row r="477" spans="1:2" x14ac:dyDescent="0.2">
      <c r="A477" s="2"/>
      <c r="B477" s="3"/>
    </row>
    <row r="478" spans="1:2" x14ac:dyDescent="0.2">
      <c r="A478" s="2"/>
      <c r="B478" s="3"/>
    </row>
    <row r="479" spans="1:2" x14ac:dyDescent="0.2">
      <c r="A479" s="2"/>
      <c r="B479" s="3"/>
    </row>
    <row r="480" spans="1:2" x14ac:dyDescent="0.2">
      <c r="A480" s="2"/>
      <c r="B480" s="3"/>
    </row>
    <row r="481" spans="1:2" x14ac:dyDescent="0.2">
      <c r="A481" s="2"/>
      <c r="B481" s="3"/>
    </row>
    <row r="482" spans="1:2" x14ac:dyDescent="0.2">
      <c r="A482" s="2"/>
      <c r="B482" s="3"/>
    </row>
    <row r="483" spans="1:2" x14ac:dyDescent="0.2">
      <c r="A483" s="2"/>
      <c r="B483" s="3"/>
    </row>
    <row r="484" spans="1:2" x14ac:dyDescent="0.2">
      <c r="A484" s="2"/>
      <c r="B484" s="3"/>
    </row>
    <row r="485" spans="1:2" x14ac:dyDescent="0.2">
      <c r="A485" s="2"/>
      <c r="B485" s="3"/>
    </row>
    <row r="486" spans="1:2" x14ac:dyDescent="0.2">
      <c r="A486" s="2"/>
      <c r="B486" s="3"/>
    </row>
    <row r="487" spans="1:2" x14ac:dyDescent="0.2">
      <c r="A487" s="2"/>
      <c r="B487" s="3"/>
    </row>
    <row r="488" spans="1:2" x14ac:dyDescent="0.2">
      <c r="A488" s="2"/>
      <c r="B488" s="3"/>
    </row>
    <row r="489" spans="1:2" x14ac:dyDescent="0.2">
      <c r="A489" s="2"/>
      <c r="B489" s="3"/>
    </row>
    <row r="490" spans="1:2" x14ac:dyDescent="0.2">
      <c r="A490" s="2"/>
      <c r="B490" s="3"/>
    </row>
    <row r="491" spans="1:2" x14ac:dyDescent="0.2">
      <c r="A491" s="2"/>
      <c r="B491" s="3"/>
    </row>
    <row r="492" spans="1:2" x14ac:dyDescent="0.2">
      <c r="A492" s="2"/>
      <c r="B492" s="3"/>
    </row>
    <row r="493" spans="1:2" x14ac:dyDescent="0.2">
      <c r="A493" s="2"/>
      <c r="B493" s="3"/>
    </row>
    <row r="494" spans="1:2" x14ac:dyDescent="0.2">
      <c r="A494" s="2"/>
      <c r="B494" s="3"/>
    </row>
    <row r="495" spans="1:2" x14ac:dyDescent="0.2">
      <c r="A495" s="2"/>
      <c r="B495" s="3"/>
    </row>
    <row r="496" spans="1:2" x14ac:dyDescent="0.2">
      <c r="A496" s="2"/>
      <c r="B496" s="3"/>
    </row>
    <row r="497" spans="1:2" x14ac:dyDescent="0.2">
      <c r="A497" s="2"/>
      <c r="B497" s="3"/>
    </row>
    <row r="498" spans="1:2" x14ac:dyDescent="0.2">
      <c r="A498" s="2"/>
      <c r="B498" s="3"/>
    </row>
    <row r="499" spans="1:2" x14ac:dyDescent="0.2">
      <c r="A499" s="2"/>
      <c r="B499" s="3"/>
    </row>
    <row r="500" spans="1:2" x14ac:dyDescent="0.2">
      <c r="A500" s="2"/>
      <c r="B500" s="3"/>
    </row>
    <row r="501" spans="1:2" x14ac:dyDescent="0.2">
      <c r="A501" s="2"/>
      <c r="B501" s="3"/>
    </row>
    <row r="502" spans="1:2" x14ac:dyDescent="0.2">
      <c r="A502" s="2"/>
      <c r="B502" s="3"/>
    </row>
    <row r="503" spans="1:2" x14ac:dyDescent="0.2">
      <c r="A503" s="2"/>
      <c r="B503" s="3"/>
    </row>
    <row r="504" spans="1:2" x14ac:dyDescent="0.2">
      <c r="A504" s="2"/>
      <c r="B504" s="3"/>
    </row>
    <row r="505" spans="1:2" x14ac:dyDescent="0.2">
      <c r="A505" s="2"/>
      <c r="B505" s="3"/>
    </row>
    <row r="506" spans="1:2" x14ac:dyDescent="0.2">
      <c r="A506" s="2"/>
      <c r="B506" s="3"/>
    </row>
    <row r="507" spans="1:2" x14ac:dyDescent="0.2">
      <c r="A507" s="2"/>
      <c r="B507" s="3"/>
    </row>
    <row r="508" spans="1:2" x14ac:dyDescent="0.2">
      <c r="A508" s="2"/>
      <c r="B508" s="3"/>
    </row>
    <row r="509" spans="1:2" x14ac:dyDescent="0.2">
      <c r="A509" s="2"/>
      <c r="B509" s="3"/>
    </row>
    <row r="510" spans="1:2" x14ac:dyDescent="0.2">
      <c r="A510" s="2"/>
      <c r="B510" s="3"/>
    </row>
    <row r="511" spans="1:2" x14ac:dyDescent="0.2">
      <c r="A511" s="2"/>
      <c r="B511" s="3"/>
    </row>
    <row r="512" spans="1:2" x14ac:dyDescent="0.2">
      <c r="A512" s="2"/>
      <c r="B512" s="3"/>
    </row>
    <row r="513" spans="1:2" x14ac:dyDescent="0.2">
      <c r="A513" s="2"/>
      <c r="B513" s="3"/>
    </row>
    <row r="514" spans="1:2" x14ac:dyDescent="0.2">
      <c r="A514" s="2"/>
      <c r="B514" s="3"/>
    </row>
    <row r="515" spans="1:2" x14ac:dyDescent="0.2">
      <c r="A515" s="2"/>
      <c r="B515" s="3"/>
    </row>
    <row r="516" spans="1:2" x14ac:dyDescent="0.2">
      <c r="A516" s="2"/>
      <c r="B516" s="3"/>
    </row>
    <row r="517" spans="1:2" x14ac:dyDescent="0.2">
      <c r="A517" s="2"/>
      <c r="B517" s="3"/>
    </row>
    <row r="518" spans="1:2" x14ac:dyDescent="0.2">
      <c r="A518" s="2"/>
      <c r="B518" s="3"/>
    </row>
    <row r="519" spans="1:2" x14ac:dyDescent="0.2">
      <c r="A519" s="2"/>
      <c r="B519" s="3"/>
    </row>
    <row r="520" spans="1:2" x14ac:dyDescent="0.2">
      <c r="A520" s="2"/>
      <c r="B520" s="3"/>
    </row>
    <row r="521" spans="1:2" x14ac:dyDescent="0.2">
      <c r="A521" s="2"/>
      <c r="B521" s="3"/>
    </row>
    <row r="522" spans="1:2" x14ac:dyDescent="0.2">
      <c r="A522" s="2"/>
      <c r="B522" s="3"/>
    </row>
    <row r="523" spans="1:2" x14ac:dyDescent="0.2">
      <c r="A523" s="2"/>
      <c r="B523" s="3"/>
    </row>
    <row r="524" spans="1:2" x14ac:dyDescent="0.2">
      <c r="A524" s="2"/>
      <c r="B524" s="3"/>
    </row>
    <row r="525" spans="1:2" x14ac:dyDescent="0.2">
      <c r="A525" s="2"/>
      <c r="B525" s="3"/>
    </row>
    <row r="526" spans="1:2" x14ac:dyDescent="0.2">
      <c r="A526" s="2"/>
      <c r="B526" s="3"/>
    </row>
    <row r="527" spans="1:2" x14ac:dyDescent="0.2">
      <c r="A527" s="2"/>
      <c r="B527" s="3"/>
    </row>
    <row r="528" spans="1:2" x14ac:dyDescent="0.2">
      <c r="A528" s="2"/>
      <c r="B528" s="3"/>
    </row>
    <row r="529" spans="1:2" x14ac:dyDescent="0.2">
      <c r="A529" s="2"/>
      <c r="B529" s="3"/>
    </row>
    <row r="530" spans="1:2" x14ac:dyDescent="0.2">
      <c r="A530" s="2"/>
      <c r="B530" s="3"/>
    </row>
    <row r="531" spans="1:2" x14ac:dyDescent="0.2">
      <c r="A531" s="2"/>
      <c r="B531" s="3"/>
    </row>
    <row r="532" spans="1:2" x14ac:dyDescent="0.2">
      <c r="A532" s="2"/>
      <c r="B532" s="3"/>
    </row>
    <row r="533" spans="1:2" x14ac:dyDescent="0.2">
      <c r="A533" s="2"/>
      <c r="B533" s="3"/>
    </row>
    <row r="534" spans="1:2" x14ac:dyDescent="0.2">
      <c r="A534" s="2"/>
      <c r="B534" s="3"/>
    </row>
    <row r="535" spans="1:2" x14ac:dyDescent="0.2">
      <c r="A535" s="2"/>
      <c r="B535" s="3"/>
    </row>
    <row r="536" spans="1:2" x14ac:dyDescent="0.2">
      <c r="A536" s="2"/>
      <c r="B536" s="3"/>
    </row>
    <row r="537" spans="1:2" x14ac:dyDescent="0.2">
      <c r="A537" s="2"/>
      <c r="B537" s="3"/>
    </row>
    <row r="538" spans="1:2" x14ac:dyDescent="0.2">
      <c r="A538" s="2"/>
      <c r="B538" s="3"/>
    </row>
    <row r="539" spans="1:2" x14ac:dyDescent="0.2">
      <c r="A539" s="2"/>
      <c r="B539" s="3"/>
    </row>
    <row r="540" spans="1:2" x14ac:dyDescent="0.2">
      <c r="A540" s="2"/>
      <c r="B540" s="3"/>
    </row>
    <row r="541" spans="1:2" x14ac:dyDescent="0.2">
      <c r="A541" s="2"/>
      <c r="B541" s="3"/>
    </row>
    <row r="542" spans="1:2" x14ac:dyDescent="0.2">
      <c r="A542" s="2"/>
      <c r="B542" s="3"/>
    </row>
    <row r="543" spans="1:2" x14ac:dyDescent="0.2">
      <c r="A543" s="2"/>
      <c r="B543" s="3"/>
    </row>
    <row r="544" spans="1:2" x14ac:dyDescent="0.2">
      <c r="A544" s="2"/>
      <c r="B544" s="3"/>
    </row>
    <row r="545" spans="1:2" x14ac:dyDescent="0.2">
      <c r="A545" s="2"/>
      <c r="B545" s="3"/>
    </row>
    <row r="546" spans="1:2" x14ac:dyDescent="0.2">
      <c r="A546" s="2"/>
      <c r="B546" s="3"/>
    </row>
    <row r="547" spans="1:2" x14ac:dyDescent="0.2">
      <c r="A547" s="2"/>
      <c r="B547" s="3"/>
    </row>
    <row r="548" spans="1:2" x14ac:dyDescent="0.2">
      <c r="A548" s="2"/>
      <c r="B548" s="3"/>
    </row>
    <row r="549" spans="1:2" x14ac:dyDescent="0.2">
      <c r="A549" s="2"/>
      <c r="B549" s="3"/>
    </row>
    <row r="550" spans="1:2" x14ac:dyDescent="0.2">
      <c r="A550" s="2"/>
      <c r="B550" s="3"/>
    </row>
    <row r="551" spans="1:2" x14ac:dyDescent="0.2">
      <c r="A551" s="2"/>
      <c r="B551" s="3"/>
    </row>
    <row r="552" spans="1:2" x14ac:dyDescent="0.2">
      <c r="A552" s="2"/>
      <c r="B552" s="3"/>
    </row>
    <row r="553" spans="1:2" x14ac:dyDescent="0.2">
      <c r="A553" s="2"/>
      <c r="B553" s="3"/>
    </row>
    <row r="554" spans="1:2" x14ac:dyDescent="0.2">
      <c r="A554" s="2"/>
      <c r="B554" s="3"/>
    </row>
    <row r="555" spans="1:2" x14ac:dyDescent="0.2">
      <c r="A555" s="2"/>
      <c r="B555" s="3"/>
    </row>
    <row r="556" spans="1:2" x14ac:dyDescent="0.2">
      <c r="A556" s="2"/>
      <c r="B556" s="3"/>
    </row>
    <row r="557" spans="1:2" x14ac:dyDescent="0.2">
      <c r="A557" s="2"/>
      <c r="B557" s="3"/>
    </row>
    <row r="558" spans="1:2" x14ac:dyDescent="0.2">
      <c r="A558" s="2"/>
      <c r="B558" s="3"/>
    </row>
    <row r="559" spans="1:2" x14ac:dyDescent="0.2">
      <c r="A559" s="2"/>
      <c r="B559" s="3"/>
    </row>
    <row r="560" spans="1:2" x14ac:dyDescent="0.2">
      <c r="A560" s="2"/>
      <c r="B560" s="3"/>
    </row>
    <row r="561" spans="1:2" x14ac:dyDescent="0.2">
      <c r="A561" s="2"/>
      <c r="B561" s="3"/>
    </row>
    <row r="562" spans="1:2" x14ac:dyDescent="0.2">
      <c r="A562" s="2"/>
      <c r="B562" s="3"/>
    </row>
    <row r="563" spans="1:2" x14ac:dyDescent="0.2">
      <c r="A563" s="2"/>
      <c r="B563" s="3"/>
    </row>
    <row r="564" spans="1:2" x14ac:dyDescent="0.2">
      <c r="A564" s="2"/>
      <c r="B564" s="3"/>
    </row>
    <row r="565" spans="1:2" x14ac:dyDescent="0.2">
      <c r="A565" s="2"/>
      <c r="B565" s="3"/>
    </row>
    <row r="566" spans="1:2" x14ac:dyDescent="0.2">
      <c r="A566" s="2"/>
      <c r="B566" s="3"/>
    </row>
    <row r="567" spans="1:2" x14ac:dyDescent="0.2">
      <c r="A567" s="2"/>
      <c r="B567" s="3"/>
    </row>
    <row r="568" spans="1:2" x14ac:dyDescent="0.2">
      <c r="A568" s="2"/>
      <c r="B568" s="3"/>
    </row>
    <row r="569" spans="1:2" x14ac:dyDescent="0.2">
      <c r="A569" s="2"/>
      <c r="B569" s="3"/>
    </row>
    <row r="570" spans="1:2" x14ac:dyDescent="0.2">
      <c r="A570" s="2"/>
      <c r="B570" s="3"/>
    </row>
    <row r="571" spans="1:2" x14ac:dyDescent="0.2">
      <c r="A571" s="2"/>
      <c r="B571" s="3"/>
    </row>
    <row r="572" spans="1:2" x14ac:dyDescent="0.2">
      <c r="A572" s="2"/>
      <c r="B572" s="3"/>
    </row>
    <row r="573" spans="1:2" x14ac:dyDescent="0.2">
      <c r="A573" s="2"/>
      <c r="B573" s="3"/>
    </row>
    <row r="574" spans="1:2" x14ac:dyDescent="0.2">
      <c r="A574" s="2"/>
      <c r="B574" s="3"/>
    </row>
    <row r="575" spans="1:2" x14ac:dyDescent="0.2">
      <c r="A575" s="2"/>
      <c r="B575" s="3"/>
    </row>
    <row r="576" spans="1:2" x14ac:dyDescent="0.2">
      <c r="A576" s="2"/>
      <c r="B576" s="3"/>
    </row>
    <row r="577" spans="1:2" x14ac:dyDescent="0.2">
      <c r="A577" s="2"/>
      <c r="B577" s="3"/>
    </row>
    <row r="578" spans="1:2" x14ac:dyDescent="0.2">
      <c r="A578" s="2"/>
      <c r="B578" s="3"/>
    </row>
    <row r="579" spans="1:2" x14ac:dyDescent="0.2">
      <c r="A579" s="2"/>
      <c r="B579" s="3"/>
    </row>
    <row r="580" spans="1:2" x14ac:dyDescent="0.2">
      <c r="A580" s="2"/>
      <c r="B580" s="3"/>
    </row>
    <row r="581" spans="1:2" x14ac:dyDescent="0.2">
      <c r="A581" s="2"/>
      <c r="B581" s="3"/>
    </row>
    <row r="582" spans="1:2" x14ac:dyDescent="0.2">
      <c r="A582" s="2"/>
      <c r="B582" s="3"/>
    </row>
    <row r="583" spans="1:2" x14ac:dyDescent="0.2">
      <c r="A583" s="2"/>
      <c r="B583" s="3"/>
    </row>
    <row r="584" spans="1:2" x14ac:dyDescent="0.2">
      <c r="A584" s="2"/>
      <c r="B584" s="3"/>
    </row>
    <row r="585" spans="1:2" x14ac:dyDescent="0.2">
      <c r="A585" s="2"/>
      <c r="B585" s="3"/>
    </row>
    <row r="586" spans="1:2" x14ac:dyDescent="0.2">
      <c r="A586" s="2"/>
      <c r="B586" s="3"/>
    </row>
    <row r="587" spans="1:2" x14ac:dyDescent="0.2">
      <c r="A587" s="2"/>
      <c r="B587" s="3"/>
    </row>
    <row r="588" spans="1:2" x14ac:dyDescent="0.2">
      <c r="A588" s="2"/>
      <c r="B588" s="3"/>
    </row>
    <row r="589" spans="1:2" x14ac:dyDescent="0.2">
      <c r="A589" s="2"/>
      <c r="B589" s="3"/>
    </row>
    <row r="590" spans="1:2" x14ac:dyDescent="0.2">
      <c r="A590" s="2"/>
      <c r="B590" s="3"/>
    </row>
    <row r="591" spans="1:2" x14ac:dyDescent="0.2">
      <c r="A591" s="2"/>
      <c r="B591" s="3"/>
    </row>
    <row r="592" spans="1:2" x14ac:dyDescent="0.2">
      <c r="A592" s="2"/>
      <c r="B592" s="3"/>
    </row>
    <row r="593" spans="1:2" x14ac:dyDescent="0.2">
      <c r="A593" s="2"/>
      <c r="B593" s="3"/>
    </row>
    <row r="594" spans="1:2" x14ac:dyDescent="0.2">
      <c r="A594" s="2"/>
      <c r="B594" s="3"/>
    </row>
    <row r="595" spans="1:2" x14ac:dyDescent="0.2">
      <c r="A595" s="2"/>
      <c r="B595" s="3"/>
    </row>
    <row r="596" spans="1:2" x14ac:dyDescent="0.2">
      <c r="A596" s="2"/>
      <c r="B596" s="3"/>
    </row>
    <row r="597" spans="1:2" x14ac:dyDescent="0.2">
      <c r="A597" s="2"/>
      <c r="B597" s="3"/>
    </row>
    <row r="598" spans="1:2" x14ac:dyDescent="0.2">
      <c r="A598" s="2"/>
      <c r="B598" s="3"/>
    </row>
    <row r="599" spans="1:2" x14ac:dyDescent="0.2">
      <c r="A599" s="2"/>
      <c r="B599" s="3"/>
    </row>
    <row r="600" spans="1:2" x14ac:dyDescent="0.2">
      <c r="A600" s="2"/>
      <c r="B600" s="3"/>
    </row>
    <row r="601" spans="1:2" x14ac:dyDescent="0.2">
      <c r="A601" s="2"/>
      <c r="B601" s="3"/>
    </row>
    <row r="602" spans="1:2" x14ac:dyDescent="0.2">
      <c r="A602" s="2"/>
      <c r="B602" s="3"/>
    </row>
    <row r="603" spans="1:2" x14ac:dyDescent="0.2">
      <c r="A603" s="2"/>
      <c r="B603" s="3"/>
    </row>
    <row r="604" spans="1:2" x14ac:dyDescent="0.2">
      <c r="A604" s="2"/>
      <c r="B604" s="3"/>
    </row>
    <row r="605" spans="1:2" x14ac:dyDescent="0.2">
      <c r="A605" s="2"/>
      <c r="B605" s="3"/>
    </row>
    <row r="606" spans="1:2" x14ac:dyDescent="0.2">
      <c r="A606" s="2"/>
      <c r="B606" s="3"/>
    </row>
    <row r="607" spans="1:2" x14ac:dyDescent="0.2">
      <c r="A607" s="2"/>
      <c r="B607" s="3"/>
    </row>
    <row r="608" spans="1:2" x14ac:dyDescent="0.2">
      <c r="A608" s="2"/>
      <c r="B608" s="3"/>
    </row>
    <row r="609" spans="1:2" x14ac:dyDescent="0.2">
      <c r="A609" s="2"/>
      <c r="B609" s="3"/>
    </row>
    <row r="612" spans="1:2" x14ac:dyDescent="0.2">
      <c r="A612" t="s">
        <v>1</v>
      </c>
    </row>
    <row r="613" spans="1:2" x14ac:dyDescent="0.2">
      <c r="A613" t="s">
        <v>2</v>
      </c>
    </row>
    <row r="614" spans="1:2" x14ac:dyDescent="0.2">
      <c r="A614" t="s">
        <v>3</v>
      </c>
    </row>
    <row r="615" spans="1:2" x14ac:dyDescent="0.2">
      <c r="A615" t="s">
        <v>4</v>
      </c>
    </row>
    <row r="616" spans="1:2" x14ac:dyDescent="0.2">
      <c r="A616" t="s">
        <v>5</v>
      </c>
    </row>
    <row r="617" spans="1:2" x14ac:dyDescent="0.2">
      <c r="A617" t="s">
        <v>6</v>
      </c>
    </row>
    <row r="618" spans="1:2" x14ac:dyDescent="0.2">
      <c r="A618" t="s">
        <v>7</v>
      </c>
    </row>
    <row r="619" spans="1:2" x14ac:dyDescent="0.2">
      <c r="A619" t="s">
        <v>8</v>
      </c>
    </row>
    <row r="620" spans="1:2" x14ac:dyDescent="0.2">
      <c r="A620" t="s">
        <v>9</v>
      </c>
    </row>
    <row r="621" spans="1:2" x14ac:dyDescent="0.2">
      <c r="A621" t="s">
        <v>10</v>
      </c>
    </row>
    <row r="622" spans="1:2" x14ac:dyDescent="0.2">
      <c r="A622" t="s">
        <v>11</v>
      </c>
    </row>
    <row r="623" spans="1:2" x14ac:dyDescent="0.2">
      <c r="A623" t="s">
        <v>12</v>
      </c>
    </row>
    <row r="624" spans="1:2" x14ac:dyDescent="0.2">
      <c r="A624" t="s">
        <v>13</v>
      </c>
    </row>
    <row r="625" spans="1:1" x14ac:dyDescent="0.2">
      <c r="A625" t="s">
        <v>14</v>
      </c>
    </row>
    <row r="626" spans="1:1" x14ac:dyDescent="0.2">
      <c r="A626" t="s">
        <v>15</v>
      </c>
    </row>
    <row r="627" spans="1:1" x14ac:dyDescent="0.2">
      <c r="A627" t="s">
        <v>16</v>
      </c>
    </row>
  </sheetData>
  <mergeCells count="8">
    <mergeCell ref="K3:M3"/>
    <mergeCell ref="T3:V3"/>
    <mergeCell ref="W3:Y3"/>
    <mergeCell ref="Q3:S3"/>
    <mergeCell ref="B3:C3"/>
    <mergeCell ref="E3:G3"/>
    <mergeCell ref="H3:J3"/>
    <mergeCell ref="N3:P3"/>
  </mergeCells>
  <pageMargins left="0.78740157499999996" right="0.78740157499999996" top="0.984251969" bottom="0.984251969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68D6B-53FE-499C-8906-4E3C4454A525}">
  <sheetPr>
    <pageSetUpPr fitToPage="1"/>
  </sheetPr>
  <dimension ref="A2:Y51"/>
  <sheetViews>
    <sheetView zoomScaleNormal="100" workbookViewId="0">
      <selection activeCell="R4" sqref="R4"/>
    </sheetView>
  </sheetViews>
  <sheetFormatPr baseColWidth="10" defaultRowHeight="12.75" x14ac:dyDescent="0.2"/>
  <cols>
    <col min="1" max="1" width="22.85546875" style="8" customWidth="1"/>
    <col min="2" max="16384" width="11.42578125" style="8"/>
  </cols>
  <sheetData>
    <row r="2" spans="1:25" ht="13.5" thickBot="1" x14ac:dyDescent="0.25">
      <c r="B2" s="53" t="s">
        <v>84</v>
      </c>
      <c r="C2" s="53"/>
      <c r="D2" s="53"/>
      <c r="E2" s="53"/>
      <c r="F2" s="53"/>
      <c r="G2" s="53"/>
      <c r="H2" s="53"/>
      <c r="I2" s="53"/>
    </row>
    <row r="3" spans="1:25" x14ac:dyDescent="0.2">
      <c r="A3" s="33"/>
      <c r="B3" s="51" t="s">
        <v>17</v>
      </c>
      <c r="C3" s="51"/>
      <c r="D3" s="51"/>
      <c r="E3" s="51"/>
      <c r="F3" s="51" t="s">
        <v>18</v>
      </c>
      <c r="G3" s="51"/>
      <c r="H3" s="51"/>
      <c r="I3" s="52"/>
      <c r="L3" s="21" t="s">
        <v>87</v>
      </c>
      <c r="M3" s="22"/>
      <c r="N3" s="22"/>
      <c r="O3" s="22"/>
      <c r="P3" s="23"/>
      <c r="R3" s="21" t="s">
        <v>88</v>
      </c>
      <c r="S3" s="22"/>
      <c r="T3" s="22"/>
      <c r="U3" s="22"/>
      <c r="V3" s="23"/>
      <c r="X3" s="4" t="s">
        <v>34</v>
      </c>
      <c r="Y3" s="10" t="s">
        <v>35</v>
      </c>
    </row>
    <row r="4" spans="1:25" x14ac:dyDescent="0.2">
      <c r="A4" s="24"/>
      <c r="I4" s="25"/>
      <c r="L4" s="24"/>
      <c r="P4" s="25"/>
      <c r="R4" s="24"/>
      <c r="V4" s="25"/>
      <c r="X4" s="4"/>
      <c r="Y4" s="10" t="s">
        <v>38</v>
      </c>
    </row>
    <row r="5" spans="1:25" x14ac:dyDescent="0.2">
      <c r="A5" s="24"/>
      <c r="B5" s="4" t="s">
        <v>30</v>
      </c>
      <c r="C5" s="4" t="s">
        <v>31</v>
      </c>
      <c r="D5" s="4" t="s">
        <v>32</v>
      </c>
      <c r="E5" s="4" t="s">
        <v>33</v>
      </c>
      <c r="F5" s="4" t="s">
        <v>30</v>
      </c>
      <c r="G5" s="4" t="s">
        <v>31</v>
      </c>
      <c r="H5" s="4" t="s">
        <v>32</v>
      </c>
      <c r="I5" s="34" t="s">
        <v>33</v>
      </c>
      <c r="L5" s="24" t="s">
        <v>46</v>
      </c>
      <c r="M5" s="13">
        <f>CORREL('World+EM-Daten EUR'!B246:B258,'World+EM-Daten EUR'!C246:C258)</f>
        <v>0.24575101122803505</v>
      </c>
      <c r="N5" s="13"/>
      <c r="O5" s="8" t="s">
        <v>56</v>
      </c>
      <c r="P5" s="26">
        <f>CORREL('World+EM-Daten EUR'!B126:B258,'World+EM-Daten EUR'!C126:C258)</f>
        <v>0.94822073232443638</v>
      </c>
      <c r="R5" s="24">
        <v>2021</v>
      </c>
      <c r="S5" s="13">
        <f>CORREL('World+EM-Daten EUR'!B246:B258,'World+EM-Daten EUR'!C246:C258)</f>
        <v>0.24575101122803505</v>
      </c>
      <c r="U5" s="8">
        <v>2010</v>
      </c>
      <c r="V5" s="26">
        <f>CORREL('World+EM-Daten EUR'!B114:B126,'World+EM-Daten EUR'!C114:C126)</f>
        <v>0.92596501841578061</v>
      </c>
    </row>
    <row r="6" spans="1:25" x14ac:dyDescent="0.2">
      <c r="A6" s="35" t="s">
        <v>72</v>
      </c>
      <c r="B6" s="6">
        <f>MAX('World+EM-Daten EUR'!E18:E258)</f>
        <v>0.49506991253969135</v>
      </c>
      <c r="C6" s="6">
        <f>MAX('World+EM-Daten EUR'!H66:H258)</f>
        <v>1.2859598853868195</v>
      </c>
      <c r="D6" s="6">
        <f>MAX('World+EM-Daten EUR'!N126:N258)</f>
        <v>2.8362192720574222</v>
      </c>
      <c r="E6" s="6">
        <f>MAX('World+EM-Daten EUR'!T5:T258)</f>
        <v>2.3997206879895838</v>
      </c>
      <c r="F6" s="6">
        <f>MAX('World+EM-Daten EUR'!F18:F258)</f>
        <v>0.78339559736258502</v>
      </c>
      <c r="G6" s="6">
        <f>MAX('World+EM-Daten EUR'!I66:I258)</f>
        <v>2.6635456052672386</v>
      </c>
      <c r="H6" s="6">
        <f>MAX('World+EM-Daten EUR'!O126:O258)</f>
        <v>3.1023559182126963</v>
      </c>
      <c r="I6" s="36">
        <f>MAX('World+EM-Daten EUR'!U5:U258)</f>
        <v>4.4630238568857497</v>
      </c>
      <c r="L6" s="24" t="s">
        <v>47</v>
      </c>
      <c r="M6" s="13">
        <f>CORREL('World+EM-Daten EUR'!B234:B258,'World+EM-Daten EUR'!C234:C258)</f>
        <v>0.87488062198010341</v>
      </c>
      <c r="N6" s="13"/>
      <c r="O6" s="8" t="s">
        <v>57</v>
      </c>
      <c r="P6" s="26">
        <f>CORREL('World+EM-Daten EUR'!B114:B258,'World+EM-Daten EUR'!C114:C258)</f>
        <v>0.95202343760734764</v>
      </c>
      <c r="R6" s="24">
        <v>2020</v>
      </c>
      <c r="S6" s="13">
        <f>CORREL('World+EM-Daten EUR'!B234:B246,'World+EM-Daten EUR'!C234:C246)</f>
        <v>0.94147325242897306</v>
      </c>
      <c r="U6" s="8">
        <v>2009</v>
      </c>
      <c r="V6" s="26">
        <f>CORREL('World+EM-Daten EUR'!B102:B114,'World+EM-Daten EUR'!C102:C114)</f>
        <v>0.95723243722529938</v>
      </c>
    </row>
    <row r="7" spans="1:25" x14ac:dyDescent="0.2">
      <c r="A7" s="35" t="s">
        <v>73</v>
      </c>
      <c r="B7" s="6">
        <f>MIN('World+EM-Daten EUR'!E18:E258)</f>
        <v>-0.39396773439326627</v>
      </c>
      <c r="C7" s="6">
        <f>MIN('World+EM-Daten EUR'!H66:H258)</f>
        <v>-0.24389046160956729</v>
      </c>
      <c r="D7" s="6">
        <f>MIN('World+EM-Daten EUR'!N126:N258)</f>
        <v>-0.14512978493892181</v>
      </c>
      <c r="E7" s="6">
        <f>MIN('World+EM-Daten EUR'!T5:T258)</f>
        <v>0.4357294875657185</v>
      </c>
      <c r="F7" s="6">
        <f>MIN('World+EM-Daten EUR'!F18:F258)</f>
        <v>-0.50915205431595145</v>
      </c>
      <c r="G7" s="6">
        <f>MIN('World+EM-Daten EUR'!I66:I258)</f>
        <v>-6.4027765116491109E-2</v>
      </c>
      <c r="H7" s="6">
        <f>MIN('World+EM-Daten EUR'!O126:O258)</f>
        <v>0.31578369397070349</v>
      </c>
      <c r="I7" s="36">
        <f>MIN('World+EM-Daten EUR'!U5:U258)</f>
        <v>1.2282805961936965</v>
      </c>
      <c r="L7" s="24" t="s">
        <v>48</v>
      </c>
      <c r="M7" s="13">
        <f>CORREL('World+EM-Daten EUR'!B222:B258,'World+EM-Daten EUR'!C222:C258)</f>
        <v>0.90620881597250258</v>
      </c>
      <c r="N7" s="13"/>
      <c r="O7" s="8" t="s">
        <v>58</v>
      </c>
      <c r="P7" s="26">
        <f>CORREL('World+EM-Daten EUR'!B102:B258,'World+EM-Daten EUR'!C102:C258)</f>
        <v>0.94822377865376462</v>
      </c>
      <c r="R7" s="24">
        <v>2019</v>
      </c>
      <c r="S7" s="13">
        <f>CORREL('World+EM-Daten EUR'!B222:B234,'World+EM-Daten EUR'!C222:C234)</f>
        <v>0.86064305788319451</v>
      </c>
      <c r="U7" s="8">
        <v>2008</v>
      </c>
      <c r="V7" s="26">
        <f>CORREL('World+EM-Daten EUR'!B90:B102,'World+EM-Daten EUR'!C90:C102)</f>
        <v>0.97490675496173018</v>
      </c>
    </row>
    <row r="8" spans="1:25" x14ac:dyDescent="0.2">
      <c r="A8" s="35" t="s">
        <v>23</v>
      </c>
      <c r="B8" s="7">
        <f>STDEV('World+EM-Daten EUR'!E18:E258)</f>
        <v>0.17251531164190537</v>
      </c>
      <c r="C8" s="7"/>
      <c r="F8" s="6">
        <f>STDEV('World+EM-Daten EUR'!F18:F258)</f>
        <v>0.22882901050492957</v>
      </c>
      <c r="I8" s="25"/>
      <c r="L8" s="24" t="s">
        <v>49</v>
      </c>
      <c r="M8" s="13">
        <f>CORREL('World+EM-Daten EUR'!B210:B258,'World+EM-Daten EUR'!C210:C258)</f>
        <v>0.88928225571800024</v>
      </c>
      <c r="N8" s="13"/>
      <c r="O8" s="8" t="s">
        <v>59</v>
      </c>
      <c r="P8" s="26">
        <f>CORREL('World+EM-Daten EUR'!B90:B258,'World+EM-Daten EUR'!C90:C258)</f>
        <v>0.94785737225536904</v>
      </c>
      <c r="R8" s="24">
        <v>2018</v>
      </c>
      <c r="S8" s="13">
        <f>CORREL('World+EM-Daten EUR'!B210:B222,'World+EM-Daten EUR'!C210:C222)</f>
        <v>-0.14957887205628873</v>
      </c>
      <c r="U8" s="8">
        <v>2007</v>
      </c>
      <c r="V8" s="26">
        <f>CORREL('World+EM-Daten EUR'!B78:B90,'World+EM-Daten EUR'!C78:C90)</f>
        <v>9.1078097877909228E-2</v>
      </c>
    </row>
    <row r="9" spans="1:25" x14ac:dyDescent="0.2">
      <c r="A9" s="35" t="s">
        <v>24</v>
      </c>
      <c r="B9" s="6">
        <f>AVERAGE('World+EM-Daten EUR'!E18:E258)</f>
        <v>7.308440258282764E-2</v>
      </c>
      <c r="C9" s="6">
        <f>AVERAGE('World+EM-Daten EUR'!H66:H258)</f>
        <v>0.45539957765821859</v>
      </c>
      <c r="D9" s="6">
        <f>AVERAGE('World+EM-Daten EUR'!N126:N258)</f>
        <v>1.1360475820467504</v>
      </c>
      <c r="E9" s="6">
        <f>AVERAGE('World+EM-Daten EUR'!T5:T258)</f>
        <v>1.7209234327584979</v>
      </c>
      <c r="F9" s="6">
        <f>AVERAGE('World+EM-Daten EUR'!F18:F258)</f>
        <v>0.10916864746164018</v>
      </c>
      <c r="G9" s="6">
        <f>AVERAGE('World+EM-Daten EUR'!I66:I258)</f>
        <v>0.59827894892199573</v>
      </c>
      <c r="H9" s="6">
        <f>AVERAGE('World+EM-Daten EUR'!O126:O258)</f>
        <v>1.2232972906410378</v>
      </c>
      <c r="I9" s="36">
        <f>AVERAGE('World+EM-Daten EUR'!U5:U258)</f>
        <v>2.3989390117966627</v>
      </c>
      <c r="L9" s="24" t="s">
        <v>50</v>
      </c>
      <c r="M9" s="13">
        <f>CORREL('World+EM-Daten EUR'!B198:B258,'World+EM-Daten EUR'!C198:C258)</f>
        <v>0.90549232419898051</v>
      </c>
      <c r="N9" s="13"/>
      <c r="O9" s="8" t="s">
        <v>60</v>
      </c>
      <c r="P9" s="26">
        <f>CORREL('World+EM-Daten EUR'!B78:B258,'World+EM-Daten EUR'!C78:C258)</f>
        <v>0.94667704811964237</v>
      </c>
      <c r="R9" s="24">
        <v>2017</v>
      </c>
      <c r="S9" s="13">
        <f>CORREL('World+EM-Daten EUR'!B198:B210,'World+EM-Daten EUR'!C198:C210)</f>
        <v>0.76267665125905026</v>
      </c>
      <c r="U9" s="8">
        <v>2006</v>
      </c>
      <c r="V9" s="26">
        <f>CORREL('World+EM-Daten EUR'!B66:B78,'World+EM-Daten EUR'!C66:C78)</f>
        <v>0.90008242020877083</v>
      </c>
    </row>
    <row r="10" spans="1:25" x14ac:dyDescent="0.2">
      <c r="A10" s="35" t="s">
        <v>39</v>
      </c>
      <c r="B10" s="6">
        <f>B9</f>
        <v>7.308440258282764E-2</v>
      </c>
      <c r="C10" s="6">
        <f>AVERAGE('World+EM-Daten EUR'!K6:K258)</f>
        <v>7.0461448960327605E-2</v>
      </c>
      <c r="D10" s="6">
        <f>AVERAGE('World+EM-Daten EUR'!Q6:Q258)</f>
        <v>7.1877557458961586E-2</v>
      </c>
      <c r="E10" s="6">
        <f>AVERAGE('World+EM-Daten EUR'!W5:W258)</f>
        <v>6.7225105839138488E-2</v>
      </c>
      <c r="F10" s="6">
        <f>F9</f>
        <v>0.10916864746164018</v>
      </c>
      <c r="G10" s="6">
        <f>AVERAGE('World+EM-Daten EUR'!L6:L258)</f>
        <v>9.0165715685337502E-2</v>
      </c>
      <c r="H10" s="6">
        <f>AVERAGE('World+EM-Daten EUR'!R6:R258)</f>
        <v>7.8856190687422695E-2</v>
      </c>
      <c r="I10" s="36">
        <f>AVERAGE('World+EM-Daten EUR'!X5:X258)</f>
        <v>8.3017331618423187E-2</v>
      </c>
      <c r="L10" s="24" t="s">
        <v>51</v>
      </c>
      <c r="M10" s="13">
        <f>CORREL('World+EM-Daten EUR'!B186:B258,'World+EM-Daten EUR'!C186:C258)</f>
        <v>0.92233200620152656</v>
      </c>
      <c r="N10" s="13"/>
      <c r="O10" s="8" t="s">
        <v>61</v>
      </c>
      <c r="P10" s="26">
        <f>CORREL('World+EM-Daten EUR'!B66:B258,'World+EM-Daten EUR'!C66:C258)</f>
        <v>0.94135541646919685</v>
      </c>
      <c r="R10" s="24">
        <v>2016</v>
      </c>
      <c r="S10" s="13">
        <f>CORREL('World+EM-Daten EUR'!B186:B198,'World+EM-Daten EUR'!C186:C198)</f>
        <v>0.86965829795253469</v>
      </c>
      <c r="U10" s="8">
        <v>2005</v>
      </c>
      <c r="V10" s="26">
        <f>CORREL('World+EM-Daten EUR'!B54:B66,'World+EM-Daten EUR'!C54:C66)</f>
        <v>0.98886517336449897</v>
      </c>
    </row>
    <row r="11" spans="1:25" x14ac:dyDescent="0.2">
      <c r="A11" s="35" t="s">
        <v>44</v>
      </c>
      <c r="B11" s="7">
        <f>MEDIAN('World+EM-Daten EUR'!E18:E258)</f>
        <v>9.1558239144740483E-2</v>
      </c>
      <c r="C11" s="6">
        <f>MEDIAN('World+EM-Daten EUR'!H66:H258)</f>
        <v>0.49791105243167966</v>
      </c>
      <c r="D11" s="7">
        <f>MEDIAN('World+EM-Daten EUR'!N126:N258)</f>
        <v>0.8880682996520497</v>
      </c>
      <c r="E11" s="6">
        <f>MEDIAN('World+EM-Daten EUR'!T5:T258)</f>
        <v>1.9051728032527673</v>
      </c>
      <c r="F11" s="7">
        <f>MEDIAN('World+EM-Daten EUR'!F18:F258)</f>
        <v>9.2051398875692358E-2</v>
      </c>
      <c r="G11" s="7">
        <f>MEDIAN('World+EM-Daten EUR'!I66:I258)</f>
        <v>0.43336317679083369</v>
      </c>
      <c r="H11" s="6">
        <f>MEDIAN('World+EM-Daten EUR'!O126:O258)</f>
        <v>1.0468343178148194</v>
      </c>
      <c r="I11" s="36">
        <f>MEDIAN('World+EM-Daten EUR'!U5:U258)</f>
        <v>2.3012303019973035</v>
      </c>
      <c r="L11" s="24" t="s">
        <v>52</v>
      </c>
      <c r="M11" s="13">
        <f>CORREL('World+EM-Daten EUR'!B174:B258,'World+EM-Daten EUR'!C174:C258)</f>
        <v>0.92709580188157426</v>
      </c>
      <c r="N11" s="13"/>
      <c r="O11" s="8" t="s">
        <v>62</v>
      </c>
      <c r="P11" s="26">
        <f>CORREL('World+EM-Daten EUR'!B54:B258,'World+EM-Daten EUR'!C54:C258)</f>
        <v>0.92835254612010742</v>
      </c>
      <c r="R11" s="24">
        <v>2015</v>
      </c>
      <c r="S11" s="13">
        <f>CORREL('World+EM-Daten EUR'!B174:B186,'World+EM-Daten EUR'!C174:C186)</f>
        <v>0.58478965056784571</v>
      </c>
      <c r="U11" s="8">
        <v>2004</v>
      </c>
      <c r="V11" s="26">
        <f>CORREL('World+EM-Daten EUR'!B42:B54,'World+EM-Daten EUR'!C42:C54)</f>
        <v>0.39630898209053761</v>
      </c>
    </row>
    <row r="12" spans="1:25" x14ac:dyDescent="0.2">
      <c r="A12" s="35" t="s">
        <v>45</v>
      </c>
      <c r="B12" s="6">
        <f>B11</f>
        <v>9.1558239144740483E-2</v>
      </c>
      <c r="C12" s="6">
        <f>MEDIAN('World+EM-Daten EUR'!K6:K258)</f>
        <v>8.4169548841085629E-2</v>
      </c>
      <c r="D12" s="6">
        <f>MEDIAN('World+EM-Daten EUR'!Q6:Q258)</f>
        <v>6.5618545298184117E-2</v>
      </c>
      <c r="E12" s="6">
        <f>MEDIAN('World+EM-Daten EUR'!W5:W258)</f>
        <v>7.3688079235623594E-2</v>
      </c>
      <c r="F12" s="6">
        <f>F11</f>
        <v>9.2051398875692358E-2</v>
      </c>
      <c r="G12" s="6">
        <f>MEDIAN('World+EM-Daten EUR'!L6:L258)</f>
        <v>7.4660406740851615E-2</v>
      </c>
      <c r="H12" s="6">
        <f>MEDIAN('World+EM-Daten EUR'!R6:R258)</f>
        <v>7.425718972667239E-2</v>
      </c>
      <c r="I12" s="36">
        <f>MEDIAN('World+EM-Daten EUR'!X5:X258)</f>
        <v>8.2875151556115245E-2</v>
      </c>
      <c r="L12" s="24" t="s">
        <v>53</v>
      </c>
      <c r="M12" s="13">
        <f>CORREL('World+EM-Daten EUR'!B162:B258,'World+EM-Daten EUR'!C162:C258)</f>
        <v>0.94236092963768314</v>
      </c>
      <c r="N12" s="13"/>
      <c r="O12" s="8" t="s">
        <v>63</v>
      </c>
      <c r="P12" s="26">
        <f>CORREL('World+EM-Daten EUR'!B42:B258,'World+EM-Daten EUR'!C42:C258)</f>
        <v>0.91654750041474176</v>
      </c>
      <c r="R12" s="24">
        <v>2014</v>
      </c>
      <c r="S12" s="13">
        <f>CORREL('World+EM-Daten EUR'!B162:B174,'World+EM-Daten EUR'!C162:C174)</f>
        <v>0.89752371202918435</v>
      </c>
      <c r="U12" s="8">
        <v>2003</v>
      </c>
      <c r="V12" s="26">
        <f>CORREL('World+EM-Daten EUR'!B30:B42,'World+EM-Daten EUR'!C30:C42)</f>
        <v>0.97865859400265021</v>
      </c>
    </row>
    <row r="13" spans="1:25" x14ac:dyDescent="0.2">
      <c r="A13" s="35" t="s">
        <v>36</v>
      </c>
      <c r="B13" s="8">
        <f>COUNTIF('World+EM-Daten EUR'!E18:E258,Y3)</f>
        <v>59</v>
      </c>
      <c r="C13" s="8">
        <f>COUNTIF('World+EM-Daten EUR'!H66:H258,Y3)</f>
        <v>49</v>
      </c>
      <c r="D13" s="8">
        <f>COUNTIF('World+EM-Daten EUR'!N126:N258,Y3)</f>
        <v>12</v>
      </c>
      <c r="E13" s="8">
        <f>COUNTIF('World+EM-Daten EUR'!T5:T258,'World+EM-Auswertung EUR'!Y3)</f>
        <v>0</v>
      </c>
      <c r="F13" s="8">
        <f>COUNTIF('World+EM-Daten EUR'!F18:F258,Y3)</f>
        <v>72</v>
      </c>
      <c r="G13" s="8">
        <f>COUNTIF('World+EM-Daten EUR'!I66:I258,Y3)</f>
        <v>5</v>
      </c>
      <c r="H13" s="8">
        <f>COUNTIF('World+EM-Daten EUR'!O126:O258,Y3)</f>
        <v>0</v>
      </c>
      <c r="I13" s="25">
        <f>COUNTIF('World+EM-Daten EUR'!U5:U258,'World+EM-Auswertung EUR'!Y3)</f>
        <v>0</v>
      </c>
      <c r="L13" s="24" t="s">
        <v>54</v>
      </c>
      <c r="M13" s="13">
        <f>CORREL('World+EM-Daten EUR'!B150:B258,'World+EM-Daten EUR'!C150:C258)</f>
        <v>0.94630510811501789</v>
      </c>
      <c r="N13" s="13"/>
      <c r="O13" s="8" t="s">
        <v>64</v>
      </c>
      <c r="P13" s="26">
        <f>CORREL('World+EM-Daten EUR'!B30:B258,'World+EM-Daten EUR'!C30:C258)</f>
        <v>0.91033764567540842</v>
      </c>
      <c r="R13" s="24">
        <v>2013</v>
      </c>
      <c r="S13" s="13">
        <f>CORREL('World+EM-Daten EUR'!B150:B162,'World+EM-Daten EUR'!C150:C162)</f>
        <v>-0.43732331616852022</v>
      </c>
      <c r="U13" s="8">
        <v>2002</v>
      </c>
      <c r="V13" s="26">
        <f>CORREL('World+EM-Daten EUR'!B18:B30,'World+EM-Daten EUR'!C18:C30)</f>
        <v>0.96506617945846385</v>
      </c>
    </row>
    <row r="14" spans="1:25" ht="13.5" thickBot="1" x14ac:dyDescent="0.25">
      <c r="A14" s="35" t="s">
        <v>37</v>
      </c>
      <c r="B14" s="8">
        <f>COUNTIF('World+EM-Daten EUR'!E18:E258,Y4)</f>
        <v>182</v>
      </c>
      <c r="C14" s="8">
        <f>COUNTIF('World+EM-Daten EUR'!H66:H258,Y4)</f>
        <v>144</v>
      </c>
      <c r="D14" s="8">
        <f>COUNTIF('World+EM-Daten EUR'!N126:N258,Y4)</f>
        <v>121</v>
      </c>
      <c r="E14" s="8">
        <f>COUNTIF('World+EM-Daten EUR'!T5:T258,Y4)</f>
        <v>73</v>
      </c>
      <c r="F14" s="8">
        <f>COUNTIF('World+EM-Daten EUR'!F18:F258,Y4)</f>
        <v>169</v>
      </c>
      <c r="G14" s="8">
        <f>COUNTIF('World+EM-Daten EUR'!I66:I258,Y4)</f>
        <v>188</v>
      </c>
      <c r="H14" s="8">
        <f>COUNTIF('World+EM-Daten EUR'!O126:O258,Y4)</f>
        <v>133</v>
      </c>
      <c r="I14" s="25">
        <f>COUNTIF('World+EM-Daten EUR'!U5:U258,'World+EM-Auswertung EUR'!Y4)</f>
        <v>73</v>
      </c>
      <c r="L14" s="27" t="s">
        <v>55</v>
      </c>
      <c r="M14" s="28">
        <f>CORREL('World+EM-Daten EUR'!B138:B258,'World+EM-Daten EUR'!C138:C258)</f>
        <v>0.94854145070402929</v>
      </c>
      <c r="N14" s="28"/>
      <c r="O14" s="8" t="s">
        <v>65</v>
      </c>
      <c r="P14" s="26">
        <f>CORREL('World+EM-Daten EUR'!B18:B258,'World+EM-Daten EUR'!C18:C258)</f>
        <v>0.9013622329794776</v>
      </c>
      <c r="R14" s="24">
        <v>2012</v>
      </c>
      <c r="S14" s="13">
        <f>CORREL('World+EM-Daten EUR'!B138:B150,'World+EM-Daten EUR'!C138:C150)</f>
        <v>0.69990846895673064</v>
      </c>
      <c r="U14" s="8">
        <v>2001</v>
      </c>
      <c r="V14" s="26">
        <f>CORREL('World+EM-Daten EUR'!B6:B18,'World+EM-Daten EUR'!C6:C18)</f>
        <v>0.9055541615654833</v>
      </c>
    </row>
    <row r="15" spans="1:25" x14ac:dyDescent="0.2">
      <c r="A15" s="37" t="s">
        <v>42</v>
      </c>
      <c r="B15" s="12">
        <f>COUNTIF('World+EM-Daten EUR'!G18:G258,Y4)</f>
        <v>101</v>
      </c>
      <c r="C15" s="12">
        <f>COUNTIF('World+EM-Daten EUR'!J66:J258,Y4)</f>
        <v>103</v>
      </c>
      <c r="D15" s="12">
        <f>COUNTIF('World+EM-Daten EUR'!P126:P258,Y4)</f>
        <v>76</v>
      </c>
      <c r="E15" s="12">
        <f>COUNTIF('World+EM-Daten EUR'!V5:V258,'World+EM-Auswertung EUR'!Y4)</f>
        <v>21</v>
      </c>
      <c r="I15" s="25"/>
      <c r="O15" s="21" t="s">
        <v>44</v>
      </c>
      <c r="P15" s="45">
        <f>MEDIAN(M5:M14,P5:P14)</f>
        <v>0.92772417400084084</v>
      </c>
      <c r="R15" s="24">
        <v>2011</v>
      </c>
      <c r="S15" s="13">
        <f>CORREL('World+EM-Daten EUR'!B126:B138,'World+EM-Daten EUR'!C126:C138)</f>
        <v>0.82182359986957521</v>
      </c>
      <c r="U15" s="21" t="s">
        <v>44</v>
      </c>
      <c r="V15" s="46">
        <f>MEDIAN(S5:S15,V5:V14)</f>
        <v>0.86965829795253469</v>
      </c>
    </row>
    <row r="16" spans="1:25" ht="13.5" thickBot="1" x14ac:dyDescent="0.25">
      <c r="A16" s="38" t="s">
        <v>43</v>
      </c>
      <c r="B16" s="31">
        <f>COUNTIF('World+EM-Daten EUR'!G18:G258,Y3)</f>
        <v>140</v>
      </c>
      <c r="C16" s="31">
        <f>COUNTIF('World+EM-Daten EUR'!J66:J258,Y3)</f>
        <v>90</v>
      </c>
      <c r="D16" s="31">
        <f>COUNTIF('World+EM-Daten EUR'!P126:P258,Y3)</f>
        <v>57</v>
      </c>
      <c r="E16" s="31">
        <f>COUNTIF('World+EM-Daten EUR'!V5:V258,'World+EM-Auswertung EUR'!Y3)</f>
        <v>52</v>
      </c>
      <c r="F16" s="29"/>
      <c r="G16" s="29"/>
      <c r="H16" s="29"/>
      <c r="I16" s="30"/>
      <c r="O16" s="38" t="s">
        <v>66</v>
      </c>
      <c r="P16" s="32">
        <f>AVERAGE(M5:M14,P5:P14)</f>
        <v>0.89246040181284714</v>
      </c>
      <c r="R16" s="24"/>
      <c r="U16" s="37" t="s">
        <v>66</v>
      </c>
      <c r="V16" s="47">
        <f>AVERAGE(S5:S15,V5:V14)</f>
        <v>0.67528873014863999</v>
      </c>
    </row>
    <row r="17" spans="1:22" x14ac:dyDescent="0.2">
      <c r="R17" s="24"/>
      <c r="U17" s="37" t="s">
        <v>67</v>
      </c>
      <c r="V17" s="47">
        <f>MIN(S5:S15,V5:V14)</f>
        <v>-0.43732331616852022</v>
      </c>
    </row>
    <row r="18" spans="1:22" ht="13.5" thickBot="1" x14ac:dyDescent="0.25">
      <c r="R18" s="27"/>
      <c r="S18" s="29"/>
      <c r="T18" s="29"/>
      <c r="U18" s="38" t="s">
        <v>68</v>
      </c>
      <c r="V18" s="48">
        <f>MAX(S5:S15,V5:V14)</f>
        <v>0.98886517336449897</v>
      </c>
    </row>
    <row r="20" spans="1:22" ht="13.5" thickBot="1" x14ac:dyDescent="0.25"/>
    <row r="21" spans="1:22" x14ac:dyDescent="0.2">
      <c r="A21" s="33" t="s">
        <v>74</v>
      </c>
      <c r="B21" s="22" t="s">
        <v>46</v>
      </c>
      <c r="C21" s="22" t="s">
        <v>47</v>
      </c>
      <c r="D21" s="22" t="s">
        <v>48</v>
      </c>
      <c r="E21" s="22" t="s">
        <v>49</v>
      </c>
      <c r="F21" s="22" t="s">
        <v>50</v>
      </c>
      <c r="G21" s="22" t="s">
        <v>51</v>
      </c>
      <c r="H21" s="22" t="s">
        <v>52</v>
      </c>
      <c r="I21" s="22" t="s">
        <v>53</v>
      </c>
      <c r="J21" s="22" t="s">
        <v>54</v>
      </c>
      <c r="K21" s="22" t="s">
        <v>55</v>
      </c>
      <c r="L21" s="22" t="s">
        <v>56</v>
      </c>
      <c r="M21" s="22" t="s">
        <v>57</v>
      </c>
      <c r="N21" s="22" t="s">
        <v>58</v>
      </c>
      <c r="O21" s="22" t="s">
        <v>59</v>
      </c>
      <c r="P21" s="22" t="s">
        <v>60</v>
      </c>
      <c r="Q21" s="22" t="s">
        <v>61</v>
      </c>
      <c r="R21" s="22" t="s">
        <v>62</v>
      </c>
      <c r="S21" s="22" t="s">
        <v>63</v>
      </c>
      <c r="T21" s="22" t="s">
        <v>64</v>
      </c>
      <c r="U21" s="22" t="s">
        <v>65</v>
      </c>
      <c r="V21" s="39" t="s">
        <v>80</v>
      </c>
    </row>
    <row r="22" spans="1:22" x14ac:dyDescent="0.2">
      <c r="A22" s="24" t="s">
        <v>17</v>
      </c>
      <c r="B22" s="5">
        <f>('World+EM-Daten EUR'!$B$258/'World+EM-Daten EUR'!B$246)-1</f>
        <v>0.31067300880477688</v>
      </c>
      <c r="C22" s="6">
        <f>('World+EM-Daten EUR'!$B$258/'World+EM-Daten EUR'!B$234)-1</f>
        <v>0.39364577863101435</v>
      </c>
      <c r="D22" s="6">
        <f>('World+EM-Daten EUR'!$B$258/'World+EM-Daten EUR'!B$222)-1</f>
        <v>0.81199456013789928</v>
      </c>
      <c r="E22" s="6">
        <f>('World+EM-Daten EUR'!$B$258/'World+EM-Daten EUR'!B$210)-1</f>
        <v>0.7375640647221402</v>
      </c>
      <c r="F22" s="6">
        <f>('World+EM-Daten EUR'!$B$258/'World+EM-Daten EUR'!B$198)-1</f>
        <v>0.86810644264167935</v>
      </c>
      <c r="G22" s="6">
        <f>('World+EM-Daten EUR'!$B$258/'World+EM-Daten EUR'!B$186)-1</f>
        <v>1.0684942884158342</v>
      </c>
      <c r="H22" s="6">
        <f>('World+EM-Daten EUR'!$B$258/'World+EM-Daten EUR'!B$174)-1</f>
        <v>1.2840524295953495</v>
      </c>
      <c r="I22" s="6">
        <f>('World+EM-Daten EUR'!$B$258/'World+EM-Daten EUR'!B$162)-1</f>
        <v>1.7293948053918715</v>
      </c>
      <c r="J22" s="6">
        <f>('World+EM-Daten EUR'!$B$258/'World+EM-Daten EUR'!B$150)-1</f>
        <v>2.3080860716037273</v>
      </c>
      <c r="K22" s="6">
        <f>('World+EM-Daten EUR'!$B$258/'World+EM-Daten EUR'!B$138)-1</f>
        <v>2.7727399846186116</v>
      </c>
      <c r="L22" s="6">
        <f>('World+EM-Daten EUR'!$B$258/'World+EM-Daten EUR'!B$126)-1</f>
        <v>2.6828760578760575</v>
      </c>
      <c r="M22" s="6">
        <f>('World+EM-Daten EUR'!$B$258/'World+EM-Daten EUR'!B$114)-1</f>
        <v>3.4020856843736826</v>
      </c>
      <c r="N22" s="6">
        <f>('World+EM-Daten EUR'!$B$258/'World+EM-Daten EUR'!B$102)-1</f>
        <v>4.5438947963219807</v>
      </c>
      <c r="O22" s="6">
        <f>('World+EM-Daten EUR'!$B$258/'World+EM-Daten EUR'!B$90)-1</f>
        <v>2.4570760458709722</v>
      </c>
      <c r="P22" s="6">
        <f>('World+EM-Daten EUR'!$B$258/'World+EM-Daten EUR'!B$78)-1</f>
        <v>2.3997206879895838</v>
      </c>
      <c r="Q22" s="6">
        <f>('World+EM-Daten EUR'!$B$258/'World+EM-Daten EUR'!B$66)-1</f>
        <v>2.6513104474918805</v>
      </c>
      <c r="R22" s="6">
        <f>('World+EM-Daten EUR'!$B$258/'World+EM-Daten EUR'!B$54)-1</f>
        <v>3.6067129563757439</v>
      </c>
      <c r="S22" s="6">
        <f>('World+EM-Daten EUR'!$B$258/'World+EM-Daten EUR'!B$42)-1</f>
        <v>3.9041790999560728</v>
      </c>
      <c r="T22" s="6">
        <f>('World+EM-Daten EUR'!$B$258/'World+EM-Daten EUR'!B$30)-1</f>
        <v>4.4309078099838972</v>
      </c>
      <c r="U22" s="6">
        <f>('World+EM-Daten EUR'!$B$258/'World+EM-Daten EUR'!B$18)-1</f>
        <v>2.691694602175549</v>
      </c>
      <c r="V22" s="40">
        <f>('World+EM-Daten EUR'!$B$258/'World+EM-Daten EUR'!B$6)-1</f>
        <v>2.2376900000000002</v>
      </c>
    </row>
    <row r="23" spans="1:22" x14ac:dyDescent="0.2">
      <c r="A23" s="24" t="s">
        <v>18</v>
      </c>
      <c r="B23" s="5">
        <f>('World+EM-Daten EUR'!$C$258/'World+EM-Daten EUR'!C$246)-1</f>
        <v>4.8583748342573285E-2</v>
      </c>
      <c r="C23" s="6">
        <f>('World+EM-Daten EUR'!$C$258/'World+EM-Daten EUR'!C$234)-1</f>
        <v>0.13808491012888591</v>
      </c>
      <c r="D23" s="6">
        <f>('World+EM-Daten EUR'!$C$258/'World+EM-Daten EUR'!C$222)-1</f>
        <v>0.3725346569291994</v>
      </c>
      <c r="E23" s="6">
        <f>('World+EM-Daten EUR'!$C$258/'World+EM-Daten EUR'!C$210)-1</f>
        <v>0.23171033816282938</v>
      </c>
      <c r="F23" s="6">
        <f>('World+EM-Daten EUR'!$C$258/'World+EM-Daten EUR'!C$198)-1</f>
        <v>0.48526775943354394</v>
      </c>
      <c r="G23" s="6">
        <f>('World+EM-Daten EUR'!$C$258/'World+EM-Daten EUR'!C$186)-1</f>
        <v>0.700819297348376</v>
      </c>
      <c r="H23" s="6">
        <f>('World+EM-Daten EUR'!$C$258/'World+EM-Daten EUR'!C$174)-1</f>
        <v>0.61194873062391864</v>
      </c>
      <c r="I23" s="6">
        <f>('World+EM-Daten EUR'!$C$258/'World+EM-Daten EUR'!C$162)-1</f>
        <v>0.79545925846472887</v>
      </c>
      <c r="J23" s="6">
        <f>('World+EM-Daten EUR'!$C$258/'World+EM-Daten EUR'!C$150)-1</f>
        <v>0.67317047165913668</v>
      </c>
      <c r="K23" s="6">
        <f>('World+EM-Daten EUR'!$C$258/'World+EM-Daten EUR'!C$138)-1</f>
        <v>0.94769401424975475</v>
      </c>
      <c r="L23" s="6">
        <f>('World+EM-Daten EUR'!$C$258/'World+EM-Daten EUR'!C$126)-1</f>
        <v>0.64197571231452355</v>
      </c>
      <c r="M23" s="6">
        <f>('World+EM-Daten EUR'!$C$258/'World+EM-Daten EUR'!C$114)-1</f>
        <v>1.0875211486579177</v>
      </c>
      <c r="N23" s="6">
        <f>('World+EM-Daten EUR'!$C$258/'World+EM-Daten EUR'!C$102)-1</f>
        <v>2.6102547880600451</v>
      </c>
      <c r="O23" s="6">
        <f>('World+EM-Daten EUR'!$C$258/'World+EM-Daten EUR'!C$90)-1</f>
        <v>0.77208614611527326</v>
      </c>
      <c r="P23" s="6">
        <f>('World+EM-Daten EUR'!$C$258/'World+EM-Daten EUR'!C$78)-1</f>
        <v>1.2282805961936965</v>
      </c>
      <c r="Q23" s="6">
        <f>('World+EM-Daten EUR'!$C$258/'World+EM-Daten EUR'!C$66)-1</f>
        <v>1.6339303978390287</v>
      </c>
      <c r="R23" s="6">
        <f>('World+EM-Daten EUR'!$C$258/'World+EM-Daten EUR'!C$54)-1</f>
        <v>3.0671250739039939</v>
      </c>
      <c r="S23" s="6">
        <f>('World+EM-Daten EUR'!$C$258/'World+EM-Daten EUR'!C$42)-1</f>
        <v>3.7385892899268702</v>
      </c>
      <c r="T23" s="6">
        <f>('World+EM-Daten EUR'!$C$258/'World+EM-Daten EUR'!C$30)-1</f>
        <v>5.1428519003290569</v>
      </c>
      <c r="U23" s="6">
        <f>('World+EM-Daten EUR'!$C$258/'World+EM-Daten EUR'!C$18)-1</f>
        <v>3.8904600521989794</v>
      </c>
      <c r="V23" s="36">
        <f>('World+EM-Daten EUR'!$C$258/'World+EM-Daten EUR'!C$6)-1</f>
        <v>4.0217200000000002</v>
      </c>
    </row>
    <row r="24" spans="1:22" ht="15" x14ac:dyDescent="0.25">
      <c r="A24" s="24" t="s">
        <v>20</v>
      </c>
      <c r="B24" s="14">
        <f>B22-B23</f>
        <v>0.2620892604622036</v>
      </c>
      <c r="C24" s="14">
        <f>C22-C23</f>
        <v>0.25556086850212845</v>
      </c>
      <c r="D24" s="14">
        <f t="shared" ref="D24:U24" si="0">D22-D23</f>
        <v>0.43945990320869988</v>
      </c>
      <c r="E24" s="14">
        <f t="shared" si="0"/>
        <v>0.50585372655931082</v>
      </c>
      <c r="F24" s="14">
        <f t="shared" si="0"/>
        <v>0.38283868320813541</v>
      </c>
      <c r="G24" s="14">
        <f t="shared" si="0"/>
        <v>0.36767499106745816</v>
      </c>
      <c r="H24" s="14">
        <f t="shared" si="0"/>
        <v>0.67210369897143085</v>
      </c>
      <c r="I24" s="14">
        <f t="shared" si="0"/>
        <v>0.93393554692714265</v>
      </c>
      <c r="J24" s="14">
        <f t="shared" si="0"/>
        <v>1.6349155999445906</v>
      </c>
      <c r="K24" s="14">
        <f t="shared" si="0"/>
        <v>1.8250459703688569</v>
      </c>
      <c r="L24" s="14">
        <f t="shared" si="0"/>
        <v>2.0409003455615338</v>
      </c>
      <c r="M24" s="14">
        <f t="shared" si="0"/>
        <v>2.3145645357157649</v>
      </c>
      <c r="N24" s="14">
        <f t="shared" si="0"/>
        <v>1.9336400082619356</v>
      </c>
      <c r="O24" s="14">
        <f t="shared" si="0"/>
        <v>1.6849898997556989</v>
      </c>
      <c r="P24" s="14">
        <f t="shared" si="0"/>
        <v>1.1714400917958874</v>
      </c>
      <c r="Q24" s="14">
        <f t="shared" si="0"/>
        <v>1.0173800496528518</v>
      </c>
      <c r="R24" s="14">
        <f t="shared" si="0"/>
        <v>0.53958788247174994</v>
      </c>
      <c r="S24" s="14">
        <f t="shared" si="0"/>
        <v>0.16558981002920259</v>
      </c>
      <c r="T24" s="15">
        <f t="shared" si="0"/>
        <v>-0.71194409034515971</v>
      </c>
      <c r="U24" s="15">
        <f t="shared" si="0"/>
        <v>-1.1987654500234304</v>
      </c>
      <c r="V24" s="41">
        <f>V22-V23</f>
        <v>-1.78403</v>
      </c>
    </row>
    <row r="25" spans="1:22" x14ac:dyDescent="0.2">
      <c r="A25" s="24" t="s">
        <v>75</v>
      </c>
      <c r="B25" s="6">
        <f>('World+EM-Daten EUR'!$B$258/'World+EM-Daten EUR'!B$246)^(1/1)-1</f>
        <v>0.31067300880477688</v>
      </c>
      <c r="C25" s="6">
        <f>('World+EM-Daten EUR'!$B$258/'World+EM-Daten EUR'!B$234)^(1/2)-1</f>
        <v>0.18052775428238643</v>
      </c>
      <c r="D25" s="6">
        <f>('World+EM-Daten EUR'!$B$258/'World+EM-Daten EUR'!B$222)^(1/3)-1</f>
        <v>0.21913639503369153</v>
      </c>
      <c r="E25" s="6">
        <f>('World+EM-Daten EUR'!$B$258/'World+EM-Daten EUR'!B$210)^(1/4)-1</f>
        <v>0.14811451238831119</v>
      </c>
      <c r="F25" s="6">
        <f>('World+EM-Daten EUR'!$B$258/'World+EM-Daten EUR'!B$198)^(1/5)-1</f>
        <v>0.13313152856168142</v>
      </c>
      <c r="G25" s="6">
        <f>('World+EM-Daten EUR'!$B$258/'World+EM-Daten EUR'!B$186)^(1/6)-1</f>
        <v>0.12877934622614329</v>
      </c>
      <c r="H25" s="6">
        <f>('World+EM-Daten EUR'!$B$258/'World+EM-Daten EUR'!B$174)^(1/7)-1</f>
        <v>0.12523627434180962</v>
      </c>
      <c r="I25" s="6">
        <f>('World+EM-Daten EUR'!$B$258/'World+EM-Daten EUR'!B$162)^(1/8)-1</f>
        <v>0.13372649222618027</v>
      </c>
      <c r="J25" s="6">
        <f>('World+EM-Daten EUR'!$B$258/'World+EM-Daten EUR'!B$150)^(1/9)-1</f>
        <v>0.14217001774664118</v>
      </c>
      <c r="K25" s="6">
        <f>('World+EM-Daten EUR'!$B$258/'World+EM-Daten EUR'!B$138)^(1/10)-1</f>
        <v>0.14199890499512713</v>
      </c>
      <c r="L25" s="6">
        <f>('World+EM-Daten EUR'!$B$258/'World+EM-Daten EUR'!B$126)^(1/11)-1</f>
        <v>0.12582672782045345</v>
      </c>
      <c r="M25" s="6">
        <f>('World+EM-Daten EUR'!$B$258/'World+EM-Daten EUR'!B$114)^(1/12)-1</f>
        <v>0.13145740121213945</v>
      </c>
      <c r="N25" s="6">
        <f>('World+EM-Daten EUR'!$B$258/'World+EM-Daten EUR'!B$102)^(1/13)-1</f>
        <v>0.14081845186635333</v>
      </c>
      <c r="O25" s="6">
        <f>('World+EM-Daten EUR'!$B$258/'World+EM-Daten EUR'!B$90)^(1/14)-1</f>
        <v>9.2645318915558272E-2</v>
      </c>
      <c r="P25" s="6">
        <f>('World+EM-Daten EUR'!$B$258/'World+EM-Daten EUR'!B$78)^(1/15)-1</f>
        <v>8.4999527863794277E-2</v>
      </c>
      <c r="Q25" s="6">
        <f>('World+EM-Daten EUR'!$B$258/'World+EM-Daten EUR'!B$66)^(1/16)-1</f>
        <v>8.4308962449744618E-2</v>
      </c>
      <c r="R25" s="6">
        <f>('World+EM-Daten EUR'!$B$258/'World+EM-Daten EUR'!B$54)^(1/17)-1</f>
        <v>9.401432570472168E-2</v>
      </c>
      <c r="S25" s="6">
        <f>('World+EM-Daten EUR'!$B$258/'World+EM-Daten EUR'!B$42)^(1/18)-1</f>
        <v>9.2357502100219202E-2</v>
      </c>
      <c r="T25" s="6">
        <f>('World+EM-Daten EUR'!$B$258/'World+EM-Daten EUR'!B$30)^(1/19)-1</f>
        <v>9.3144304476468154E-2</v>
      </c>
      <c r="U25" s="7">
        <f>('World+EM-Daten EUR'!$B$258/'World+EM-Daten EUR'!B$18)^(1/20)-1</f>
        <v>6.7483788641221398E-2</v>
      </c>
      <c r="V25" s="36">
        <f>('World+EM-Daten EUR'!$B$258/'World+EM-Daten EUR'!B$6)^(1/21)-1</f>
        <v>5.7540278517764776E-2</v>
      </c>
    </row>
    <row r="26" spans="1:22" x14ac:dyDescent="0.2">
      <c r="A26" s="24" t="s">
        <v>76</v>
      </c>
      <c r="B26" s="6">
        <f>('World+EM-Daten EUR'!$C$258/'World+EM-Daten EUR'!C$246)^(1/1)-1</f>
        <v>4.8583748342573285E-2</v>
      </c>
      <c r="C26" s="6">
        <f>('World+EM-Daten EUR'!$C$258/'World+EM-Daten EUR'!C$234)^(1/2)-1</f>
        <v>6.6810625241840116E-2</v>
      </c>
      <c r="D26" s="6">
        <f>('World+EM-Daten EUR'!$C$258/'World+EM-Daten EUR'!C$222)^(1/3)-1</f>
        <v>0.11132505691345473</v>
      </c>
      <c r="E26" s="6">
        <f>('World+EM-Daten EUR'!$C$258/'World+EM-Daten EUR'!C$210)^(1/4)-1</f>
        <v>5.3482065708785331E-2</v>
      </c>
      <c r="F26" s="6">
        <f>('World+EM-Daten EUR'!$C$258/'World+EM-Daten EUR'!C$198)^(1/5)-1</f>
        <v>8.2333126200889728E-2</v>
      </c>
      <c r="G26" s="6">
        <f>('World+EM-Daten EUR'!$C$258/'World+EM-Daten EUR'!C$186)^(1/6)-1</f>
        <v>9.2554296169762296E-2</v>
      </c>
      <c r="H26" s="6">
        <f>('World+EM-Daten EUR'!$C$258/'World+EM-Daten EUR'!C$174)^(1/7)-1</f>
        <v>7.0586107665615128E-2</v>
      </c>
      <c r="I26" s="6">
        <f>('World+EM-Daten EUR'!$C$258/'World+EM-Daten EUR'!C$162)^(1/8)-1</f>
        <v>7.5900091259348157E-2</v>
      </c>
      <c r="J26" s="6">
        <f>('World+EM-Daten EUR'!$C$258/'World+EM-Daten EUR'!C$150)^(1/9)-1</f>
        <v>5.8858187396103823E-2</v>
      </c>
      <c r="K26" s="6">
        <f>('World+EM-Daten EUR'!$C$258/'World+EM-Daten EUR'!C$138)^(1/10)-1</f>
        <v>6.8936909009301717E-2</v>
      </c>
      <c r="L26" s="6">
        <f>('World+EM-Daten EUR'!$C$258/'World+EM-Daten EUR'!C$126)^(1/11)-1</f>
        <v>4.6113468372339206E-2</v>
      </c>
      <c r="M26" s="6">
        <f>('World+EM-Daten EUR'!$C$258/'World+EM-Daten EUR'!C$114)^(1/12)-1</f>
        <v>6.3251262341290193E-2</v>
      </c>
      <c r="N26" s="6">
        <f>('World+EM-Daten EUR'!$C$258/'World+EM-Daten EUR'!C$102)^(1/13)-1</f>
        <v>0.10379272445039645</v>
      </c>
      <c r="O26" s="6">
        <f>('World+EM-Daten EUR'!$C$258/'World+EM-Daten EUR'!C$90)^(1/14)-1</f>
        <v>4.1714996873150945E-2</v>
      </c>
      <c r="P26" s="6">
        <f>('World+EM-Daten EUR'!$C$258/'World+EM-Daten EUR'!C$78)^(1/15)-1</f>
        <v>5.4867693787787442E-2</v>
      </c>
      <c r="Q26" s="6">
        <f>('World+EM-Daten EUR'!$C$258/'World+EM-Daten EUR'!C$66)^(1/16)-1</f>
        <v>6.2399281726265077E-2</v>
      </c>
      <c r="R26" s="6">
        <f>('World+EM-Daten EUR'!$C$258/'World+EM-Daten EUR'!C$54)^(1/17)-1</f>
        <v>8.6026550731805207E-2</v>
      </c>
      <c r="S26" s="6">
        <f>('World+EM-Daten EUR'!$C$258/'World+EM-Daten EUR'!C$42)^(1/18)-1</f>
        <v>9.0275013887712419E-2</v>
      </c>
      <c r="T26" s="6">
        <f>('World+EM-Daten EUR'!$C$258/'World+EM-Daten EUR'!C$30)^(1/19)-1</f>
        <v>0.10025451715692468</v>
      </c>
      <c r="U26" s="6">
        <f>('World+EM-Daten EUR'!$C$258/'World+EM-Daten EUR'!C$18)^(1/20)-1</f>
        <v>8.2598661455296041E-2</v>
      </c>
      <c r="V26" s="36">
        <f>('World+EM-Daten EUR'!$C$258/'World+EM-Daten EUR'!C$6)^(1/21)-1</f>
        <v>7.9876097198114948E-2</v>
      </c>
    </row>
    <row r="27" spans="1:22" ht="15.75" thickBot="1" x14ac:dyDescent="0.3">
      <c r="A27" s="27" t="s">
        <v>77</v>
      </c>
      <c r="B27" s="42">
        <f>B25-B26</f>
        <v>0.2620892604622036</v>
      </c>
      <c r="C27" s="42">
        <f t="shared" ref="C27:U27" si="1">C25-C26</f>
        <v>0.11371712904054632</v>
      </c>
      <c r="D27" s="42">
        <f t="shared" si="1"/>
        <v>0.1078113381202368</v>
      </c>
      <c r="E27" s="42">
        <f t="shared" si="1"/>
        <v>9.4632446679525861E-2</v>
      </c>
      <c r="F27" s="42">
        <f t="shared" si="1"/>
        <v>5.0798402360791695E-2</v>
      </c>
      <c r="G27" s="42">
        <f t="shared" si="1"/>
        <v>3.6225050056380992E-2</v>
      </c>
      <c r="H27" s="42">
        <f t="shared" si="1"/>
        <v>5.4650166676194489E-2</v>
      </c>
      <c r="I27" s="42">
        <f t="shared" si="1"/>
        <v>5.7826400966832114E-2</v>
      </c>
      <c r="J27" s="42">
        <f t="shared" si="1"/>
        <v>8.3311830350537353E-2</v>
      </c>
      <c r="K27" s="42">
        <f t="shared" si="1"/>
        <v>7.3061995985825412E-2</v>
      </c>
      <c r="L27" s="42">
        <f t="shared" si="1"/>
        <v>7.9713259448114249E-2</v>
      </c>
      <c r="M27" s="42">
        <f t="shared" si="1"/>
        <v>6.8206138870849253E-2</v>
      </c>
      <c r="N27" s="42">
        <f t="shared" si="1"/>
        <v>3.7025727415956888E-2</v>
      </c>
      <c r="O27" s="42">
        <f t="shared" si="1"/>
        <v>5.0930322042407328E-2</v>
      </c>
      <c r="P27" s="42">
        <f t="shared" si="1"/>
        <v>3.0131834076006836E-2</v>
      </c>
      <c r="Q27" s="42">
        <f t="shared" si="1"/>
        <v>2.1909680723479541E-2</v>
      </c>
      <c r="R27" s="42">
        <f t="shared" si="1"/>
        <v>7.9877749729164726E-3</v>
      </c>
      <c r="S27" s="42">
        <f t="shared" si="1"/>
        <v>2.0824882125067834E-3</v>
      </c>
      <c r="T27" s="43">
        <f t="shared" si="1"/>
        <v>-7.1102126804565291E-3</v>
      </c>
      <c r="U27" s="43">
        <f t="shared" si="1"/>
        <v>-1.5114872814074642E-2</v>
      </c>
      <c r="V27" s="44">
        <f>V25-V26</f>
        <v>-2.2335818680350172E-2</v>
      </c>
    </row>
    <row r="28" spans="1:22" x14ac:dyDescent="0.2">
      <c r="V28" s="4"/>
    </row>
    <row r="29" spans="1:22" ht="15" x14ac:dyDescent="0.25">
      <c r="B29" s="20"/>
      <c r="C29" s="4" t="s">
        <v>43</v>
      </c>
      <c r="V29" s="4"/>
    </row>
    <row r="30" spans="1:22" ht="15" x14ac:dyDescent="0.25">
      <c r="B30" s="19"/>
      <c r="C30" s="4" t="s">
        <v>42</v>
      </c>
      <c r="V30" s="4"/>
    </row>
    <row r="31" spans="1:22" x14ac:dyDescent="0.2">
      <c r="V31" s="4"/>
    </row>
    <row r="32" spans="1:22" x14ac:dyDescent="0.2">
      <c r="V32" s="4"/>
    </row>
    <row r="33" spans="22:22" x14ac:dyDescent="0.2">
      <c r="V33" s="4"/>
    </row>
    <row r="34" spans="22:22" x14ac:dyDescent="0.2">
      <c r="V34" s="4"/>
    </row>
    <row r="35" spans="22:22" x14ac:dyDescent="0.2">
      <c r="V35" s="4"/>
    </row>
    <row r="36" spans="22:22" x14ac:dyDescent="0.2">
      <c r="V36" s="4"/>
    </row>
    <row r="37" spans="22:22" x14ac:dyDescent="0.2">
      <c r="V37" s="4"/>
    </row>
    <row r="38" spans="22:22" x14ac:dyDescent="0.2">
      <c r="V38" s="4"/>
    </row>
    <row r="39" spans="22:22" x14ac:dyDescent="0.2">
      <c r="V39" s="4"/>
    </row>
    <row r="40" spans="22:22" x14ac:dyDescent="0.2">
      <c r="V40" s="4"/>
    </row>
    <row r="41" spans="22:22" x14ac:dyDescent="0.2">
      <c r="V41" s="4"/>
    </row>
    <row r="42" spans="22:22" x14ac:dyDescent="0.2">
      <c r="V42" s="4"/>
    </row>
    <row r="43" spans="22:22" x14ac:dyDescent="0.2">
      <c r="V43" s="4"/>
    </row>
    <row r="44" spans="22:22" x14ac:dyDescent="0.2">
      <c r="V44" s="4"/>
    </row>
    <row r="45" spans="22:22" x14ac:dyDescent="0.2">
      <c r="V45" s="4"/>
    </row>
    <row r="46" spans="22:22" x14ac:dyDescent="0.2">
      <c r="V46" s="4"/>
    </row>
    <row r="47" spans="22:22" x14ac:dyDescent="0.2">
      <c r="V47" s="4"/>
    </row>
    <row r="48" spans="22:22" x14ac:dyDescent="0.2">
      <c r="V48" s="4"/>
    </row>
    <row r="49" spans="22:22" x14ac:dyDescent="0.2">
      <c r="V49" s="4"/>
    </row>
    <row r="50" spans="22:22" x14ac:dyDescent="0.2">
      <c r="V50" s="4"/>
    </row>
    <row r="51" spans="22:22" x14ac:dyDescent="0.2">
      <c r="V51" s="4"/>
    </row>
  </sheetData>
  <mergeCells count="3">
    <mergeCell ref="B2:I2"/>
    <mergeCell ref="B3:E3"/>
    <mergeCell ref="F3:I3"/>
  </mergeCells>
  <pageMargins left="0.7" right="0.7" top="0.78740157499999996" bottom="0.78740157499999996" header="0.3" footer="0.3"/>
  <pageSetup paperSize="9" scale="4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06599-EC3D-4203-8974-F96E41AA52B7}">
  <dimension ref="A2:M256"/>
  <sheetViews>
    <sheetView workbookViewId="0">
      <selection activeCell="G18" sqref="G18"/>
    </sheetView>
  </sheetViews>
  <sheetFormatPr baseColWidth="10" defaultRowHeight="12.75" x14ac:dyDescent="0.2"/>
  <cols>
    <col min="1" max="1" width="12.7109375" customWidth="1"/>
  </cols>
  <sheetData>
    <row r="2" spans="1:11" x14ac:dyDescent="0.2">
      <c r="K2" t="s">
        <v>27</v>
      </c>
    </row>
    <row r="3" spans="1:11" x14ac:dyDescent="0.2">
      <c r="B3" t="s">
        <v>81</v>
      </c>
      <c r="C3" t="s">
        <v>74</v>
      </c>
      <c r="D3" t="s">
        <v>83</v>
      </c>
      <c r="E3" t="s">
        <v>74</v>
      </c>
      <c r="F3" t="s">
        <v>82</v>
      </c>
      <c r="G3" t="s">
        <v>74</v>
      </c>
    </row>
    <row r="4" spans="1:11" x14ac:dyDescent="0.2">
      <c r="A4" s="9">
        <v>36889</v>
      </c>
      <c r="B4" s="16">
        <v>100</v>
      </c>
      <c r="D4" s="16">
        <v>100</v>
      </c>
      <c r="F4" s="16">
        <v>100</v>
      </c>
    </row>
    <row r="5" spans="1:11" x14ac:dyDescent="0.2">
      <c r="A5" s="9">
        <v>36922</v>
      </c>
      <c r="B5" s="16">
        <v>113.758</v>
      </c>
      <c r="C5" s="6">
        <f>B5/B4-1</f>
        <v>0.13758000000000004</v>
      </c>
      <c r="D5" s="16">
        <v>114.84699999999999</v>
      </c>
      <c r="E5" s="6">
        <f>D5/D4-1</f>
        <v>0.14846999999999988</v>
      </c>
      <c r="F5" s="16">
        <v>113.824</v>
      </c>
      <c r="G5" s="6">
        <f>F5/F4-1</f>
        <v>0.13823999999999992</v>
      </c>
    </row>
    <row r="6" spans="1:11" x14ac:dyDescent="0.2">
      <c r="A6" s="9">
        <v>36950</v>
      </c>
      <c r="B6" s="16">
        <v>104.84099999999999</v>
      </c>
      <c r="C6" s="6">
        <f t="shared" ref="C6:C69" si="0">B6/B5-1</f>
        <v>-7.8385695951054046E-2</v>
      </c>
      <c r="D6" s="16">
        <v>107.036</v>
      </c>
      <c r="E6" s="6">
        <f t="shared" ref="E6:E69" si="1">D6/D5-1</f>
        <v>-6.8012224960164347E-2</v>
      </c>
      <c r="F6" s="16">
        <v>106.1</v>
      </c>
      <c r="G6" s="6">
        <f t="shared" ref="G6:G69" si="2">F6/F5-1</f>
        <v>-6.7859150969918458E-2</v>
      </c>
    </row>
    <row r="7" spans="1:11" x14ac:dyDescent="0.2">
      <c r="A7" s="9">
        <v>36980</v>
      </c>
      <c r="B7" s="16">
        <v>94.497</v>
      </c>
      <c r="C7" s="6">
        <f t="shared" si="0"/>
        <v>-9.8663690731679354E-2</v>
      </c>
      <c r="D7" s="16">
        <v>100.36</v>
      </c>
      <c r="E7" s="6">
        <f t="shared" si="1"/>
        <v>-6.2371538547778327E-2</v>
      </c>
      <c r="F7" s="16">
        <v>97.805999999999997</v>
      </c>
      <c r="G7" s="6">
        <f t="shared" si="2"/>
        <v>-7.817153628652207E-2</v>
      </c>
    </row>
    <row r="8" spans="1:11" x14ac:dyDescent="0.2">
      <c r="A8" s="9">
        <v>37011</v>
      </c>
      <c r="B8" s="16">
        <v>99.155000000000001</v>
      </c>
      <c r="C8" s="6">
        <f t="shared" si="0"/>
        <v>4.9292570134501723E-2</v>
      </c>
      <c r="D8" s="16">
        <v>105.004</v>
      </c>
      <c r="E8" s="6">
        <f t="shared" si="1"/>
        <v>4.6273415703467657E-2</v>
      </c>
      <c r="F8" s="16">
        <v>102.431</v>
      </c>
      <c r="G8" s="6">
        <f t="shared" si="2"/>
        <v>4.7287487475206058E-2</v>
      </c>
    </row>
    <row r="9" spans="1:11" x14ac:dyDescent="0.2">
      <c r="A9" s="9">
        <v>37042</v>
      </c>
      <c r="B9" s="16">
        <v>100.303</v>
      </c>
      <c r="C9" s="6">
        <f t="shared" si="0"/>
        <v>1.1577832686198386E-2</v>
      </c>
      <c r="D9" s="16">
        <v>111.102</v>
      </c>
      <c r="E9" s="6">
        <f t="shared" si="1"/>
        <v>5.8073978134166371E-2</v>
      </c>
      <c r="F9" s="16">
        <v>104.748</v>
      </c>
      <c r="G9" s="6">
        <f t="shared" si="2"/>
        <v>2.2620105241577315E-2</v>
      </c>
    </row>
    <row r="10" spans="1:11" x14ac:dyDescent="0.2">
      <c r="A10" s="9">
        <v>37071</v>
      </c>
      <c r="B10" s="16">
        <v>98.209000000000003</v>
      </c>
      <c r="C10" s="6">
        <f t="shared" si="0"/>
        <v>-2.0876743467294068E-2</v>
      </c>
      <c r="D10" s="16">
        <v>108.916</v>
      </c>
      <c r="E10" s="6">
        <f t="shared" si="1"/>
        <v>-1.9675613400298886E-2</v>
      </c>
      <c r="F10" s="16">
        <v>102.93</v>
      </c>
      <c r="G10" s="6">
        <f t="shared" si="2"/>
        <v>-1.7355939970214229E-2</v>
      </c>
    </row>
    <row r="11" spans="1:11" x14ac:dyDescent="0.2">
      <c r="A11" s="9">
        <v>37103</v>
      </c>
      <c r="B11" s="16">
        <v>91.959000000000003</v>
      </c>
      <c r="C11" s="6">
        <f t="shared" si="0"/>
        <v>-6.3639788614078152E-2</v>
      </c>
      <c r="D11" s="16">
        <v>98.674999999999997</v>
      </c>
      <c r="E11" s="6">
        <f t="shared" si="1"/>
        <v>-9.4026589298174756E-2</v>
      </c>
      <c r="F11" s="16">
        <v>97.471999999999994</v>
      </c>
      <c r="G11" s="6">
        <f t="shared" si="2"/>
        <v>-5.3026328572816639E-2</v>
      </c>
    </row>
    <row r="12" spans="1:11" x14ac:dyDescent="0.2">
      <c r="A12" s="9">
        <v>37134</v>
      </c>
      <c r="B12" s="16">
        <v>91.037000000000006</v>
      </c>
      <c r="C12" s="6">
        <f t="shared" si="0"/>
        <v>-1.0026207331528147E-2</v>
      </c>
      <c r="D12" s="16">
        <v>94.093999999999994</v>
      </c>
      <c r="E12" s="6">
        <f t="shared" si="1"/>
        <v>-4.6425133012414577E-2</v>
      </c>
      <c r="F12" s="16">
        <v>96.811999999999998</v>
      </c>
      <c r="G12" s="6">
        <f t="shared" si="2"/>
        <v>-6.7711753118844253E-3</v>
      </c>
    </row>
    <row r="13" spans="1:11" x14ac:dyDescent="0.2">
      <c r="A13" s="9">
        <v>37162</v>
      </c>
      <c r="B13" s="16">
        <v>76.933999999999997</v>
      </c>
      <c r="C13" s="6">
        <f t="shared" si="0"/>
        <v>-0.15491503454639333</v>
      </c>
      <c r="D13" s="16">
        <v>79.311999999999998</v>
      </c>
      <c r="E13" s="6">
        <f t="shared" si="1"/>
        <v>-0.15709822092800818</v>
      </c>
      <c r="F13" s="16">
        <v>83.866</v>
      </c>
      <c r="G13" s="6">
        <f t="shared" si="2"/>
        <v>-0.13372309217865552</v>
      </c>
    </row>
    <row r="14" spans="1:11" x14ac:dyDescent="0.2">
      <c r="A14" s="9">
        <v>37195</v>
      </c>
      <c r="B14" s="16">
        <v>81.704999999999998</v>
      </c>
      <c r="C14" s="6">
        <f t="shared" si="0"/>
        <v>6.2014193984454291E-2</v>
      </c>
      <c r="D14" s="16">
        <v>85.165000000000006</v>
      </c>
      <c r="E14" s="6">
        <f t="shared" si="1"/>
        <v>7.3797155537623782E-2</v>
      </c>
      <c r="F14" s="16">
        <v>89.281999999999996</v>
      </c>
      <c r="G14" s="6">
        <f t="shared" si="2"/>
        <v>6.4579209691650874E-2</v>
      </c>
    </row>
    <row r="15" spans="1:11" x14ac:dyDescent="0.2">
      <c r="A15" s="9">
        <v>37225</v>
      </c>
      <c r="B15" s="16">
        <v>90.228999999999999</v>
      </c>
      <c r="C15" s="6">
        <f t="shared" si="0"/>
        <v>0.10432654060339019</v>
      </c>
      <c r="D15" s="16">
        <v>94.613</v>
      </c>
      <c r="E15" s="6">
        <f t="shared" si="1"/>
        <v>0.11093759173369344</v>
      </c>
      <c r="F15" s="16">
        <v>98.313000000000002</v>
      </c>
      <c r="G15" s="6">
        <f t="shared" si="2"/>
        <v>0.10115140789856869</v>
      </c>
    </row>
    <row r="16" spans="1:11" x14ac:dyDescent="0.2">
      <c r="A16" s="9">
        <v>37256</v>
      </c>
      <c r="B16" s="16">
        <v>97.385000000000005</v>
      </c>
      <c r="C16" s="6">
        <f t="shared" si="0"/>
        <v>7.9309312970331058E-2</v>
      </c>
      <c r="D16" s="16">
        <v>102.684</v>
      </c>
      <c r="E16" s="6">
        <f t="shared" si="1"/>
        <v>8.5305402006066844E-2</v>
      </c>
      <c r="F16" s="16">
        <v>107.636</v>
      </c>
      <c r="G16" s="6">
        <f t="shared" si="2"/>
        <v>9.482977836094908E-2</v>
      </c>
    </row>
    <row r="17" spans="1:7" x14ac:dyDescent="0.2">
      <c r="A17" s="9">
        <v>37287</v>
      </c>
      <c r="B17" s="16">
        <v>100.67100000000001</v>
      </c>
      <c r="C17" s="6">
        <f t="shared" si="0"/>
        <v>3.3742362786876923E-2</v>
      </c>
      <c r="D17" s="16">
        <v>109.786</v>
      </c>
      <c r="E17" s="6">
        <f t="shared" si="1"/>
        <v>6.9163647695843489E-2</v>
      </c>
      <c r="F17" s="16">
        <v>111.977</v>
      </c>
      <c r="G17" s="6">
        <f t="shared" si="2"/>
        <v>4.0330372737745757E-2</v>
      </c>
    </row>
    <row r="18" spans="1:7" x14ac:dyDescent="0.2">
      <c r="A18" s="9">
        <v>37315</v>
      </c>
      <c r="B18" s="16">
        <v>102.303</v>
      </c>
      <c r="C18" s="6">
        <f t="shared" si="0"/>
        <v>1.6211222695711625E-2</v>
      </c>
      <c r="D18" s="16">
        <v>111.03700000000001</v>
      </c>
      <c r="E18" s="6">
        <f t="shared" si="1"/>
        <v>1.139489552401951E-2</v>
      </c>
      <c r="F18" s="16">
        <v>114.047</v>
      </c>
      <c r="G18" s="6">
        <f t="shared" si="2"/>
        <v>1.8485939076774649E-2</v>
      </c>
    </row>
    <row r="19" spans="1:7" x14ac:dyDescent="0.2">
      <c r="A19" s="9">
        <v>37344</v>
      </c>
      <c r="B19" s="16">
        <v>108.425</v>
      </c>
      <c r="C19" s="6">
        <f t="shared" si="0"/>
        <v>5.984184237021406E-2</v>
      </c>
      <c r="D19" s="16">
        <v>116.68300000000001</v>
      </c>
      <c r="E19" s="6">
        <f t="shared" si="1"/>
        <v>5.0847915559678381E-2</v>
      </c>
      <c r="F19" s="16">
        <v>120.444</v>
      </c>
      <c r="G19" s="6">
        <f t="shared" si="2"/>
        <v>5.6090909888028673E-2</v>
      </c>
    </row>
    <row r="20" spans="1:7" x14ac:dyDescent="0.2">
      <c r="A20" s="9">
        <v>37376</v>
      </c>
      <c r="B20" s="16">
        <v>109.12</v>
      </c>
      <c r="C20" s="6">
        <f t="shared" si="0"/>
        <v>6.4099608023979737E-3</v>
      </c>
      <c r="D20" s="16">
        <v>113.691</v>
      </c>
      <c r="E20" s="6">
        <f t="shared" si="1"/>
        <v>-2.5642124388299936E-2</v>
      </c>
      <c r="F20" s="16">
        <v>120.137</v>
      </c>
      <c r="G20" s="6">
        <f t="shared" si="2"/>
        <v>-2.5489023944738065E-3</v>
      </c>
    </row>
    <row r="21" spans="1:7" x14ac:dyDescent="0.2">
      <c r="A21" s="9">
        <v>37407</v>
      </c>
      <c r="B21" s="16">
        <v>107.355</v>
      </c>
      <c r="C21" s="6">
        <f t="shared" si="0"/>
        <v>-1.6174853372434073E-2</v>
      </c>
      <c r="D21" s="16">
        <v>107.884</v>
      </c>
      <c r="E21" s="6">
        <f t="shared" si="1"/>
        <v>-5.1077042158130359E-2</v>
      </c>
      <c r="F21" s="16">
        <v>116.636</v>
      </c>
      <c r="G21" s="6">
        <f t="shared" si="2"/>
        <v>-2.914172985841168E-2</v>
      </c>
    </row>
    <row r="22" spans="1:7" x14ac:dyDescent="0.2">
      <c r="A22" s="9">
        <v>37435</v>
      </c>
      <c r="B22" s="16">
        <v>99.272000000000006</v>
      </c>
      <c r="C22" s="6">
        <f t="shared" si="0"/>
        <v>-7.529225466908851E-2</v>
      </c>
      <c r="D22" s="16">
        <v>94.372</v>
      </c>
      <c r="E22" s="6">
        <f t="shared" si="1"/>
        <v>-0.12524563419969592</v>
      </c>
      <c r="F22" s="16">
        <v>109.105</v>
      </c>
      <c r="G22" s="6">
        <f t="shared" si="2"/>
        <v>-6.4568400836791273E-2</v>
      </c>
    </row>
    <row r="23" spans="1:7" x14ac:dyDescent="0.2">
      <c r="A23" s="9">
        <v>37468</v>
      </c>
      <c r="B23" s="16">
        <v>91.683000000000007</v>
      </c>
      <c r="C23" s="6">
        <f t="shared" si="0"/>
        <v>-7.6446530743814911E-2</v>
      </c>
      <c r="D23" s="16">
        <v>87.796999999999997</v>
      </c>
      <c r="E23" s="6">
        <f t="shared" si="1"/>
        <v>-6.9671088882295673E-2</v>
      </c>
      <c r="F23" s="16">
        <v>101.989</v>
      </c>
      <c r="G23" s="6">
        <f t="shared" si="2"/>
        <v>-6.5221575546491883E-2</v>
      </c>
    </row>
    <row r="24" spans="1:7" x14ac:dyDescent="0.2">
      <c r="A24" s="9">
        <v>37498</v>
      </c>
      <c r="B24" s="16">
        <v>93.084000000000003</v>
      </c>
      <c r="C24" s="6">
        <f t="shared" si="0"/>
        <v>1.5280913582670586E-2</v>
      </c>
      <c r="D24" s="16">
        <v>89.111999999999995</v>
      </c>
      <c r="E24" s="6">
        <f t="shared" si="1"/>
        <v>1.4977732724352766E-2</v>
      </c>
      <c r="F24" s="16">
        <v>103.277</v>
      </c>
      <c r="G24" s="6">
        <f t="shared" si="2"/>
        <v>1.2628812911196219E-2</v>
      </c>
    </row>
    <row r="25" spans="1:7" x14ac:dyDescent="0.2">
      <c r="A25" s="9">
        <v>37529</v>
      </c>
      <c r="B25" s="16">
        <v>83.037999999999997</v>
      </c>
      <c r="C25" s="6">
        <f t="shared" si="0"/>
        <v>-0.1079240256112759</v>
      </c>
      <c r="D25" s="16">
        <v>78.887</v>
      </c>
      <c r="E25" s="6">
        <f t="shared" si="1"/>
        <v>-0.11474324445641437</v>
      </c>
      <c r="F25" s="16">
        <v>94.844999999999999</v>
      </c>
      <c r="G25" s="6">
        <f t="shared" si="2"/>
        <v>-8.164450942610646E-2</v>
      </c>
    </row>
    <row r="26" spans="1:7" x14ac:dyDescent="0.2">
      <c r="A26" s="9">
        <v>37560</v>
      </c>
      <c r="B26" s="16">
        <v>88.433000000000007</v>
      </c>
      <c r="C26" s="6">
        <f t="shared" si="0"/>
        <v>6.4970254582239484E-2</v>
      </c>
      <c r="D26" s="16">
        <v>83.838999999999999</v>
      </c>
      <c r="E26" s="6">
        <f t="shared" si="1"/>
        <v>6.2773334009405879E-2</v>
      </c>
      <c r="F26" s="16">
        <v>99.433999999999997</v>
      </c>
      <c r="G26" s="6">
        <f t="shared" si="2"/>
        <v>4.8384205809478553E-2</v>
      </c>
    </row>
    <row r="27" spans="1:7" x14ac:dyDescent="0.2">
      <c r="A27" s="9">
        <v>37589</v>
      </c>
      <c r="B27" s="16">
        <v>94.519000000000005</v>
      </c>
      <c r="C27" s="6">
        <f t="shared" si="0"/>
        <v>6.8820462949351402E-2</v>
      </c>
      <c r="D27" s="16">
        <v>89.207999999999998</v>
      </c>
      <c r="E27" s="6">
        <f t="shared" si="1"/>
        <v>6.4039408866995107E-2</v>
      </c>
      <c r="F27" s="16">
        <v>104.70099999999999</v>
      </c>
      <c r="G27" s="6">
        <f t="shared" si="2"/>
        <v>5.2969809119616906E-2</v>
      </c>
    </row>
    <row r="28" spans="1:7" x14ac:dyDescent="0.2">
      <c r="A28" s="9">
        <v>37621</v>
      </c>
      <c r="B28" s="16">
        <v>91.375</v>
      </c>
      <c r="C28" s="6">
        <f t="shared" si="0"/>
        <v>-3.3263153440049154E-2</v>
      </c>
      <c r="D28" s="16">
        <v>81.748999999999995</v>
      </c>
      <c r="E28" s="6">
        <f t="shared" si="1"/>
        <v>-8.3613577257645066E-2</v>
      </c>
      <c r="F28" s="16">
        <v>99.79</v>
      </c>
      <c r="G28" s="6">
        <f t="shared" si="2"/>
        <v>-4.6904996131841958E-2</v>
      </c>
    </row>
    <row r="29" spans="1:7" x14ac:dyDescent="0.2">
      <c r="A29" s="9">
        <v>37652</v>
      </c>
      <c r="B29" s="16">
        <v>90.971999999999994</v>
      </c>
      <c r="C29" s="6">
        <f t="shared" si="0"/>
        <v>-4.4103967168263036E-3</v>
      </c>
      <c r="D29" s="16">
        <v>79.561999999999998</v>
      </c>
      <c r="E29" s="6">
        <f t="shared" si="1"/>
        <v>-2.6752620827166007E-2</v>
      </c>
      <c r="F29" s="16">
        <v>99.206999999999994</v>
      </c>
      <c r="G29" s="6">
        <f t="shared" si="2"/>
        <v>-5.8422687644054117E-3</v>
      </c>
    </row>
    <row r="30" spans="1:7" x14ac:dyDescent="0.2">
      <c r="A30" s="9">
        <v>37680</v>
      </c>
      <c r="B30" s="16">
        <v>88.415999999999997</v>
      </c>
      <c r="C30" s="6">
        <f t="shared" si="0"/>
        <v>-2.809655718242976E-2</v>
      </c>
      <c r="D30" s="16">
        <v>77.016999999999996</v>
      </c>
      <c r="E30" s="6">
        <f t="shared" si="1"/>
        <v>-3.198763228677004E-2</v>
      </c>
      <c r="F30" s="16">
        <v>96.337000000000003</v>
      </c>
      <c r="G30" s="6">
        <f t="shared" si="2"/>
        <v>-2.892941022306883E-2</v>
      </c>
    </row>
    <row r="31" spans="1:7" x14ac:dyDescent="0.2">
      <c r="A31" s="9">
        <v>37711</v>
      </c>
      <c r="B31" s="16">
        <v>85.891000000000005</v>
      </c>
      <c r="C31" s="6">
        <f t="shared" si="0"/>
        <v>-2.8558179515019821E-2</v>
      </c>
      <c r="D31" s="16">
        <v>73.899000000000001</v>
      </c>
      <c r="E31" s="6">
        <f t="shared" si="1"/>
        <v>-4.0484568342054272E-2</v>
      </c>
      <c r="F31" s="16">
        <v>93.53</v>
      </c>
      <c r="G31" s="6">
        <f t="shared" si="2"/>
        <v>-2.9137299272346096E-2</v>
      </c>
    </row>
    <row r="32" spans="1:7" x14ac:dyDescent="0.2">
      <c r="A32" s="9">
        <v>37741</v>
      </c>
      <c r="B32" s="16">
        <v>93.528999999999996</v>
      </c>
      <c r="C32" s="6">
        <f t="shared" si="0"/>
        <v>8.8926662863396455E-2</v>
      </c>
      <c r="D32" s="16">
        <v>78.683000000000007</v>
      </c>
      <c r="E32" s="6">
        <f t="shared" si="1"/>
        <v>6.4737005913476642E-2</v>
      </c>
      <c r="F32" s="16">
        <v>98.149000000000001</v>
      </c>
      <c r="G32" s="6">
        <f t="shared" si="2"/>
        <v>4.938522399230183E-2</v>
      </c>
    </row>
    <row r="33" spans="1:7" x14ac:dyDescent="0.2">
      <c r="A33" s="9">
        <v>37771</v>
      </c>
      <c r="B33" s="16">
        <v>100.21599999999999</v>
      </c>
      <c r="C33" s="6">
        <f t="shared" si="0"/>
        <v>7.1496541179741024E-2</v>
      </c>
      <c r="D33" s="16">
        <v>79.997</v>
      </c>
      <c r="E33" s="6">
        <f t="shared" si="1"/>
        <v>1.669992247372365E-2</v>
      </c>
      <c r="F33" s="16">
        <v>106.175</v>
      </c>
      <c r="G33" s="6">
        <f t="shared" si="2"/>
        <v>8.1773629889249966E-2</v>
      </c>
    </row>
    <row r="34" spans="1:7" x14ac:dyDescent="0.2">
      <c r="A34" s="9">
        <v>37802</v>
      </c>
      <c r="B34" s="16">
        <v>105.89700000000001</v>
      </c>
      <c r="C34" s="6">
        <f t="shared" si="0"/>
        <v>5.668755488145627E-2</v>
      </c>
      <c r="D34" s="16">
        <v>86.578000000000003</v>
      </c>
      <c r="E34" s="6">
        <f t="shared" si="1"/>
        <v>8.2265584959436033E-2</v>
      </c>
      <c r="F34" s="16">
        <v>110.729</v>
      </c>
      <c r="G34" s="6">
        <f t="shared" si="2"/>
        <v>4.2891452790204898E-2</v>
      </c>
    </row>
    <row r="35" spans="1:7" x14ac:dyDescent="0.2">
      <c r="A35" s="9">
        <v>37833</v>
      </c>
      <c r="B35" s="16">
        <v>112.482</v>
      </c>
      <c r="C35" s="6">
        <f t="shared" si="0"/>
        <v>6.2183064676053057E-2</v>
      </c>
      <c r="D35" s="16">
        <v>93.823999999999998</v>
      </c>
      <c r="E35" s="6">
        <f t="shared" si="1"/>
        <v>8.3693317008939783E-2</v>
      </c>
      <c r="F35" s="16">
        <v>117.63200000000001</v>
      </c>
      <c r="G35" s="6">
        <f t="shared" si="2"/>
        <v>6.2341392047250643E-2</v>
      </c>
    </row>
    <row r="36" spans="1:7" x14ac:dyDescent="0.2">
      <c r="A36" s="9">
        <v>37862</v>
      </c>
      <c r="B36" s="16">
        <v>120.009</v>
      </c>
      <c r="C36" s="6">
        <f t="shared" si="0"/>
        <v>6.6917373446418127E-2</v>
      </c>
      <c r="D36" s="16">
        <v>102.624</v>
      </c>
      <c r="E36" s="6">
        <f t="shared" si="1"/>
        <v>9.3792633015006732E-2</v>
      </c>
      <c r="F36" s="16">
        <v>125.506</v>
      </c>
      <c r="G36" s="6">
        <f t="shared" si="2"/>
        <v>6.6937568008704984E-2</v>
      </c>
    </row>
    <row r="37" spans="1:7" x14ac:dyDescent="0.2">
      <c r="A37" s="9">
        <v>37894</v>
      </c>
      <c r="B37" s="16">
        <v>120.883</v>
      </c>
      <c r="C37" s="6">
        <f t="shared" si="0"/>
        <v>7.2827871242988618E-3</v>
      </c>
      <c r="D37" s="16">
        <v>97.454999999999998</v>
      </c>
      <c r="E37" s="6">
        <f t="shared" si="1"/>
        <v>-5.0368334892422761E-2</v>
      </c>
      <c r="F37" s="16">
        <v>124.16200000000001</v>
      </c>
      <c r="G37" s="6">
        <f t="shared" si="2"/>
        <v>-1.0708651379216838E-2</v>
      </c>
    </row>
    <row r="38" spans="1:7" x14ac:dyDescent="0.2">
      <c r="A38" s="9">
        <v>37925</v>
      </c>
      <c r="B38" s="16">
        <v>131.16800000000001</v>
      </c>
      <c r="C38" s="6">
        <f t="shared" si="0"/>
        <v>8.5082269632620111E-2</v>
      </c>
      <c r="D38" s="16">
        <v>105.93300000000001</v>
      </c>
      <c r="E38" s="6">
        <f t="shared" si="1"/>
        <v>8.6993997229490638E-2</v>
      </c>
      <c r="F38" s="16">
        <v>135.26400000000001</v>
      </c>
      <c r="G38" s="6">
        <f t="shared" si="2"/>
        <v>8.9415441117250083E-2</v>
      </c>
    </row>
    <row r="39" spans="1:7" x14ac:dyDescent="0.2">
      <c r="A39" s="9">
        <v>37953</v>
      </c>
      <c r="B39" s="16">
        <v>132.76400000000001</v>
      </c>
      <c r="C39" s="6">
        <f t="shared" si="0"/>
        <v>1.216760185411081E-2</v>
      </c>
      <c r="D39" s="16">
        <v>103.98399999999999</v>
      </c>
      <c r="E39" s="6">
        <f t="shared" si="1"/>
        <v>-1.83984216438694E-2</v>
      </c>
      <c r="F39" s="16">
        <v>136.55500000000001</v>
      </c>
      <c r="G39" s="6">
        <f t="shared" si="2"/>
        <v>9.5442985568960914E-3</v>
      </c>
    </row>
    <row r="40" spans="1:7" x14ac:dyDescent="0.2">
      <c r="A40" s="9">
        <v>37986</v>
      </c>
      <c r="B40" s="16">
        <v>142.37700000000001</v>
      </c>
      <c r="C40" s="6">
        <f t="shared" si="0"/>
        <v>7.2406676508692147E-2</v>
      </c>
      <c r="D40" s="16">
        <v>105.97499999999999</v>
      </c>
      <c r="E40" s="6">
        <f t="shared" si="1"/>
        <v>1.9147176488690576E-2</v>
      </c>
      <c r="F40" s="16">
        <v>146.00399999999999</v>
      </c>
      <c r="G40" s="6">
        <f t="shared" si="2"/>
        <v>6.9195562227673646E-2</v>
      </c>
    </row>
    <row r="41" spans="1:7" x14ac:dyDescent="0.2">
      <c r="A41" s="9">
        <v>38016</v>
      </c>
      <c r="B41" s="16">
        <v>147.34899999999999</v>
      </c>
      <c r="C41" s="6">
        <f t="shared" si="0"/>
        <v>3.492137072701329E-2</v>
      </c>
      <c r="D41" s="16">
        <v>111.357</v>
      </c>
      <c r="E41" s="6">
        <f t="shared" si="1"/>
        <v>5.0785562632696513E-2</v>
      </c>
      <c r="F41" s="16">
        <v>151.42400000000001</v>
      </c>
      <c r="G41" s="6">
        <f t="shared" si="2"/>
        <v>3.7122270622722775E-2</v>
      </c>
    </row>
    <row r="42" spans="1:7" x14ac:dyDescent="0.2">
      <c r="A42" s="9">
        <v>38044</v>
      </c>
      <c r="B42" s="16">
        <v>154.10599999999999</v>
      </c>
      <c r="C42" s="6">
        <f t="shared" si="0"/>
        <v>4.5857114741192806E-2</v>
      </c>
      <c r="D42" s="16">
        <v>116.44499999999999</v>
      </c>
      <c r="E42" s="6">
        <f t="shared" si="1"/>
        <v>4.5690886069128966E-2</v>
      </c>
      <c r="F42" s="16">
        <v>157.21100000000001</v>
      </c>
      <c r="G42" s="6">
        <f t="shared" si="2"/>
        <v>3.8217191462383893E-2</v>
      </c>
    </row>
    <row r="43" spans="1:7" x14ac:dyDescent="0.2">
      <c r="A43" s="9">
        <v>38077</v>
      </c>
      <c r="B43" s="16">
        <v>156.03200000000001</v>
      </c>
      <c r="C43" s="6">
        <f t="shared" si="0"/>
        <v>1.2497891061996391E-2</v>
      </c>
      <c r="D43" s="16">
        <v>119.205</v>
      </c>
      <c r="E43" s="6">
        <f t="shared" si="1"/>
        <v>2.3702176993430468E-2</v>
      </c>
      <c r="F43" s="16">
        <v>156.91</v>
      </c>
      <c r="G43" s="6">
        <f t="shared" si="2"/>
        <v>-1.9146242947377656E-3</v>
      </c>
    </row>
    <row r="44" spans="1:7" x14ac:dyDescent="0.2">
      <c r="A44" s="9">
        <v>38107</v>
      </c>
      <c r="B44" s="16">
        <v>143.256</v>
      </c>
      <c r="C44" s="6">
        <f t="shared" si="0"/>
        <v>-8.1880639868744942E-2</v>
      </c>
      <c r="D44" s="16">
        <v>112.197</v>
      </c>
      <c r="E44" s="6">
        <f t="shared" si="1"/>
        <v>-5.8789480307034014E-2</v>
      </c>
      <c r="F44" s="16">
        <v>147.81800000000001</v>
      </c>
      <c r="G44" s="6">
        <f t="shared" si="2"/>
        <v>-5.794404435663747E-2</v>
      </c>
    </row>
    <row r="45" spans="1:7" x14ac:dyDescent="0.2">
      <c r="A45" s="9">
        <v>38138</v>
      </c>
      <c r="B45" s="16">
        <v>140.398</v>
      </c>
      <c r="C45" s="6">
        <f t="shared" si="0"/>
        <v>-1.9950298765845753E-2</v>
      </c>
      <c r="D45" s="16">
        <v>107.941</v>
      </c>
      <c r="E45" s="6">
        <f t="shared" si="1"/>
        <v>-3.7933278073388754E-2</v>
      </c>
      <c r="F45" s="16">
        <v>144.321</v>
      </c>
      <c r="G45" s="6">
        <f t="shared" si="2"/>
        <v>-2.3657470673395742E-2</v>
      </c>
    </row>
    <row r="46" spans="1:7" x14ac:dyDescent="0.2">
      <c r="A46" s="9">
        <v>38168</v>
      </c>
      <c r="B46" s="16">
        <v>140.99600000000001</v>
      </c>
      <c r="C46" s="6">
        <f t="shared" si="0"/>
        <v>4.259319933332506E-3</v>
      </c>
      <c r="D46" s="16">
        <v>108.80200000000001</v>
      </c>
      <c r="E46" s="6">
        <f t="shared" si="1"/>
        <v>7.9765797982231934E-3</v>
      </c>
      <c r="F46" s="16">
        <v>143.97</v>
      </c>
      <c r="G46" s="6">
        <f t="shared" si="2"/>
        <v>-2.4320784916955773E-3</v>
      </c>
    </row>
    <row r="47" spans="1:7" x14ac:dyDescent="0.2">
      <c r="A47" s="9">
        <v>38198</v>
      </c>
      <c r="B47" s="16">
        <v>138.41499999999999</v>
      </c>
      <c r="C47" s="6">
        <f t="shared" si="0"/>
        <v>-1.8305483843513382E-2</v>
      </c>
      <c r="D47" s="16">
        <v>107.937</v>
      </c>
      <c r="E47" s="6">
        <f t="shared" si="1"/>
        <v>-7.9502215032812851E-3</v>
      </c>
      <c r="F47" s="16">
        <v>141.626</v>
      </c>
      <c r="G47" s="6">
        <f t="shared" si="2"/>
        <v>-1.6281169688129427E-2</v>
      </c>
    </row>
    <row r="48" spans="1:7" x14ac:dyDescent="0.2">
      <c r="A48" s="9">
        <v>38230</v>
      </c>
      <c r="B48" s="16">
        <v>144.155</v>
      </c>
      <c r="C48" s="6">
        <f t="shared" si="0"/>
        <v>4.1469493913232069E-2</v>
      </c>
      <c r="D48" s="16">
        <v>111.364</v>
      </c>
      <c r="E48" s="6">
        <f t="shared" si="1"/>
        <v>3.1750002316165871E-2</v>
      </c>
      <c r="F48" s="16">
        <v>148.114</v>
      </c>
      <c r="G48" s="6">
        <f t="shared" si="2"/>
        <v>4.5810797452445096E-2</v>
      </c>
    </row>
    <row r="49" spans="1:13" x14ac:dyDescent="0.2">
      <c r="A49" s="9">
        <v>38260</v>
      </c>
      <c r="B49" s="16">
        <v>152.47200000000001</v>
      </c>
      <c r="C49" s="6">
        <f t="shared" si="0"/>
        <v>5.7694842357185028E-2</v>
      </c>
      <c r="D49" s="16">
        <v>115.256</v>
      </c>
      <c r="E49" s="6">
        <f t="shared" si="1"/>
        <v>3.4948457311159808E-2</v>
      </c>
      <c r="F49" s="16">
        <v>155.166</v>
      </c>
      <c r="G49" s="6">
        <f t="shared" si="2"/>
        <v>4.7611974560135994E-2</v>
      </c>
    </row>
    <row r="50" spans="1:13" x14ac:dyDescent="0.2">
      <c r="A50" s="9">
        <v>38289</v>
      </c>
      <c r="B50" s="16">
        <v>156.11500000000001</v>
      </c>
      <c r="C50" s="6">
        <f t="shared" si="0"/>
        <v>2.3892911485387414E-2</v>
      </c>
      <c r="D50" s="16">
        <v>115.223</v>
      </c>
      <c r="E50" s="6">
        <f t="shared" si="1"/>
        <v>-2.8631915041299472E-4</v>
      </c>
      <c r="F50" s="16">
        <v>156.26</v>
      </c>
      <c r="G50" s="6">
        <f t="shared" si="2"/>
        <v>7.0505136434528826E-3</v>
      </c>
    </row>
    <row r="51" spans="1:13" x14ac:dyDescent="0.2">
      <c r="A51" s="9">
        <v>38321</v>
      </c>
      <c r="B51" s="16">
        <v>170.56700000000001</v>
      </c>
      <c r="C51" s="6">
        <f t="shared" si="0"/>
        <v>9.2572782884412064E-2</v>
      </c>
      <c r="D51" s="16">
        <v>120.49</v>
      </c>
      <c r="E51" s="6">
        <f t="shared" si="1"/>
        <v>4.5711359711168686E-2</v>
      </c>
      <c r="F51" s="16">
        <v>164.339</v>
      </c>
      <c r="G51" s="6">
        <f t="shared" si="2"/>
        <v>5.1702291053372651E-2</v>
      </c>
    </row>
    <row r="52" spans="1:13" x14ac:dyDescent="0.2">
      <c r="A52" s="9">
        <v>38352</v>
      </c>
      <c r="B52" s="16">
        <v>178.75899999999999</v>
      </c>
      <c r="C52" s="6">
        <f t="shared" si="0"/>
        <v>4.8028047629377291E-2</v>
      </c>
      <c r="D52" s="16">
        <v>123.471</v>
      </c>
      <c r="E52" s="6">
        <f t="shared" si="1"/>
        <v>2.474064237696072E-2</v>
      </c>
      <c r="F52" s="16">
        <v>169.47800000000001</v>
      </c>
      <c r="G52" s="6">
        <f t="shared" si="2"/>
        <v>3.1270726972903562E-2</v>
      </c>
    </row>
    <row r="53" spans="1:13" x14ac:dyDescent="0.2">
      <c r="A53" s="9">
        <v>38383</v>
      </c>
      <c r="B53" s="16">
        <v>179.21299999999999</v>
      </c>
      <c r="C53" s="6">
        <f t="shared" si="0"/>
        <v>2.5397322652287446E-3</v>
      </c>
      <c r="D53" s="16">
        <v>129.07400000000001</v>
      </c>
      <c r="E53" s="6">
        <f t="shared" si="1"/>
        <v>4.5379076868252488E-2</v>
      </c>
      <c r="F53" s="16">
        <v>171.178</v>
      </c>
      <c r="G53" s="6">
        <f t="shared" si="2"/>
        <v>1.003080045787641E-2</v>
      </c>
    </row>
    <row r="54" spans="1:13" x14ac:dyDescent="0.2">
      <c r="A54" s="9">
        <v>38411</v>
      </c>
      <c r="B54" s="16">
        <v>194.84899999999999</v>
      </c>
      <c r="C54" s="6">
        <f t="shared" si="0"/>
        <v>8.7248134900927976E-2</v>
      </c>
      <c r="D54" s="16">
        <v>137.81899999999999</v>
      </c>
      <c r="E54" s="6">
        <f t="shared" si="1"/>
        <v>6.7751832282256563E-2</v>
      </c>
      <c r="F54" s="16">
        <v>183.24299999999999</v>
      </c>
      <c r="G54" s="6">
        <f t="shared" si="2"/>
        <v>7.0482188131652412E-2</v>
      </c>
    </row>
    <row r="55" spans="1:13" x14ac:dyDescent="0.2">
      <c r="A55" s="9">
        <v>38442</v>
      </c>
      <c r="B55" s="16">
        <v>181.97200000000001</v>
      </c>
      <c r="C55" s="6">
        <f t="shared" si="0"/>
        <v>-6.6087072553618342E-2</v>
      </c>
      <c r="D55" s="16">
        <v>131.45400000000001</v>
      </c>
      <c r="E55" s="6">
        <f t="shared" si="1"/>
        <v>-4.618376276130276E-2</v>
      </c>
      <c r="F55" s="16">
        <v>174.61</v>
      </c>
      <c r="G55" s="6">
        <f t="shared" si="2"/>
        <v>-4.7112304426362717E-2</v>
      </c>
    </row>
    <row r="56" spans="1:13" x14ac:dyDescent="0.2">
      <c r="A56" s="9">
        <v>38471</v>
      </c>
      <c r="B56" s="16">
        <v>177.08699999999999</v>
      </c>
      <c r="C56" s="6">
        <f t="shared" si="0"/>
        <v>-2.6844789308245298E-2</v>
      </c>
      <c r="D56" s="16">
        <v>128.78800000000001</v>
      </c>
      <c r="E56" s="6">
        <f t="shared" si="1"/>
        <v>-2.0280858703424776E-2</v>
      </c>
      <c r="F56" s="16">
        <v>168.268</v>
      </c>
      <c r="G56" s="6">
        <f t="shared" si="2"/>
        <v>-3.632094381765083E-2</v>
      </c>
    </row>
    <row r="57" spans="1:13" x14ac:dyDescent="0.2">
      <c r="A57" s="9">
        <v>38503</v>
      </c>
      <c r="B57" s="16">
        <v>183.251</v>
      </c>
      <c r="C57" s="6">
        <f t="shared" si="0"/>
        <v>3.4807749863061677E-2</v>
      </c>
      <c r="D57" s="16">
        <v>139.33600000000001</v>
      </c>
      <c r="E57" s="6">
        <f t="shared" si="1"/>
        <v>8.1902040562785272E-2</v>
      </c>
      <c r="F57" s="16">
        <v>175.708</v>
      </c>
      <c r="G57" s="6">
        <f t="shared" si="2"/>
        <v>4.4215180545320587E-2</v>
      </c>
    </row>
    <row r="58" spans="1:13" x14ac:dyDescent="0.2">
      <c r="A58" s="9">
        <v>38533</v>
      </c>
      <c r="B58" s="16">
        <v>189.477</v>
      </c>
      <c r="C58" s="6">
        <f t="shared" si="0"/>
        <v>3.3975257979492524E-2</v>
      </c>
      <c r="D58" s="16">
        <v>146.93799999999999</v>
      </c>
      <c r="E58" s="6">
        <f t="shared" si="1"/>
        <v>5.4558764425560957E-2</v>
      </c>
      <c r="F58" s="16">
        <v>182.328</v>
      </c>
      <c r="G58" s="6">
        <f t="shared" si="2"/>
        <v>3.7676144512486687E-2</v>
      </c>
    </row>
    <row r="59" spans="1:13" x14ac:dyDescent="0.2">
      <c r="A59" s="9">
        <v>38562</v>
      </c>
      <c r="B59" s="16">
        <v>202.721</v>
      </c>
      <c r="C59" s="6">
        <f t="shared" si="0"/>
        <v>6.9897665679739429E-2</v>
      </c>
      <c r="D59" s="16">
        <v>156.691</v>
      </c>
      <c r="E59" s="6">
        <f t="shared" si="1"/>
        <v>6.6374933645483303E-2</v>
      </c>
      <c r="F59" s="16">
        <v>194.56399999999999</v>
      </c>
      <c r="G59" s="6">
        <f t="shared" si="2"/>
        <v>6.7109824053354306E-2</v>
      </c>
    </row>
    <row r="60" spans="1:13" x14ac:dyDescent="0.2">
      <c r="A60" s="9">
        <v>38595</v>
      </c>
      <c r="B60" s="16">
        <v>204.45699999999999</v>
      </c>
      <c r="C60" s="6">
        <f t="shared" si="0"/>
        <v>8.5634936686380669E-3</v>
      </c>
      <c r="D60" s="16">
        <v>156.08000000000001</v>
      </c>
      <c r="E60" s="6">
        <f t="shared" si="1"/>
        <v>-3.899394349388241E-3</v>
      </c>
      <c r="F60" s="16">
        <v>197.17099999999999</v>
      </c>
      <c r="G60" s="6">
        <f t="shared" si="2"/>
        <v>1.3399189983758664E-2</v>
      </c>
    </row>
    <row r="61" spans="1:13" x14ac:dyDescent="0.2">
      <c r="A61" s="9">
        <v>38625</v>
      </c>
      <c r="B61" s="16">
        <v>223.495</v>
      </c>
      <c r="C61" s="6">
        <f t="shared" si="0"/>
        <v>9.3114933702441061E-2</v>
      </c>
      <c r="D61" s="16">
        <v>174.03700000000001</v>
      </c>
      <c r="E61" s="6">
        <f t="shared" si="1"/>
        <v>0.11504997437211673</v>
      </c>
      <c r="F61" s="16">
        <v>214.29499999999999</v>
      </c>
      <c r="G61" s="6">
        <f t="shared" si="2"/>
        <v>8.6848471631223667E-2</v>
      </c>
    </row>
    <row r="62" spans="1:13" x14ac:dyDescent="0.2">
      <c r="A62" s="9">
        <v>38656</v>
      </c>
      <c r="B62" s="16">
        <v>208.887</v>
      </c>
      <c r="C62" s="6">
        <f t="shared" si="0"/>
        <v>-6.5361641200026854E-2</v>
      </c>
      <c r="D62" s="16">
        <v>163.73500000000001</v>
      </c>
      <c r="E62" s="6">
        <f t="shared" si="1"/>
        <v>-5.9194309256077715E-2</v>
      </c>
      <c r="F62" s="16">
        <v>202.53399999999999</v>
      </c>
      <c r="G62" s="6">
        <f t="shared" si="2"/>
        <v>-5.488228843416787E-2</v>
      </c>
    </row>
    <row r="63" spans="1:13" x14ac:dyDescent="0.2">
      <c r="A63" s="9">
        <v>38686</v>
      </c>
      <c r="B63" s="16">
        <v>226.167</v>
      </c>
      <c r="C63" s="6">
        <f t="shared" si="0"/>
        <v>8.272415229286656E-2</v>
      </c>
      <c r="D63" s="16">
        <v>180.107</v>
      </c>
      <c r="E63" s="6">
        <f t="shared" si="1"/>
        <v>9.9990838855467556E-2</v>
      </c>
      <c r="F63" s="16">
        <v>217.40600000000001</v>
      </c>
      <c r="G63" s="6">
        <f t="shared" si="2"/>
        <v>7.342964638036098E-2</v>
      </c>
    </row>
    <row r="64" spans="1:13" x14ac:dyDescent="0.2">
      <c r="A64" s="9">
        <v>38716</v>
      </c>
      <c r="B64" s="16">
        <v>239.535</v>
      </c>
      <c r="C64" s="6">
        <f t="shared" si="0"/>
        <v>5.910676623910649E-2</v>
      </c>
      <c r="D64" s="16">
        <v>190.655</v>
      </c>
      <c r="E64" s="6">
        <f t="shared" si="1"/>
        <v>5.8565186250395529E-2</v>
      </c>
      <c r="F64" s="16">
        <v>229.24</v>
      </c>
      <c r="G64" s="6">
        <f t="shared" si="2"/>
        <v>5.4432720348104535E-2</v>
      </c>
      <c r="K64" s="6">
        <f>B64/B4-1</f>
        <v>1.3953500000000001</v>
      </c>
      <c r="L64" s="6">
        <f>D64/D4-1</f>
        <v>0.90654999999999997</v>
      </c>
      <c r="M64" s="6">
        <f>F64/F4-1</f>
        <v>1.2924000000000002</v>
      </c>
    </row>
    <row r="65" spans="1:13" x14ac:dyDescent="0.2">
      <c r="A65" s="9">
        <v>38748</v>
      </c>
      <c r="B65" s="16">
        <v>266.29000000000002</v>
      </c>
      <c r="C65" s="6">
        <f t="shared" si="0"/>
        <v>0.11169557684680753</v>
      </c>
      <c r="D65" s="16">
        <v>205.88499999999999</v>
      </c>
      <c r="E65" s="6">
        <f t="shared" si="1"/>
        <v>7.9882510293461939E-2</v>
      </c>
      <c r="F65" s="16">
        <v>247.804</v>
      </c>
      <c r="G65" s="6">
        <f t="shared" si="2"/>
        <v>8.0980631652416646E-2</v>
      </c>
      <c r="K65" s="6">
        <f t="shared" ref="K65:K128" si="3">B65/B5-1</f>
        <v>1.3408463580583345</v>
      </c>
      <c r="L65" s="6">
        <f t="shared" ref="L65:L128" si="4">D65/D5-1</f>
        <v>0.79268940416380063</v>
      </c>
      <c r="M65" s="6">
        <f t="shared" ref="M65:M128" si="5">F65/F5-1</f>
        <v>1.1770804048355354</v>
      </c>
    </row>
    <row r="66" spans="1:13" x14ac:dyDescent="0.2">
      <c r="A66" s="9">
        <v>38776</v>
      </c>
      <c r="B66" s="16">
        <v>265.97399999999999</v>
      </c>
      <c r="C66" s="6">
        <f t="shared" si="0"/>
        <v>-1.1866761801044845E-3</v>
      </c>
      <c r="D66" s="16">
        <v>209.44399999999999</v>
      </c>
      <c r="E66" s="6">
        <f t="shared" si="1"/>
        <v>1.728634917551064E-2</v>
      </c>
      <c r="F66" s="16">
        <v>247.672</v>
      </c>
      <c r="G66" s="6">
        <f t="shared" si="2"/>
        <v>-5.3267905279985595E-4</v>
      </c>
      <c r="K66" s="6">
        <f t="shared" si="3"/>
        <v>1.5369273471256473</v>
      </c>
      <c r="L66" s="6">
        <f t="shared" si="4"/>
        <v>0.95676221084494917</v>
      </c>
      <c r="M66" s="6">
        <f t="shared" si="5"/>
        <v>1.3343261074458059</v>
      </c>
    </row>
    <row r="67" spans="1:13" x14ac:dyDescent="0.2">
      <c r="A67" s="9">
        <v>38807</v>
      </c>
      <c r="B67" s="16">
        <v>268.31700000000001</v>
      </c>
      <c r="C67" s="6">
        <f t="shared" si="0"/>
        <v>8.8091317196419272E-3</v>
      </c>
      <c r="D67" s="16">
        <v>208.16399999999999</v>
      </c>
      <c r="E67" s="6">
        <f t="shared" si="1"/>
        <v>-6.1114188040717332E-3</v>
      </c>
      <c r="F67" s="16">
        <v>251.178</v>
      </c>
      <c r="G67" s="6">
        <f t="shared" si="2"/>
        <v>1.4155818986401281E-2</v>
      </c>
      <c r="K67" s="6">
        <f t="shared" si="3"/>
        <v>1.8394234737610717</v>
      </c>
      <c r="L67" s="6">
        <f t="shared" si="4"/>
        <v>1.0741729772817856</v>
      </c>
      <c r="M67" s="6">
        <f t="shared" si="5"/>
        <v>1.5681246549291457</v>
      </c>
    </row>
    <row r="68" spans="1:13" x14ac:dyDescent="0.2">
      <c r="A68" s="9">
        <v>38835</v>
      </c>
      <c r="B68" s="16">
        <v>287.42500000000001</v>
      </c>
      <c r="C68" s="6">
        <f t="shared" si="0"/>
        <v>7.1214272670013568E-2</v>
      </c>
      <c r="D68" s="16">
        <v>214.22499999999999</v>
      </c>
      <c r="E68" s="6">
        <f t="shared" si="1"/>
        <v>2.9116465863453955E-2</v>
      </c>
      <c r="F68" s="16">
        <v>264.40600000000001</v>
      </c>
      <c r="G68" s="6">
        <f t="shared" si="2"/>
        <v>5.2663847948466902E-2</v>
      </c>
      <c r="K68" s="6">
        <f t="shared" si="3"/>
        <v>1.8987443900963141</v>
      </c>
      <c r="L68" s="6">
        <f t="shared" si="4"/>
        <v>1.0401603748428632</v>
      </c>
      <c r="M68" s="6">
        <f t="shared" si="5"/>
        <v>1.5813083929669731</v>
      </c>
    </row>
    <row r="69" spans="1:13" x14ac:dyDescent="0.2">
      <c r="A69" s="9">
        <v>38868</v>
      </c>
      <c r="B69" s="16">
        <v>257.30599999999998</v>
      </c>
      <c r="C69" s="6">
        <f t="shared" si="0"/>
        <v>-0.10478907541097682</v>
      </c>
      <c r="D69" s="16">
        <v>188.07400000000001</v>
      </c>
      <c r="E69" s="6">
        <f t="shared" si="1"/>
        <v>-0.12207258723304926</v>
      </c>
      <c r="F69" s="16">
        <v>243.624</v>
      </c>
      <c r="G69" s="6">
        <f t="shared" si="2"/>
        <v>-7.8598821509345496E-2</v>
      </c>
      <c r="K69" s="6">
        <f t="shared" si="3"/>
        <v>1.5652871798450692</v>
      </c>
      <c r="L69" s="6">
        <f t="shared" si="4"/>
        <v>0.69280480999441951</v>
      </c>
      <c r="M69" s="6">
        <f t="shared" si="5"/>
        <v>1.3258105166685761</v>
      </c>
    </row>
    <row r="70" spans="1:13" x14ac:dyDescent="0.2">
      <c r="A70" s="9">
        <v>38898</v>
      </c>
      <c r="B70" s="16">
        <v>256.67700000000002</v>
      </c>
      <c r="C70" s="6">
        <f t="shared" ref="C70:C133" si="6">B70/B69-1</f>
        <v>-2.4445601734898181E-3</v>
      </c>
      <c r="D70" s="16">
        <v>188.465</v>
      </c>
      <c r="E70" s="6">
        <f t="shared" ref="E70:E133" si="7">D70/D69-1</f>
        <v>2.0789689164901759E-3</v>
      </c>
      <c r="F70" s="16">
        <v>243.755</v>
      </c>
      <c r="G70" s="6">
        <f t="shared" ref="G70:G133" si="8">F70/F69-1</f>
        <v>5.3771385413581285E-4</v>
      </c>
      <c r="K70" s="6">
        <f t="shared" si="3"/>
        <v>1.6135792035353176</v>
      </c>
      <c r="L70" s="6">
        <f t="shared" si="4"/>
        <v>0.7303701935436484</v>
      </c>
      <c r="M70" s="6">
        <f t="shared" si="5"/>
        <v>1.3681628291071601</v>
      </c>
    </row>
    <row r="71" spans="1:13" x14ac:dyDescent="0.2">
      <c r="A71" s="9">
        <v>38929</v>
      </c>
      <c r="B71" s="16">
        <v>260.3</v>
      </c>
      <c r="C71" s="6">
        <f t="shared" si="6"/>
        <v>1.4115016148700477E-2</v>
      </c>
      <c r="D71" s="16">
        <v>191.5</v>
      </c>
      <c r="E71" s="6">
        <f t="shared" si="7"/>
        <v>1.610378584883132E-2</v>
      </c>
      <c r="F71" s="16">
        <v>246.27799999999999</v>
      </c>
      <c r="G71" s="6">
        <f t="shared" si="8"/>
        <v>1.0350556911653097E-2</v>
      </c>
      <c r="K71" s="6">
        <f t="shared" si="3"/>
        <v>1.8306092932720017</v>
      </c>
      <c r="L71" s="6">
        <f t="shared" si="4"/>
        <v>0.94071446668355718</v>
      </c>
      <c r="M71" s="6">
        <f t="shared" si="5"/>
        <v>1.5266538082731453</v>
      </c>
    </row>
    <row r="72" spans="1:13" x14ac:dyDescent="0.2">
      <c r="A72" s="9">
        <v>38960</v>
      </c>
      <c r="B72" s="16">
        <v>266.93099999999998</v>
      </c>
      <c r="C72" s="6">
        <f t="shared" si="6"/>
        <v>2.5474452554744342E-2</v>
      </c>
      <c r="D72" s="16">
        <v>195.78</v>
      </c>
      <c r="E72" s="6">
        <f t="shared" si="7"/>
        <v>2.2349869451697035E-2</v>
      </c>
      <c r="F72" s="16">
        <v>253.26499999999999</v>
      </c>
      <c r="G72" s="6">
        <f t="shared" si="8"/>
        <v>2.8370378190500256E-2</v>
      </c>
      <c r="K72" s="6">
        <f t="shared" si="3"/>
        <v>1.9321155134725436</v>
      </c>
      <c r="L72" s="6">
        <f t="shared" si="4"/>
        <v>1.0806852721746338</v>
      </c>
      <c r="M72" s="6">
        <f t="shared" si="5"/>
        <v>1.6160496632648846</v>
      </c>
    </row>
    <row r="73" spans="1:13" x14ac:dyDescent="0.2">
      <c r="A73" s="9">
        <v>38989</v>
      </c>
      <c r="B73" s="16">
        <v>269.154</v>
      </c>
      <c r="C73" s="6">
        <f t="shared" si="6"/>
        <v>8.3279948750800692E-3</v>
      </c>
      <c r="D73" s="16">
        <v>199.483</v>
      </c>
      <c r="E73" s="6">
        <f t="shared" si="7"/>
        <v>1.8914087240780475E-2</v>
      </c>
      <c r="F73" s="16">
        <v>256.89100000000002</v>
      </c>
      <c r="G73" s="6">
        <f t="shared" si="8"/>
        <v>1.4317019722425162E-2</v>
      </c>
      <c r="K73" s="6">
        <f t="shared" si="3"/>
        <v>2.4985052122598592</v>
      </c>
      <c r="L73" s="6">
        <f t="shared" si="4"/>
        <v>1.5151679443211621</v>
      </c>
      <c r="M73" s="6">
        <f t="shared" si="5"/>
        <v>2.0631125843607663</v>
      </c>
    </row>
    <row r="74" spans="1:13" x14ac:dyDescent="0.2">
      <c r="A74" s="9">
        <v>39021</v>
      </c>
      <c r="B74" s="16">
        <v>281.93799999999999</v>
      </c>
      <c r="C74" s="6">
        <f t="shared" si="6"/>
        <v>4.7496971993728376E-2</v>
      </c>
      <c r="D74" s="16">
        <v>207.386</v>
      </c>
      <c r="E74" s="6">
        <f t="shared" si="7"/>
        <v>3.9617411007454306E-2</v>
      </c>
      <c r="F74" s="16">
        <v>265.899</v>
      </c>
      <c r="G74" s="6">
        <f t="shared" si="8"/>
        <v>3.5065455776963628E-2</v>
      </c>
      <c r="K74" s="6">
        <f t="shared" si="3"/>
        <v>2.4506823327825713</v>
      </c>
      <c r="L74" s="6">
        <f t="shared" si="4"/>
        <v>1.4351083191451885</v>
      </c>
      <c r="M74" s="6">
        <f t="shared" si="5"/>
        <v>1.9781926928160214</v>
      </c>
    </row>
    <row r="75" spans="1:13" x14ac:dyDescent="0.2">
      <c r="A75" s="9">
        <v>39051</v>
      </c>
      <c r="B75" s="16">
        <v>302.892</v>
      </c>
      <c r="C75" s="6">
        <f t="shared" si="6"/>
        <v>7.4321304684008549E-2</v>
      </c>
      <c r="D75" s="16">
        <v>214.53</v>
      </c>
      <c r="E75" s="6">
        <f t="shared" si="7"/>
        <v>3.4447841223611997E-2</v>
      </c>
      <c r="F75" s="16">
        <v>283.26499999999999</v>
      </c>
      <c r="G75" s="6">
        <f t="shared" si="8"/>
        <v>6.5310512638257379E-2</v>
      </c>
      <c r="K75" s="6">
        <f t="shared" si="3"/>
        <v>2.356925157100267</v>
      </c>
      <c r="L75" s="6">
        <f t="shared" si="4"/>
        <v>1.2674473909505037</v>
      </c>
      <c r="M75" s="6">
        <f t="shared" si="5"/>
        <v>1.881256802254025</v>
      </c>
    </row>
    <row r="76" spans="1:13" x14ac:dyDescent="0.2">
      <c r="A76" s="9">
        <v>39080</v>
      </c>
      <c r="B76" s="16">
        <v>316.53100000000001</v>
      </c>
      <c r="C76" s="6">
        <f t="shared" si="6"/>
        <v>4.5029251350316324E-2</v>
      </c>
      <c r="D76" s="16">
        <v>225.363</v>
      </c>
      <c r="E76" s="6">
        <f t="shared" si="7"/>
        <v>5.0496434065165685E-2</v>
      </c>
      <c r="F76" s="16">
        <v>294.45299999999997</v>
      </c>
      <c r="G76" s="6">
        <f t="shared" si="8"/>
        <v>3.9496584470372298E-2</v>
      </c>
      <c r="K76" s="6">
        <f t="shared" si="3"/>
        <v>2.2503054885249267</v>
      </c>
      <c r="L76" s="6">
        <f t="shared" si="4"/>
        <v>1.1947236180904524</v>
      </c>
      <c r="M76" s="6">
        <f t="shared" si="5"/>
        <v>1.735636775799918</v>
      </c>
    </row>
    <row r="77" spans="1:13" x14ac:dyDescent="0.2">
      <c r="A77" s="9">
        <v>39113</v>
      </c>
      <c r="B77" s="16">
        <v>313.18900000000002</v>
      </c>
      <c r="C77" s="6">
        <f t="shared" si="6"/>
        <v>-1.0558207568926892E-2</v>
      </c>
      <c r="D77" s="16">
        <v>226.27799999999999</v>
      </c>
      <c r="E77" s="6">
        <f t="shared" si="7"/>
        <v>4.0601163456290834E-3</v>
      </c>
      <c r="F77" s="16">
        <v>293.61099999999999</v>
      </c>
      <c r="G77" s="6">
        <f t="shared" si="8"/>
        <v>-2.8595395530016665E-3</v>
      </c>
      <c r="K77" s="6">
        <f t="shared" si="3"/>
        <v>2.1110150887544576</v>
      </c>
      <c r="L77" s="6">
        <f t="shared" si="4"/>
        <v>1.0610824695316343</v>
      </c>
      <c r="M77" s="6">
        <f t="shared" si="5"/>
        <v>1.6220652455414948</v>
      </c>
    </row>
    <row r="78" spans="1:13" x14ac:dyDescent="0.2">
      <c r="A78" s="9">
        <v>39141</v>
      </c>
      <c r="B78" s="16">
        <v>311.33</v>
      </c>
      <c r="C78" s="6">
        <f t="shared" si="6"/>
        <v>-5.9357129401097497E-3</v>
      </c>
      <c r="D78" s="16">
        <v>221.274</v>
      </c>
      <c r="E78" s="6">
        <f t="shared" si="7"/>
        <v>-2.2114390263304418E-2</v>
      </c>
      <c r="F78" s="16">
        <v>291.61200000000002</v>
      </c>
      <c r="G78" s="6">
        <f t="shared" si="8"/>
        <v>-6.8083280258571799E-3</v>
      </c>
      <c r="K78" s="6">
        <f t="shared" si="3"/>
        <v>2.0432147639854157</v>
      </c>
      <c r="L78" s="6">
        <f t="shared" si="4"/>
        <v>0.99279519439466113</v>
      </c>
      <c r="M78" s="6">
        <f t="shared" si="5"/>
        <v>1.5569458205827424</v>
      </c>
    </row>
    <row r="79" spans="1:13" x14ac:dyDescent="0.2">
      <c r="A79" s="9">
        <v>39171</v>
      </c>
      <c r="B79" s="16">
        <v>323.68200000000002</v>
      </c>
      <c r="C79" s="6">
        <f t="shared" si="6"/>
        <v>3.9674942986541728E-2</v>
      </c>
      <c r="D79" s="16">
        <v>228.291</v>
      </c>
      <c r="E79" s="6">
        <f t="shared" si="7"/>
        <v>3.1711814311667919E-2</v>
      </c>
      <c r="F79" s="16">
        <v>301.06799999999998</v>
      </c>
      <c r="G79" s="6">
        <f t="shared" si="8"/>
        <v>3.24266491090901E-2</v>
      </c>
      <c r="K79" s="6">
        <f t="shared" si="3"/>
        <v>1.9853078164629929</v>
      </c>
      <c r="L79" s="6">
        <f t="shared" si="4"/>
        <v>0.95650608914751922</v>
      </c>
      <c r="M79" s="6">
        <f t="shared" si="5"/>
        <v>1.4996512902261632</v>
      </c>
    </row>
    <row r="80" spans="1:13" x14ac:dyDescent="0.2">
      <c r="A80" s="9">
        <v>39202</v>
      </c>
      <c r="B80" s="16">
        <v>339.03899999999999</v>
      </c>
      <c r="C80" s="6">
        <f t="shared" si="6"/>
        <v>4.744471425658503E-2</v>
      </c>
      <c r="D80" s="16">
        <v>233.23400000000001</v>
      </c>
      <c r="E80" s="6">
        <f t="shared" si="7"/>
        <v>2.1652189530029675E-2</v>
      </c>
      <c r="F80" s="16">
        <v>311.71499999999997</v>
      </c>
      <c r="G80" s="6">
        <f t="shared" si="8"/>
        <v>3.5364103790505697E-2</v>
      </c>
      <c r="K80" s="6">
        <f t="shared" si="3"/>
        <v>2.1070289589442814</v>
      </c>
      <c r="L80" s="6">
        <f t="shared" si="4"/>
        <v>1.0514728518528291</v>
      </c>
      <c r="M80" s="6">
        <f t="shared" si="5"/>
        <v>1.5946627600156487</v>
      </c>
    </row>
    <row r="81" spans="1:13" x14ac:dyDescent="0.2">
      <c r="A81" s="9">
        <v>39233</v>
      </c>
      <c r="B81" s="16">
        <v>355.49599999999998</v>
      </c>
      <c r="C81" s="6">
        <f t="shared" si="6"/>
        <v>4.8540138450148707E-2</v>
      </c>
      <c r="D81" s="16">
        <v>248.02699999999999</v>
      </c>
      <c r="E81" s="6">
        <f t="shared" si="7"/>
        <v>6.3425572600907199E-2</v>
      </c>
      <c r="F81" s="16">
        <v>323.91399999999999</v>
      </c>
      <c r="G81" s="6">
        <f t="shared" si="8"/>
        <v>3.9135107389763224E-2</v>
      </c>
      <c r="K81" s="6">
        <f t="shared" si="3"/>
        <v>2.3114060826230727</v>
      </c>
      <c r="L81" s="6">
        <f t="shared" si="4"/>
        <v>1.2990156093581993</v>
      </c>
      <c r="M81" s="6">
        <f t="shared" si="5"/>
        <v>1.7771357042422578</v>
      </c>
    </row>
    <row r="82" spans="1:13" x14ac:dyDescent="0.2">
      <c r="A82" s="9">
        <v>39262</v>
      </c>
      <c r="B82" s="16">
        <v>372.161</v>
      </c>
      <c r="C82" s="6">
        <f t="shared" si="6"/>
        <v>4.6878164592569327E-2</v>
      </c>
      <c r="D82" s="16">
        <v>258.71199999999999</v>
      </c>
      <c r="E82" s="6">
        <f t="shared" si="7"/>
        <v>4.3079987259451613E-2</v>
      </c>
      <c r="F82" s="16">
        <v>338.87599999999998</v>
      </c>
      <c r="G82" s="6">
        <f t="shared" si="8"/>
        <v>4.6191272992214039E-2</v>
      </c>
      <c r="K82" s="6">
        <f t="shared" si="3"/>
        <v>2.7489020066081067</v>
      </c>
      <c r="L82" s="6">
        <f t="shared" si="4"/>
        <v>1.741406349340906</v>
      </c>
      <c r="M82" s="6">
        <f t="shared" si="5"/>
        <v>2.1059621465560694</v>
      </c>
    </row>
    <row r="83" spans="1:13" x14ac:dyDescent="0.2">
      <c r="A83" s="9">
        <v>39294</v>
      </c>
      <c r="B83" s="16">
        <v>391.79700000000003</v>
      </c>
      <c r="C83" s="6">
        <f t="shared" si="6"/>
        <v>5.2762111021842806E-2</v>
      </c>
      <c r="D83" s="16">
        <v>268.721</v>
      </c>
      <c r="E83" s="6">
        <f t="shared" si="7"/>
        <v>3.868780729150556E-2</v>
      </c>
      <c r="F83" s="16">
        <v>355.15300000000002</v>
      </c>
      <c r="G83" s="6">
        <f t="shared" si="8"/>
        <v>4.8032318606215929E-2</v>
      </c>
      <c r="K83" s="6">
        <f t="shared" si="3"/>
        <v>3.2733876509276527</v>
      </c>
      <c r="L83" s="6">
        <f t="shared" si="4"/>
        <v>2.0607082246546011</v>
      </c>
      <c r="M83" s="6">
        <f t="shared" si="5"/>
        <v>2.4822676955357932</v>
      </c>
    </row>
    <row r="84" spans="1:13" x14ac:dyDescent="0.2">
      <c r="A84" s="9">
        <v>39325</v>
      </c>
      <c r="B84" s="16">
        <v>383.471</v>
      </c>
      <c r="C84" s="6">
        <f t="shared" si="6"/>
        <v>-2.1250800797351754E-2</v>
      </c>
      <c r="D84" s="16">
        <v>264.09100000000001</v>
      </c>
      <c r="E84" s="6">
        <f t="shared" si="7"/>
        <v>-1.7229766188723628E-2</v>
      </c>
      <c r="F84" s="16">
        <v>351.75400000000002</v>
      </c>
      <c r="G84" s="6">
        <f t="shared" si="8"/>
        <v>-9.5705231266524082E-3</v>
      </c>
      <c r="K84" s="6">
        <f t="shared" si="3"/>
        <v>3.119623136092132</v>
      </c>
      <c r="L84" s="6">
        <f t="shared" si="4"/>
        <v>1.963585151270312</v>
      </c>
      <c r="M84" s="6">
        <f t="shared" si="5"/>
        <v>2.4059277477076213</v>
      </c>
    </row>
    <row r="85" spans="1:13" x14ac:dyDescent="0.2">
      <c r="A85" s="9">
        <v>39353</v>
      </c>
      <c r="B85" s="16">
        <v>425.822</v>
      </c>
      <c r="C85" s="6">
        <f t="shared" si="6"/>
        <v>0.1104412067666134</v>
      </c>
      <c r="D85" s="16">
        <v>281.11099999999999</v>
      </c>
      <c r="E85" s="6">
        <f t="shared" si="7"/>
        <v>6.4447482117906185E-2</v>
      </c>
      <c r="F85" s="16">
        <v>381.27300000000002</v>
      </c>
      <c r="G85" s="6">
        <f t="shared" si="8"/>
        <v>8.3919443702132668E-2</v>
      </c>
      <c r="K85" s="6">
        <f t="shared" si="3"/>
        <v>4.1280377658421452</v>
      </c>
      <c r="L85" s="6">
        <f t="shared" si="4"/>
        <v>2.5634641956215853</v>
      </c>
      <c r="M85" s="6">
        <f t="shared" si="5"/>
        <v>3.0199588802783488</v>
      </c>
    </row>
    <row r="86" spans="1:13" x14ac:dyDescent="0.2">
      <c r="A86" s="9">
        <v>39386</v>
      </c>
      <c r="B86" s="16">
        <v>473.31</v>
      </c>
      <c r="C86" s="6">
        <f t="shared" si="6"/>
        <v>0.11152077628680535</v>
      </c>
      <c r="D86" s="16">
        <v>307.14800000000002</v>
      </c>
      <c r="E86" s="6">
        <f t="shared" si="7"/>
        <v>9.2621775739832435E-2</v>
      </c>
      <c r="F86" s="16">
        <v>415.40899999999999</v>
      </c>
      <c r="G86" s="6">
        <f t="shared" si="8"/>
        <v>8.9531647926813562E-2</v>
      </c>
      <c r="K86" s="6">
        <f t="shared" si="3"/>
        <v>4.3521875318037377</v>
      </c>
      <c r="L86" s="6">
        <f t="shared" si="4"/>
        <v>2.6635456052672386</v>
      </c>
      <c r="M86" s="6">
        <f t="shared" si="5"/>
        <v>3.1777359856789431</v>
      </c>
    </row>
    <row r="87" spans="1:13" x14ac:dyDescent="0.2">
      <c r="A87" s="9">
        <v>39416</v>
      </c>
      <c r="B87" s="16">
        <v>439.74900000000002</v>
      </c>
      <c r="C87" s="6">
        <f t="shared" si="6"/>
        <v>-7.0907016543068968E-2</v>
      </c>
      <c r="D87" s="16">
        <v>281.26799999999997</v>
      </c>
      <c r="E87" s="6">
        <f t="shared" si="7"/>
        <v>-8.4259054266998534E-2</v>
      </c>
      <c r="F87" s="16">
        <v>389.81400000000002</v>
      </c>
      <c r="G87" s="6">
        <f t="shared" si="8"/>
        <v>-6.1613975624023487E-2</v>
      </c>
      <c r="K87" s="6">
        <f t="shared" si="3"/>
        <v>3.6524931495254922</v>
      </c>
      <c r="L87" s="6">
        <f t="shared" si="4"/>
        <v>2.1529459241323647</v>
      </c>
      <c r="M87" s="6">
        <f t="shared" si="5"/>
        <v>2.7231163026141112</v>
      </c>
    </row>
    <row r="88" spans="1:13" x14ac:dyDescent="0.2">
      <c r="A88" s="9">
        <v>39447</v>
      </c>
      <c r="B88" s="16">
        <v>441.3</v>
      </c>
      <c r="C88" s="6">
        <f t="shared" si="6"/>
        <v>3.527012000027252E-3</v>
      </c>
      <c r="D88" s="16">
        <v>283.37900000000002</v>
      </c>
      <c r="E88" s="6">
        <f t="shared" si="7"/>
        <v>7.5052974387419535E-3</v>
      </c>
      <c r="F88" s="16">
        <v>392.22800000000001</v>
      </c>
      <c r="G88" s="6">
        <f t="shared" si="8"/>
        <v>6.1926970298655792E-3</v>
      </c>
      <c r="K88" s="6">
        <f t="shared" si="3"/>
        <v>3.8295485636114917</v>
      </c>
      <c r="L88" s="6">
        <f t="shared" si="4"/>
        <v>2.4664521890176032</v>
      </c>
      <c r="M88" s="6">
        <f t="shared" si="5"/>
        <v>2.9305341216554766</v>
      </c>
    </row>
    <row r="89" spans="1:13" x14ac:dyDescent="0.2">
      <c r="A89" s="9">
        <v>39478</v>
      </c>
      <c r="B89" s="16">
        <v>386.22800000000001</v>
      </c>
      <c r="C89" s="6">
        <f t="shared" si="6"/>
        <v>-0.12479492408792203</v>
      </c>
      <c r="D89" s="16">
        <v>244.90799999999999</v>
      </c>
      <c r="E89" s="6">
        <f t="shared" si="7"/>
        <v>-0.13575811898552836</v>
      </c>
      <c r="F89" s="16">
        <v>343.44799999999998</v>
      </c>
      <c r="G89" s="6">
        <f t="shared" si="8"/>
        <v>-0.12436643992779717</v>
      </c>
      <c r="K89" s="6">
        <f t="shared" si="3"/>
        <v>3.2455700655146646</v>
      </c>
      <c r="L89" s="6">
        <f t="shared" si="4"/>
        <v>2.0782031623136672</v>
      </c>
      <c r="M89" s="6">
        <f t="shared" si="5"/>
        <v>2.4619331297186688</v>
      </c>
    </row>
    <row r="90" spans="1:13" x14ac:dyDescent="0.2">
      <c r="A90" s="9">
        <v>39507</v>
      </c>
      <c r="B90" s="16">
        <v>414.73599999999999</v>
      </c>
      <c r="C90" s="6">
        <f t="shared" si="6"/>
        <v>7.3811323881230795E-2</v>
      </c>
      <c r="D90" s="16">
        <v>256.48899999999998</v>
      </c>
      <c r="E90" s="6">
        <f t="shared" si="7"/>
        <v>4.7287144560406391E-2</v>
      </c>
      <c r="F90" s="16">
        <v>364.44299999999998</v>
      </c>
      <c r="G90" s="6">
        <f t="shared" si="8"/>
        <v>6.1130069180778568E-2</v>
      </c>
      <c r="K90" s="6">
        <f t="shared" si="3"/>
        <v>3.6907347086500177</v>
      </c>
      <c r="L90" s="6">
        <f t="shared" si="4"/>
        <v>2.3302907150369396</v>
      </c>
      <c r="M90" s="6">
        <f t="shared" si="5"/>
        <v>2.7830013390493784</v>
      </c>
    </row>
    <row r="91" spans="1:13" x14ac:dyDescent="0.2">
      <c r="A91" s="9">
        <v>39538</v>
      </c>
      <c r="B91" s="16">
        <v>392.78899999999999</v>
      </c>
      <c r="C91" s="6">
        <f t="shared" si="6"/>
        <v>-5.291800084873266E-2</v>
      </c>
      <c r="D91" s="16">
        <v>232.72800000000001</v>
      </c>
      <c r="E91" s="6">
        <f t="shared" si="7"/>
        <v>-9.2639450424774394E-2</v>
      </c>
      <c r="F91" s="16">
        <v>349.06299999999999</v>
      </c>
      <c r="G91" s="6">
        <f t="shared" si="8"/>
        <v>-4.220138677378904E-2</v>
      </c>
      <c r="K91" s="6">
        <f t="shared" si="3"/>
        <v>3.5731101046675438</v>
      </c>
      <c r="L91" s="6">
        <f t="shared" si="4"/>
        <v>2.1492713027239883</v>
      </c>
      <c r="M91" s="6">
        <f t="shared" si="5"/>
        <v>2.7320966534801667</v>
      </c>
    </row>
    <row r="92" spans="1:13" x14ac:dyDescent="0.2">
      <c r="A92" s="9">
        <v>39568</v>
      </c>
      <c r="B92" s="16">
        <v>424.66500000000002</v>
      </c>
      <c r="C92" s="6">
        <f t="shared" si="6"/>
        <v>8.1152985445111847E-2</v>
      </c>
      <c r="D92" s="16">
        <v>256.084</v>
      </c>
      <c r="E92" s="6">
        <f t="shared" si="7"/>
        <v>0.10035749888281598</v>
      </c>
      <c r="F92" s="16">
        <v>374.34300000000002</v>
      </c>
      <c r="G92" s="6">
        <f t="shared" si="8"/>
        <v>7.2422456691199066E-2</v>
      </c>
      <c r="K92" s="6">
        <f t="shared" si="3"/>
        <v>3.540463385687862</v>
      </c>
      <c r="L92" s="6">
        <f t="shared" si="4"/>
        <v>2.2546293354345917</v>
      </c>
      <c r="M92" s="6">
        <f t="shared" si="5"/>
        <v>2.8140276518354748</v>
      </c>
    </row>
    <row r="93" spans="1:13" x14ac:dyDescent="0.2">
      <c r="A93" s="9">
        <v>39598</v>
      </c>
      <c r="B93" s="16">
        <v>432.54399999999998</v>
      </c>
      <c r="C93" s="6">
        <f t="shared" si="6"/>
        <v>1.8553448011962237E-2</v>
      </c>
      <c r="D93" s="16">
        <v>261.31299999999999</v>
      </c>
      <c r="E93" s="6">
        <f t="shared" si="7"/>
        <v>2.0419081238968406E-2</v>
      </c>
      <c r="F93" s="16">
        <v>381.274</v>
      </c>
      <c r="G93" s="6">
        <f t="shared" si="8"/>
        <v>1.8515105130855858E-2</v>
      </c>
      <c r="K93" s="6">
        <f t="shared" si="3"/>
        <v>3.3161171868763475</v>
      </c>
      <c r="L93" s="6">
        <f t="shared" si="4"/>
        <v>2.2665349950623148</v>
      </c>
      <c r="M93" s="6">
        <f t="shared" si="5"/>
        <v>2.5909959971744763</v>
      </c>
    </row>
    <row r="94" spans="1:13" x14ac:dyDescent="0.2">
      <c r="A94" s="9">
        <v>39629</v>
      </c>
      <c r="B94" s="16">
        <v>389.39600000000002</v>
      </c>
      <c r="C94" s="6">
        <f t="shared" si="6"/>
        <v>-9.9754013464526059E-2</v>
      </c>
      <c r="D94" s="16">
        <v>232.036</v>
      </c>
      <c r="E94" s="6">
        <f t="shared" si="7"/>
        <v>-0.11203805398124089</v>
      </c>
      <c r="F94" s="16">
        <v>343.61</v>
      </c>
      <c r="G94" s="6">
        <f t="shared" si="8"/>
        <v>-9.8784601100520897E-2</v>
      </c>
      <c r="K94" s="6">
        <f t="shared" si="3"/>
        <v>2.6771202205917071</v>
      </c>
      <c r="L94" s="6">
        <f t="shared" si="4"/>
        <v>1.6800803899373973</v>
      </c>
      <c r="M94" s="6">
        <f t="shared" si="5"/>
        <v>2.1031617733385111</v>
      </c>
    </row>
    <row r="95" spans="1:13" x14ac:dyDescent="0.2">
      <c r="A95" s="9">
        <v>39660</v>
      </c>
      <c r="B95" s="16">
        <v>374.70800000000003</v>
      </c>
      <c r="C95" s="6">
        <f t="shared" si="6"/>
        <v>-3.7719956034473867E-2</v>
      </c>
      <c r="D95" s="16">
        <v>225.47300000000001</v>
      </c>
      <c r="E95" s="6">
        <f t="shared" si="7"/>
        <v>-2.8284404144184427E-2</v>
      </c>
      <c r="F95" s="16">
        <v>326.09399999999999</v>
      </c>
      <c r="G95" s="6">
        <f t="shared" si="8"/>
        <v>-5.0976397660137951E-2</v>
      </c>
      <c r="K95" s="6">
        <f t="shared" si="3"/>
        <v>2.3312707811027544</v>
      </c>
      <c r="L95" s="6">
        <f t="shared" si="4"/>
        <v>1.4031484481582539</v>
      </c>
      <c r="M95" s="6">
        <f t="shared" si="5"/>
        <v>1.7721538356909683</v>
      </c>
    </row>
    <row r="96" spans="1:13" x14ac:dyDescent="0.2">
      <c r="A96" s="9">
        <v>39689</v>
      </c>
      <c r="B96" s="16">
        <v>344.77800000000002</v>
      </c>
      <c r="C96" s="6">
        <f t="shared" si="6"/>
        <v>-7.9875529745828788E-2</v>
      </c>
      <c r="D96" s="16">
        <v>219.864</v>
      </c>
      <c r="E96" s="6">
        <f t="shared" si="7"/>
        <v>-2.4876592762769878E-2</v>
      </c>
      <c r="F96" s="16">
        <v>310.32100000000003</v>
      </c>
      <c r="G96" s="6">
        <f t="shared" si="8"/>
        <v>-4.8369488552380546E-2</v>
      </c>
      <c r="K96" s="6">
        <f t="shared" si="3"/>
        <v>1.8729345299102569</v>
      </c>
      <c r="L96" s="6">
        <f t="shared" si="4"/>
        <v>1.1424228250701591</v>
      </c>
      <c r="M96" s="6">
        <f t="shared" si="5"/>
        <v>1.4725590808407567</v>
      </c>
    </row>
    <row r="97" spans="1:13" x14ac:dyDescent="0.2">
      <c r="A97" s="9">
        <v>39721</v>
      </c>
      <c r="B97" s="16">
        <v>284.44099999999997</v>
      </c>
      <c r="C97" s="6">
        <f t="shared" si="6"/>
        <v>-0.17500246535451813</v>
      </c>
      <c r="D97" s="16">
        <v>190.11699999999999</v>
      </c>
      <c r="E97" s="6">
        <f t="shared" si="7"/>
        <v>-0.13529727467889252</v>
      </c>
      <c r="F97" s="16">
        <v>271.89999999999998</v>
      </c>
      <c r="G97" s="6">
        <f t="shared" si="8"/>
        <v>-0.12381050589550835</v>
      </c>
      <c r="K97" s="6">
        <f t="shared" si="3"/>
        <v>1.3530273073964079</v>
      </c>
      <c r="L97" s="6">
        <f t="shared" si="4"/>
        <v>0.95081832640705954</v>
      </c>
      <c r="M97" s="6">
        <f t="shared" si="5"/>
        <v>1.18988096196904</v>
      </c>
    </row>
    <row r="98" spans="1:13" x14ac:dyDescent="0.2">
      <c r="A98" s="9">
        <v>39752</v>
      </c>
      <c r="B98" s="16">
        <v>206.596</v>
      </c>
      <c r="C98" s="6">
        <f t="shared" si="6"/>
        <v>-0.27367714218414352</v>
      </c>
      <c r="D98" s="16">
        <v>152.96100000000001</v>
      </c>
      <c r="E98" s="6">
        <f t="shared" si="7"/>
        <v>-0.19543754635303512</v>
      </c>
      <c r="F98" s="16">
        <v>211.227</v>
      </c>
      <c r="G98" s="6">
        <f t="shared" si="8"/>
        <v>-0.22314453843324744</v>
      </c>
      <c r="K98" s="6">
        <f t="shared" si="3"/>
        <v>0.57504879238838735</v>
      </c>
      <c r="L98" s="6">
        <f t="shared" si="4"/>
        <v>0.44394098156381867</v>
      </c>
      <c r="M98" s="6">
        <f t="shared" si="5"/>
        <v>0.56159066713981542</v>
      </c>
    </row>
    <row r="99" spans="1:13" x14ac:dyDescent="0.2">
      <c r="A99" s="9">
        <v>39780</v>
      </c>
      <c r="B99" s="16">
        <v>191.04400000000001</v>
      </c>
      <c r="C99" s="6">
        <f t="shared" si="6"/>
        <v>-7.5277352901314654E-2</v>
      </c>
      <c r="D99" s="16">
        <v>141.352</v>
      </c>
      <c r="E99" s="6">
        <f t="shared" si="7"/>
        <v>-7.589516281928077E-2</v>
      </c>
      <c r="F99" s="16">
        <v>202.78800000000001</v>
      </c>
      <c r="G99" s="6">
        <f t="shared" si="8"/>
        <v>-3.9952278827990684E-2</v>
      </c>
      <c r="K99" s="6">
        <f t="shared" si="3"/>
        <v>0.43897442077671656</v>
      </c>
      <c r="L99" s="6">
        <f t="shared" si="4"/>
        <v>0.35936297891983382</v>
      </c>
      <c r="M99" s="6">
        <f t="shared" si="5"/>
        <v>0.48502801069166268</v>
      </c>
    </row>
    <row r="100" spans="1:13" x14ac:dyDescent="0.2">
      <c r="A100" s="9">
        <v>39813</v>
      </c>
      <c r="B100" s="16">
        <v>205.94399999999999</v>
      </c>
      <c r="C100" s="6">
        <f t="shared" si="6"/>
        <v>7.7992504344548852E-2</v>
      </c>
      <c r="D100" s="16">
        <v>139.096</v>
      </c>
      <c r="E100" s="6">
        <f t="shared" si="7"/>
        <v>-1.5960156205784171E-2</v>
      </c>
      <c r="F100" s="16">
        <v>212.11</v>
      </c>
      <c r="G100" s="6">
        <f t="shared" si="8"/>
        <v>4.596918949839246E-2</v>
      </c>
      <c r="K100" s="6">
        <f t="shared" si="3"/>
        <v>0.44646958427274042</v>
      </c>
      <c r="L100" s="6">
        <f t="shared" si="4"/>
        <v>0.31253597546591183</v>
      </c>
      <c r="M100" s="6">
        <f t="shared" si="5"/>
        <v>0.45276841730363571</v>
      </c>
    </row>
    <row r="101" spans="1:13" x14ac:dyDescent="0.2">
      <c r="A101" s="9">
        <v>39843</v>
      </c>
      <c r="B101" s="16">
        <v>192.64400000000001</v>
      </c>
      <c r="C101" s="6">
        <f t="shared" si="6"/>
        <v>-6.4580662704424419E-2</v>
      </c>
      <c r="D101" s="16">
        <v>141.13499999999999</v>
      </c>
      <c r="E101" s="6">
        <f t="shared" si="7"/>
        <v>1.4658940587795488E-2</v>
      </c>
      <c r="F101" s="16">
        <v>205.83500000000001</v>
      </c>
      <c r="G101" s="6">
        <f t="shared" si="8"/>
        <v>-2.9583706567347101E-2</v>
      </c>
      <c r="K101" s="6">
        <f t="shared" si="3"/>
        <v>0.30739943942612458</v>
      </c>
      <c r="L101" s="6">
        <f t="shared" si="4"/>
        <v>0.26741022118052737</v>
      </c>
      <c r="M101" s="6">
        <f t="shared" si="5"/>
        <v>0.359328772189349</v>
      </c>
    </row>
    <row r="102" spans="1:13" x14ac:dyDescent="0.2">
      <c r="A102" s="9">
        <v>39871</v>
      </c>
      <c r="B102" s="16">
        <v>181.77699999999999</v>
      </c>
      <c r="C102" s="6">
        <f t="shared" si="6"/>
        <v>-5.6409750628101718E-2</v>
      </c>
      <c r="D102" s="16">
        <v>134.374</v>
      </c>
      <c r="E102" s="6">
        <f t="shared" si="7"/>
        <v>-4.7904488610195917E-2</v>
      </c>
      <c r="F102" s="16">
        <v>199.97300000000001</v>
      </c>
      <c r="G102" s="6">
        <f t="shared" si="8"/>
        <v>-2.8479121626545534E-2</v>
      </c>
      <c r="K102" s="6">
        <f t="shared" si="3"/>
        <v>0.17955822615602246</v>
      </c>
      <c r="L102" s="6">
        <f t="shared" si="4"/>
        <v>0.15396968525913524</v>
      </c>
      <c r="M102" s="6">
        <f t="shared" si="5"/>
        <v>0.27200386741385785</v>
      </c>
    </row>
    <row r="103" spans="1:13" x14ac:dyDescent="0.2">
      <c r="A103" s="9">
        <v>39903</v>
      </c>
      <c r="B103" s="16">
        <v>207.9</v>
      </c>
      <c r="C103" s="6">
        <f t="shared" si="6"/>
        <v>0.14370905009984769</v>
      </c>
      <c r="D103" s="16">
        <v>147.011</v>
      </c>
      <c r="E103" s="6">
        <f t="shared" si="7"/>
        <v>9.4043490556208864E-2</v>
      </c>
      <c r="F103" s="16">
        <v>220.892</v>
      </c>
      <c r="G103" s="6">
        <f t="shared" si="8"/>
        <v>0.10460912223150109</v>
      </c>
      <c r="K103" s="6">
        <f t="shared" si="3"/>
        <v>0.33241899097620986</v>
      </c>
      <c r="L103" s="6">
        <f t="shared" si="4"/>
        <v>0.23326202759951342</v>
      </c>
      <c r="M103" s="6">
        <f t="shared" si="5"/>
        <v>0.40776241157351345</v>
      </c>
    </row>
    <row r="104" spans="1:13" x14ac:dyDescent="0.2">
      <c r="A104" s="9">
        <v>39933</v>
      </c>
      <c r="B104" s="16">
        <v>242.49600000000001</v>
      </c>
      <c r="C104" s="6">
        <f t="shared" si="6"/>
        <v>0.16640692640692634</v>
      </c>
      <c r="D104" s="16">
        <v>171.81200000000001</v>
      </c>
      <c r="E104" s="6">
        <f t="shared" si="7"/>
        <v>0.16870166178041113</v>
      </c>
      <c r="F104" s="16">
        <v>247.822</v>
      </c>
      <c r="G104" s="6">
        <f t="shared" si="8"/>
        <v>0.12191478188435978</v>
      </c>
      <c r="K104" s="6">
        <f t="shared" si="3"/>
        <v>0.69274585357681362</v>
      </c>
      <c r="L104" s="6">
        <f t="shared" si="4"/>
        <v>0.53134219275025196</v>
      </c>
      <c r="M104" s="6">
        <f t="shared" si="5"/>
        <v>0.67653465748420349</v>
      </c>
    </row>
    <row r="105" spans="1:13" x14ac:dyDescent="0.2">
      <c r="A105" s="9">
        <v>39962</v>
      </c>
      <c r="B105" s="16">
        <v>283.93099999999998</v>
      </c>
      <c r="C105" s="6">
        <f t="shared" si="6"/>
        <v>0.17086879783584052</v>
      </c>
      <c r="D105" s="16">
        <v>188.328</v>
      </c>
      <c r="E105" s="6">
        <f t="shared" si="7"/>
        <v>9.612832631015289E-2</v>
      </c>
      <c r="F105" s="16">
        <v>278.733</v>
      </c>
      <c r="G105" s="6">
        <f t="shared" si="8"/>
        <v>0.12473065345288159</v>
      </c>
      <c r="K105" s="6">
        <f t="shared" si="3"/>
        <v>1.0223293779113662</v>
      </c>
      <c r="L105" s="6">
        <f t="shared" si="4"/>
        <v>0.74473091781621448</v>
      </c>
      <c r="M105" s="6">
        <f t="shared" si="5"/>
        <v>0.93134055334982446</v>
      </c>
    </row>
    <row r="106" spans="1:13" x14ac:dyDescent="0.2">
      <c r="A106" s="9">
        <v>39994</v>
      </c>
      <c r="B106" s="16">
        <v>280.10599999999999</v>
      </c>
      <c r="C106" s="6">
        <f t="shared" si="6"/>
        <v>-1.3471582884574063E-2</v>
      </c>
      <c r="D106" s="16">
        <v>187.48599999999999</v>
      </c>
      <c r="E106" s="6">
        <f t="shared" si="7"/>
        <v>-4.4709230703878777E-3</v>
      </c>
      <c r="F106" s="16">
        <v>274.94600000000003</v>
      </c>
      <c r="G106" s="6">
        <f t="shared" si="8"/>
        <v>-1.3586478816645209E-2</v>
      </c>
      <c r="K106" s="6">
        <f t="shared" si="3"/>
        <v>0.98662373400663839</v>
      </c>
      <c r="L106" s="6">
        <f t="shared" si="4"/>
        <v>0.72318523556552239</v>
      </c>
      <c r="M106" s="6">
        <f t="shared" si="5"/>
        <v>0.90974508578176039</v>
      </c>
    </row>
    <row r="107" spans="1:13" x14ac:dyDescent="0.2">
      <c r="A107" s="9">
        <v>40025</v>
      </c>
      <c r="B107" s="16">
        <v>311.60300000000001</v>
      </c>
      <c r="C107" s="6">
        <f t="shared" si="6"/>
        <v>0.11244671660014438</v>
      </c>
      <c r="D107" s="16">
        <v>206.34700000000001</v>
      </c>
      <c r="E107" s="6">
        <f t="shared" si="7"/>
        <v>0.10059951143018697</v>
      </c>
      <c r="F107" s="16">
        <v>302.01400000000001</v>
      </c>
      <c r="G107" s="6">
        <f t="shared" si="8"/>
        <v>9.8448422599346719E-2</v>
      </c>
      <c r="K107" s="6">
        <f t="shared" si="3"/>
        <v>1.2512227720983997</v>
      </c>
      <c r="L107" s="6">
        <f t="shared" si="4"/>
        <v>0.91173554944087765</v>
      </c>
      <c r="M107" s="6">
        <f t="shared" si="5"/>
        <v>1.1324756753703418</v>
      </c>
    </row>
    <row r="108" spans="1:13" x14ac:dyDescent="0.2">
      <c r="A108" s="9">
        <v>40056</v>
      </c>
      <c r="B108" s="16">
        <v>310.488</v>
      </c>
      <c r="C108" s="6">
        <f t="shared" si="6"/>
        <v>-3.5782710692773279E-3</v>
      </c>
      <c r="D108" s="16">
        <v>203.13</v>
      </c>
      <c r="E108" s="6">
        <f t="shared" si="7"/>
        <v>-1.5590243618758715E-2</v>
      </c>
      <c r="F108" s="16">
        <v>302.16000000000003</v>
      </c>
      <c r="G108" s="6">
        <f t="shared" si="8"/>
        <v>4.8342129835043934E-4</v>
      </c>
      <c r="K108" s="6">
        <f t="shared" si="3"/>
        <v>1.1538482883007872</v>
      </c>
      <c r="L108" s="6">
        <f t="shared" si="4"/>
        <v>0.82401853381703227</v>
      </c>
      <c r="M108" s="6">
        <f t="shared" si="5"/>
        <v>1.0400502315783791</v>
      </c>
    </row>
    <row r="109" spans="1:13" x14ac:dyDescent="0.2">
      <c r="A109" s="9">
        <v>40086</v>
      </c>
      <c r="B109" s="16">
        <v>338.67099999999999</v>
      </c>
      <c r="C109" s="6">
        <f t="shared" si="6"/>
        <v>9.0770013655922188E-2</v>
      </c>
      <c r="D109" s="16">
        <v>217.52799999999999</v>
      </c>
      <c r="E109" s="6">
        <f t="shared" si="7"/>
        <v>7.088071678235619E-2</v>
      </c>
      <c r="F109" s="16">
        <v>321.19400000000002</v>
      </c>
      <c r="G109" s="6">
        <f t="shared" si="8"/>
        <v>6.2993116229812074E-2</v>
      </c>
      <c r="K109" s="6">
        <f t="shared" si="3"/>
        <v>1.2212012697413295</v>
      </c>
      <c r="L109" s="6">
        <f t="shared" si="4"/>
        <v>0.8873464288193238</v>
      </c>
      <c r="M109" s="6">
        <f t="shared" si="5"/>
        <v>1.0700024489901141</v>
      </c>
    </row>
    <row r="110" spans="1:13" x14ac:dyDescent="0.2">
      <c r="A110" s="9">
        <v>40116</v>
      </c>
      <c r="B110" s="16">
        <v>339.09</v>
      </c>
      <c r="C110" s="6">
        <f t="shared" si="6"/>
        <v>1.2371888942366294E-3</v>
      </c>
      <c r="D110" s="16">
        <v>215.768</v>
      </c>
      <c r="E110" s="6">
        <f t="shared" si="7"/>
        <v>-8.0909124342612992E-3</v>
      </c>
      <c r="F110" s="16">
        <v>319.93299999999999</v>
      </c>
      <c r="G110" s="6">
        <f t="shared" si="8"/>
        <v>-3.9259762012989752E-3</v>
      </c>
      <c r="K110" s="6">
        <f t="shared" si="3"/>
        <v>1.1720526534926172</v>
      </c>
      <c r="L110" s="6">
        <f t="shared" si="4"/>
        <v>0.87261223887591899</v>
      </c>
      <c r="M110" s="6">
        <f t="shared" si="5"/>
        <v>1.0474401638295148</v>
      </c>
    </row>
    <row r="111" spans="1:13" x14ac:dyDescent="0.2">
      <c r="A111" s="9">
        <v>40147</v>
      </c>
      <c r="B111" s="16">
        <v>353.65499999999997</v>
      </c>
      <c r="C111" s="6">
        <f t="shared" si="6"/>
        <v>4.2953198265947012E-2</v>
      </c>
      <c r="D111" s="16">
        <v>221.154</v>
      </c>
      <c r="E111" s="6">
        <f t="shared" si="7"/>
        <v>2.4961996218160198E-2</v>
      </c>
      <c r="F111" s="16">
        <v>330.43200000000002</v>
      </c>
      <c r="G111" s="6">
        <f t="shared" si="8"/>
        <v>3.2816245901485797E-2</v>
      </c>
      <c r="K111" s="6">
        <f t="shared" si="3"/>
        <v>1.0734081035604777</v>
      </c>
      <c r="L111" s="6">
        <f t="shared" si="4"/>
        <v>0.83545522449995846</v>
      </c>
      <c r="M111" s="6">
        <f t="shared" si="5"/>
        <v>1.0106730599553364</v>
      </c>
    </row>
    <row r="112" spans="1:13" x14ac:dyDescent="0.2">
      <c r="A112" s="9">
        <v>40178</v>
      </c>
      <c r="B112" s="16">
        <v>367.62200000000001</v>
      </c>
      <c r="C112" s="6">
        <f t="shared" si="6"/>
        <v>3.9493291484639093E-2</v>
      </c>
      <c r="D112" s="16">
        <v>240.559</v>
      </c>
      <c r="E112" s="6">
        <f t="shared" si="7"/>
        <v>8.7744286786583192E-2</v>
      </c>
      <c r="F112" s="16">
        <v>344.23599999999999</v>
      </c>
      <c r="G112" s="6">
        <f t="shared" si="8"/>
        <v>4.177561495254678E-2</v>
      </c>
      <c r="K112" s="6">
        <f t="shared" si="3"/>
        <v>1.0565230282111671</v>
      </c>
      <c r="L112" s="6">
        <f t="shared" si="4"/>
        <v>0.94830365024985608</v>
      </c>
      <c r="M112" s="6">
        <f t="shared" si="5"/>
        <v>1.0311544861279929</v>
      </c>
    </row>
    <row r="113" spans="1:13" x14ac:dyDescent="0.2">
      <c r="A113" s="9">
        <v>40207</v>
      </c>
      <c r="B113" s="16">
        <v>347.11900000000003</v>
      </c>
      <c r="C113" s="6">
        <f t="shared" si="6"/>
        <v>-5.5771961416890115E-2</v>
      </c>
      <c r="D113" s="16">
        <v>234.46299999999999</v>
      </c>
      <c r="E113" s="6">
        <f t="shared" si="7"/>
        <v>-2.5340976641904933E-2</v>
      </c>
      <c r="F113" s="16">
        <v>329.11</v>
      </c>
      <c r="G113" s="6">
        <f t="shared" si="8"/>
        <v>-4.3940784810420741E-2</v>
      </c>
      <c r="K113" s="6">
        <f t="shared" si="3"/>
        <v>0.93690747881013126</v>
      </c>
      <c r="L113" s="6">
        <f t="shared" si="4"/>
        <v>0.81650061205200086</v>
      </c>
      <c r="M113" s="6">
        <f t="shared" si="5"/>
        <v>0.92261856079636417</v>
      </c>
    </row>
    <row r="114" spans="1:13" x14ac:dyDescent="0.2">
      <c r="A114" s="9">
        <v>40235</v>
      </c>
      <c r="B114" s="16">
        <v>348.34</v>
      </c>
      <c r="C114" s="6">
        <f t="shared" si="6"/>
        <v>3.5175256900370488E-3</v>
      </c>
      <c r="D114" s="16">
        <v>239.642</v>
      </c>
      <c r="E114" s="6">
        <f t="shared" si="7"/>
        <v>2.2088773068671852E-2</v>
      </c>
      <c r="F114" s="16">
        <v>328.55500000000001</v>
      </c>
      <c r="G114" s="6">
        <f t="shared" si="8"/>
        <v>-1.6863662605207663E-3</v>
      </c>
      <c r="K114" s="6">
        <f t="shared" si="3"/>
        <v>0.78774332944998426</v>
      </c>
      <c r="L114" s="6">
        <f t="shared" si="4"/>
        <v>0.73881685398965313</v>
      </c>
      <c r="M114" s="6">
        <f t="shared" si="5"/>
        <v>0.79300164262754924</v>
      </c>
    </row>
    <row r="115" spans="1:13" x14ac:dyDescent="0.2">
      <c r="A115" s="9">
        <v>40268</v>
      </c>
      <c r="B115" s="16">
        <v>376.46300000000002</v>
      </c>
      <c r="C115" s="6">
        <f t="shared" si="6"/>
        <v>8.0734340012631467E-2</v>
      </c>
      <c r="D115" s="16">
        <v>261.209</v>
      </c>
      <c r="E115" s="6">
        <f t="shared" si="7"/>
        <v>8.9996745144841128E-2</v>
      </c>
      <c r="F115" s="16">
        <v>349.01400000000001</v>
      </c>
      <c r="G115" s="6">
        <f t="shared" si="8"/>
        <v>6.2269635220891573E-2</v>
      </c>
      <c r="K115" s="6">
        <f t="shared" si="3"/>
        <v>1.0687962983316113</v>
      </c>
      <c r="L115" s="6">
        <f t="shared" si="4"/>
        <v>0.98707532673026299</v>
      </c>
      <c r="M115" s="6">
        <f t="shared" si="5"/>
        <v>0.99882022793654412</v>
      </c>
    </row>
    <row r="116" spans="1:13" x14ac:dyDescent="0.2">
      <c r="A116" s="9">
        <v>40298</v>
      </c>
      <c r="B116" s="16">
        <v>381.024</v>
      </c>
      <c r="C116" s="6">
        <f t="shared" si="6"/>
        <v>1.2115400451040204E-2</v>
      </c>
      <c r="D116" s="16">
        <v>269.036</v>
      </c>
      <c r="E116" s="6">
        <f t="shared" si="7"/>
        <v>2.9964511176873598E-2</v>
      </c>
      <c r="F116" s="16">
        <v>349.36500000000001</v>
      </c>
      <c r="G116" s="6">
        <f t="shared" si="8"/>
        <v>1.0056903161477226E-3</v>
      </c>
      <c r="K116" s="6">
        <f t="shared" si="3"/>
        <v>1.1516203899778077</v>
      </c>
      <c r="L116" s="6">
        <f t="shared" si="4"/>
        <v>1.088983445662639</v>
      </c>
      <c r="M116" s="6">
        <f t="shared" si="5"/>
        <v>1.0762414719376232</v>
      </c>
    </row>
    <row r="117" spans="1:13" x14ac:dyDescent="0.2">
      <c r="A117" s="9">
        <v>40329</v>
      </c>
      <c r="B117" s="16">
        <v>347.51</v>
      </c>
      <c r="C117" s="6">
        <f t="shared" si="6"/>
        <v>-8.7957713949777472E-2</v>
      </c>
      <c r="D117" s="16">
        <v>265.89</v>
      </c>
      <c r="E117" s="6">
        <f t="shared" si="7"/>
        <v>-1.1693602343180842E-2</v>
      </c>
      <c r="F117" s="16">
        <v>331.14499999999998</v>
      </c>
      <c r="G117" s="6">
        <f t="shared" si="8"/>
        <v>-5.2151761052194767E-2</v>
      </c>
      <c r="K117" s="6">
        <f t="shared" si="3"/>
        <v>0.89636072927296429</v>
      </c>
      <c r="L117" s="6">
        <f t="shared" si="4"/>
        <v>0.90826491359017014</v>
      </c>
      <c r="M117" s="6">
        <f t="shared" si="5"/>
        <v>0.88463245839688565</v>
      </c>
    </row>
    <row r="118" spans="1:13" x14ac:dyDescent="0.2">
      <c r="A118" s="9">
        <v>40359</v>
      </c>
      <c r="B118" s="16">
        <v>344.95600000000002</v>
      </c>
      <c r="C118" s="6">
        <f t="shared" si="6"/>
        <v>-7.3494287934159352E-3</v>
      </c>
      <c r="D118" s="16">
        <v>264.39800000000002</v>
      </c>
      <c r="E118" s="6">
        <f t="shared" si="7"/>
        <v>-5.611343036593941E-3</v>
      </c>
      <c r="F118" s="16">
        <v>329.43400000000003</v>
      </c>
      <c r="G118" s="6">
        <f t="shared" si="8"/>
        <v>-5.1669208352834728E-3</v>
      </c>
      <c r="K118" s="6">
        <f t="shared" si="3"/>
        <v>0.82056925114921597</v>
      </c>
      <c r="L118" s="6">
        <f t="shared" si="4"/>
        <v>0.79938477453075474</v>
      </c>
      <c r="M118" s="6">
        <f t="shared" si="5"/>
        <v>0.80682067482778308</v>
      </c>
    </row>
    <row r="119" spans="1:13" x14ac:dyDescent="0.2">
      <c r="A119" s="9">
        <v>40389</v>
      </c>
      <c r="B119" s="16">
        <v>373.68200000000002</v>
      </c>
      <c r="C119" s="6">
        <f t="shared" si="6"/>
        <v>8.3274388617678774E-2</v>
      </c>
      <c r="D119" s="16">
        <v>269.29000000000002</v>
      </c>
      <c r="E119" s="6">
        <f t="shared" si="7"/>
        <v>1.8502409246665907E-2</v>
      </c>
      <c r="F119" s="16">
        <v>349.74799999999999</v>
      </c>
      <c r="G119" s="6">
        <f t="shared" si="8"/>
        <v>6.166333772470356E-2</v>
      </c>
      <c r="K119" s="6">
        <f t="shared" si="3"/>
        <v>0.84333147527883146</v>
      </c>
      <c r="L119" s="6">
        <f t="shared" si="4"/>
        <v>0.71860540809618945</v>
      </c>
      <c r="M119" s="6">
        <f t="shared" si="5"/>
        <v>0.79759873357866828</v>
      </c>
    </row>
    <row r="120" spans="1:13" x14ac:dyDescent="0.2">
      <c r="A120" s="9">
        <v>40421</v>
      </c>
      <c r="B120" s="16">
        <v>366.42500000000001</v>
      </c>
      <c r="C120" s="6">
        <f t="shared" si="6"/>
        <v>-1.942025572545647E-2</v>
      </c>
      <c r="D120" s="16">
        <v>270.678</v>
      </c>
      <c r="E120" s="6">
        <f t="shared" si="7"/>
        <v>5.1542946266105449E-3</v>
      </c>
      <c r="F120" s="16">
        <v>344.80399999999997</v>
      </c>
      <c r="G120" s="6">
        <f t="shared" si="8"/>
        <v>-1.4135892128046557E-2</v>
      </c>
      <c r="K120" s="6">
        <f t="shared" si="3"/>
        <v>0.79218613204732558</v>
      </c>
      <c r="L120" s="6">
        <f t="shared" si="4"/>
        <v>0.73422603792926688</v>
      </c>
      <c r="M120" s="6">
        <f t="shared" si="5"/>
        <v>0.74875615582413224</v>
      </c>
    </row>
    <row r="121" spans="1:13" x14ac:dyDescent="0.2">
      <c r="A121" s="9">
        <v>40451</v>
      </c>
      <c r="B121" s="16">
        <v>407.14499999999998</v>
      </c>
      <c r="C121" s="6">
        <f t="shared" si="6"/>
        <v>0.11112778876987095</v>
      </c>
      <c r="D121" s="16">
        <v>279.99400000000003</v>
      </c>
      <c r="E121" s="6">
        <f t="shared" si="7"/>
        <v>3.441727809426709E-2</v>
      </c>
      <c r="F121" s="16">
        <v>371.44200000000001</v>
      </c>
      <c r="G121" s="6">
        <f t="shared" si="8"/>
        <v>7.725548427512452E-2</v>
      </c>
      <c r="K121" s="6">
        <f t="shared" si="3"/>
        <v>0.82171860668023888</v>
      </c>
      <c r="L121" s="6">
        <f t="shared" si="4"/>
        <v>0.60881881439004371</v>
      </c>
      <c r="M121" s="6">
        <f t="shared" si="5"/>
        <v>0.7333208894281249</v>
      </c>
    </row>
    <row r="122" spans="1:13" x14ac:dyDescent="0.2">
      <c r="A122" s="9">
        <v>40480</v>
      </c>
      <c r="B122" s="16">
        <v>418.96699999999998</v>
      </c>
      <c r="C122" s="6">
        <f t="shared" si="6"/>
        <v>2.9036338405236561E-2</v>
      </c>
      <c r="D122" s="16">
        <v>283.00400000000002</v>
      </c>
      <c r="E122" s="6">
        <f t="shared" si="7"/>
        <v>1.0750230362079227E-2</v>
      </c>
      <c r="F122" s="16">
        <v>380.03199999999998</v>
      </c>
      <c r="G122" s="6">
        <f t="shared" si="8"/>
        <v>2.3126086979932126E-2</v>
      </c>
      <c r="K122" s="6">
        <f t="shared" si="3"/>
        <v>1.0057112218567932</v>
      </c>
      <c r="L122" s="6">
        <f t="shared" si="4"/>
        <v>0.72842703148379995</v>
      </c>
      <c r="M122" s="6">
        <f t="shared" si="5"/>
        <v>0.87638618701057602</v>
      </c>
    </row>
    <row r="123" spans="1:13" x14ac:dyDescent="0.2">
      <c r="A123" s="9">
        <v>40512</v>
      </c>
      <c r="B123" s="16">
        <v>407.90699999999998</v>
      </c>
      <c r="C123" s="6">
        <f t="shared" si="6"/>
        <v>-2.6398260483522562E-2</v>
      </c>
      <c r="D123" s="16">
        <v>294.19200000000001</v>
      </c>
      <c r="E123" s="6">
        <f t="shared" si="7"/>
        <v>3.953301013413224E-2</v>
      </c>
      <c r="F123" s="16">
        <v>375.971</v>
      </c>
      <c r="G123" s="6">
        <f t="shared" si="8"/>
        <v>-1.0685942236443147E-2</v>
      </c>
      <c r="K123" s="6">
        <f t="shared" si="3"/>
        <v>0.80356550690419026</v>
      </c>
      <c r="L123" s="6">
        <f t="shared" si="4"/>
        <v>0.63342901719533384</v>
      </c>
      <c r="M123" s="6">
        <f t="shared" si="5"/>
        <v>0.72934969596055299</v>
      </c>
    </row>
    <row r="124" spans="1:13" x14ac:dyDescent="0.2">
      <c r="A124" s="9">
        <v>40543</v>
      </c>
      <c r="B124" s="16">
        <v>437.01499999999999</v>
      </c>
      <c r="C124" s="6">
        <f t="shared" si="6"/>
        <v>7.1359403001174382E-2</v>
      </c>
      <c r="D124" s="16">
        <v>305.834</v>
      </c>
      <c r="E124" s="6">
        <f t="shared" si="7"/>
        <v>3.9572795997171895E-2</v>
      </c>
      <c r="F124" s="16">
        <v>392.76499999999999</v>
      </c>
      <c r="G124" s="6">
        <f t="shared" si="8"/>
        <v>4.4668338781448602E-2</v>
      </c>
      <c r="K124" s="6">
        <f t="shared" si="3"/>
        <v>0.82443066775210294</v>
      </c>
      <c r="L124" s="6">
        <f t="shared" si="4"/>
        <v>0.60412262988119902</v>
      </c>
      <c r="M124" s="6">
        <f t="shared" si="5"/>
        <v>0.71333536904554173</v>
      </c>
    </row>
    <row r="125" spans="1:13" x14ac:dyDescent="0.2">
      <c r="A125" s="9">
        <v>40574</v>
      </c>
      <c r="B125" s="16">
        <v>425.15899999999999</v>
      </c>
      <c r="C125" s="6">
        <f t="shared" si="6"/>
        <v>-2.712950356395083E-2</v>
      </c>
      <c r="D125" s="16">
        <v>291.14499999999998</v>
      </c>
      <c r="E125" s="6">
        <f t="shared" si="7"/>
        <v>-4.802932309684349E-2</v>
      </c>
      <c r="F125" s="16">
        <v>384.44</v>
      </c>
      <c r="G125" s="6">
        <f t="shared" si="8"/>
        <v>-2.1195880488332652E-2</v>
      </c>
      <c r="K125" s="6">
        <f t="shared" si="3"/>
        <v>0.59660144954748562</v>
      </c>
      <c r="L125" s="6">
        <f t="shared" si="4"/>
        <v>0.41411467566845572</v>
      </c>
      <c r="M125" s="6">
        <f t="shared" si="5"/>
        <v>0.55138738680570132</v>
      </c>
    </row>
    <row r="126" spans="1:13" x14ac:dyDescent="0.2">
      <c r="A126" s="9">
        <v>40602</v>
      </c>
      <c r="B126" s="16">
        <v>421.19400000000002</v>
      </c>
      <c r="C126" s="6">
        <f t="shared" si="6"/>
        <v>-9.3259227724215021E-3</v>
      </c>
      <c r="D126" s="16">
        <v>286.3</v>
      </c>
      <c r="E126" s="6">
        <f t="shared" si="7"/>
        <v>-1.6641192532930171E-2</v>
      </c>
      <c r="F126" s="16">
        <v>379.06400000000002</v>
      </c>
      <c r="G126" s="6">
        <f t="shared" si="8"/>
        <v>-1.3983976693372147E-2</v>
      </c>
      <c r="K126" s="6">
        <f t="shared" si="3"/>
        <v>0.58359087730379677</v>
      </c>
      <c r="L126" s="6">
        <f t="shared" si="4"/>
        <v>0.36695250281698222</v>
      </c>
      <c r="M126" s="6">
        <f t="shared" si="5"/>
        <v>0.5305080913466198</v>
      </c>
    </row>
    <row r="127" spans="1:13" x14ac:dyDescent="0.2">
      <c r="A127" s="9">
        <v>40633</v>
      </c>
      <c r="B127" s="16">
        <v>445.95800000000003</v>
      </c>
      <c r="C127" s="6">
        <f t="shared" si="6"/>
        <v>5.8794759659444473E-2</v>
      </c>
      <c r="D127" s="16">
        <v>295.03699999999998</v>
      </c>
      <c r="E127" s="6">
        <f t="shared" si="7"/>
        <v>3.0516940272441451E-2</v>
      </c>
      <c r="F127" s="16">
        <v>395.33300000000003</v>
      </c>
      <c r="G127" s="6">
        <f t="shared" si="8"/>
        <v>4.2918873857712647E-2</v>
      </c>
      <c r="K127" s="6">
        <f t="shared" si="3"/>
        <v>0.66205644815647169</v>
      </c>
      <c r="L127" s="6">
        <f t="shared" si="4"/>
        <v>0.41732960550335307</v>
      </c>
      <c r="M127" s="6">
        <f t="shared" si="5"/>
        <v>0.57391570917835177</v>
      </c>
    </row>
    <row r="128" spans="1:13" x14ac:dyDescent="0.2">
      <c r="A128" s="9">
        <v>40662</v>
      </c>
      <c r="B128" s="16">
        <v>459.791</v>
      </c>
      <c r="C128" s="6">
        <f t="shared" si="6"/>
        <v>3.1018616102861607E-2</v>
      </c>
      <c r="D128" s="16">
        <v>290.96499999999997</v>
      </c>
      <c r="E128" s="6">
        <f t="shared" si="7"/>
        <v>-1.3801658775001058E-2</v>
      </c>
      <c r="F128" s="16">
        <v>398.51499999999999</v>
      </c>
      <c r="G128" s="6">
        <f t="shared" si="8"/>
        <v>8.0489106651859821E-3</v>
      </c>
      <c r="K128" s="6">
        <f t="shared" si="3"/>
        <v>0.59969035400539261</v>
      </c>
      <c r="L128" s="6">
        <f t="shared" si="4"/>
        <v>0.35822149609055898</v>
      </c>
      <c r="M128" s="6">
        <f t="shared" si="5"/>
        <v>0.50720861099975023</v>
      </c>
    </row>
    <row r="129" spans="1:13" x14ac:dyDescent="0.2">
      <c r="A129" s="9">
        <v>40694</v>
      </c>
      <c r="B129" s="16">
        <v>447.73099999999999</v>
      </c>
      <c r="C129" s="6">
        <f t="shared" si="6"/>
        <v>-2.6229308533659901E-2</v>
      </c>
      <c r="D129" s="16">
        <v>292.399</v>
      </c>
      <c r="E129" s="6">
        <f t="shared" si="7"/>
        <v>4.9284278177788021E-3</v>
      </c>
      <c r="F129" s="16">
        <v>392.16800000000001</v>
      </c>
      <c r="G129" s="6">
        <f t="shared" si="8"/>
        <v>-1.5926627604983423E-2</v>
      </c>
      <c r="K129" s="6">
        <f t="shared" ref="K129:K192" si="9">B129/B69-1</f>
        <v>0.74007213201402222</v>
      </c>
      <c r="L129" s="6">
        <f t="shared" ref="L129:L192" si="10">D129/D69-1</f>
        <v>0.55470187266714155</v>
      </c>
      <c r="M129" s="6">
        <f t="shared" ref="M129:M192" si="11">F129/F69-1</f>
        <v>0.60972646373099537</v>
      </c>
    </row>
    <row r="130" spans="1:13" x14ac:dyDescent="0.2">
      <c r="A130" s="9">
        <v>40724</v>
      </c>
      <c r="B130" s="16">
        <v>440.84399999999999</v>
      </c>
      <c r="C130" s="6">
        <f t="shared" si="6"/>
        <v>-1.5382003926464827E-2</v>
      </c>
      <c r="D130" s="16">
        <v>285.46800000000002</v>
      </c>
      <c r="E130" s="6">
        <f t="shared" si="7"/>
        <v>-2.3703911436085523E-2</v>
      </c>
      <c r="F130" s="16">
        <v>384.74299999999999</v>
      </c>
      <c r="G130" s="6">
        <f t="shared" si="8"/>
        <v>-1.8933212296770807E-2</v>
      </c>
      <c r="K130" s="6">
        <f t="shared" si="9"/>
        <v>0.71750487967367538</v>
      </c>
      <c r="L130" s="6">
        <f t="shared" si="10"/>
        <v>0.51470034223861205</v>
      </c>
      <c r="M130" s="6">
        <f t="shared" si="11"/>
        <v>0.57840044306783445</v>
      </c>
    </row>
    <row r="131" spans="1:13" x14ac:dyDescent="0.2">
      <c r="A131" s="9">
        <v>40753</v>
      </c>
      <c r="B131" s="16">
        <v>438.88600000000002</v>
      </c>
      <c r="C131" s="6">
        <f t="shared" si="6"/>
        <v>-4.4414804329875324E-3</v>
      </c>
      <c r="D131" s="16">
        <v>286.74200000000002</v>
      </c>
      <c r="E131" s="6">
        <f t="shared" si="7"/>
        <v>4.4628469740917165E-3</v>
      </c>
      <c r="F131" s="16">
        <v>381.05599999999998</v>
      </c>
      <c r="G131" s="6">
        <f t="shared" si="8"/>
        <v>-9.5830203538466163E-3</v>
      </c>
      <c r="K131" s="6">
        <f t="shared" si="9"/>
        <v>0.68607760276603913</v>
      </c>
      <c r="L131" s="6">
        <f t="shared" si="10"/>
        <v>0.49734725848563976</v>
      </c>
      <c r="M131" s="6">
        <f t="shared" si="11"/>
        <v>0.54725960093877646</v>
      </c>
    </row>
    <row r="132" spans="1:13" x14ac:dyDescent="0.2">
      <c r="A132" s="9">
        <v>40786</v>
      </c>
      <c r="B132" s="16">
        <v>399.66500000000002</v>
      </c>
      <c r="C132" s="6">
        <f t="shared" si="6"/>
        <v>-8.9364892022074094E-2</v>
      </c>
      <c r="D132" s="16">
        <v>260.60899999999998</v>
      </c>
      <c r="E132" s="6">
        <f t="shared" si="7"/>
        <v>-9.1137677773050485E-2</v>
      </c>
      <c r="F132" s="16">
        <v>353.12799999999999</v>
      </c>
      <c r="G132" s="6">
        <f t="shared" si="8"/>
        <v>-7.3291064830366182E-2</v>
      </c>
      <c r="K132" s="6">
        <f t="shared" si="9"/>
        <v>0.4972595914299951</v>
      </c>
      <c r="L132" s="6">
        <f t="shared" si="10"/>
        <v>0.33113188272550809</v>
      </c>
      <c r="M132" s="6">
        <f t="shared" si="11"/>
        <v>0.3943024105186268</v>
      </c>
    </row>
    <row r="133" spans="1:13" x14ac:dyDescent="0.2">
      <c r="A133" s="9">
        <v>40816</v>
      </c>
      <c r="B133" s="16">
        <v>341.39600000000002</v>
      </c>
      <c r="C133" s="6">
        <f t="shared" si="6"/>
        <v>-0.1457946029799958</v>
      </c>
      <c r="D133" s="16">
        <v>238.89099999999999</v>
      </c>
      <c r="E133" s="6">
        <f t="shared" si="7"/>
        <v>-8.3335571680179799E-2</v>
      </c>
      <c r="F133" s="16">
        <v>326.92500000000001</v>
      </c>
      <c r="G133" s="6">
        <f t="shared" si="8"/>
        <v>-7.4202555447316465E-2</v>
      </c>
      <c r="K133" s="6">
        <f t="shared" si="9"/>
        <v>0.26840396204403438</v>
      </c>
      <c r="L133" s="6">
        <f t="shared" si="10"/>
        <v>0.1975506684780155</v>
      </c>
      <c r="M133" s="6">
        <f t="shared" si="11"/>
        <v>0.27262146202085713</v>
      </c>
    </row>
    <row r="134" spans="1:13" x14ac:dyDescent="0.2">
      <c r="A134" s="9">
        <v>40847</v>
      </c>
      <c r="B134" s="16">
        <v>386.61599999999999</v>
      </c>
      <c r="C134" s="6">
        <f t="shared" ref="C134:C197" si="12">B134/B133-1</f>
        <v>0.1324561506285955</v>
      </c>
      <c r="D134" s="16">
        <v>260.23399999999998</v>
      </c>
      <c r="E134" s="6">
        <f t="shared" ref="E134:E197" si="13">D134/D133-1</f>
        <v>8.9342001163710716E-2</v>
      </c>
      <c r="F134" s="16">
        <v>356.541</v>
      </c>
      <c r="G134" s="6">
        <f t="shared" ref="G134:G197" si="14">F134/F133-1</f>
        <v>9.058958476714829E-2</v>
      </c>
      <c r="K134" s="6">
        <f t="shared" si="9"/>
        <v>0.37128021054274352</v>
      </c>
      <c r="L134" s="6">
        <f t="shared" si="10"/>
        <v>0.25482915915249826</v>
      </c>
      <c r="M134" s="6">
        <f t="shared" si="11"/>
        <v>0.34088883373010059</v>
      </c>
    </row>
    <row r="135" spans="1:13" x14ac:dyDescent="0.2">
      <c r="A135" s="9">
        <v>40877</v>
      </c>
      <c r="B135" s="16">
        <v>360.85</v>
      </c>
      <c r="C135" s="6">
        <f t="shared" si="12"/>
        <v>-6.6644939681751336E-2</v>
      </c>
      <c r="D135" s="16">
        <v>251.66900000000001</v>
      </c>
      <c r="E135" s="6">
        <f t="shared" si="13"/>
        <v>-3.2912686274660374E-2</v>
      </c>
      <c r="F135" s="16">
        <v>342.80700000000002</v>
      </c>
      <c r="G135" s="6">
        <f t="shared" si="14"/>
        <v>-3.8520114096274982E-2</v>
      </c>
      <c r="K135" s="6">
        <f t="shared" si="9"/>
        <v>0.19134873156108467</v>
      </c>
      <c r="L135" s="6">
        <f t="shared" si="10"/>
        <v>0.17311797883745861</v>
      </c>
      <c r="M135" s="6">
        <f t="shared" si="11"/>
        <v>0.21019893033025627</v>
      </c>
    </row>
    <row r="136" spans="1:13" x14ac:dyDescent="0.2">
      <c r="A136" s="9">
        <v>40907</v>
      </c>
      <c r="B136" s="16">
        <v>356.50099999999998</v>
      </c>
      <c r="C136" s="6">
        <f t="shared" si="12"/>
        <v>-1.205209921019823E-2</v>
      </c>
      <c r="D136" s="16">
        <v>257.82900000000001</v>
      </c>
      <c r="E136" s="6">
        <f t="shared" si="13"/>
        <v>2.4476594256741979E-2</v>
      </c>
      <c r="F136" s="16">
        <v>342.74599999999998</v>
      </c>
      <c r="G136" s="6">
        <f t="shared" si="14"/>
        <v>-1.7794269078530434E-4</v>
      </c>
      <c r="K136" s="6">
        <f t="shared" si="9"/>
        <v>0.12627515156493341</v>
      </c>
      <c r="L136" s="6">
        <f t="shared" si="10"/>
        <v>0.14406091505704133</v>
      </c>
      <c r="M136" s="6">
        <f t="shared" si="11"/>
        <v>0.16400919671390679</v>
      </c>
    </row>
    <row r="137" spans="1:13" x14ac:dyDescent="0.2">
      <c r="A137" s="9">
        <v>40939</v>
      </c>
      <c r="B137" s="16">
        <v>396.93700000000001</v>
      </c>
      <c r="C137" s="6">
        <f t="shared" si="12"/>
        <v>0.11342464677518449</v>
      </c>
      <c r="D137" s="16">
        <v>284.68299999999999</v>
      </c>
      <c r="E137" s="6">
        <f t="shared" si="13"/>
        <v>0.10415430382152513</v>
      </c>
      <c r="F137" s="16">
        <v>368.16500000000002</v>
      </c>
      <c r="G137" s="6">
        <f t="shared" si="14"/>
        <v>7.4162791104783299E-2</v>
      </c>
      <c r="K137" s="6">
        <f t="shared" si="9"/>
        <v>0.26740402759994764</v>
      </c>
      <c r="L137" s="6">
        <f t="shared" si="10"/>
        <v>0.25811170330301669</v>
      </c>
      <c r="M137" s="6">
        <f t="shared" si="11"/>
        <v>0.25392100432204523</v>
      </c>
    </row>
    <row r="138" spans="1:13" x14ac:dyDescent="0.2">
      <c r="A138" s="9">
        <v>40968</v>
      </c>
      <c r="B138" s="16">
        <v>420.714</v>
      </c>
      <c r="C138" s="6">
        <f t="shared" si="12"/>
        <v>5.9901193388371521E-2</v>
      </c>
      <c r="D138" s="16">
        <v>295.27300000000002</v>
      </c>
      <c r="E138" s="6">
        <f t="shared" si="13"/>
        <v>3.7199270767836579E-2</v>
      </c>
      <c r="F138" s="16">
        <v>384.84899999999999</v>
      </c>
      <c r="G138" s="6">
        <f t="shared" si="14"/>
        <v>4.5316637920497449E-2</v>
      </c>
      <c r="K138" s="6">
        <f t="shared" si="9"/>
        <v>0.35134423280763194</v>
      </c>
      <c r="L138" s="6">
        <f t="shared" si="10"/>
        <v>0.33442248072525471</v>
      </c>
      <c r="M138" s="6">
        <f t="shared" si="11"/>
        <v>0.31972964075552435</v>
      </c>
    </row>
    <row r="139" spans="1:13" x14ac:dyDescent="0.2">
      <c r="A139" s="9">
        <v>40998</v>
      </c>
      <c r="B139" s="16">
        <v>406.67099999999999</v>
      </c>
      <c r="C139" s="6">
        <f t="shared" si="12"/>
        <v>-3.3378970036652023E-2</v>
      </c>
      <c r="D139" s="16">
        <v>286.70299999999997</v>
      </c>
      <c r="E139" s="6">
        <f t="shared" si="13"/>
        <v>-2.9023987970454579E-2</v>
      </c>
      <c r="F139" s="16">
        <v>379.39400000000001</v>
      </c>
      <c r="G139" s="6">
        <f t="shared" si="14"/>
        <v>-1.4174390475225285E-2</v>
      </c>
      <c r="K139" s="6">
        <f t="shared" si="9"/>
        <v>0.25639053144753166</v>
      </c>
      <c r="L139" s="6">
        <f t="shared" si="10"/>
        <v>0.25586641610926386</v>
      </c>
      <c r="M139" s="6">
        <f t="shared" si="11"/>
        <v>0.2601604953033867</v>
      </c>
    </row>
    <row r="140" spans="1:13" x14ac:dyDescent="0.2">
      <c r="A140" s="9">
        <v>41029</v>
      </c>
      <c r="B140" s="16">
        <v>401.81</v>
      </c>
      <c r="C140" s="6">
        <f t="shared" si="12"/>
        <v>-1.1953151318879418E-2</v>
      </c>
      <c r="D140" s="16">
        <v>285.02100000000002</v>
      </c>
      <c r="E140" s="6">
        <f t="shared" si="13"/>
        <v>-5.8666982905654086E-3</v>
      </c>
      <c r="F140" s="16">
        <v>377.22899999999998</v>
      </c>
      <c r="G140" s="6">
        <f t="shared" si="14"/>
        <v>-5.7064687369858813E-3</v>
      </c>
      <c r="K140" s="6">
        <f t="shared" si="9"/>
        <v>0.18514389200062542</v>
      </c>
      <c r="L140" s="6">
        <f t="shared" si="10"/>
        <v>0.22203881080802979</v>
      </c>
      <c r="M140" s="6">
        <f t="shared" si="11"/>
        <v>0.21017275395794233</v>
      </c>
    </row>
    <row r="141" spans="1:13" x14ac:dyDescent="0.2">
      <c r="A141" s="9">
        <v>41060</v>
      </c>
      <c r="B141" s="16">
        <v>356.74900000000002</v>
      </c>
      <c r="C141" s="6">
        <f t="shared" si="12"/>
        <v>-0.11214504367735989</v>
      </c>
      <c r="D141" s="16">
        <v>270.88400000000001</v>
      </c>
      <c r="E141" s="6">
        <f t="shared" si="13"/>
        <v>-4.9599854045842218E-2</v>
      </c>
      <c r="F141" s="16">
        <v>351.90600000000001</v>
      </c>
      <c r="G141" s="6">
        <f t="shared" si="14"/>
        <v>-6.7128985311309508E-2</v>
      </c>
      <c r="K141" s="6">
        <f t="shared" si="9"/>
        <v>3.5246528793573262E-3</v>
      </c>
      <c r="L141" s="6">
        <f t="shared" si="10"/>
        <v>9.2155289545089891E-2</v>
      </c>
      <c r="M141" s="6">
        <f t="shared" si="11"/>
        <v>8.6417999839463633E-2</v>
      </c>
    </row>
    <row r="142" spans="1:13" x14ac:dyDescent="0.2">
      <c r="A142" s="9">
        <v>41089</v>
      </c>
      <c r="B142" s="16">
        <v>370.51799999999997</v>
      </c>
      <c r="C142" s="6">
        <f t="shared" si="12"/>
        <v>3.8595763407886174E-2</v>
      </c>
      <c r="D142" s="16">
        <v>274.11099999999999</v>
      </c>
      <c r="E142" s="6">
        <f t="shared" si="13"/>
        <v>1.1912848304071133E-2</v>
      </c>
      <c r="F142" s="16">
        <v>359.44499999999999</v>
      </c>
      <c r="G142" s="6">
        <f t="shared" si="14"/>
        <v>2.1423334640500613E-2</v>
      </c>
      <c r="K142" s="6">
        <f t="shared" si="9"/>
        <v>-4.4147559792671043E-3</v>
      </c>
      <c r="L142" s="6">
        <f t="shared" si="10"/>
        <v>5.9521784841831904E-2</v>
      </c>
      <c r="M142" s="6">
        <f t="shared" si="11"/>
        <v>6.0697718339451701E-2</v>
      </c>
    </row>
    <row r="143" spans="1:13" x14ac:dyDescent="0.2">
      <c r="A143" s="9">
        <v>41121</v>
      </c>
      <c r="B143" s="16">
        <v>377.74599999999998</v>
      </c>
      <c r="C143" s="6">
        <f t="shared" si="12"/>
        <v>1.9507824181281386E-2</v>
      </c>
      <c r="D143" s="16">
        <v>287.96800000000002</v>
      </c>
      <c r="E143" s="6">
        <f t="shared" si="13"/>
        <v>5.0552513397857268E-2</v>
      </c>
      <c r="F143" s="16">
        <v>365.74799999999999</v>
      </c>
      <c r="G143" s="6">
        <f t="shared" si="14"/>
        <v>1.7535367024162252E-2</v>
      </c>
      <c r="K143" s="6">
        <f t="shared" si="9"/>
        <v>-3.5862959644918257E-2</v>
      </c>
      <c r="L143" s="6">
        <f t="shared" si="10"/>
        <v>7.16244729663853E-2</v>
      </c>
      <c r="M143" s="6">
        <f t="shared" si="11"/>
        <v>2.9832213158835774E-2</v>
      </c>
    </row>
    <row r="144" spans="1:13" x14ac:dyDescent="0.2">
      <c r="A144" s="9">
        <v>41152</v>
      </c>
      <c r="B144" s="16">
        <v>376.488</v>
      </c>
      <c r="C144" s="6">
        <f t="shared" si="12"/>
        <v>-3.330280135328989E-3</v>
      </c>
      <c r="D144" s="16">
        <v>280.41699999999997</v>
      </c>
      <c r="E144" s="6">
        <f t="shared" si="13"/>
        <v>-2.6221663518168792E-2</v>
      </c>
      <c r="F144" s="16">
        <v>365.06700000000001</v>
      </c>
      <c r="G144" s="6">
        <f t="shared" si="14"/>
        <v>-1.8619377276156701E-3</v>
      </c>
      <c r="K144" s="6">
        <f t="shared" si="9"/>
        <v>-1.8209981980384482E-2</v>
      </c>
      <c r="L144" s="6">
        <f t="shared" si="10"/>
        <v>6.1819600062099633E-2</v>
      </c>
      <c r="M144" s="6">
        <f t="shared" si="11"/>
        <v>3.7847472949845695E-2</v>
      </c>
    </row>
    <row r="145" spans="1:13" x14ac:dyDescent="0.2">
      <c r="A145" s="9">
        <v>41180</v>
      </c>
      <c r="B145" s="16">
        <v>399.20600000000002</v>
      </c>
      <c r="C145" s="6">
        <f t="shared" si="12"/>
        <v>6.0341896687278185E-2</v>
      </c>
      <c r="D145" s="16">
        <v>291.32900000000001</v>
      </c>
      <c r="E145" s="6">
        <f t="shared" si="13"/>
        <v>3.891347528858824E-2</v>
      </c>
      <c r="F145" s="16">
        <v>380.67099999999999</v>
      </c>
      <c r="G145" s="6">
        <f t="shared" si="14"/>
        <v>4.2742838985720288E-2</v>
      </c>
      <c r="K145" s="6">
        <f t="shared" si="9"/>
        <v>-6.2504990348079659E-2</v>
      </c>
      <c r="L145" s="6">
        <f t="shared" si="10"/>
        <v>3.6348630967838469E-2</v>
      </c>
      <c r="M145" s="6">
        <f t="shared" si="11"/>
        <v>-1.578921140495182E-3</v>
      </c>
    </row>
    <row r="146" spans="1:13" x14ac:dyDescent="0.2">
      <c r="A146" s="9">
        <v>41213</v>
      </c>
      <c r="B146" s="16">
        <v>396.78199999999998</v>
      </c>
      <c r="C146" s="6">
        <f t="shared" si="12"/>
        <v>-6.072053025255264E-3</v>
      </c>
      <c r="D146" s="16">
        <v>287.48200000000003</v>
      </c>
      <c r="E146" s="6">
        <f t="shared" si="13"/>
        <v>-1.3205001905062574E-2</v>
      </c>
      <c r="F146" s="16">
        <v>379.67200000000003</v>
      </c>
      <c r="G146" s="6">
        <f t="shared" si="14"/>
        <v>-2.6243133834727983E-3</v>
      </c>
      <c r="K146" s="6">
        <f t="shared" si="9"/>
        <v>-0.16168684371764808</v>
      </c>
      <c r="L146" s="6">
        <f t="shared" si="10"/>
        <v>-6.4027765116491109E-2</v>
      </c>
      <c r="M146" s="6">
        <f t="shared" si="11"/>
        <v>-8.602846832880362E-2</v>
      </c>
    </row>
    <row r="147" spans="1:13" x14ac:dyDescent="0.2">
      <c r="A147" s="9">
        <v>41243</v>
      </c>
      <c r="B147" s="16">
        <v>401.82</v>
      </c>
      <c r="C147" s="6">
        <f t="shared" si="12"/>
        <v>1.2697148560166571E-2</v>
      </c>
      <c r="D147" s="16">
        <v>290.05700000000002</v>
      </c>
      <c r="E147" s="6">
        <f t="shared" si="13"/>
        <v>8.9570825303844082E-3</v>
      </c>
      <c r="F147" s="16">
        <v>385.76799999999997</v>
      </c>
      <c r="G147" s="6">
        <f t="shared" si="14"/>
        <v>1.6055964095324171E-2</v>
      </c>
      <c r="K147" s="6">
        <f t="shared" si="9"/>
        <v>-8.6251475273394607E-2</v>
      </c>
      <c r="L147" s="6">
        <f t="shared" si="10"/>
        <v>3.1247777919991115E-2</v>
      </c>
      <c r="M147" s="6">
        <f t="shared" si="11"/>
        <v>-1.0379309106394508E-2</v>
      </c>
    </row>
    <row r="148" spans="1:13" x14ac:dyDescent="0.2">
      <c r="A148" s="9">
        <v>41274</v>
      </c>
      <c r="B148" s="16">
        <v>421.46699999999998</v>
      </c>
      <c r="C148" s="6">
        <f t="shared" si="12"/>
        <v>4.8895027624309417E-2</v>
      </c>
      <c r="D148" s="16">
        <v>300.13200000000001</v>
      </c>
      <c r="E148" s="6">
        <f t="shared" si="13"/>
        <v>3.4734552174227717E-2</v>
      </c>
      <c r="F148" s="16">
        <v>400.96899999999999</v>
      </c>
      <c r="G148" s="6">
        <f t="shared" si="14"/>
        <v>3.9404512556769911E-2</v>
      </c>
      <c r="K148" s="6">
        <f t="shared" si="9"/>
        <v>-4.4942216179469807E-2</v>
      </c>
      <c r="L148" s="6">
        <f t="shared" si="10"/>
        <v>5.9118706749617944E-2</v>
      </c>
      <c r="M148" s="6">
        <f t="shared" si="11"/>
        <v>2.2285507408956073E-2</v>
      </c>
    </row>
    <row r="149" spans="1:13" x14ac:dyDescent="0.2">
      <c r="A149" s="9">
        <v>41305</v>
      </c>
      <c r="B149" s="16">
        <v>427.27800000000002</v>
      </c>
      <c r="C149" s="6">
        <f t="shared" si="12"/>
        <v>1.3787556321135597E-2</v>
      </c>
      <c r="D149" s="16">
        <v>295.52800000000002</v>
      </c>
      <c r="E149" s="6">
        <f t="shared" si="13"/>
        <v>-1.5339917103141198E-2</v>
      </c>
      <c r="F149" s="16">
        <v>406.50599999999997</v>
      </c>
      <c r="G149" s="6">
        <f t="shared" si="14"/>
        <v>1.3809047582231893E-2</v>
      </c>
      <c r="K149" s="6">
        <f t="shared" si="9"/>
        <v>0.10628437088973364</v>
      </c>
      <c r="L149" s="6">
        <f t="shared" si="10"/>
        <v>0.20668985904911241</v>
      </c>
      <c r="M149" s="6">
        <f t="shared" si="11"/>
        <v>0.18360275791386171</v>
      </c>
    </row>
    <row r="150" spans="1:13" x14ac:dyDescent="0.2">
      <c r="A150" s="9">
        <v>41333</v>
      </c>
      <c r="B150" s="16">
        <v>421.91</v>
      </c>
      <c r="C150" s="6">
        <f t="shared" si="12"/>
        <v>-1.2563249219477712E-2</v>
      </c>
      <c r="D150" s="16">
        <v>302.98700000000002</v>
      </c>
      <c r="E150" s="6">
        <f t="shared" si="13"/>
        <v>2.5239571208142797E-2</v>
      </c>
      <c r="F150" s="16">
        <v>402.54199999999997</v>
      </c>
      <c r="G150" s="6">
        <f t="shared" si="14"/>
        <v>-9.7513935833665188E-3</v>
      </c>
      <c r="K150" s="6">
        <f t="shared" si="9"/>
        <v>1.729775085837737E-2</v>
      </c>
      <c r="L150" s="6">
        <f t="shared" si="10"/>
        <v>0.18128652690758695</v>
      </c>
      <c r="M150" s="6">
        <f t="shared" si="11"/>
        <v>0.10454035336115663</v>
      </c>
    </row>
    <row r="151" spans="1:13" x14ac:dyDescent="0.2">
      <c r="A151" s="9">
        <v>41362</v>
      </c>
      <c r="B151" s="16">
        <v>414.64299999999997</v>
      </c>
      <c r="C151" s="6">
        <f t="shared" si="12"/>
        <v>-1.7224052523050037E-2</v>
      </c>
      <c r="D151" s="16">
        <v>303.16000000000003</v>
      </c>
      <c r="E151" s="6">
        <f t="shared" si="13"/>
        <v>5.7098159326973708E-4</v>
      </c>
      <c r="F151" s="16">
        <v>398.98899999999998</v>
      </c>
      <c r="G151" s="6">
        <f t="shared" si="14"/>
        <v>-8.8264081760413005E-3</v>
      </c>
      <c r="K151" s="6">
        <f t="shared" si="9"/>
        <v>5.5638014302844541E-2</v>
      </c>
      <c r="L151" s="6">
        <f t="shared" si="10"/>
        <v>0.30263655426076808</v>
      </c>
      <c r="M151" s="6">
        <f t="shared" si="11"/>
        <v>0.14302862234037983</v>
      </c>
    </row>
    <row r="152" spans="1:13" x14ac:dyDescent="0.2">
      <c r="A152" s="9">
        <v>41394</v>
      </c>
      <c r="B152" s="16">
        <v>417.76799999999997</v>
      </c>
      <c r="C152" s="6">
        <f t="shared" si="12"/>
        <v>7.5366037772253147E-3</v>
      </c>
      <c r="D152" s="16">
        <v>297.49799999999999</v>
      </c>
      <c r="E152" s="6">
        <f t="shared" si="13"/>
        <v>-1.867660641245561E-2</v>
      </c>
      <c r="F152" s="16">
        <v>398.64</v>
      </c>
      <c r="G152" s="6">
        <f t="shared" si="14"/>
        <v>-8.7471083162693475E-4</v>
      </c>
      <c r="K152" s="6">
        <f t="shared" si="9"/>
        <v>-1.6241037052735829E-2</v>
      </c>
      <c r="L152" s="6">
        <f t="shared" si="10"/>
        <v>0.16172037300260844</v>
      </c>
      <c r="M152" s="6">
        <f t="shared" si="11"/>
        <v>6.4905714812351079E-2</v>
      </c>
    </row>
    <row r="153" spans="1:13" x14ac:dyDescent="0.2">
      <c r="A153" s="9">
        <v>41425</v>
      </c>
      <c r="B153" s="16">
        <v>407.05</v>
      </c>
      <c r="C153" s="6">
        <f t="shared" si="12"/>
        <v>-2.565538767928599E-2</v>
      </c>
      <c r="D153" s="16">
        <v>294.87599999999998</v>
      </c>
      <c r="E153" s="6">
        <f t="shared" si="13"/>
        <v>-8.8135046286026419E-3</v>
      </c>
      <c r="F153" s="16">
        <v>401.81400000000002</v>
      </c>
      <c r="G153" s="6">
        <f t="shared" si="14"/>
        <v>7.9620710415413409E-3</v>
      </c>
      <c r="K153" s="6">
        <f t="shared" si="9"/>
        <v>-5.8939668565510028E-2</v>
      </c>
      <c r="L153" s="6">
        <f t="shared" si="10"/>
        <v>0.12843984034472067</v>
      </c>
      <c r="M153" s="6">
        <f t="shared" si="11"/>
        <v>5.3872018548340561E-2</v>
      </c>
    </row>
    <row r="154" spans="1:13" x14ac:dyDescent="0.2">
      <c r="A154" s="9">
        <v>41453</v>
      </c>
      <c r="B154" s="16">
        <v>381.13799999999998</v>
      </c>
      <c r="C154" s="6">
        <f t="shared" si="12"/>
        <v>-6.3658027269377304E-2</v>
      </c>
      <c r="D154" s="16">
        <v>275.28699999999998</v>
      </c>
      <c r="E154" s="6">
        <f t="shared" si="13"/>
        <v>-6.6431313501268296E-2</v>
      </c>
      <c r="F154" s="16">
        <v>381.351</v>
      </c>
      <c r="G154" s="6">
        <f t="shared" si="14"/>
        <v>-5.0926548104346825E-2</v>
      </c>
      <c r="K154" s="6">
        <f t="shared" si="9"/>
        <v>-2.1207202950210169E-2</v>
      </c>
      <c r="L154" s="6">
        <f t="shared" si="10"/>
        <v>0.18639780034132625</v>
      </c>
      <c r="M154" s="6">
        <f t="shared" si="11"/>
        <v>0.10983673350600975</v>
      </c>
    </row>
    <row r="155" spans="1:13" x14ac:dyDescent="0.2">
      <c r="A155" s="9">
        <v>41486</v>
      </c>
      <c r="B155" s="16">
        <v>385.12</v>
      </c>
      <c r="C155" s="6">
        <f t="shared" si="12"/>
        <v>1.0447659377968099E-2</v>
      </c>
      <c r="D155" s="16">
        <v>272.29700000000003</v>
      </c>
      <c r="E155" s="6">
        <f t="shared" si="13"/>
        <v>-1.0861391929150144E-2</v>
      </c>
      <c r="F155" s="16">
        <v>386.90699999999998</v>
      </c>
      <c r="G155" s="6">
        <f t="shared" si="14"/>
        <v>1.4569255095699285E-2</v>
      </c>
      <c r="K155" s="6">
        <f t="shared" si="9"/>
        <v>2.7786970120734056E-2</v>
      </c>
      <c r="L155" s="6">
        <f t="shared" si="10"/>
        <v>0.20767009797181935</v>
      </c>
      <c r="M155" s="6">
        <f t="shared" si="11"/>
        <v>0.18648917183388836</v>
      </c>
    </row>
    <row r="156" spans="1:13" x14ac:dyDescent="0.2">
      <c r="A156" s="9">
        <v>41516</v>
      </c>
      <c r="B156" s="16">
        <v>378.505</v>
      </c>
      <c r="C156" s="6">
        <f t="shared" si="12"/>
        <v>-1.7176464478604103E-2</v>
      </c>
      <c r="D156" s="16">
        <v>269.49700000000001</v>
      </c>
      <c r="E156" s="6">
        <f t="shared" si="13"/>
        <v>-1.0282889638887016E-2</v>
      </c>
      <c r="F156" s="16">
        <v>386.52600000000001</v>
      </c>
      <c r="G156" s="6">
        <f t="shared" si="14"/>
        <v>-9.847327652381388E-4</v>
      </c>
      <c r="K156" s="6">
        <f t="shared" si="9"/>
        <v>9.7822366856353815E-2</v>
      </c>
      <c r="L156" s="6">
        <f t="shared" si="10"/>
        <v>0.22574409635047132</v>
      </c>
      <c r="M156" s="6">
        <f t="shared" si="11"/>
        <v>0.24556829863270613</v>
      </c>
    </row>
    <row r="157" spans="1:13" x14ac:dyDescent="0.2">
      <c r="A157" s="9">
        <v>41547</v>
      </c>
      <c r="B157" s="16">
        <v>403.11900000000003</v>
      </c>
      <c r="C157" s="6">
        <f t="shared" si="12"/>
        <v>6.5029524048559662E-2</v>
      </c>
      <c r="D157" s="16">
        <v>279.59100000000001</v>
      </c>
      <c r="E157" s="6">
        <f t="shared" si="13"/>
        <v>3.7454962392902358E-2</v>
      </c>
      <c r="F157" s="16">
        <v>402.83699999999999</v>
      </c>
      <c r="G157" s="6">
        <f t="shared" si="14"/>
        <v>4.2198972384781319E-2</v>
      </c>
      <c r="K157" s="6">
        <f t="shared" si="9"/>
        <v>0.41723239617354757</v>
      </c>
      <c r="L157" s="6">
        <f t="shared" si="10"/>
        <v>0.47062598294734315</v>
      </c>
      <c r="M157" s="6">
        <f t="shared" si="11"/>
        <v>0.48156307465980142</v>
      </c>
    </row>
    <row r="158" spans="1:13" x14ac:dyDescent="0.2">
      <c r="A158" s="9">
        <v>41578</v>
      </c>
      <c r="B158" s="16">
        <v>422.70400000000001</v>
      </c>
      <c r="C158" s="6">
        <f t="shared" si="12"/>
        <v>4.8583668842202776E-2</v>
      </c>
      <c r="D158" s="16">
        <v>291.91300000000001</v>
      </c>
      <c r="E158" s="6">
        <f t="shared" si="13"/>
        <v>4.407151875418025E-2</v>
      </c>
      <c r="F158" s="16">
        <v>419.01499999999999</v>
      </c>
      <c r="G158" s="6">
        <f t="shared" si="14"/>
        <v>4.0160164036570523E-2</v>
      </c>
      <c r="K158" s="6">
        <f t="shared" si="9"/>
        <v>1.0460415496911848</v>
      </c>
      <c r="L158" s="6">
        <f t="shared" si="10"/>
        <v>0.90841456318930969</v>
      </c>
      <c r="M158" s="6">
        <f t="shared" si="11"/>
        <v>0.98371893744644368</v>
      </c>
    </row>
    <row r="159" spans="1:13" x14ac:dyDescent="0.2">
      <c r="A159" s="9">
        <v>41607</v>
      </c>
      <c r="B159" s="16">
        <v>416.52300000000002</v>
      </c>
      <c r="C159" s="6">
        <f t="shared" si="12"/>
        <v>-1.4622525455164848E-2</v>
      </c>
      <c r="D159" s="16">
        <v>287.21100000000001</v>
      </c>
      <c r="E159" s="6">
        <f t="shared" si="13"/>
        <v>-1.6107538890011708E-2</v>
      </c>
      <c r="F159" s="16">
        <v>418.858</v>
      </c>
      <c r="G159" s="6">
        <f t="shared" si="14"/>
        <v>-3.7468825698361297E-4</v>
      </c>
      <c r="K159" s="6">
        <f t="shared" si="9"/>
        <v>1.1802464353761439</v>
      </c>
      <c r="L159" s="6">
        <f t="shared" si="10"/>
        <v>1.0318849397249421</v>
      </c>
      <c r="M159" s="6">
        <f t="shared" si="11"/>
        <v>1.0654969722074283</v>
      </c>
    </row>
    <row r="160" spans="1:13" x14ac:dyDescent="0.2">
      <c r="A160" s="9">
        <v>41639</v>
      </c>
      <c r="B160" s="16">
        <v>410.50099999999998</v>
      </c>
      <c r="C160" s="6">
        <f t="shared" si="12"/>
        <v>-1.4457785044283411E-2</v>
      </c>
      <c r="D160" s="16">
        <v>279.69</v>
      </c>
      <c r="E160" s="6">
        <f t="shared" si="13"/>
        <v>-2.6186322947240881E-2</v>
      </c>
      <c r="F160" s="16">
        <v>414.74599999999998</v>
      </c>
      <c r="G160" s="6">
        <f t="shared" si="14"/>
        <v>-9.8171695419450034E-3</v>
      </c>
      <c r="K160" s="6">
        <f t="shared" si="9"/>
        <v>0.99326515946082439</v>
      </c>
      <c r="L160" s="6">
        <f t="shared" si="10"/>
        <v>1.010769540461264</v>
      </c>
      <c r="M160" s="6">
        <f t="shared" si="11"/>
        <v>0.95533449625194455</v>
      </c>
    </row>
    <row r="161" spans="1:13" x14ac:dyDescent="0.2">
      <c r="A161" s="9">
        <v>41670</v>
      </c>
      <c r="B161" s="16">
        <v>383.84500000000003</v>
      </c>
      <c r="C161" s="6">
        <f t="shared" si="12"/>
        <v>-6.4935286393942859E-2</v>
      </c>
      <c r="D161" s="16">
        <v>267.23</v>
      </c>
      <c r="E161" s="6">
        <f t="shared" si="13"/>
        <v>-4.454932246415666E-2</v>
      </c>
      <c r="F161" s="16">
        <v>396.29300000000001</v>
      </c>
      <c r="G161" s="6">
        <f t="shared" si="14"/>
        <v>-4.4492291667671213E-2</v>
      </c>
      <c r="K161" s="6">
        <f t="shared" si="9"/>
        <v>0.99250949938747124</v>
      </c>
      <c r="L161" s="6">
        <f t="shared" si="10"/>
        <v>0.89343536330463769</v>
      </c>
      <c r="M161" s="6">
        <f t="shared" si="11"/>
        <v>0.92529453202808076</v>
      </c>
    </row>
    <row r="162" spans="1:13" x14ac:dyDescent="0.2">
      <c r="A162" s="9">
        <v>41698</v>
      </c>
      <c r="B162" s="16">
        <v>396.56</v>
      </c>
      <c r="C162" s="6">
        <f t="shared" si="12"/>
        <v>3.3125350076202542E-2</v>
      </c>
      <c r="D162" s="16">
        <v>269.56599999999997</v>
      </c>
      <c r="E162" s="6">
        <f t="shared" si="13"/>
        <v>8.7415335104590319E-3</v>
      </c>
      <c r="F162" s="16">
        <v>404.85899999999998</v>
      </c>
      <c r="G162" s="6">
        <f t="shared" si="14"/>
        <v>2.1615319977895009E-2</v>
      </c>
      <c r="K162" s="6">
        <f t="shared" si="9"/>
        <v>1.1815741265396613</v>
      </c>
      <c r="L162" s="6">
        <f t="shared" si="10"/>
        <v>1.006087487162695</v>
      </c>
      <c r="M162" s="6">
        <f t="shared" si="11"/>
        <v>1.0245683167227573</v>
      </c>
    </row>
    <row r="163" spans="1:13" x14ac:dyDescent="0.2">
      <c r="A163" s="9">
        <v>41729</v>
      </c>
      <c r="B163" s="16">
        <v>408.733</v>
      </c>
      <c r="C163" s="6">
        <f t="shared" si="12"/>
        <v>3.0696489812386485E-2</v>
      </c>
      <c r="D163" s="16">
        <v>278.42500000000001</v>
      </c>
      <c r="E163" s="6">
        <f t="shared" si="13"/>
        <v>3.2863936846635022E-2</v>
      </c>
      <c r="F163" s="16">
        <v>412.53899999999999</v>
      </c>
      <c r="G163" s="6">
        <f t="shared" si="14"/>
        <v>1.8969567182648861E-2</v>
      </c>
      <c r="K163" s="6">
        <f t="shared" si="9"/>
        <v>0.96600769600769598</v>
      </c>
      <c r="L163" s="6">
        <f t="shared" si="10"/>
        <v>0.89390589819809407</v>
      </c>
      <c r="M163" s="6">
        <f t="shared" si="11"/>
        <v>0.86760498343081682</v>
      </c>
    </row>
    <row r="164" spans="1:13" x14ac:dyDescent="0.2">
      <c r="A164" s="9">
        <v>41759</v>
      </c>
      <c r="B164" s="16">
        <v>410.09800000000001</v>
      </c>
      <c r="C164" s="6">
        <f t="shared" si="12"/>
        <v>3.3395884354823213E-3</v>
      </c>
      <c r="D164" s="16">
        <v>277.68299999999999</v>
      </c>
      <c r="E164" s="6">
        <f t="shared" si="13"/>
        <v>-2.6649905719673406E-3</v>
      </c>
      <c r="F164" s="16">
        <v>411.82</v>
      </c>
      <c r="G164" s="6">
        <f t="shared" si="14"/>
        <v>-1.7428655230171675E-3</v>
      </c>
      <c r="K164" s="6">
        <f t="shared" si="9"/>
        <v>0.69115366851411975</v>
      </c>
      <c r="L164" s="6">
        <f t="shared" si="10"/>
        <v>0.61620259353246554</v>
      </c>
      <c r="M164" s="6">
        <f t="shared" si="11"/>
        <v>0.6617572289788638</v>
      </c>
    </row>
    <row r="165" spans="1:13" x14ac:dyDescent="0.2">
      <c r="A165" s="9">
        <v>41789</v>
      </c>
      <c r="B165" s="16">
        <v>424.41300000000001</v>
      </c>
      <c r="C165" s="6">
        <f t="shared" si="12"/>
        <v>3.4906290691493203E-2</v>
      </c>
      <c r="D165" s="16">
        <v>292.00900000000001</v>
      </c>
      <c r="E165" s="6">
        <f t="shared" si="13"/>
        <v>5.1591202918435775E-2</v>
      </c>
      <c r="F165" s="16">
        <v>423.58300000000003</v>
      </c>
      <c r="G165" s="6">
        <f t="shared" si="14"/>
        <v>2.8563450050993255E-2</v>
      </c>
      <c r="K165" s="6">
        <f t="shared" si="9"/>
        <v>0.49477513903025749</v>
      </c>
      <c r="L165" s="6">
        <f t="shared" si="10"/>
        <v>0.55053417441909858</v>
      </c>
      <c r="M165" s="6">
        <f t="shared" si="11"/>
        <v>0.51967294866413383</v>
      </c>
    </row>
    <row r="166" spans="1:13" x14ac:dyDescent="0.2">
      <c r="A166" s="9">
        <v>41820</v>
      </c>
      <c r="B166" s="16">
        <v>435.68900000000002</v>
      </c>
      <c r="C166" s="6">
        <f t="shared" si="12"/>
        <v>2.6568460438299413E-2</v>
      </c>
      <c r="D166" s="16">
        <v>298.76</v>
      </c>
      <c r="E166" s="6">
        <f t="shared" si="13"/>
        <v>2.3119150437143965E-2</v>
      </c>
      <c r="F166" s="16">
        <v>433.72699999999998</v>
      </c>
      <c r="G166" s="6">
        <f t="shared" si="14"/>
        <v>2.3948081013638323E-2</v>
      </c>
      <c r="K166" s="6">
        <f t="shared" si="9"/>
        <v>0.55544329646633783</v>
      </c>
      <c r="L166" s="6">
        <f t="shared" si="10"/>
        <v>0.59350564842174891</v>
      </c>
      <c r="M166" s="6">
        <f t="shared" si="11"/>
        <v>0.57749885432048442</v>
      </c>
    </row>
    <row r="167" spans="1:13" x14ac:dyDescent="0.2">
      <c r="A167" s="9">
        <v>41851</v>
      </c>
      <c r="B167" s="16">
        <v>444.11399999999998</v>
      </c>
      <c r="C167" s="6">
        <f t="shared" si="12"/>
        <v>1.9337187764666863E-2</v>
      </c>
      <c r="D167" s="16">
        <v>311.62700000000001</v>
      </c>
      <c r="E167" s="6">
        <f t="shared" si="13"/>
        <v>4.3068014459767046E-2</v>
      </c>
      <c r="F167" s="16">
        <v>446.62599999999998</v>
      </c>
      <c r="G167" s="6">
        <f t="shared" si="14"/>
        <v>2.973990551660366E-2</v>
      </c>
      <c r="K167" s="6">
        <f t="shared" si="9"/>
        <v>0.42525585440448244</v>
      </c>
      <c r="L167" s="6">
        <f t="shared" si="10"/>
        <v>0.51020853222969076</v>
      </c>
      <c r="M167" s="6">
        <f t="shared" si="11"/>
        <v>0.4788254849112954</v>
      </c>
    </row>
    <row r="168" spans="1:13" x14ac:dyDescent="0.2">
      <c r="A168" s="9">
        <v>41880</v>
      </c>
      <c r="B168" s="16">
        <v>454.12200000000001</v>
      </c>
      <c r="C168" s="6">
        <f t="shared" si="12"/>
        <v>2.2534754590037842E-2</v>
      </c>
      <c r="D168" s="16">
        <v>323.68099999999998</v>
      </c>
      <c r="E168" s="6">
        <f t="shared" si="13"/>
        <v>3.8680858847275568E-2</v>
      </c>
      <c r="F168" s="16">
        <v>455.49599999999998</v>
      </c>
      <c r="G168" s="6">
        <f t="shared" si="14"/>
        <v>1.9860017106035022E-2</v>
      </c>
      <c r="K168" s="6">
        <f t="shared" si="9"/>
        <v>0.46260725052175933</v>
      </c>
      <c r="L168" s="6">
        <f t="shared" si="10"/>
        <v>0.59346723772953269</v>
      </c>
      <c r="M168" s="6">
        <f t="shared" si="11"/>
        <v>0.50746624305003962</v>
      </c>
    </row>
    <row r="169" spans="1:13" x14ac:dyDescent="0.2">
      <c r="A169" s="9">
        <v>41912</v>
      </c>
      <c r="B169" s="16">
        <v>420.46199999999999</v>
      </c>
      <c r="C169" s="6">
        <f t="shared" si="12"/>
        <v>-7.4121051171271213E-2</v>
      </c>
      <c r="D169" s="16">
        <v>312.488</v>
      </c>
      <c r="E169" s="6">
        <f t="shared" si="13"/>
        <v>-3.4580342992019841E-2</v>
      </c>
      <c r="F169" s="16">
        <v>436.13799999999998</v>
      </c>
      <c r="G169" s="6">
        <f t="shared" si="14"/>
        <v>-4.2498726662802744E-2</v>
      </c>
      <c r="K169" s="6">
        <f t="shared" si="9"/>
        <v>0.24150576813485647</v>
      </c>
      <c r="L169" s="6">
        <f t="shared" si="10"/>
        <v>0.43654150270310033</v>
      </c>
      <c r="M169" s="6">
        <f t="shared" si="11"/>
        <v>0.35786471727367242</v>
      </c>
    </row>
    <row r="170" spans="1:13" x14ac:dyDescent="0.2">
      <c r="A170" s="9">
        <v>41943</v>
      </c>
      <c r="B170" s="16">
        <v>425.41899999999998</v>
      </c>
      <c r="C170" s="6">
        <f t="shared" si="12"/>
        <v>1.1789412598522508E-2</v>
      </c>
      <c r="D170" s="16">
        <v>318.78399999999999</v>
      </c>
      <c r="E170" s="6">
        <f t="shared" si="13"/>
        <v>2.0147973682189457E-2</v>
      </c>
      <c r="F170" s="16">
        <v>442.33300000000003</v>
      </c>
      <c r="G170" s="6">
        <f t="shared" si="14"/>
        <v>1.4204219765303838E-2</v>
      </c>
      <c r="K170" s="6">
        <f t="shared" si="9"/>
        <v>0.25459022678344989</v>
      </c>
      <c r="L170" s="6">
        <f t="shared" si="10"/>
        <v>0.4774387304883021</v>
      </c>
      <c r="M170" s="6">
        <f t="shared" si="11"/>
        <v>0.38258010270900478</v>
      </c>
    </row>
    <row r="171" spans="1:13" x14ac:dyDescent="0.2">
      <c r="A171" s="9">
        <v>41971</v>
      </c>
      <c r="B171" s="16">
        <v>420.92</v>
      </c>
      <c r="C171" s="6">
        <f t="shared" si="12"/>
        <v>-1.0575456197301825E-2</v>
      </c>
      <c r="D171" s="16">
        <v>316.99400000000003</v>
      </c>
      <c r="E171" s="6">
        <f t="shared" si="13"/>
        <v>-5.6150873318610017E-3</v>
      </c>
      <c r="F171" s="16">
        <v>447.31599999999997</v>
      </c>
      <c r="G171" s="6">
        <f t="shared" si="14"/>
        <v>1.1265268474203616E-2</v>
      </c>
      <c r="K171" s="6">
        <f t="shared" si="9"/>
        <v>0.19019948820177879</v>
      </c>
      <c r="L171" s="6">
        <f t="shared" si="10"/>
        <v>0.43336317679083369</v>
      </c>
      <c r="M171" s="6">
        <f t="shared" si="11"/>
        <v>0.35373087352314525</v>
      </c>
    </row>
    <row r="172" spans="1:13" x14ac:dyDescent="0.2">
      <c r="A172" s="9">
        <v>42004</v>
      </c>
      <c r="B172" s="16">
        <v>401.52100000000002</v>
      </c>
      <c r="C172" s="6">
        <f t="shared" si="12"/>
        <v>-4.6087142449871665E-2</v>
      </c>
      <c r="D172" s="16">
        <v>311.53100000000001</v>
      </c>
      <c r="E172" s="6">
        <f t="shared" si="13"/>
        <v>-1.7233764676934049E-2</v>
      </c>
      <c r="F172" s="16">
        <v>436.19299999999998</v>
      </c>
      <c r="G172" s="6">
        <f t="shared" si="14"/>
        <v>-2.4866090191274171E-2</v>
      </c>
      <c r="K172" s="6">
        <f t="shared" si="9"/>
        <v>9.221156514027995E-2</v>
      </c>
      <c r="L172" s="6">
        <f t="shared" si="10"/>
        <v>0.29502949380401478</v>
      </c>
      <c r="M172" s="6">
        <f t="shared" si="11"/>
        <v>0.26713359439454321</v>
      </c>
    </row>
    <row r="173" spans="1:13" x14ac:dyDescent="0.2">
      <c r="A173" s="9">
        <v>42034</v>
      </c>
      <c r="B173" s="16">
        <v>403.928</v>
      </c>
      <c r="C173" s="6">
        <f t="shared" si="12"/>
        <v>5.9947051337290169E-3</v>
      </c>
      <c r="D173" s="16">
        <v>336.06099999999998</v>
      </c>
      <c r="E173" s="6">
        <f t="shared" si="13"/>
        <v>7.8740157480314821E-2</v>
      </c>
      <c r="F173" s="16">
        <v>442.38900000000001</v>
      </c>
      <c r="G173" s="6">
        <f t="shared" si="14"/>
        <v>1.4204721304560186E-2</v>
      </c>
      <c r="K173" s="6">
        <f t="shared" si="9"/>
        <v>0.16365857242040893</v>
      </c>
      <c r="L173" s="6">
        <f t="shared" si="10"/>
        <v>0.43332210199477106</v>
      </c>
      <c r="M173" s="6">
        <f t="shared" si="11"/>
        <v>0.34419798851447836</v>
      </c>
    </row>
    <row r="174" spans="1:13" x14ac:dyDescent="0.2">
      <c r="A174" s="9">
        <v>42062</v>
      </c>
      <c r="B174" s="16">
        <v>416.435</v>
      </c>
      <c r="C174" s="6">
        <f t="shared" si="12"/>
        <v>3.0963439028737882E-2</v>
      </c>
      <c r="D174" s="16">
        <v>348.56700000000001</v>
      </c>
      <c r="E174" s="6">
        <f t="shared" si="13"/>
        <v>3.7213482076170701E-2</v>
      </c>
      <c r="F174" s="16">
        <v>456.92500000000001</v>
      </c>
      <c r="G174" s="6">
        <f t="shared" si="14"/>
        <v>3.2857959849815543E-2</v>
      </c>
      <c r="K174" s="6">
        <f t="shared" si="9"/>
        <v>0.19548429695125469</v>
      </c>
      <c r="L174" s="6">
        <f t="shared" si="10"/>
        <v>0.45453217716427008</v>
      </c>
      <c r="M174" s="6">
        <f t="shared" si="11"/>
        <v>0.39071083988982069</v>
      </c>
    </row>
    <row r="175" spans="1:13" x14ac:dyDescent="0.2">
      <c r="A175" s="9">
        <v>42094</v>
      </c>
      <c r="B175" s="16">
        <v>410.51299999999998</v>
      </c>
      <c r="C175" s="6">
        <f t="shared" si="12"/>
        <v>-1.4220706712932407E-2</v>
      </c>
      <c r="D175" s="16">
        <v>358.85500000000002</v>
      </c>
      <c r="E175" s="6">
        <f t="shared" si="13"/>
        <v>2.9515129085656344E-2</v>
      </c>
      <c r="F175" s="16">
        <v>457.57499999999999</v>
      </c>
      <c r="G175" s="6">
        <f t="shared" si="14"/>
        <v>1.4225529353832922E-3</v>
      </c>
      <c r="K175" s="6">
        <f t="shared" si="9"/>
        <v>9.0447135575076221E-2</v>
      </c>
      <c r="L175" s="6">
        <f t="shared" si="10"/>
        <v>0.37382326030113822</v>
      </c>
      <c r="M175" s="6">
        <f t="shared" si="11"/>
        <v>0.31105055957640659</v>
      </c>
    </row>
    <row r="176" spans="1:13" x14ac:dyDescent="0.2">
      <c r="A176" s="9">
        <v>42124</v>
      </c>
      <c r="B176" s="16">
        <v>442.08699999999999</v>
      </c>
      <c r="C176" s="6">
        <f t="shared" si="12"/>
        <v>7.6913520400084812E-2</v>
      </c>
      <c r="D176" s="16">
        <v>370.40199999999999</v>
      </c>
      <c r="E176" s="6">
        <f t="shared" si="13"/>
        <v>3.2177341823299122E-2</v>
      </c>
      <c r="F176" s="16">
        <v>483.55599999999998</v>
      </c>
      <c r="G176" s="6">
        <f t="shared" si="14"/>
        <v>5.6779762880402096E-2</v>
      </c>
      <c r="K176" s="6">
        <f t="shared" si="9"/>
        <v>0.16026024607373812</v>
      </c>
      <c r="L176" s="6">
        <f t="shared" si="10"/>
        <v>0.37677485540968481</v>
      </c>
      <c r="M176" s="6">
        <f t="shared" si="11"/>
        <v>0.38409972378458046</v>
      </c>
    </row>
    <row r="177" spans="1:13" x14ac:dyDescent="0.2">
      <c r="A177" s="9">
        <v>42153</v>
      </c>
      <c r="B177" s="16">
        <v>424.38299999999998</v>
      </c>
      <c r="C177" s="6">
        <f t="shared" si="12"/>
        <v>-4.004641620314553E-2</v>
      </c>
      <c r="D177" s="16">
        <v>363.41699999999997</v>
      </c>
      <c r="E177" s="6">
        <f t="shared" si="13"/>
        <v>-1.8857889536233685E-2</v>
      </c>
      <c r="F177" s="16">
        <v>471.40100000000001</v>
      </c>
      <c r="G177" s="6">
        <f t="shared" si="14"/>
        <v>-2.5136695646419405E-2</v>
      </c>
      <c r="K177" s="6">
        <f t="shared" si="9"/>
        <v>0.22121090040574365</v>
      </c>
      <c r="L177" s="6">
        <f t="shared" si="10"/>
        <v>0.36679453909511439</v>
      </c>
      <c r="M177" s="6">
        <f t="shared" si="11"/>
        <v>0.42354859653626065</v>
      </c>
    </row>
    <row r="178" spans="1:13" x14ac:dyDescent="0.2">
      <c r="A178" s="9">
        <v>42185</v>
      </c>
      <c r="B178" s="16">
        <v>413.36200000000002</v>
      </c>
      <c r="C178" s="6">
        <f t="shared" si="12"/>
        <v>-2.596946626042973E-2</v>
      </c>
      <c r="D178" s="16">
        <v>348.30799999999999</v>
      </c>
      <c r="E178" s="6">
        <f t="shared" si="13"/>
        <v>-4.1574830016207209E-2</v>
      </c>
      <c r="F178" s="16">
        <v>460.762</v>
      </c>
      <c r="G178" s="6">
        <f t="shared" si="14"/>
        <v>-2.2568895696021052E-2</v>
      </c>
      <c r="K178" s="6">
        <f t="shared" si="9"/>
        <v>0.1983035517573255</v>
      </c>
      <c r="L178" s="6">
        <f t="shared" si="10"/>
        <v>0.31736246113813249</v>
      </c>
      <c r="M178" s="6">
        <f t="shared" si="11"/>
        <v>0.39864737701633701</v>
      </c>
    </row>
    <row r="179" spans="1:13" x14ac:dyDescent="0.2">
      <c r="A179" s="9">
        <v>42216</v>
      </c>
      <c r="B179" s="16">
        <v>384.70800000000003</v>
      </c>
      <c r="C179" s="6">
        <f t="shared" si="12"/>
        <v>-6.9319385913557574E-2</v>
      </c>
      <c r="D179" s="16">
        <v>326.90699999999998</v>
      </c>
      <c r="E179" s="6">
        <f t="shared" si="13"/>
        <v>-6.1442746075312638E-2</v>
      </c>
      <c r="F179" s="16">
        <v>440.685</v>
      </c>
      <c r="G179" s="6">
        <f t="shared" si="14"/>
        <v>-4.3573471770675498E-2</v>
      </c>
      <c r="K179" s="6">
        <f t="shared" si="9"/>
        <v>2.950637172783277E-2</v>
      </c>
      <c r="L179" s="6">
        <f t="shared" si="10"/>
        <v>0.21395892903561209</v>
      </c>
      <c r="M179" s="6">
        <f t="shared" si="11"/>
        <v>0.26000720518773512</v>
      </c>
    </row>
    <row r="180" spans="1:13" x14ac:dyDescent="0.2">
      <c r="A180" s="9">
        <v>42247</v>
      </c>
      <c r="B180" s="16">
        <v>349.91199999999998</v>
      </c>
      <c r="C180" s="6">
        <f t="shared" si="12"/>
        <v>-9.044782016490438E-2</v>
      </c>
      <c r="D180" s="16">
        <v>293.18599999999998</v>
      </c>
      <c r="E180" s="6">
        <f t="shared" si="13"/>
        <v>-0.10315166086991101</v>
      </c>
      <c r="F180" s="16">
        <v>412.084</v>
      </c>
      <c r="G180" s="6">
        <f t="shared" si="14"/>
        <v>-6.4901233307237627E-2</v>
      </c>
      <c r="K180" s="6">
        <f t="shared" si="9"/>
        <v>-4.5065156580473609E-2</v>
      </c>
      <c r="L180" s="6">
        <f t="shared" si="10"/>
        <v>8.3154153643812956E-2</v>
      </c>
      <c r="M180" s="6">
        <f t="shared" si="11"/>
        <v>0.19512534657370573</v>
      </c>
    </row>
    <row r="181" spans="1:13" x14ac:dyDescent="0.2">
      <c r="A181" s="9">
        <v>42277</v>
      </c>
      <c r="B181" s="16">
        <v>339.38600000000002</v>
      </c>
      <c r="C181" s="6">
        <f t="shared" si="12"/>
        <v>-3.0081849150643492E-2</v>
      </c>
      <c r="D181" s="16">
        <v>285.44900000000001</v>
      </c>
      <c r="E181" s="6">
        <f t="shared" si="13"/>
        <v>-2.6389391035042453E-2</v>
      </c>
      <c r="F181" s="16">
        <v>405.03300000000002</v>
      </c>
      <c r="G181" s="6">
        <f t="shared" si="14"/>
        <v>-1.7110589103192519E-2</v>
      </c>
      <c r="K181" s="6">
        <f t="shared" si="9"/>
        <v>-0.16642473811541336</v>
      </c>
      <c r="L181" s="6">
        <f t="shared" si="10"/>
        <v>1.9482560340578603E-2</v>
      </c>
      <c r="M181" s="6">
        <f t="shared" si="11"/>
        <v>9.0434038154005192E-2</v>
      </c>
    </row>
    <row r="182" spans="1:13" x14ac:dyDescent="0.2">
      <c r="A182" s="9">
        <v>42307</v>
      </c>
      <c r="B182" s="16">
        <v>363.59500000000003</v>
      </c>
      <c r="C182" s="6">
        <f t="shared" si="12"/>
        <v>7.1331757939337548E-2</v>
      </c>
      <c r="D182" s="16">
        <v>309.02199999999999</v>
      </c>
      <c r="E182" s="6">
        <f t="shared" si="13"/>
        <v>8.2582177551856928E-2</v>
      </c>
      <c r="F182" s="16">
        <v>427.00400000000002</v>
      </c>
      <c r="G182" s="6">
        <f t="shared" si="14"/>
        <v>5.4244962756121007E-2</v>
      </c>
      <c r="K182" s="6">
        <f t="shared" si="9"/>
        <v>-0.13216315366126674</v>
      </c>
      <c r="L182" s="6">
        <f t="shared" si="10"/>
        <v>9.1935096323726873E-2</v>
      </c>
      <c r="M182" s="6">
        <f t="shared" si="11"/>
        <v>0.12360011788480985</v>
      </c>
    </row>
    <row r="183" spans="1:13" x14ac:dyDescent="0.2">
      <c r="A183" s="9">
        <v>42338</v>
      </c>
      <c r="B183" s="16">
        <v>349.41199999999998</v>
      </c>
      <c r="C183" s="6">
        <f t="shared" si="12"/>
        <v>-3.9007687124410495E-2</v>
      </c>
      <c r="D183" s="16">
        <v>310.60500000000002</v>
      </c>
      <c r="E183" s="6">
        <f t="shared" si="13"/>
        <v>5.1226126295216279E-3</v>
      </c>
      <c r="F183" s="16">
        <v>415.52800000000002</v>
      </c>
      <c r="G183" s="6">
        <f t="shared" si="14"/>
        <v>-2.6875626457831814E-2</v>
      </c>
      <c r="K183" s="6">
        <f t="shared" si="9"/>
        <v>-0.14340278543883778</v>
      </c>
      <c r="L183" s="6">
        <f t="shared" si="10"/>
        <v>5.5790096263664601E-2</v>
      </c>
      <c r="M183" s="6">
        <f t="shared" si="11"/>
        <v>0.10521290205893541</v>
      </c>
    </row>
    <row r="184" spans="1:13" x14ac:dyDescent="0.2">
      <c r="A184" s="9">
        <v>42369</v>
      </c>
      <c r="B184" s="16">
        <v>341.62299999999999</v>
      </c>
      <c r="C184" s="6">
        <f t="shared" si="12"/>
        <v>-2.2291735830480941E-2</v>
      </c>
      <c r="D184" s="16">
        <v>295.25299999999999</v>
      </c>
      <c r="E184" s="6">
        <f t="shared" si="13"/>
        <v>-4.942611999162938E-2</v>
      </c>
      <c r="F184" s="16">
        <v>411.07799999999997</v>
      </c>
      <c r="G184" s="6">
        <f t="shared" si="14"/>
        <v>-1.0709266282898033E-2</v>
      </c>
      <c r="K184" s="6">
        <f t="shared" si="9"/>
        <v>-0.2182808370422068</v>
      </c>
      <c r="L184" s="6">
        <f t="shared" si="10"/>
        <v>-3.459719978812037E-2</v>
      </c>
      <c r="M184" s="6">
        <f t="shared" si="11"/>
        <v>4.6625844970911379E-2</v>
      </c>
    </row>
    <row r="185" spans="1:13" x14ac:dyDescent="0.2">
      <c r="A185" s="9">
        <v>42398</v>
      </c>
      <c r="B185" s="16">
        <v>319.46100000000001</v>
      </c>
      <c r="C185" s="6">
        <f t="shared" si="12"/>
        <v>-6.4872681289023237E-2</v>
      </c>
      <c r="D185" s="16">
        <v>277.18299999999999</v>
      </c>
      <c r="E185" s="6">
        <f t="shared" si="13"/>
        <v>-6.1201749008477413E-2</v>
      </c>
      <c r="F185" s="16">
        <v>389.60500000000002</v>
      </c>
      <c r="G185" s="6">
        <f t="shared" si="14"/>
        <v>-5.223582872350252E-2</v>
      </c>
      <c r="K185" s="6">
        <f t="shared" si="9"/>
        <v>-0.24860816776782324</v>
      </c>
      <c r="L185" s="6">
        <f t="shared" si="10"/>
        <v>-4.7955486097992384E-2</v>
      </c>
      <c r="M185" s="6">
        <f t="shared" si="11"/>
        <v>1.3435126417646437E-2</v>
      </c>
    </row>
    <row r="186" spans="1:13" x14ac:dyDescent="0.2">
      <c r="A186" s="9">
        <v>42429</v>
      </c>
      <c r="B186" s="16">
        <v>318.93799999999999</v>
      </c>
      <c r="C186" s="6">
        <f t="shared" si="12"/>
        <v>-1.6371325451307595E-3</v>
      </c>
      <c r="D186" s="16">
        <v>275.58300000000003</v>
      </c>
      <c r="E186" s="6">
        <f t="shared" si="13"/>
        <v>-5.7723597767538326E-3</v>
      </c>
      <c r="F186" s="16">
        <v>389.85700000000003</v>
      </c>
      <c r="G186" s="6">
        <f t="shared" si="14"/>
        <v>6.4680894752378038E-4</v>
      </c>
      <c r="K186" s="6">
        <f t="shared" si="9"/>
        <v>-0.24277648779422312</v>
      </c>
      <c r="L186" s="6">
        <f t="shared" si="10"/>
        <v>-3.7432762836185796E-2</v>
      </c>
      <c r="M186" s="6">
        <f t="shared" si="11"/>
        <v>2.8472764493594704E-2</v>
      </c>
    </row>
    <row r="187" spans="1:13" x14ac:dyDescent="0.2">
      <c r="A187" s="9">
        <v>42460</v>
      </c>
      <c r="B187" s="16">
        <v>361.142</v>
      </c>
      <c r="C187" s="6">
        <f t="shared" si="12"/>
        <v>0.13232665909988772</v>
      </c>
      <c r="D187" s="16">
        <v>297.53699999999998</v>
      </c>
      <c r="E187" s="6">
        <f t="shared" si="13"/>
        <v>7.9663839932071046E-2</v>
      </c>
      <c r="F187" s="16">
        <v>422.32100000000003</v>
      </c>
      <c r="G187" s="6">
        <f t="shared" si="14"/>
        <v>8.3271558545825686E-2</v>
      </c>
      <c r="K187" s="6">
        <f t="shared" si="9"/>
        <v>-0.1901883136977025</v>
      </c>
      <c r="L187" s="6">
        <f t="shared" si="10"/>
        <v>8.4735134915281396E-3</v>
      </c>
      <c r="M187" s="6">
        <f t="shared" si="11"/>
        <v>6.8266499381534063E-2</v>
      </c>
    </row>
    <row r="188" spans="1:13" x14ac:dyDescent="0.2">
      <c r="A188" s="9">
        <v>42489</v>
      </c>
      <c r="B188" s="16">
        <v>363.10500000000002</v>
      </c>
      <c r="C188" s="6">
        <f t="shared" si="12"/>
        <v>5.4355350526940072E-3</v>
      </c>
      <c r="D188" s="16">
        <v>297.63900000000001</v>
      </c>
      <c r="E188" s="6">
        <f t="shared" si="13"/>
        <v>3.428145071033839E-4</v>
      </c>
      <c r="F188" s="16">
        <v>421.99400000000003</v>
      </c>
      <c r="G188" s="6">
        <f t="shared" si="14"/>
        <v>-7.7429254050831453E-4</v>
      </c>
      <c r="K188" s="6">
        <f t="shared" si="9"/>
        <v>-0.21028249791753206</v>
      </c>
      <c r="L188" s="6">
        <f t="shared" si="10"/>
        <v>2.2937466705617693E-2</v>
      </c>
      <c r="M188" s="6">
        <f t="shared" si="11"/>
        <v>5.8916226490847379E-2</v>
      </c>
    </row>
    <row r="189" spans="1:13" x14ac:dyDescent="0.2">
      <c r="A189" s="9">
        <v>42521</v>
      </c>
      <c r="B189" s="16">
        <v>349.56</v>
      </c>
      <c r="C189" s="6">
        <f t="shared" si="12"/>
        <v>-3.7303259387780452E-2</v>
      </c>
      <c r="D189" s="16">
        <v>294.79899999999998</v>
      </c>
      <c r="E189" s="6">
        <f t="shared" si="13"/>
        <v>-9.5417603203882262E-3</v>
      </c>
      <c r="F189" s="16">
        <v>418.59399999999999</v>
      </c>
      <c r="G189" s="6">
        <f t="shared" si="14"/>
        <v>-8.0569865922265338E-3</v>
      </c>
      <c r="K189" s="6">
        <f t="shared" si="9"/>
        <v>-0.21926335232539185</v>
      </c>
      <c r="L189" s="6">
        <f t="shared" si="10"/>
        <v>8.2079624075321878E-3</v>
      </c>
      <c r="M189" s="6">
        <f t="shared" si="11"/>
        <v>6.7384386283429576E-2</v>
      </c>
    </row>
    <row r="190" spans="1:13" x14ac:dyDescent="0.2">
      <c r="A190" s="9">
        <v>42551</v>
      </c>
      <c r="B190" s="16">
        <v>363.53100000000001</v>
      </c>
      <c r="C190" s="6">
        <f t="shared" si="12"/>
        <v>3.9967387572948931E-2</v>
      </c>
      <c r="D190" s="16">
        <v>307.21600000000001</v>
      </c>
      <c r="E190" s="6">
        <f t="shared" si="13"/>
        <v>4.2120224288413555E-2</v>
      </c>
      <c r="F190" s="16">
        <v>425.26100000000002</v>
      </c>
      <c r="G190" s="6">
        <f t="shared" si="14"/>
        <v>1.5927127479132608E-2</v>
      </c>
      <c r="K190" s="6">
        <f t="shared" si="9"/>
        <v>-0.17537496257179408</v>
      </c>
      <c r="L190" s="6">
        <f t="shared" si="10"/>
        <v>7.6183670323819008E-2</v>
      </c>
      <c r="M190" s="6">
        <f t="shared" si="11"/>
        <v>0.10531185752567307</v>
      </c>
    </row>
    <row r="191" spans="1:13" x14ac:dyDescent="0.2">
      <c r="A191" s="9">
        <v>42580</v>
      </c>
      <c r="B191" s="16">
        <v>381.82499999999999</v>
      </c>
      <c r="C191" s="6">
        <f t="shared" si="12"/>
        <v>5.032308111275241E-2</v>
      </c>
      <c r="D191" s="16">
        <v>320.56900000000002</v>
      </c>
      <c r="E191" s="6">
        <f t="shared" si="13"/>
        <v>4.3464533097234526E-2</v>
      </c>
      <c r="F191" s="16">
        <v>443.27800000000002</v>
      </c>
      <c r="G191" s="6">
        <f t="shared" si="14"/>
        <v>4.2366922901465154E-2</v>
      </c>
      <c r="K191" s="6">
        <f t="shared" si="9"/>
        <v>-0.13001326084678033</v>
      </c>
      <c r="L191" s="6">
        <f t="shared" si="10"/>
        <v>0.11797016132969707</v>
      </c>
      <c r="M191" s="6">
        <f t="shared" si="11"/>
        <v>0.16328833557272437</v>
      </c>
    </row>
    <row r="192" spans="1:13" x14ac:dyDescent="0.2">
      <c r="A192" s="9">
        <v>42613</v>
      </c>
      <c r="B192" s="16">
        <v>391.31400000000002</v>
      </c>
      <c r="C192" s="6">
        <f t="shared" si="12"/>
        <v>2.4851699076802181E-2</v>
      </c>
      <c r="D192" s="16">
        <v>329.863</v>
      </c>
      <c r="E192" s="6">
        <f t="shared" si="13"/>
        <v>2.8992198247491219E-2</v>
      </c>
      <c r="F192" s="16">
        <v>455.51</v>
      </c>
      <c r="G192" s="6">
        <f t="shared" si="14"/>
        <v>2.7594421559382631E-2</v>
      </c>
      <c r="K192" s="6">
        <f t="shared" si="9"/>
        <v>-2.0894999562133254E-2</v>
      </c>
      <c r="L192" s="6">
        <f t="shared" si="10"/>
        <v>0.26573909573345511</v>
      </c>
      <c r="M192" s="6">
        <f t="shared" si="11"/>
        <v>0.28992886432115261</v>
      </c>
    </row>
    <row r="193" spans="1:13" x14ac:dyDescent="0.2">
      <c r="A193" s="9">
        <v>42643</v>
      </c>
      <c r="B193" s="16">
        <v>396.346</v>
      </c>
      <c r="C193" s="6">
        <f t="shared" si="12"/>
        <v>1.2859238361009329E-2</v>
      </c>
      <c r="D193" s="16">
        <v>331.11700000000002</v>
      </c>
      <c r="E193" s="6">
        <f t="shared" si="13"/>
        <v>3.80157823096261E-3</v>
      </c>
      <c r="F193" s="16">
        <v>457.52600000000001</v>
      </c>
      <c r="G193" s="6">
        <f t="shared" si="14"/>
        <v>4.425808434502132E-3</v>
      </c>
      <c r="K193" s="6">
        <f t="shared" ref="K193:K256" si="15">B193/B133-1</f>
        <v>0.16095677746663695</v>
      </c>
      <c r="L193" s="6">
        <f t="shared" ref="L193:L256" si="16">D193/D133-1</f>
        <v>0.38605891389797042</v>
      </c>
      <c r="M193" s="6">
        <f t="shared" ref="M193:M256" si="17">F193/F133-1</f>
        <v>0.3994830618643419</v>
      </c>
    </row>
    <row r="194" spans="1:13" x14ac:dyDescent="0.2">
      <c r="A194" s="9">
        <v>42674</v>
      </c>
      <c r="B194" s="16">
        <v>397.291</v>
      </c>
      <c r="C194" s="6">
        <f t="shared" si="12"/>
        <v>2.3842804014673202E-3</v>
      </c>
      <c r="D194" s="16">
        <v>340.26299999999998</v>
      </c>
      <c r="E194" s="6">
        <f t="shared" si="13"/>
        <v>2.762165639335934E-2</v>
      </c>
      <c r="F194" s="16">
        <v>460.33300000000003</v>
      </c>
      <c r="G194" s="6">
        <f t="shared" si="14"/>
        <v>6.1351704602581325E-3</v>
      </c>
      <c r="K194" s="6">
        <f t="shared" si="15"/>
        <v>2.7611376663148945E-2</v>
      </c>
      <c r="L194" s="6">
        <f t="shared" si="16"/>
        <v>0.30752707178923577</v>
      </c>
      <c r="M194" s="6">
        <f t="shared" si="17"/>
        <v>0.29110817549734813</v>
      </c>
    </row>
    <row r="195" spans="1:13" x14ac:dyDescent="0.2">
      <c r="A195" s="9">
        <v>42704</v>
      </c>
      <c r="B195" s="16">
        <v>379.00299999999999</v>
      </c>
      <c r="C195" s="6">
        <f t="shared" si="12"/>
        <v>-4.6031750027058282E-2</v>
      </c>
      <c r="D195" s="16">
        <v>335.43299999999999</v>
      </c>
      <c r="E195" s="6">
        <f t="shared" si="13"/>
        <v>-1.4194902178608859E-2</v>
      </c>
      <c r="F195" s="16">
        <v>450.30099999999999</v>
      </c>
      <c r="G195" s="6">
        <f t="shared" si="14"/>
        <v>-2.1792919473511696E-2</v>
      </c>
      <c r="K195" s="6">
        <f t="shared" si="15"/>
        <v>5.0306221421643205E-2</v>
      </c>
      <c r="L195" s="6">
        <f t="shared" si="16"/>
        <v>0.33283400021456755</v>
      </c>
      <c r="M195" s="6">
        <f t="shared" si="17"/>
        <v>0.31357002628301056</v>
      </c>
    </row>
    <row r="196" spans="1:13" x14ac:dyDescent="0.2">
      <c r="A196" s="9">
        <v>42734</v>
      </c>
      <c r="B196" s="16">
        <v>379.84</v>
      </c>
      <c r="C196" s="6">
        <f t="shared" si="12"/>
        <v>2.2084257908248084E-3</v>
      </c>
      <c r="D196" s="16">
        <v>338.10199999999998</v>
      </c>
      <c r="E196" s="6">
        <f t="shared" si="13"/>
        <v>7.9568796153031141E-3</v>
      </c>
      <c r="F196" s="16">
        <v>450.93</v>
      </c>
      <c r="G196" s="6">
        <f t="shared" si="14"/>
        <v>1.3968434447180211E-3</v>
      </c>
      <c r="K196" s="6">
        <f t="shared" si="15"/>
        <v>6.5466857035464177E-2</v>
      </c>
      <c r="L196" s="6">
        <f t="shared" si="16"/>
        <v>0.31134201350507484</v>
      </c>
      <c r="M196" s="6">
        <f t="shared" si="17"/>
        <v>0.31563898630472731</v>
      </c>
    </row>
    <row r="197" spans="1:13" x14ac:dyDescent="0.2">
      <c r="A197" s="9">
        <v>42766</v>
      </c>
      <c r="B197" s="16">
        <v>400.62599999999998</v>
      </c>
      <c r="C197" s="6">
        <f t="shared" si="12"/>
        <v>5.4723041280539286E-2</v>
      </c>
      <c r="D197" s="16">
        <v>348.041</v>
      </c>
      <c r="E197" s="6">
        <f t="shared" si="13"/>
        <v>2.9396454324434718E-2</v>
      </c>
      <c r="F197" s="16">
        <v>468.84100000000001</v>
      </c>
      <c r="G197" s="6">
        <f t="shared" si="14"/>
        <v>3.9720133945401637E-2</v>
      </c>
      <c r="K197" s="6">
        <f t="shared" si="15"/>
        <v>9.2936662493039446E-3</v>
      </c>
      <c r="L197" s="6">
        <f t="shared" si="16"/>
        <v>0.22255631702630652</v>
      </c>
      <c r="M197" s="6">
        <f t="shared" si="17"/>
        <v>0.27345347873915227</v>
      </c>
    </row>
    <row r="198" spans="1:13" x14ac:dyDescent="0.2">
      <c r="A198" s="9">
        <v>42794</v>
      </c>
      <c r="B198" s="16">
        <v>412.89</v>
      </c>
      <c r="C198" s="6">
        <f t="shared" ref="C198:C256" si="18">B198/B197-1</f>
        <v>3.0612092075901209E-2</v>
      </c>
      <c r="D198" s="16">
        <v>364.80500000000001</v>
      </c>
      <c r="E198" s="6">
        <f t="shared" ref="E198:E256" si="19">D198/D197-1</f>
        <v>4.8166738976155088E-2</v>
      </c>
      <c r="F198" s="16">
        <v>476.72800000000001</v>
      </c>
      <c r="G198" s="6">
        <f t="shared" ref="G198:G256" si="20">F198/F197-1</f>
        <v>1.6822334224182667E-2</v>
      </c>
      <c r="K198" s="6">
        <f t="shared" si="15"/>
        <v>-1.8596956602347503E-2</v>
      </c>
      <c r="L198" s="6">
        <f t="shared" si="16"/>
        <v>0.23548377264429865</v>
      </c>
      <c r="M198" s="6">
        <f t="shared" si="17"/>
        <v>0.23874038908766826</v>
      </c>
    </row>
    <row r="199" spans="1:13" x14ac:dyDescent="0.2">
      <c r="A199" s="9">
        <v>42825</v>
      </c>
      <c r="B199" s="16">
        <v>423.31299999999999</v>
      </c>
      <c r="C199" s="6">
        <f t="shared" si="18"/>
        <v>2.5244011722250548E-2</v>
      </c>
      <c r="D199" s="16">
        <v>371.584</v>
      </c>
      <c r="E199" s="6">
        <f t="shared" si="19"/>
        <v>1.8582530392949659E-2</v>
      </c>
      <c r="F199" s="16">
        <v>485.94099999999997</v>
      </c>
      <c r="G199" s="6">
        <f t="shared" si="20"/>
        <v>1.9325485392089448E-2</v>
      </c>
      <c r="K199" s="6">
        <f t="shared" si="15"/>
        <v>4.092251476008868E-2</v>
      </c>
      <c r="L199" s="6">
        <f t="shared" si="16"/>
        <v>0.29605898787246754</v>
      </c>
      <c r="M199" s="6">
        <f t="shared" si="17"/>
        <v>0.28083469954717244</v>
      </c>
    </row>
    <row r="200" spans="1:13" x14ac:dyDescent="0.2">
      <c r="A200" s="9">
        <v>42853</v>
      </c>
      <c r="B200" s="16">
        <v>432.58</v>
      </c>
      <c r="C200" s="6">
        <f t="shared" si="18"/>
        <v>2.1891602667529764E-2</v>
      </c>
      <c r="D200" s="16">
        <v>372.95400000000001</v>
      </c>
      <c r="E200" s="6">
        <f t="shared" si="19"/>
        <v>3.6869187047881002E-3</v>
      </c>
      <c r="F200" s="16">
        <v>497.24099999999999</v>
      </c>
      <c r="G200" s="6">
        <f t="shared" si="20"/>
        <v>2.325385180505446E-2</v>
      </c>
      <c r="K200" s="6">
        <f t="shared" si="15"/>
        <v>7.6578482367287926E-2</v>
      </c>
      <c r="L200" s="6">
        <f t="shared" si="16"/>
        <v>0.30851410948666946</v>
      </c>
      <c r="M200" s="6">
        <f t="shared" si="17"/>
        <v>0.31814097007388087</v>
      </c>
    </row>
    <row r="201" spans="1:13" x14ac:dyDescent="0.2">
      <c r="A201" s="9">
        <v>42886</v>
      </c>
      <c r="B201" s="16">
        <v>445.36900000000003</v>
      </c>
      <c r="C201" s="6">
        <f t="shared" si="18"/>
        <v>2.956447362337622E-2</v>
      </c>
      <c r="D201" s="16">
        <v>371.84100000000001</v>
      </c>
      <c r="E201" s="6">
        <f t="shared" si="19"/>
        <v>-2.9842822439228867E-3</v>
      </c>
      <c r="F201" s="16">
        <v>509.48200000000003</v>
      </c>
      <c r="G201" s="6">
        <f t="shared" si="20"/>
        <v>2.4617841248006478E-2</v>
      </c>
      <c r="K201" s="6">
        <f t="shared" si="15"/>
        <v>0.24840994648898795</v>
      </c>
      <c r="L201" s="6">
        <f t="shared" si="16"/>
        <v>0.37269458513607301</v>
      </c>
      <c r="M201" s="6">
        <f t="shared" si="17"/>
        <v>0.44777866816706746</v>
      </c>
    </row>
    <row r="202" spans="1:13" x14ac:dyDescent="0.2">
      <c r="A202" s="9">
        <v>42916</v>
      </c>
      <c r="B202" s="16">
        <v>449.85300000000001</v>
      </c>
      <c r="C202" s="6">
        <f t="shared" si="18"/>
        <v>1.0068055926658603E-2</v>
      </c>
      <c r="D202" s="16">
        <v>370.29899999999998</v>
      </c>
      <c r="E202" s="6">
        <f t="shared" si="19"/>
        <v>-4.1469337700792419E-3</v>
      </c>
      <c r="F202" s="16">
        <v>517.83199999999999</v>
      </c>
      <c r="G202" s="6">
        <f t="shared" si="20"/>
        <v>1.6389195300324566E-2</v>
      </c>
      <c r="K202" s="6">
        <f t="shared" si="15"/>
        <v>0.21411915210597066</v>
      </c>
      <c r="L202" s="6">
        <f t="shared" si="16"/>
        <v>0.35090893834979253</v>
      </c>
      <c r="M202" s="6">
        <f t="shared" si="17"/>
        <v>0.44064321384356431</v>
      </c>
    </row>
    <row r="203" spans="1:13" x14ac:dyDescent="0.2">
      <c r="A203" s="9">
        <v>42947</v>
      </c>
      <c r="B203" s="16">
        <v>476.66800000000001</v>
      </c>
      <c r="C203" s="6">
        <f t="shared" si="18"/>
        <v>5.9608360953466999E-2</v>
      </c>
      <c r="D203" s="16">
        <v>379.57600000000002</v>
      </c>
      <c r="E203" s="6">
        <f t="shared" si="19"/>
        <v>2.5052727660620278E-2</v>
      </c>
      <c r="F203" s="16">
        <v>543.15</v>
      </c>
      <c r="G203" s="6">
        <f t="shared" si="20"/>
        <v>4.8892304840179701E-2</v>
      </c>
      <c r="K203" s="6">
        <f t="shared" si="15"/>
        <v>0.26187438119794781</v>
      </c>
      <c r="L203" s="6">
        <f t="shared" si="16"/>
        <v>0.3181186798533171</v>
      </c>
      <c r="M203" s="6">
        <f t="shared" si="17"/>
        <v>0.48503887922832112</v>
      </c>
    </row>
    <row r="204" spans="1:13" x14ac:dyDescent="0.2">
      <c r="A204" s="9">
        <v>42978</v>
      </c>
      <c r="B204" s="16">
        <v>487.30099999999999</v>
      </c>
      <c r="C204" s="6">
        <f t="shared" si="18"/>
        <v>2.2306930609984343E-2</v>
      </c>
      <c r="D204" s="16">
        <v>384.81099999999998</v>
      </c>
      <c r="E204" s="6">
        <f t="shared" si="19"/>
        <v>1.3791704428098628E-2</v>
      </c>
      <c r="F204" s="16">
        <v>554.60299999999995</v>
      </c>
      <c r="G204" s="6">
        <f t="shared" si="20"/>
        <v>2.1086256098683531E-2</v>
      </c>
      <c r="K204" s="6">
        <f t="shared" si="15"/>
        <v>0.29433341832940219</v>
      </c>
      <c r="L204" s="6">
        <f t="shared" si="16"/>
        <v>0.37228128109208791</v>
      </c>
      <c r="M204" s="6">
        <f t="shared" si="17"/>
        <v>0.51918141053560007</v>
      </c>
    </row>
    <row r="205" spans="1:13" x14ac:dyDescent="0.2">
      <c r="A205" s="9">
        <v>43007</v>
      </c>
      <c r="B205" s="16">
        <v>485.363</v>
      </c>
      <c r="C205" s="6">
        <f t="shared" si="18"/>
        <v>-3.9770080504657468E-3</v>
      </c>
      <c r="D205" s="16">
        <v>385.45299999999997</v>
      </c>
      <c r="E205" s="6">
        <f t="shared" si="19"/>
        <v>1.6683514764390672E-3</v>
      </c>
      <c r="F205" s="16">
        <v>557.06500000000005</v>
      </c>
      <c r="G205" s="6">
        <f t="shared" si="20"/>
        <v>4.4392114719900011E-3</v>
      </c>
      <c r="K205" s="6">
        <f t="shared" si="15"/>
        <v>0.21582090449542335</v>
      </c>
      <c r="L205" s="6">
        <f t="shared" si="16"/>
        <v>0.32308489714377897</v>
      </c>
      <c r="M205" s="6">
        <f t="shared" si="17"/>
        <v>0.46337651147578907</v>
      </c>
    </row>
    <row r="206" spans="1:13" x14ac:dyDescent="0.2">
      <c r="A206" s="9">
        <v>43039</v>
      </c>
      <c r="B206" s="16">
        <v>502.37799999999999</v>
      </c>
      <c r="C206" s="6">
        <f t="shared" si="18"/>
        <v>3.5056236260283535E-2</v>
      </c>
      <c r="D206" s="16">
        <v>404.87299999999999</v>
      </c>
      <c r="E206" s="6">
        <f t="shared" si="19"/>
        <v>5.0382277476112458E-2</v>
      </c>
      <c r="F206" s="16">
        <v>578.74300000000005</v>
      </c>
      <c r="G206" s="6">
        <f t="shared" si="20"/>
        <v>3.8914668844748812E-2</v>
      </c>
      <c r="K206" s="6">
        <f t="shared" si="15"/>
        <v>0.26613102408879441</v>
      </c>
      <c r="L206" s="6">
        <f t="shared" si="16"/>
        <v>0.40834208750460887</v>
      </c>
      <c r="M206" s="6">
        <f t="shared" si="17"/>
        <v>0.52432362670937027</v>
      </c>
    </row>
    <row r="207" spans="1:13" x14ac:dyDescent="0.2">
      <c r="A207" s="9">
        <v>43069</v>
      </c>
      <c r="B207" s="16">
        <v>503.38600000000002</v>
      </c>
      <c r="C207" s="6">
        <f t="shared" si="18"/>
        <v>2.0064572891329568E-3</v>
      </c>
      <c r="D207" s="16">
        <v>396.36399999999998</v>
      </c>
      <c r="E207" s="6">
        <f t="shared" si="19"/>
        <v>-2.1016466892087138E-2</v>
      </c>
      <c r="F207" s="16">
        <v>573.98199999999997</v>
      </c>
      <c r="G207" s="6">
        <f t="shared" si="20"/>
        <v>-8.226449391180668E-3</v>
      </c>
      <c r="K207" s="6">
        <f t="shared" si="15"/>
        <v>0.25276491961574843</v>
      </c>
      <c r="L207" s="6">
        <f t="shared" si="16"/>
        <v>0.36650382511023682</v>
      </c>
      <c r="M207" s="6">
        <f t="shared" si="17"/>
        <v>0.48789427842641175</v>
      </c>
    </row>
    <row r="208" spans="1:13" x14ac:dyDescent="0.2">
      <c r="A208" s="9">
        <v>43098</v>
      </c>
      <c r="B208" s="16">
        <v>521.45600000000002</v>
      </c>
      <c r="C208" s="6">
        <f t="shared" si="18"/>
        <v>3.589690615154173E-2</v>
      </c>
      <c r="D208" s="16">
        <v>407.70299999999997</v>
      </c>
      <c r="E208" s="6">
        <f t="shared" si="19"/>
        <v>2.8607542561887467E-2</v>
      </c>
      <c r="F208" s="16">
        <v>588.69299999999998</v>
      </c>
      <c r="G208" s="6">
        <f t="shared" si="20"/>
        <v>2.5629723580181896E-2</v>
      </c>
      <c r="K208" s="6">
        <f t="shared" si="15"/>
        <v>0.23724040079057196</v>
      </c>
      <c r="L208" s="6">
        <f t="shared" si="16"/>
        <v>0.35841229858862089</v>
      </c>
      <c r="M208" s="6">
        <f t="shared" si="17"/>
        <v>0.46817584401786672</v>
      </c>
    </row>
    <row r="209" spans="1:13" x14ac:dyDescent="0.2">
      <c r="A209" s="9">
        <v>43131</v>
      </c>
      <c r="B209" s="16">
        <v>564.91800000000001</v>
      </c>
      <c r="C209" s="6">
        <f t="shared" si="18"/>
        <v>8.3347396520511818E-2</v>
      </c>
      <c r="D209" s="16">
        <v>425.74599999999998</v>
      </c>
      <c r="E209" s="6">
        <f t="shared" si="19"/>
        <v>4.4255254437666647E-2</v>
      </c>
      <c r="F209" s="16">
        <v>628.53800000000001</v>
      </c>
      <c r="G209" s="6">
        <f t="shared" si="20"/>
        <v>6.7683835207824838E-2</v>
      </c>
      <c r="K209" s="6">
        <f t="shared" si="15"/>
        <v>0.32213219496440249</v>
      </c>
      <c r="L209" s="6">
        <f t="shared" si="16"/>
        <v>0.44062829917977298</v>
      </c>
      <c r="M209" s="6">
        <f t="shared" si="17"/>
        <v>0.54619612010646845</v>
      </c>
    </row>
    <row r="210" spans="1:13" x14ac:dyDescent="0.2">
      <c r="A210" s="9">
        <v>43159</v>
      </c>
      <c r="B210" s="16">
        <v>538.86400000000003</v>
      </c>
      <c r="C210" s="6">
        <f t="shared" si="18"/>
        <v>-4.6119967853741506E-2</v>
      </c>
      <c r="D210" s="16">
        <v>414.80099999999999</v>
      </c>
      <c r="E210" s="6">
        <f t="shared" si="19"/>
        <v>-2.570781639757036E-2</v>
      </c>
      <c r="F210" s="16">
        <v>604.21600000000001</v>
      </c>
      <c r="G210" s="6">
        <f t="shared" si="20"/>
        <v>-3.8696148840642874E-2</v>
      </c>
      <c r="K210" s="6">
        <f t="shared" si="15"/>
        <v>0.27720129885520617</v>
      </c>
      <c r="L210" s="6">
        <f t="shared" si="16"/>
        <v>0.36903893566390633</v>
      </c>
      <c r="M210" s="6">
        <f t="shared" si="17"/>
        <v>0.50100113776947519</v>
      </c>
    </row>
    <row r="211" spans="1:13" x14ac:dyDescent="0.2">
      <c r="A211" s="9">
        <v>43189</v>
      </c>
      <c r="B211" s="16">
        <v>528.84500000000003</v>
      </c>
      <c r="C211" s="6">
        <f t="shared" si="18"/>
        <v>-1.859281748270436E-2</v>
      </c>
      <c r="D211" s="16">
        <v>403.71199999999999</v>
      </c>
      <c r="E211" s="6">
        <f t="shared" si="19"/>
        <v>-2.6733301028686096E-2</v>
      </c>
      <c r="F211" s="16">
        <v>592.90899999999999</v>
      </c>
      <c r="G211" s="6">
        <f t="shared" si="20"/>
        <v>-1.8713506428164828E-2</v>
      </c>
      <c r="K211" s="6">
        <f t="shared" si="15"/>
        <v>0.27542247186133628</v>
      </c>
      <c r="L211" s="6">
        <f t="shared" si="16"/>
        <v>0.33167964111360315</v>
      </c>
      <c r="M211" s="6">
        <f t="shared" si="17"/>
        <v>0.48602843687419961</v>
      </c>
    </row>
    <row r="212" spans="1:13" x14ac:dyDescent="0.2">
      <c r="A212" s="9">
        <v>43220</v>
      </c>
      <c r="B212" s="16">
        <v>526.505</v>
      </c>
      <c r="C212" s="6">
        <f t="shared" si="18"/>
        <v>-4.424736926698758E-3</v>
      </c>
      <c r="D212" s="16">
        <v>409.12900000000002</v>
      </c>
      <c r="E212" s="6">
        <f t="shared" si="19"/>
        <v>1.3417981135066759E-2</v>
      </c>
      <c r="F212" s="16">
        <v>599.81500000000005</v>
      </c>
      <c r="G212" s="6">
        <f t="shared" si="20"/>
        <v>1.1647655879738927E-2</v>
      </c>
      <c r="K212" s="6">
        <f t="shared" si="15"/>
        <v>0.26028082572145306</v>
      </c>
      <c r="L212" s="6">
        <f t="shared" si="16"/>
        <v>0.37523277467411553</v>
      </c>
      <c r="M212" s="6">
        <f t="shared" si="17"/>
        <v>0.50465332129239426</v>
      </c>
    </row>
    <row r="213" spans="1:13" x14ac:dyDescent="0.2">
      <c r="A213" s="9">
        <v>43251</v>
      </c>
      <c r="B213" s="16">
        <v>507.84899999999999</v>
      </c>
      <c r="C213" s="6">
        <f t="shared" si="18"/>
        <v>-3.5433661598655242E-2</v>
      </c>
      <c r="D213" s="16">
        <v>408.459</v>
      </c>
      <c r="E213" s="6">
        <f t="shared" si="19"/>
        <v>-1.6376252966668892E-3</v>
      </c>
      <c r="F213" s="16">
        <v>586.529</v>
      </c>
      <c r="G213" s="6">
        <f t="shared" si="20"/>
        <v>-2.2150162966914855E-2</v>
      </c>
      <c r="K213" s="6">
        <f t="shared" si="15"/>
        <v>0.24763296892273678</v>
      </c>
      <c r="L213" s="6">
        <f t="shared" si="16"/>
        <v>0.38518902860863569</v>
      </c>
      <c r="M213" s="6">
        <f t="shared" si="17"/>
        <v>0.45970274803764921</v>
      </c>
    </row>
    <row r="214" spans="1:13" x14ac:dyDescent="0.2">
      <c r="A214" s="9">
        <v>43280</v>
      </c>
      <c r="B214" s="16">
        <v>486.74900000000002</v>
      </c>
      <c r="C214" s="6">
        <f t="shared" si="18"/>
        <v>-4.1547782903973318E-2</v>
      </c>
      <c r="D214" s="16">
        <v>391.40499999999997</v>
      </c>
      <c r="E214" s="6">
        <f t="shared" si="19"/>
        <v>-4.1752048553220789E-2</v>
      </c>
      <c r="F214" s="16">
        <v>572.072</v>
      </c>
      <c r="G214" s="6">
        <f t="shared" si="20"/>
        <v>-2.4648397606938488E-2</v>
      </c>
      <c r="K214" s="6">
        <f t="shared" si="15"/>
        <v>0.27709386101621991</v>
      </c>
      <c r="L214" s="6">
        <f t="shared" si="16"/>
        <v>0.42180705954149667</v>
      </c>
      <c r="M214" s="6">
        <f t="shared" si="17"/>
        <v>0.50011931265422138</v>
      </c>
    </row>
    <row r="215" spans="1:13" x14ac:dyDescent="0.2">
      <c r="A215" s="9">
        <v>43312</v>
      </c>
      <c r="B215" s="16">
        <v>497.44200000000001</v>
      </c>
      <c r="C215" s="6">
        <f t="shared" si="18"/>
        <v>2.1968201270059051E-2</v>
      </c>
      <c r="D215" s="16">
        <v>399.14800000000002</v>
      </c>
      <c r="E215" s="6">
        <f t="shared" si="19"/>
        <v>1.9782578147954366E-2</v>
      </c>
      <c r="F215" s="16">
        <v>581.76700000000005</v>
      </c>
      <c r="G215" s="6">
        <f t="shared" si="20"/>
        <v>1.6947167489407056E-2</v>
      </c>
      <c r="K215" s="6">
        <f t="shared" si="15"/>
        <v>0.29165454923140843</v>
      </c>
      <c r="L215" s="6">
        <f t="shared" si="16"/>
        <v>0.46585529770801726</v>
      </c>
      <c r="M215" s="6">
        <f t="shared" si="17"/>
        <v>0.50363524050999353</v>
      </c>
    </row>
    <row r="216" spans="1:13" x14ac:dyDescent="0.2">
      <c r="A216" s="9">
        <v>43343</v>
      </c>
      <c r="B216" s="16">
        <v>483.99099999999999</v>
      </c>
      <c r="C216" s="6">
        <f t="shared" si="18"/>
        <v>-2.7040338371106643E-2</v>
      </c>
      <c r="D216" s="16">
        <v>390.54199999999997</v>
      </c>
      <c r="E216" s="6">
        <f t="shared" si="19"/>
        <v>-2.1560924769759682E-2</v>
      </c>
      <c r="F216" s="16">
        <v>578.56799999999998</v>
      </c>
      <c r="G216" s="6">
        <f t="shared" si="20"/>
        <v>-5.4987649694809848E-3</v>
      </c>
      <c r="K216" s="6">
        <f t="shared" si="15"/>
        <v>0.27869116656318926</v>
      </c>
      <c r="L216" s="6">
        <f t="shared" si="16"/>
        <v>0.44915156754991692</v>
      </c>
      <c r="M216" s="6">
        <f t="shared" si="17"/>
        <v>0.49684109219043471</v>
      </c>
    </row>
    <row r="217" spans="1:13" x14ac:dyDescent="0.2">
      <c r="A217" s="9">
        <v>43371</v>
      </c>
      <c r="B217" s="16">
        <v>481.423</v>
      </c>
      <c r="C217" s="6">
        <f t="shared" si="18"/>
        <v>-5.3058837870951781E-3</v>
      </c>
      <c r="D217" s="16">
        <v>389.13799999999998</v>
      </c>
      <c r="E217" s="6">
        <f t="shared" si="19"/>
        <v>-3.5950038664215311E-3</v>
      </c>
      <c r="F217" s="16">
        <v>571.85500000000002</v>
      </c>
      <c r="G217" s="6">
        <f t="shared" si="20"/>
        <v>-1.160278480662591E-2</v>
      </c>
      <c r="K217" s="6">
        <f t="shared" si="15"/>
        <v>0.19424537171405953</v>
      </c>
      <c r="L217" s="6">
        <f t="shared" si="16"/>
        <v>0.39181161053109714</v>
      </c>
      <c r="M217" s="6">
        <f t="shared" si="17"/>
        <v>0.41956920541062526</v>
      </c>
    </row>
    <row r="218" spans="1:13" x14ac:dyDescent="0.2">
      <c r="A218" s="9">
        <v>43404</v>
      </c>
      <c r="B218" s="16">
        <v>439.49900000000002</v>
      </c>
      <c r="C218" s="6">
        <f t="shared" si="18"/>
        <v>-8.7083500372852951E-2</v>
      </c>
      <c r="D218" s="16">
        <v>364.17099999999999</v>
      </c>
      <c r="E218" s="6">
        <f t="shared" si="19"/>
        <v>-6.4159758234867748E-2</v>
      </c>
      <c r="F218" s="16">
        <v>527.37800000000004</v>
      </c>
      <c r="G218" s="6">
        <f t="shared" si="20"/>
        <v>-7.7776709130811139E-2</v>
      </c>
      <c r="K218" s="6">
        <f t="shared" si="15"/>
        <v>3.9732294939248236E-2</v>
      </c>
      <c r="L218" s="6">
        <f t="shared" si="16"/>
        <v>0.2475326552774284</v>
      </c>
      <c r="M218" s="6">
        <f t="shared" si="17"/>
        <v>0.25861365344916076</v>
      </c>
    </row>
    <row r="219" spans="1:13" x14ac:dyDescent="0.2">
      <c r="A219" s="9">
        <v>43434</v>
      </c>
      <c r="B219" s="16">
        <v>457.61099999999999</v>
      </c>
      <c r="C219" s="6">
        <f t="shared" si="18"/>
        <v>4.1210560206052627E-2</v>
      </c>
      <c r="D219" s="16">
        <v>379.44600000000003</v>
      </c>
      <c r="E219" s="6">
        <f t="shared" si="19"/>
        <v>4.1944580979814461E-2</v>
      </c>
      <c r="F219" s="16">
        <v>543.02599999999995</v>
      </c>
      <c r="G219" s="6">
        <f t="shared" si="20"/>
        <v>2.9671317347329529E-2</v>
      </c>
      <c r="K219" s="6">
        <f t="shared" si="15"/>
        <v>9.8645212869397314E-2</v>
      </c>
      <c r="L219" s="6">
        <f t="shared" si="16"/>
        <v>0.32114020702549695</v>
      </c>
      <c r="M219" s="6">
        <f t="shared" si="17"/>
        <v>0.29644414097379057</v>
      </c>
    </row>
    <row r="220" spans="1:13" x14ac:dyDescent="0.2">
      <c r="A220" s="9">
        <v>43465</v>
      </c>
      <c r="B220" s="16">
        <v>445.488</v>
      </c>
      <c r="C220" s="6">
        <f t="shared" si="18"/>
        <v>-2.6491933104754839E-2</v>
      </c>
      <c r="D220" s="16">
        <v>365.87200000000001</v>
      </c>
      <c r="E220" s="6">
        <f t="shared" si="19"/>
        <v>-3.5773206200618857E-2</v>
      </c>
      <c r="F220" s="16">
        <v>529.41200000000003</v>
      </c>
      <c r="G220" s="6">
        <f t="shared" si="20"/>
        <v>-2.5070622769443718E-2</v>
      </c>
      <c r="K220" s="6">
        <f t="shared" si="15"/>
        <v>8.5229999439708992E-2</v>
      </c>
      <c r="L220" s="6">
        <f t="shared" si="16"/>
        <v>0.30813400550609615</v>
      </c>
      <c r="M220" s="6">
        <f t="shared" si="17"/>
        <v>0.27647282915326499</v>
      </c>
    </row>
    <row r="221" spans="1:13" x14ac:dyDescent="0.2">
      <c r="A221" s="9">
        <v>43496</v>
      </c>
      <c r="B221" s="16">
        <v>484.49400000000003</v>
      </c>
      <c r="C221" s="6">
        <f t="shared" si="18"/>
        <v>8.7557914017886151E-2</v>
      </c>
      <c r="D221" s="16">
        <v>396.416</v>
      </c>
      <c r="E221" s="6">
        <f t="shared" si="19"/>
        <v>8.3482748064896972E-2</v>
      </c>
      <c r="F221" s="16">
        <v>567.34</v>
      </c>
      <c r="G221" s="6">
        <f t="shared" si="20"/>
        <v>7.1641745937001788E-2</v>
      </c>
      <c r="K221" s="6">
        <f t="shared" si="15"/>
        <v>0.26221261186155864</v>
      </c>
      <c r="L221" s="6">
        <f t="shared" si="16"/>
        <v>0.48342626202147954</v>
      </c>
      <c r="M221" s="6">
        <f t="shared" si="17"/>
        <v>0.43161751532325843</v>
      </c>
    </row>
    <row r="222" spans="1:13" x14ac:dyDescent="0.2">
      <c r="A222" s="9">
        <v>43524</v>
      </c>
      <c r="B222" s="16">
        <v>485.58300000000003</v>
      </c>
      <c r="C222" s="6">
        <f t="shared" si="18"/>
        <v>2.2477058539425165E-3</v>
      </c>
      <c r="D222" s="16">
        <v>400.36</v>
      </c>
      <c r="E222" s="6">
        <f t="shared" si="19"/>
        <v>9.9491443332258012E-3</v>
      </c>
      <c r="F222" s="16">
        <v>573.56299999999999</v>
      </c>
      <c r="G222" s="6">
        <f t="shared" si="20"/>
        <v>1.0968731272252841E-2</v>
      </c>
      <c r="K222" s="6">
        <f t="shared" si="15"/>
        <v>0.22448809763970146</v>
      </c>
      <c r="L222" s="6">
        <f t="shared" si="16"/>
        <v>0.48520213973572357</v>
      </c>
      <c r="M222" s="6">
        <f t="shared" si="17"/>
        <v>0.41669815911218477</v>
      </c>
    </row>
    <row r="223" spans="1:13" x14ac:dyDescent="0.2">
      <c r="A223" s="9">
        <v>43553</v>
      </c>
      <c r="B223" s="16">
        <v>489.65800000000002</v>
      </c>
      <c r="C223" s="6">
        <f t="shared" si="18"/>
        <v>8.3919741836102624E-3</v>
      </c>
      <c r="D223" s="16">
        <v>409.41899999999998</v>
      </c>
      <c r="E223" s="6">
        <f t="shared" si="19"/>
        <v>2.2627135577979685E-2</v>
      </c>
      <c r="F223" s="16">
        <v>581.42999999999995</v>
      </c>
      <c r="G223" s="6">
        <f t="shared" si="20"/>
        <v>1.3716017246579559E-2</v>
      </c>
      <c r="K223" s="6">
        <f t="shared" si="15"/>
        <v>0.19798988581788124</v>
      </c>
      <c r="L223" s="6">
        <f t="shared" si="16"/>
        <v>0.47048217652868796</v>
      </c>
      <c r="M223" s="6">
        <f t="shared" si="17"/>
        <v>0.40939402092893018</v>
      </c>
    </row>
    <row r="224" spans="1:13" x14ac:dyDescent="0.2">
      <c r="A224" s="9">
        <v>43585</v>
      </c>
      <c r="B224" s="16">
        <v>499.96699999999998</v>
      </c>
      <c r="C224" s="6">
        <f t="shared" si="18"/>
        <v>2.1053469972919903E-2</v>
      </c>
      <c r="D224" s="16">
        <v>418.84</v>
      </c>
      <c r="E224" s="6">
        <f t="shared" si="19"/>
        <v>2.3010656564546261E-2</v>
      </c>
      <c r="F224" s="16">
        <v>596.32399999999996</v>
      </c>
      <c r="G224" s="6">
        <f t="shared" si="20"/>
        <v>2.5616153277264742E-2</v>
      </c>
      <c r="K224" s="6">
        <f t="shared" si="15"/>
        <v>0.21914030304951493</v>
      </c>
      <c r="L224" s="6">
        <f t="shared" si="16"/>
        <v>0.50833864514572369</v>
      </c>
      <c r="M224" s="6">
        <f t="shared" si="17"/>
        <v>0.44802098003982316</v>
      </c>
    </row>
    <row r="225" spans="1:13" x14ac:dyDescent="0.2">
      <c r="A225" s="9">
        <v>43616</v>
      </c>
      <c r="B225" s="16">
        <v>463.68799999999999</v>
      </c>
      <c r="C225" s="6">
        <f t="shared" si="18"/>
        <v>-7.2562789144083539E-2</v>
      </c>
      <c r="D225" s="16">
        <v>390.66199999999998</v>
      </c>
      <c r="E225" s="6">
        <f t="shared" si="19"/>
        <v>-6.727628688759435E-2</v>
      </c>
      <c r="F225" s="16">
        <v>556.947</v>
      </c>
      <c r="G225" s="6">
        <f t="shared" si="20"/>
        <v>-6.6032894869232139E-2</v>
      </c>
      <c r="K225" s="6">
        <f t="shared" si="15"/>
        <v>9.2539578193881811E-2</v>
      </c>
      <c r="L225" s="6">
        <f t="shared" si="16"/>
        <v>0.33784232677759918</v>
      </c>
      <c r="M225" s="6">
        <f t="shared" si="17"/>
        <v>0.31484738528222334</v>
      </c>
    </row>
    <row r="226" spans="1:13" x14ac:dyDescent="0.2">
      <c r="A226" s="9">
        <v>43644</v>
      </c>
      <c r="B226" s="16">
        <v>492.62799999999999</v>
      </c>
      <c r="C226" s="6">
        <f t="shared" si="18"/>
        <v>6.2412656786459797E-2</v>
      </c>
      <c r="D226" s="16">
        <v>406.13200000000001</v>
      </c>
      <c r="E226" s="6">
        <f t="shared" si="19"/>
        <v>3.9599449140177434E-2</v>
      </c>
      <c r="F226" s="16">
        <v>582.59799999999996</v>
      </c>
      <c r="G226" s="6">
        <f t="shared" si="20"/>
        <v>4.6056447022786662E-2</v>
      </c>
      <c r="K226" s="6">
        <f t="shared" si="15"/>
        <v>0.13068725627683953</v>
      </c>
      <c r="L226" s="6">
        <f t="shared" si="16"/>
        <v>0.35939215423751514</v>
      </c>
      <c r="M226" s="6">
        <f t="shared" si="17"/>
        <v>0.34323664424857103</v>
      </c>
    </row>
    <row r="227" spans="1:13" x14ac:dyDescent="0.2">
      <c r="A227" s="9">
        <v>43677</v>
      </c>
      <c r="B227" s="16">
        <v>486.60399999999998</v>
      </c>
      <c r="C227" s="6">
        <f t="shared" si="18"/>
        <v>-1.2228293966238257E-2</v>
      </c>
      <c r="D227" s="16">
        <v>410.31799999999998</v>
      </c>
      <c r="E227" s="6">
        <f t="shared" si="19"/>
        <v>1.0306993785271779E-2</v>
      </c>
      <c r="F227" s="16">
        <v>576.84900000000005</v>
      </c>
      <c r="G227" s="6">
        <f t="shared" si="20"/>
        <v>-9.8678677235416457E-3</v>
      </c>
      <c r="K227" s="6">
        <f t="shared" si="15"/>
        <v>9.5673633346393006E-2</v>
      </c>
      <c r="L227" s="6">
        <f t="shared" si="16"/>
        <v>0.31669592172693628</v>
      </c>
      <c r="M227" s="6">
        <f t="shared" si="17"/>
        <v>0.29157057582854584</v>
      </c>
    </row>
    <row r="228" spans="1:13" x14ac:dyDescent="0.2">
      <c r="A228" s="9">
        <v>43707</v>
      </c>
      <c r="B228" s="16">
        <v>462.87900000000002</v>
      </c>
      <c r="C228" s="6">
        <f t="shared" si="18"/>
        <v>-4.8756278205686732E-2</v>
      </c>
      <c r="D228" s="16">
        <v>394.61900000000003</v>
      </c>
      <c r="E228" s="6">
        <f t="shared" si="19"/>
        <v>-3.8260568632134007E-2</v>
      </c>
      <c r="F228" s="16">
        <v>562.25800000000004</v>
      </c>
      <c r="G228" s="6">
        <f t="shared" si="20"/>
        <v>-2.5294314456642875E-2</v>
      </c>
      <c r="K228" s="6">
        <f t="shared" si="15"/>
        <v>1.9283364382258528E-2</v>
      </c>
      <c r="L228" s="6">
        <f t="shared" si="16"/>
        <v>0.21916022256480927</v>
      </c>
      <c r="M228" s="6">
        <f t="shared" si="17"/>
        <v>0.23438625147092407</v>
      </c>
    </row>
    <row r="229" spans="1:13" x14ac:dyDescent="0.2">
      <c r="A229" s="9">
        <v>43738</v>
      </c>
      <c r="B229" s="16">
        <v>471.71499999999997</v>
      </c>
      <c r="C229" s="6">
        <f t="shared" si="18"/>
        <v>1.9089222021305696E-2</v>
      </c>
      <c r="D229" s="16">
        <v>406.22800000000001</v>
      </c>
      <c r="E229" s="6">
        <f t="shared" si="19"/>
        <v>2.9418248994599772E-2</v>
      </c>
      <c r="F229" s="16">
        <v>570.52599999999995</v>
      </c>
      <c r="G229" s="6">
        <f t="shared" si="20"/>
        <v>1.4704993081467777E-2</v>
      </c>
      <c r="K229" s="6">
        <f t="shared" si="15"/>
        <v>0.12189686582854087</v>
      </c>
      <c r="L229" s="6">
        <f t="shared" si="16"/>
        <v>0.29997951921353794</v>
      </c>
      <c r="M229" s="6">
        <f t="shared" si="17"/>
        <v>0.30813182983367637</v>
      </c>
    </row>
    <row r="230" spans="1:13" x14ac:dyDescent="0.2">
      <c r="A230" s="9">
        <v>43769</v>
      </c>
      <c r="B230" s="16">
        <v>491.60599999999999</v>
      </c>
      <c r="C230" s="6">
        <f t="shared" si="18"/>
        <v>4.2167410406707573E-2</v>
      </c>
      <c r="D230" s="16">
        <v>413.7</v>
      </c>
      <c r="E230" s="6">
        <f t="shared" si="19"/>
        <v>1.8393611469420978E-2</v>
      </c>
      <c r="F230" s="16">
        <v>587.61800000000005</v>
      </c>
      <c r="G230" s="6">
        <f t="shared" si="20"/>
        <v>2.9958319165121594E-2</v>
      </c>
      <c r="K230" s="6">
        <f t="shared" si="15"/>
        <v>0.15558073334759381</v>
      </c>
      <c r="L230" s="6">
        <f t="shared" si="16"/>
        <v>0.29774392692230478</v>
      </c>
      <c r="M230" s="6">
        <f t="shared" si="17"/>
        <v>0.32845164163650464</v>
      </c>
    </row>
    <row r="231" spans="1:13" x14ac:dyDescent="0.2">
      <c r="A231" s="9">
        <v>43798</v>
      </c>
      <c r="B231" s="16">
        <v>490.92899999999997</v>
      </c>
      <c r="C231" s="6">
        <f t="shared" si="18"/>
        <v>-1.3771190750316853E-3</v>
      </c>
      <c r="D231" s="16">
        <v>418.02</v>
      </c>
      <c r="E231" s="6">
        <f t="shared" si="19"/>
        <v>1.0442349528643868E-2</v>
      </c>
      <c r="F231" s="16">
        <v>591.05100000000004</v>
      </c>
      <c r="G231" s="6">
        <f t="shared" si="20"/>
        <v>5.8422308370402742E-3</v>
      </c>
      <c r="K231" s="6">
        <f t="shared" si="15"/>
        <v>0.16632376698660067</v>
      </c>
      <c r="L231" s="6">
        <f t="shared" si="16"/>
        <v>0.31870003848653261</v>
      </c>
      <c r="M231" s="6">
        <f t="shared" si="17"/>
        <v>0.32132765204016867</v>
      </c>
    </row>
    <row r="232" spans="1:13" x14ac:dyDescent="0.2">
      <c r="A232" s="9">
        <v>43830</v>
      </c>
      <c r="B232" s="16">
        <v>527.55499999999995</v>
      </c>
      <c r="C232" s="6">
        <f t="shared" si="18"/>
        <v>7.4605492851308464E-2</v>
      </c>
      <c r="D232" s="16">
        <v>441.24299999999999</v>
      </c>
      <c r="E232" s="6">
        <f t="shared" si="19"/>
        <v>5.5554758145543337E-2</v>
      </c>
      <c r="F232" s="16">
        <v>624.952</v>
      </c>
      <c r="G232" s="6">
        <f t="shared" si="20"/>
        <v>5.7357148537097391E-2</v>
      </c>
      <c r="K232" s="6">
        <f t="shared" si="15"/>
        <v>0.31389142784561685</v>
      </c>
      <c r="L232" s="6">
        <f t="shared" si="16"/>
        <v>0.41636947847886718</v>
      </c>
      <c r="M232" s="6">
        <f t="shared" si="17"/>
        <v>0.43274192845827431</v>
      </c>
    </row>
    <row r="233" spans="1:13" x14ac:dyDescent="0.2">
      <c r="A233" s="9">
        <v>43861</v>
      </c>
      <c r="B233" s="16">
        <v>502.96300000000002</v>
      </c>
      <c r="C233" s="6">
        <f t="shared" si="18"/>
        <v>-4.6615044876837319E-2</v>
      </c>
      <c r="D233" s="16">
        <v>426.10300000000001</v>
      </c>
      <c r="E233" s="6">
        <f t="shared" si="19"/>
        <v>-3.4312159059747049E-2</v>
      </c>
      <c r="F233" s="16">
        <v>604.38400000000001</v>
      </c>
      <c r="G233" s="6">
        <f t="shared" si="20"/>
        <v>-3.291132758995885E-2</v>
      </c>
      <c r="K233" s="6">
        <f t="shared" si="15"/>
        <v>0.24517983402982724</v>
      </c>
      <c r="L233" s="6">
        <f t="shared" si="16"/>
        <v>0.26793350016812445</v>
      </c>
      <c r="M233" s="6">
        <f t="shared" si="17"/>
        <v>0.36618225136700966</v>
      </c>
    </row>
    <row r="234" spans="1:13" x14ac:dyDescent="0.2">
      <c r="A234" s="9">
        <v>43889</v>
      </c>
      <c r="B234" s="16">
        <v>476.44</v>
      </c>
      <c r="C234" s="6">
        <f t="shared" si="18"/>
        <v>-5.2733501271465366E-2</v>
      </c>
      <c r="D234" s="16">
        <v>407.21600000000001</v>
      </c>
      <c r="E234" s="6">
        <f t="shared" si="19"/>
        <v>-4.4324963682489948E-2</v>
      </c>
      <c r="F234" s="16">
        <v>581.20600000000002</v>
      </c>
      <c r="G234" s="6">
        <f t="shared" si="20"/>
        <v>-3.8349790861439081E-2</v>
      </c>
      <c r="K234" s="6">
        <f t="shared" si="15"/>
        <v>0.14409211521606013</v>
      </c>
      <c r="L234" s="6">
        <f t="shared" si="16"/>
        <v>0.16825746556616084</v>
      </c>
      <c r="M234" s="6">
        <f t="shared" si="17"/>
        <v>0.27199430978825845</v>
      </c>
    </row>
    <row r="235" spans="1:13" x14ac:dyDescent="0.2">
      <c r="A235" s="9">
        <v>43921</v>
      </c>
      <c r="B235" s="16">
        <v>403.05799999999999</v>
      </c>
      <c r="C235" s="6">
        <f t="shared" si="18"/>
        <v>-0.15402149273780541</v>
      </c>
      <c r="D235" s="16">
        <v>344.87200000000001</v>
      </c>
      <c r="E235" s="6">
        <f t="shared" si="19"/>
        <v>-0.15309811009390595</v>
      </c>
      <c r="F235" s="16">
        <v>505.875</v>
      </c>
      <c r="G235" s="6">
        <f t="shared" si="20"/>
        <v>-0.12961153188370389</v>
      </c>
      <c r="K235" s="6">
        <f t="shared" si="15"/>
        <v>-1.8160204427143611E-2</v>
      </c>
      <c r="L235" s="6">
        <f t="shared" si="16"/>
        <v>-3.8965598918783373E-2</v>
      </c>
      <c r="M235" s="6">
        <f t="shared" si="17"/>
        <v>0.10555646615308967</v>
      </c>
    </row>
    <row r="236" spans="1:13" x14ac:dyDescent="0.2">
      <c r="A236" s="9">
        <v>43951</v>
      </c>
      <c r="B236" s="16">
        <v>439.96699999999998</v>
      </c>
      <c r="C236" s="6">
        <f t="shared" si="18"/>
        <v>9.1572428781961923E-2</v>
      </c>
      <c r="D236" s="16">
        <v>377.12299999999999</v>
      </c>
      <c r="E236" s="6">
        <f t="shared" si="19"/>
        <v>9.3515855157855654E-2</v>
      </c>
      <c r="F236" s="16">
        <v>550.37400000000002</v>
      </c>
      <c r="G236" s="6">
        <f t="shared" si="20"/>
        <v>8.7964418087472351E-2</v>
      </c>
      <c r="K236" s="6">
        <f t="shared" si="15"/>
        <v>-4.7954361924236188E-3</v>
      </c>
      <c r="L236" s="6">
        <f t="shared" si="16"/>
        <v>1.814515040415543E-2</v>
      </c>
      <c r="M236" s="6">
        <f t="shared" si="17"/>
        <v>0.13818047961352975</v>
      </c>
    </row>
    <row r="237" spans="1:13" x14ac:dyDescent="0.2">
      <c r="A237" s="17">
        <v>43980</v>
      </c>
      <c r="B237" s="16">
        <v>443.34699999999998</v>
      </c>
      <c r="C237" s="6">
        <f t="shared" si="18"/>
        <v>7.6823943613952839E-3</v>
      </c>
      <c r="D237" s="16">
        <v>374.19499999999999</v>
      </c>
      <c r="E237" s="6">
        <f t="shared" si="19"/>
        <v>-7.7640451523773857E-3</v>
      </c>
      <c r="F237" s="16">
        <v>553.86699999999996</v>
      </c>
      <c r="G237" s="6">
        <f t="shared" si="20"/>
        <v>6.346593407391854E-3</v>
      </c>
      <c r="K237" s="6">
        <f t="shared" si="15"/>
        <v>4.4686050100970043E-2</v>
      </c>
      <c r="L237" s="6">
        <f t="shared" si="16"/>
        <v>2.965739082101293E-2</v>
      </c>
      <c r="M237" s="6">
        <f t="shared" si="17"/>
        <v>0.17493811001673731</v>
      </c>
    </row>
    <row r="238" spans="1:13" x14ac:dyDescent="0.2">
      <c r="A238" s="17">
        <v>44012</v>
      </c>
      <c r="B238" s="16">
        <v>475.93700000000001</v>
      </c>
      <c r="C238" s="6">
        <f t="shared" si="18"/>
        <v>7.3509012128197604E-2</v>
      </c>
      <c r="D238" s="16">
        <v>397.839</v>
      </c>
      <c r="E238" s="6">
        <f t="shared" si="19"/>
        <v>6.3186306604845033E-2</v>
      </c>
      <c r="F238" s="16">
        <v>590.577</v>
      </c>
      <c r="G238" s="6">
        <f t="shared" si="20"/>
        <v>6.6279449759599318E-2</v>
      </c>
      <c r="K238" s="6">
        <f t="shared" si="15"/>
        <v>0.15138063005307689</v>
      </c>
      <c r="L238" s="6">
        <f t="shared" si="16"/>
        <v>0.14220460052597139</v>
      </c>
      <c r="M238" s="6">
        <f t="shared" si="17"/>
        <v>0.28173981361310174</v>
      </c>
    </row>
    <row r="239" spans="1:13" x14ac:dyDescent="0.2">
      <c r="A239" s="17">
        <v>44043</v>
      </c>
      <c r="B239" s="16">
        <v>518.46699999999998</v>
      </c>
      <c r="C239" s="6">
        <f t="shared" si="18"/>
        <v>8.9360566629616889E-2</v>
      </c>
      <c r="D239" s="16">
        <v>411.63900000000001</v>
      </c>
      <c r="E239" s="6">
        <f t="shared" si="19"/>
        <v>3.4687398671321867E-2</v>
      </c>
      <c r="F239" s="16">
        <v>638.51199999999994</v>
      </c>
      <c r="G239" s="6">
        <f t="shared" si="20"/>
        <v>8.1166384738992514E-2</v>
      </c>
      <c r="K239" s="6">
        <f t="shared" si="15"/>
        <v>0.3476896763259405</v>
      </c>
      <c r="L239" s="6">
        <f t="shared" si="16"/>
        <v>0.25919298149014858</v>
      </c>
      <c r="M239" s="6">
        <f t="shared" si="17"/>
        <v>0.44890795012310369</v>
      </c>
    </row>
    <row r="240" spans="1:13" x14ac:dyDescent="0.2">
      <c r="A240" s="17">
        <v>44074</v>
      </c>
      <c r="B240" s="16">
        <v>529.928</v>
      </c>
      <c r="C240" s="6">
        <f t="shared" si="18"/>
        <v>2.210555348749299E-2</v>
      </c>
      <c r="D240" s="16">
        <v>416.00599999999997</v>
      </c>
      <c r="E240" s="6">
        <f t="shared" si="19"/>
        <v>1.0608810146754744E-2</v>
      </c>
      <c r="F240" s="16">
        <v>652.39300000000003</v>
      </c>
      <c r="G240" s="6">
        <f t="shared" si="20"/>
        <v>2.1739607086476154E-2</v>
      </c>
      <c r="K240" s="6">
        <f t="shared" si="15"/>
        <v>0.51446077871007567</v>
      </c>
      <c r="L240" s="6">
        <f t="shared" si="16"/>
        <v>0.41891495501149434</v>
      </c>
      <c r="M240" s="6">
        <f t="shared" si="17"/>
        <v>0.58315537608837031</v>
      </c>
    </row>
    <row r="241" spans="1:13" x14ac:dyDescent="0.2">
      <c r="A241" s="17">
        <v>44104</v>
      </c>
      <c r="B241" s="16">
        <v>521.428</v>
      </c>
      <c r="C241" s="6">
        <f t="shared" si="18"/>
        <v>-1.6039914856357806E-2</v>
      </c>
      <c r="D241" s="16">
        <v>417.46699999999998</v>
      </c>
      <c r="E241" s="6">
        <f t="shared" si="19"/>
        <v>3.5119685773763454E-3</v>
      </c>
      <c r="F241" s="16">
        <v>641.63400000000001</v>
      </c>
      <c r="G241" s="6">
        <f t="shared" si="20"/>
        <v>-1.6491593257438431E-2</v>
      </c>
      <c r="K241" s="6">
        <f t="shared" si="15"/>
        <v>0.53638629760803314</v>
      </c>
      <c r="L241" s="6">
        <f t="shared" si="16"/>
        <v>0.46249242421588432</v>
      </c>
      <c r="M241" s="6">
        <f t="shared" si="17"/>
        <v>0.58415240239684163</v>
      </c>
    </row>
    <row r="242" spans="1:13" x14ac:dyDescent="0.2">
      <c r="A242" s="17">
        <v>44134</v>
      </c>
      <c r="B242" s="16">
        <v>532.17100000000005</v>
      </c>
      <c r="C242" s="6">
        <f t="shared" si="18"/>
        <v>2.0603036277300202E-2</v>
      </c>
      <c r="D242" s="16">
        <v>428.92099999999999</v>
      </c>
      <c r="E242" s="6">
        <f t="shared" si="19"/>
        <v>2.7436899204009046E-2</v>
      </c>
      <c r="F242" s="16">
        <v>651.21199999999999</v>
      </c>
      <c r="G242" s="6">
        <f t="shared" si="20"/>
        <v>1.4927513192879438E-2</v>
      </c>
      <c r="K242" s="6">
        <f t="shared" si="15"/>
        <v>0.46363673867902477</v>
      </c>
      <c r="L242" s="6">
        <f t="shared" si="16"/>
        <v>0.38799502948010178</v>
      </c>
      <c r="M242" s="6">
        <f t="shared" si="17"/>
        <v>0.52507236466168927</v>
      </c>
    </row>
    <row r="243" spans="1:13" x14ac:dyDescent="0.2">
      <c r="A243" s="17">
        <v>44165</v>
      </c>
      <c r="B243" s="16">
        <v>581.39</v>
      </c>
      <c r="C243" s="6">
        <f t="shared" si="18"/>
        <v>9.248718926811117E-2</v>
      </c>
      <c r="D243" s="16">
        <v>456.31</v>
      </c>
      <c r="E243" s="6">
        <f t="shared" si="19"/>
        <v>6.3855581797114258E-2</v>
      </c>
      <c r="F243" s="16">
        <v>701.84</v>
      </c>
      <c r="G243" s="6">
        <f t="shared" si="20"/>
        <v>7.774426761177633E-2</v>
      </c>
      <c r="K243" s="6">
        <f t="shared" si="15"/>
        <v>0.66390965393289303</v>
      </c>
      <c r="L243" s="6">
        <f t="shared" si="16"/>
        <v>0.46910062619726012</v>
      </c>
      <c r="M243" s="6">
        <f t="shared" si="17"/>
        <v>0.68903178606495841</v>
      </c>
    </row>
    <row r="244" spans="1:13" x14ac:dyDescent="0.2">
      <c r="A244" s="17">
        <v>44196</v>
      </c>
      <c r="B244" s="16">
        <v>624.13</v>
      </c>
      <c r="C244" s="6">
        <f t="shared" si="18"/>
        <v>7.3513476323982196E-2</v>
      </c>
      <c r="D244" s="16">
        <v>478.90499999999997</v>
      </c>
      <c r="E244" s="6">
        <f t="shared" si="19"/>
        <v>4.9516775876049079E-2</v>
      </c>
      <c r="F244" s="16">
        <v>744.41399999999999</v>
      </c>
      <c r="G244" s="6">
        <f t="shared" si="20"/>
        <v>6.0660549412971498E-2</v>
      </c>
      <c r="K244" s="6">
        <f t="shared" si="15"/>
        <v>0.82695544503736573</v>
      </c>
      <c r="L244" s="6">
        <f t="shared" si="16"/>
        <v>0.62201569501410647</v>
      </c>
      <c r="M244" s="6">
        <f t="shared" si="17"/>
        <v>0.81088260622071728</v>
      </c>
    </row>
    <row r="245" spans="1:13" x14ac:dyDescent="0.2">
      <c r="A245" s="17">
        <v>44225</v>
      </c>
      <c r="B245" s="16">
        <v>643.26499999999999</v>
      </c>
      <c r="C245" s="6">
        <f t="shared" si="18"/>
        <v>3.0658676878214441E-2</v>
      </c>
      <c r="D245" s="16">
        <v>497.10199999999998</v>
      </c>
      <c r="E245" s="6">
        <f t="shared" si="19"/>
        <v>3.7997097545442227E-2</v>
      </c>
      <c r="F245" s="16">
        <v>772.74199999999996</v>
      </c>
      <c r="G245" s="6">
        <f t="shared" si="20"/>
        <v>3.8054093555467849E-2</v>
      </c>
      <c r="K245" s="6">
        <f t="shared" si="15"/>
        <v>1.0135947736969455</v>
      </c>
      <c r="L245" s="6">
        <f t="shared" si="16"/>
        <v>0.79340724358997483</v>
      </c>
      <c r="M245" s="6">
        <f t="shared" si="17"/>
        <v>0.98339857034688971</v>
      </c>
    </row>
    <row r="246" spans="1:13" x14ac:dyDescent="0.2">
      <c r="A246" s="17">
        <v>44253</v>
      </c>
      <c r="B246" s="16">
        <v>648.18499999999995</v>
      </c>
      <c r="C246" s="6">
        <f t="shared" si="18"/>
        <v>7.6484807971830548E-3</v>
      </c>
      <c r="D246" s="16">
        <v>501.358</v>
      </c>
      <c r="E246" s="6">
        <f t="shared" si="19"/>
        <v>8.5616231678811161E-3</v>
      </c>
      <c r="F246" s="16">
        <v>780.72500000000002</v>
      </c>
      <c r="G246" s="6">
        <f t="shared" si="20"/>
        <v>1.0330744284638316E-2</v>
      </c>
      <c r="K246" s="6">
        <f t="shared" si="15"/>
        <v>1.0323228966131346</v>
      </c>
      <c r="L246" s="6">
        <f t="shared" si="16"/>
        <v>0.81926316209635552</v>
      </c>
      <c r="M246" s="6">
        <f t="shared" si="17"/>
        <v>1.0025932585537771</v>
      </c>
    </row>
    <row r="247" spans="1:13" x14ac:dyDescent="0.2">
      <c r="A247" s="17">
        <v>44286</v>
      </c>
      <c r="B247" s="16">
        <v>638.39499999999998</v>
      </c>
      <c r="C247" s="6">
        <f t="shared" si="18"/>
        <v>-1.5103712674622183E-2</v>
      </c>
      <c r="D247" s="16">
        <v>509.96100000000001</v>
      </c>
      <c r="E247" s="6">
        <f t="shared" si="19"/>
        <v>1.715939508295472E-2</v>
      </c>
      <c r="F247" s="16">
        <v>773.92399999999998</v>
      </c>
      <c r="G247" s="6">
        <f t="shared" si="20"/>
        <v>-8.7111338819687578E-3</v>
      </c>
      <c r="K247" s="6">
        <f t="shared" si="15"/>
        <v>0.76771186956931059</v>
      </c>
      <c r="L247" s="6">
        <f t="shared" si="16"/>
        <v>0.71394145938152254</v>
      </c>
      <c r="M247" s="6">
        <f t="shared" si="17"/>
        <v>0.8325491746799234</v>
      </c>
    </row>
    <row r="248" spans="1:13" x14ac:dyDescent="0.2">
      <c r="A248" s="17">
        <v>44316</v>
      </c>
      <c r="B248" s="16">
        <v>654.29</v>
      </c>
      <c r="C248" s="6">
        <f t="shared" si="18"/>
        <v>2.4898377963486595E-2</v>
      </c>
      <c r="D248" s="16">
        <v>510.28399999999999</v>
      </c>
      <c r="E248" s="6">
        <f t="shared" si="19"/>
        <v>6.3338176840965765E-4</v>
      </c>
      <c r="F248" s="16">
        <v>786.33299999999997</v>
      </c>
      <c r="G248" s="6">
        <f t="shared" si="20"/>
        <v>1.6033874127175274E-2</v>
      </c>
      <c r="K248" s="6">
        <f t="shared" si="15"/>
        <v>0.80193057104694221</v>
      </c>
      <c r="L248" s="6">
        <f t="shared" si="16"/>
        <v>0.71443930398906041</v>
      </c>
      <c r="M248" s="6">
        <f t="shared" si="17"/>
        <v>0.86337483471328946</v>
      </c>
    </row>
    <row r="249" spans="1:13" x14ac:dyDescent="0.2">
      <c r="A249" s="17">
        <v>44347</v>
      </c>
      <c r="B249" s="16">
        <v>669.46299999999997</v>
      </c>
      <c r="C249" s="6">
        <f t="shared" si="18"/>
        <v>2.3190022772776597E-2</v>
      </c>
      <c r="D249" s="16">
        <v>514.06799999999998</v>
      </c>
      <c r="E249" s="6">
        <f t="shared" si="19"/>
        <v>7.4154784394573348E-3</v>
      </c>
      <c r="F249" s="16">
        <v>796.93399999999997</v>
      </c>
      <c r="G249" s="6">
        <f t="shared" si="20"/>
        <v>1.3481565697993192E-2</v>
      </c>
      <c r="K249" s="6">
        <f t="shared" si="15"/>
        <v>0.91515905710035472</v>
      </c>
      <c r="L249" s="6">
        <f t="shared" si="16"/>
        <v>0.74379153253572783</v>
      </c>
      <c r="M249" s="6">
        <f t="shared" si="17"/>
        <v>0.90383521980725945</v>
      </c>
    </row>
    <row r="250" spans="1:13" x14ac:dyDescent="0.2">
      <c r="A250" s="17">
        <v>44377</v>
      </c>
      <c r="B250" s="16">
        <v>670.61699999999996</v>
      </c>
      <c r="C250" s="6">
        <f t="shared" si="18"/>
        <v>1.7237696482106379E-3</v>
      </c>
      <c r="D250" s="16">
        <v>530.91200000000003</v>
      </c>
      <c r="E250" s="6">
        <f t="shared" si="19"/>
        <v>3.2766093201677782E-2</v>
      </c>
      <c r="F250" s="16">
        <v>803.57899999999995</v>
      </c>
      <c r="G250" s="6">
        <f t="shared" si="20"/>
        <v>8.3382061751662295E-3</v>
      </c>
      <c r="K250" s="6">
        <f t="shared" si="15"/>
        <v>0.84473126088284056</v>
      </c>
      <c r="L250" s="6">
        <f t="shared" si="16"/>
        <v>0.72813915941878027</v>
      </c>
      <c r="M250" s="6">
        <f t="shared" si="17"/>
        <v>0.88961367254462531</v>
      </c>
    </row>
    <row r="251" spans="1:13" x14ac:dyDescent="0.2">
      <c r="A251" s="17">
        <v>44407</v>
      </c>
      <c r="B251" s="16">
        <v>625.48500000000001</v>
      </c>
      <c r="C251" s="6">
        <f t="shared" si="18"/>
        <v>-6.7299218480891376E-2</v>
      </c>
      <c r="D251" s="16">
        <v>495.22399999999999</v>
      </c>
      <c r="E251" s="6">
        <f t="shared" si="19"/>
        <v>-6.7220179615454234E-2</v>
      </c>
      <c r="F251" s="16">
        <v>754.51900000000001</v>
      </c>
      <c r="G251" s="6">
        <f t="shared" si="20"/>
        <v>-6.1051869200165698E-2</v>
      </c>
      <c r="K251" s="6">
        <f t="shared" si="15"/>
        <v>0.63814574739736796</v>
      </c>
      <c r="L251" s="6">
        <f t="shared" si="16"/>
        <v>0.54482810253018843</v>
      </c>
      <c r="M251" s="6">
        <f t="shared" si="17"/>
        <v>0.70213500331620327</v>
      </c>
    </row>
    <row r="252" spans="1:13" x14ac:dyDescent="0.2">
      <c r="A252" s="17">
        <v>44439</v>
      </c>
      <c r="B252" s="16">
        <v>641.85799999999995</v>
      </c>
      <c r="C252" s="6">
        <f t="shared" si="18"/>
        <v>2.6176487046052133E-2</v>
      </c>
      <c r="D252" s="16">
        <v>510.49</v>
      </c>
      <c r="E252" s="6">
        <f t="shared" si="19"/>
        <v>3.0826454291391414E-2</v>
      </c>
      <c r="F252" s="16">
        <v>771.57500000000005</v>
      </c>
      <c r="G252" s="6">
        <f t="shared" si="20"/>
        <v>2.2605129890698628E-2</v>
      </c>
      <c r="K252" s="6">
        <f t="shared" si="15"/>
        <v>0.64026331794926805</v>
      </c>
      <c r="L252" s="6">
        <f t="shared" si="16"/>
        <v>0.54758187489957955</v>
      </c>
      <c r="M252" s="6">
        <f t="shared" si="17"/>
        <v>0.6938706065728526</v>
      </c>
    </row>
    <row r="253" spans="1:13" x14ac:dyDescent="0.2">
      <c r="A253" s="17">
        <v>44469</v>
      </c>
      <c r="B253" s="16">
        <v>616.35</v>
      </c>
      <c r="C253" s="6">
        <f t="shared" si="18"/>
        <v>-3.9740877265687979E-2</v>
      </c>
      <c r="D253" s="16">
        <v>499.29700000000003</v>
      </c>
      <c r="E253" s="6">
        <f t="shared" si="19"/>
        <v>-2.1925992673705652E-2</v>
      </c>
      <c r="F253" s="16">
        <v>749.81399999999996</v>
      </c>
      <c r="G253" s="6">
        <f t="shared" si="20"/>
        <v>-2.8203350289991325E-2</v>
      </c>
      <c r="K253" s="6">
        <f t="shared" si="15"/>
        <v>0.55508066184596294</v>
      </c>
      <c r="L253" s="6">
        <f t="shared" si="16"/>
        <v>0.50791714107098085</v>
      </c>
      <c r="M253" s="6">
        <f t="shared" si="17"/>
        <v>0.63884456839611281</v>
      </c>
    </row>
    <row r="254" spans="1:13" x14ac:dyDescent="0.2">
      <c r="A254" s="17">
        <v>44498</v>
      </c>
      <c r="B254" s="16">
        <v>622.42899999999997</v>
      </c>
      <c r="C254" s="6">
        <f t="shared" si="18"/>
        <v>9.8629025715908369E-3</v>
      </c>
      <c r="D254" s="16">
        <v>504.96199999999999</v>
      </c>
      <c r="E254" s="6">
        <f t="shared" si="19"/>
        <v>1.134595240908709E-2</v>
      </c>
      <c r="F254" s="16">
        <v>756.50099999999998</v>
      </c>
      <c r="G254" s="6">
        <f t="shared" si="20"/>
        <v>8.9182117165056418E-3</v>
      </c>
      <c r="K254" s="6">
        <f t="shared" si="15"/>
        <v>0.56668285966709542</v>
      </c>
      <c r="L254" s="6">
        <f t="shared" si="16"/>
        <v>0.4840344086779933</v>
      </c>
      <c r="M254" s="6">
        <f t="shared" si="17"/>
        <v>0.64337772873115751</v>
      </c>
    </row>
    <row r="255" spans="1:13" x14ac:dyDescent="0.2">
      <c r="A255" s="17">
        <v>44530</v>
      </c>
      <c r="B255" s="16">
        <v>597.06399999999996</v>
      </c>
      <c r="C255" s="6">
        <f t="shared" si="18"/>
        <v>-4.0751635929559882E-2</v>
      </c>
      <c r="D255" s="16">
        <v>498.00400000000002</v>
      </c>
      <c r="E255" s="6">
        <f t="shared" si="19"/>
        <v>-1.377925467658947E-2</v>
      </c>
      <c r="F255" s="16">
        <v>732.13</v>
      </c>
      <c r="G255" s="6">
        <f t="shared" si="20"/>
        <v>-3.221542337683625E-2</v>
      </c>
      <c r="K255" s="6">
        <f t="shared" si="15"/>
        <v>0.5753542847945794</v>
      </c>
      <c r="L255" s="6">
        <f t="shared" si="16"/>
        <v>0.48466012586716278</v>
      </c>
      <c r="M255" s="6">
        <f t="shared" si="17"/>
        <v>0.62586803049515782</v>
      </c>
    </row>
    <row r="256" spans="1:13" x14ac:dyDescent="0.2">
      <c r="A256" s="17">
        <v>44561</v>
      </c>
      <c r="B256" s="16">
        <v>608.26599999999996</v>
      </c>
      <c r="C256" s="6">
        <f t="shared" si="18"/>
        <v>1.8761807779400508E-2</v>
      </c>
      <c r="D256" s="16">
        <v>502.17200000000003</v>
      </c>
      <c r="E256" s="6">
        <f t="shared" si="19"/>
        <v>8.3694106874643293E-3</v>
      </c>
      <c r="F256" s="16">
        <v>742.99900000000002</v>
      </c>
      <c r="G256" s="6">
        <f t="shared" si="20"/>
        <v>1.4845724120033266E-2</v>
      </c>
      <c r="K256" s="6">
        <f t="shared" si="15"/>
        <v>0.60137426284751472</v>
      </c>
      <c r="L256" s="6">
        <f t="shared" si="16"/>
        <v>0.48526775943354394</v>
      </c>
      <c r="M256" s="6">
        <f t="shared" si="17"/>
        <v>0.6477036347104872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9EA0B-A1DB-43BF-9448-45436E678F27}">
  <dimension ref="A1"/>
  <sheetViews>
    <sheetView workbookViewId="0">
      <selection activeCell="U37" sqref="U37"/>
    </sheetView>
  </sheetViews>
  <sheetFormatPr baseColWidth="10" defaultRowHeight="12.75" x14ac:dyDescent="0.2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World-Daten USD</vt:lpstr>
      <vt:lpstr>World-Auswertung USD</vt:lpstr>
      <vt:lpstr>World+EM-Daten USD</vt:lpstr>
      <vt:lpstr>World+EM-Auswertung USD</vt:lpstr>
      <vt:lpstr>World+EM-Daten EUR</vt:lpstr>
      <vt:lpstr>World+EM-Auswertung EUR</vt:lpstr>
      <vt:lpstr>EM USD vs Local</vt:lpstr>
      <vt:lpstr>Auswertung EM USD vs Eur vs Loc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Nicklas Mayer</dc:creator>
  <cp:lastModifiedBy>Nicklas Mayer</cp:lastModifiedBy>
  <cp:lastPrinted>2022-01-08T15:13:33Z</cp:lastPrinted>
  <dcterms:created xsi:type="dcterms:W3CDTF">2020-04-20T16:40:56Z</dcterms:created>
  <dcterms:modified xsi:type="dcterms:W3CDTF">2022-01-08T18:42:30Z</dcterms:modified>
</cp:coreProperties>
</file>