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localSheetId="0" name="_xlnm._FilterDatabase" vbProcedure="false">Tabelle1!$A$2:$T$8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<sst xmlns="http://schemas.openxmlformats.org/spreadsheetml/2006/main" count="39" uniqueCount="31">
  <si>
    <t xml:space="preserve">Name</t>
  </si>
  <si>
    <t xml:space="preserve">ISIN</t>
  </si>
  <si>
    <t xml:space="preserve">Währung</t>
  </si>
  <si>
    <t xml:space="preserve">Geldkurs * Indexverhältniszahl</t>
  </si>
  <si>
    <t xml:space="preserve">Briefkurs * Indexverhältniszahl</t>
  </si>
  <si>
    <t xml:space="preserve">Spread</t>
  </si>
  <si>
    <t xml:space="preserve">Kupon * Indexverhältniszahl</t>
  </si>
  <si>
    <t xml:space="preserve">Geld YTM</t>
  </si>
  <si>
    <t xml:space="preserve">Brief YTM</t>
  </si>
  <si>
    <t xml:space="preserve">Stückzinsen</t>
  </si>
  <si>
    <t xml:space="preserve">Nächster Zinstermin</t>
  </si>
  <si>
    <t xml:space="preserve">Fälligkeit</t>
  </si>
  <si>
    <t xml:space="preserve">Rückzahlung</t>
  </si>
  <si>
    <t xml:space="preserve">Volumen (Mio)</t>
  </si>
  <si>
    <t xml:space="preserve">Index Verhältniszahl heute</t>
  </si>
  <si>
    <t xml:space="preserve">Index Verhältniszahl bei Fälligkeit</t>
  </si>
  <si>
    <t xml:space="preserve">Meine Inflationsprognose p.a. %</t>
  </si>
  <si>
    <t xml:space="preserve">Restlaufzeit (Jahre)</t>
  </si>
  <si>
    <t xml:space="preserve">Geldkurs</t>
  </si>
  <si>
    <t xml:space="preserve">Briefkurs</t>
  </si>
  <si>
    <t xml:space="preserve">Kupon</t>
  </si>
  <si>
    <t xml:space="preserve">Inflationslinker Bundesrepuplik 2026</t>
  </si>
  <si>
    <t xml:space="preserve">DE0001030567</t>
  </si>
  <si>
    <t xml:space="preserve">EUR</t>
  </si>
  <si>
    <t xml:space="preserve">Inflationslinker Bundesrepuplik 2026 (ohne Referenzindex)</t>
  </si>
  <si>
    <t xml:space="preserve">Inflationslinker Bundesrepuplik 2030</t>
  </si>
  <si>
    <t xml:space="preserve">DE0001030559</t>
  </si>
  <si>
    <t xml:space="preserve">Inflationslinker Bundesrepuplik 2030 (ohne Referenzindex)</t>
  </si>
  <si>
    <t xml:space="preserve">Inflationslinker Bundesrepuplik 2023</t>
  </si>
  <si>
    <t xml:space="preserve">DE0001030542</t>
  </si>
  <si>
    <t xml:space="preserve">Inflationslinker Bundesrepuplik 2023 (ohne Referenzindex)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</si>
</sst>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/MM/YYYY"/>
    <numFmt numFmtId="166" formatCode="0.00"/>
    <numFmt numFmtId="167" formatCode="0.00\ %"/>
    <numFmt numFmtId="168" formatCode="0.000%"/>
    <numFmt numFmtId="169" formatCode="D/M/YYYY"/>
    <numFmt numFmtId="170" formatCode="0.0%"/>
    <numFmt numFmtId="171" formatCode="#,##0.00"/>
    <numFmt numFmtId="172" formatCode="0.00%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8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G6" activeCellId="0" sqref="G6"/>
    </sheetView>
  </sheetViews>
  <sheetFormatPr defaultRowHeight="12.8" zeroHeight="false" outlineLevelRow="0" outlineLevelCol="0"/>
  <cols>
    <col collapsed="false" customWidth="true" hidden="false" outlineLevel="0" max="1" min="1" style="0" width="35.98"/>
    <col collapsed="false" customWidth="true" hidden="false" outlineLevel="0" max="2" min="2" style="0" width="16.81"/>
    <col collapsed="false" customWidth="false" hidden="false" outlineLevel="0" max="1025" min="3" style="0" width="11.52"/>
  </cols>
  <sheetData>
    <row r="1" customFormat="false" ht="13.8" hidden="false" customHeight="false" outlineLevel="0" collapsed="false">
      <c r="A1" s="1" t="n">
        <f aca="true">TODAY()</f>
        <v>44572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52.2" hidden="false" customHeight="false" outlineLevel="0" collapsed="false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4" t="s">
        <v>20</v>
      </c>
    </row>
    <row r="3" customFormat="false" ht="26.85" hidden="false" customHeight="false" outlineLevel="0" collapsed="false">
      <c r="A3" s="5" t="s">
        <v>21</v>
      </c>
      <c r="B3" s="6" t="s">
        <v>22</v>
      </c>
      <c r="C3" s="2" t="s">
        <v>23</v>
      </c>
      <c r="D3" s="7" t="n">
        <f aca="false">111.03*$O3</f>
        <v>121.2836205</v>
      </c>
      <c r="E3" s="7" t="n">
        <f aca="false">111.03*$O3</f>
        <v>121.2836205</v>
      </c>
      <c r="F3" s="8" t="n">
        <f aca="false">E3/D3-1</f>
        <v>0</v>
      </c>
      <c r="G3" s="9" t="n">
        <f aca="false">U3*P3</f>
        <v>0.00118519975</v>
      </c>
      <c r="H3" s="10" t="n">
        <f aca="false">YIELD($A$1,L3,G3,D3,M3,1,0)</f>
        <v>-0.00440886258498299</v>
      </c>
      <c r="I3" s="10" t="n">
        <f aca="false">YIELD($A$1,L3,G3,E3,M3,1,0)</f>
        <v>-0.00440886258498299</v>
      </c>
      <c r="K3" s="1" t="n">
        <v>44666</v>
      </c>
      <c r="L3" s="11" t="n">
        <v>46127</v>
      </c>
      <c r="M3" s="7" t="n">
        <f aca="false">100*P3</f>
        <v>118.519975</v>
      </c>
      <c r="N3" s="2" t="n">
        <v>17.3</v>
      </c>
      <c r="O3" s="12" t="n">
        <v>1.09235</v>
      </c>
      <c r="P3" s="2" t="n">
        <f aca="false">O3+(O3*(R3*Q3))</f>
        <v>1.18519975</v>
      </c>
      <c r="Q3" s="13" t="n">
        <v>0.02</v>
      </c>
      <c r="R3" s="14" t="n">
        <v>4.25</v>
      </c>
      <c r="S3" s="14" t="n">
        <v>111.03</v>
      </c>
      <c r="T3" s="14" t="n">
        <v>111.03</v>
      </c>
      <c r="U3" s="15" t="n">
        <v>0.001</v>
      </c>
    </row>
    <row r="4" customFormat="false" ht="26.85" hidden="false" customHeight="false" outlineLevel="0" collapsed="false">
      <c r="A4" s="5" t="s">
        <v>24</v>
      </c>
      <c r="B4" s="6" t="s">
        <v>22</v>
      </c>
      <c r="C4" s="2" t="s">
        <v>23</v>
      </c>
      <c r="D4" s="16" t="n">
        <f aca="false">S3</f>
        <v>111.03</v>
      </c>
      <c r="E4" s="16" t="n">
        <f aca="false">T3</f>
        <v>111.03</v>
      </c>
      <c r="F4" s="8" t="n">
        <f aca="false">E4/D4-1</f>
        <v>0</v>
      </c>
      <c r="G4" s="9" t="n">
        <f aca="false">U3</f>
        <v>0.001</v>
      </c>
      <c r="H4" s="10" t="n">
        <f aca="false">YIELD($A$1,L4,G4,D4,M4,1,0)</f>
        <v>-0.0233173813565159</v>
      </c>
      <c r="I4" s="10" t="n">
        <f aca="false">YIELD($A$1,L4,G4,E4,M4,1,0)</f>
        <v>-0.0233173813565159</v>
      </c>
      <c r="K4" s="1" t="n">
        <v>44666</v>
      </c>
      <c r="L4" s="11" t="n">
        <v>46127</v>
      </c>
      <c r="M4" s="2" t="n">
        <f aca="false">100</f>
        <v>100</v>
      </c>
      <c r="N4" s="2" t="n">
        <v>17.3</v>
      </c>
      <c r="O4" s="2"/>
      <c r="P4" s="2"/>
    </row>
    <row r="5" customFormat="false" ht="26.85" hidden="false" customHeight="false" outlineLevel="0" collapsed="false">
      <c r="A5" s="5" t="s">
        <v>25</v>
      </c>
      <c r="B5" s="6" t="s">
        <v>26</v>
      </c>
      <c r="C5" s="2" t="s">
        <v>23</v>
      </c>
      <c r="D5" s="16" t="n">
        <f aca="false">S5*$O5</f>
        <v>136.703259</v>
      </c>
      <c r="E5" s="16" t="n">
        <f aca="false">T5*$O5</f>
        <v>136.703259</v>
      </c>
      <c r="F5" s="8" t="n">
        <f aca="false">E5/D5-1</f>
        <v>0</v>
      </c>
      <c r="G5" s="9" t="n">
        <f aca="false">U5*P5</f>
        <v>0.0063780255</v>
      </c>
      <c r="H5" s="10" t="n">
        <f aca="false">YIELD($A$1,L5,G5,D5,M5,1,0)</f>
        <v>-0.00353445927260245</v>
      </c>
      <c r="I5" s="10" t="n">
        <f aca="false">YIELD($A$1,L5,G5,E5,M5,1,0)</f>
        <v>-0.00353445927260245</v>
      </c>
      <c r="K5" s="1" t="n">
        <v>44666</v>
      </c>
      <c r="L5" s="11" t="n">
        <v>47588</v>
      </c>
      <c r="M5" s="7" t="n">
        <f aca="false">100*P5</f>
        <v>127.56051</v>
      </c>
      <c r="N5" s="2" t="n">
        <v>21.3</v>
      </c>
      <c r="O5" s="12" t="n">
        <v>1.09494</v>
      </c>
      <c r="P5" s="2" t="n">
        <f aca="false">O5+(O5*(R5*Q5))</f>
        <v>1.2756051</v>
      </c>
      <c r="Q5" s="13" t="n">
        <v>0.02</v>
      </c>
      <c r="R5" s="14" t="n">
        <v>8.25</v>
      </c>
      <c r="S5" s="14" t="n">
        <v>124.85</v>
      </c>
      <c r="T5" s="14" t="n">
        <v>124.85</v>
      </c>
      <c r="U5" s="15" t="n">
        <v>0.005</v>
      </c>
    </row>
    <row r="6" customFormat="false" ht="26.85" hidden="false" customHeight="false" outlineLevel="0" collapsed="false">
      <c r="A6" s="5" t="s">
        <v>27</v>
      </c>
      <c r="B6" s="6" t="s">
        <v>26</v>
      </c>
      <c r="C6" s="2" t="s">
        <v>23</v>
      </c>
      <c r="D6" s="16" t="n">
        <f aca="false">S5</f>
        <v>124.85</v>
      </c>
      <c r="E6" s="16" t="n">
        <f aca="false">T5</f>
        <v>124.85</v>
      </c>
      <c r="F6" s="8" t="n">
        <f aca="false">E6/D6-1</f>
        <v>0</v>
      </c>
      <c r="G6" s="9" t="n">
        <f aca="false">U5</f>
        <v>0.005</v>
      </c>
      <c r="H6" s="10" t="n">
        <f aca="false">YIELD($A$1,L6,G6,D6,M6,1,0)</f>
        <v>-0.0220862297290896</v>
      </c>
      <c r="I6" s="10" t="n">
        <f aca="false">YIELD($A$1,L6,G6,E6,M6,1,0)</f>
        <v>-0.0220862297290896</v>
      </c>
      <c r="K6" s="1" t="n">
        <v>44666</v>
      </c>
      <c r="L6" s="11" t="n">
        <v>47588</v>
      </c>
      <c r="M6" s="2" t="n">
        <f aca="false">100</f>
        <v>100</v>
      </c>
      <c r="N6" s="2" t="n">
        <v>21.3</v>
      </c>
      <c r="O6" s="2"/>
      <c r="P6" s="2"/>
    </row>
    <row r="7" customFormat="false" ht="26.85" hidden="false" customHeight="false" outlineLevel="0" collapsed="false">
      <c r="A7" s="5" t="s">
        <v>28</v>
      </c>
      <c r="B7" s="6" t="s">
        <v>29</v>
      </c>
      <c r="C7" s="2" t="s">
        <v>23</v>
      </c>
      <c r="D7" s="16" t="n">
        <f aca="false">S7*$O7</f>
        <v>116.693669</v>
      </c>
      <c r="E7" s="16" t="n">
        <f aca="false">T7*$O7</f>
        <v>116.693669</v>
      </c>
      <c r="F7" s="8" t="n">
        <f aca="false">E7/D7-1</f>
        <v>0</v>
      </c>
      <c r="G7" s="9" t="n">
        <f aca="false">U7*P7</f>
        <v>0.0011562205</v>
      </c>
      <c r="H7" s="10" t="n">
        <f aca="false">YIELD($A$1,L7,G7,E7,M7,1,0)</f>
        <v>-0.006296525303588</v>
      </c>
      <c r="I7" s="10" t="n">
        <f aca="false">YIELD($A$1,L7,G7,E7,M7,1,0)</f>
        <v>-0.006296525303588</v>
      </c>
      <c r="K7" s="1" t="n">
        <v>44643</v>
      </c>
      <c r="L7" s="11" t="n">
        <v>45031</v>
      </c>
      <c r="M7" s="7" t="n">
        <f aca="false">100*P7</f>
        <v>115.62205</v>
      </c>
      <c r="N7" s="2" t="n">
        <v>16.5</v>
      </c>
      <c r="O7" s="12" t="n">
        <v>1.12802</v>
      </c>
      <c r="P7" s="2" t="n">
        <f aca="false">O7+(O7*(R7*Q7))</f>
        <v>1.1562205</v>
      </c>
      <c r="Q7" s="17" t="n">
        <v>0.02</v>
      </c>
      <c r="R7" s="14" t="n">
        <v>1.25</v>
      </c>
      <c r="S7" s="14" t="n">
        <v>103.45</v>
      </c>
      <c r="T7" s="14" t="n">
        <v>103.45</v>
      </c>
      <c r="U7" s="15" t="n">
        <v>0.001</v>
      </c>
    </row>
    <row r="8" customFormat="false" ht="26.85" hidden="false" customHeight="false" outlineLevel="0" collapsed="false">
      <c r="A8" s="5" t="s">
        <v>30</v>
      </c>
      <c r="B8" s="6" t="s">
        <v>29</v>
      </c>
      <c r="C8" s="2" t="s">
        <v>23</v>
      </c>
      <c r="D8" s="16" t="n">
        <f aca="false">S7</f>
        <v>103.45</v>
      </c>
      <c r="E8" s="16" t="n">
        <f aca="false">T7</f>
        <v>103.45</v>
      </c>
      <c r="F8" s="8" t="n">
        <f aca="false">E8/D8-1</f>
        <v>0</v>
      </c>
      <c r="G8" s="9" t="n">
        <f aca="false">U7</f>
        <v>0.001</v>
      </c>
      <c r="H8" s="10" t="n">
        <f aca="false">YIELD($A$1,L8,G8,D8,M8,1,0)</f>
        <v>-0.0255651111473387</v>
      </c>
      <c r="I8" s="10" t="n">
        <f aca="false">YIELD($A$1,L8,G8,E8,M8,1,0)</f>
        <v>-0.0255651111473387</v>
      </c>
      <c r="K8" s="1" t="n">
        <v>44643</v>
      </c>
      <c r="L8" s="11" t="n">
        <v>45031</v>
      </c>
      <c r="M8" s="2" t="n">
        <f aca="false">100</f>
        <v>100</v>
      </c>
      <c r="N8" s="2" t="n">
        <v>16.5</v>
      </c>
      <c r="O8" s="2"/>
      <c r="P8" s="2"/>
    </row>
  </sheetData>
  <conditionalFormatting sqref="H7:I7 H5:I5 H2:I3">
    <cfRule type="colorScale" priority="2">
      <colorScale>
        <cfvo type="min" val="0"/>
        <cfvo type="percentile" val="50"/>
        <cfvo type="max" val="0"/>
        <color rgb="FFE06666"/>
        <color rgb="FFFFD666"/>
        <color rgb="FF93C47D"/>
      </colorScale>
    </cfRule>
  </conditionalFormatting>
  <conditionalFormatting sqref="H4:I4">
    <cfRule type="colorScale" priority="3">
      <colorScale>
        <cfvo type="min" val="0"/>
        <cfvo type="percentile" val="50"/>
        <cfvo type="max" val="0"/>
        <color rgb="FFE06666"/>
        <color rgb="FFFFD666"/>
        <color rgb="FF93C47D"/>
      </colorScale>
    </cfRule>
  </conditionalFormatting>
  <conditionalFormatting sqref="H6:I6">
    <cfRule type="colorScale" priority="4">
      <colorScale>
        <cfvo type="min" val="0"/>
        <cfvo type="percentile" val="50"/>
        <cfvo type="max" val="0"/>
        <color rgb="FFE06666"/>
        <color rgb="FFFFD666"/>
        <color rgb="FF93C47D"/>
      </colorScale>
    </cfRule>
  </conditionalFormatting>
  <conditionalFormatting sqref="H8:I8">
    <cfRule type="colorScale" priority="5">
      <colorScale>
        <cfvo type="min" val="0"/>
        <cfvo type="percentile" val="50"/>
        <cfvo type="max" val="0"/>
        <color rgb="FFE06666"/>
        <color rgb="FFFFD666"/>
        <color rgb="FF93C47D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LibreOffice/6.1.5.2$Linux_x86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2022-01-11T05:18:02Z</dcterms:created>
  <dc:creator/>
  <dc:description/>
  <dc:language>de-DE</dc:language>
  <cp:lastModifiedBy/>
  <dcterms:modified xsi:type="dcterms:W3CDTF">2022-01-11T08:27:41Z</dcterms:modified>
  <cp:revision>13</cp:revision>
  <dc:subject/>
  <dc:title/>
</cp:coreProperties>
</file>