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Users\rhier\Documents\Finanztabellen\YahooQuotes\"/>
    </mc:Choice>
  </mc:AlternateContent>
  <xr:revisionPtr revIDLastSave="0" documentId="13_ncr:1_{3F9452E3-5C5D-4307-8444-7D9C80F9131D}" xr6:coauthVersionLast="47" xr6:coauthVersionMax="47" xr10:uidLastSave="{00000000-0000-0000-0000-000000000000}"/>
  <bookViews>
    <workbookView xWindow="-120" yWindow="-120" windowWidth="38640" windowHeight="21120" xr2:uid="{8010545A-3BED-44BB-A7BD-9341BAB782A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4" i="1" l="1"/>
  <c r="D30" i="1"/>
  <c r="D28" i="1"/>
  <c r="D26" i="1"/>
  <c r="D23" i="1"/>
  <c r="D14" i="1"/>
  <c r="D21" i="1" s="1"/>
  <c r="D7" i="1"/>
  <c r="D12" i="1" s="1"/>
</calcChain>
</file>

<file path=xl/sharedStrings.xml><?xml version="1.0" encoding="utf-8"?>
<sst xmlns="http://schemas.openxmlformats.org/spreadsheetml/2006/main" count="30" uniqueCount="30">
  <si>
    <t>Aufgabe: trailingPE (KGV) auslesen (findet man im Modul "smmaryDetail")</t>
  </si>
  <si>
    <t>AAPL</t>
  </si>
  <si>
    <t>https://query1.finance.yahoo.com/v10/finance/quoteSummary/AAPL?modules=summaryDetail</t>
  </si>
  <si>
    <t>https://query1.finance.yahoo.com/v10/finance/quoteSummary/"&amp;B2&amp;"?modules=summaryDetail</t>
  </si>
  <si>
    <t>Um das Ende der gesuchten Zahl zu ermitteln, suchen wir nach dem }-Zeichen:</t>
  </si>
  <si>
    <t>Im Prinzip wäre es das schon gewesen. Nun erkennt Excel das Ergebnis aber nicht als Zahl. Das ändern wir jetzt. Zunächst tauschen wir den Punkt mit einem Komma aus (Funktion WECHSELN).</t>
  </si>
  <si>
    <t>Der gefundene Zahlenwert entspricht dem Zahlenwert in Prozent. Möchte man seine Zahl als % formatieren, empfielt es sich, die gesamte Formel nicht durch 1, sondern durch 100 zu dividieren.</t>
  </si>
  <si>
    <t>Um sich das Modul "summaryDetail" einmal komplett anzusehen geben wir im Browser die folgende Adresse ein:</t>
  </si>
  <si>
    <t>Wird der Text richtig abgerufen, können wir nun aus dem Text grob den interessanten Bereich herausschneiden. Wir suchen also zunächst nach unserem Schlüsselwort "trailingPE" und schneiden die Zeichenkette nach 100 Zeichen ab, so dass unser gesuchter Wert sicher enthalten ist.</t>
  </si>
  <si>
    <t>Diese beiden Formeln helfen jetzt, mit der Funktion TEIL die gesuchte Zahl herauszuschneiden. Allerdings benötigt die Funktion TEIL als dritten Parameter die Länge der zukünftigen Zeichenkette. Deshalb wird dafür das Ergebnis der FINDEN-Formel vom Ergebnis der SUCHEN-Formel substrahiert:</t>
  </si>
  <si>
    <t>Schwieriger wäre es gewesen, hätten wir stattdessen "trailingAnnualDividendYield" ausgewählt. Hierbei handelt es sich um eine Zahl mit angehängtem Prozentzeichen. Dadurch verlängert sich die gefundene Zeichenfolge um eine Stelle. Um das auszugleichen, muss die Funktion aus Zeile 19 zum ermitteln der Zahlenlänge folgendermaßen geändert werden:</t>
  </si>
  <si>
    <t>Der einzige Zellbezug, der in der Formel noch vorhanden ist, bezieht sich auf die Position des Wertpapiersymbols in der Tabelle (B2). Der Bezug muss eventuell auf die eigene Tabelle angepasst werden und das 8mal in der gesamten Formel. Das geht wieder mal am besten mit dem ERSETZEN-Befehl.</t>
  </si>
  <si>
    <t>Um herauszufinden, wo in der Zeichenkette unsere gesuchte Zahl beginnt orientieren wir uns an den Doppelunkten im String (:). Die gesuchte Zahl beginnt 2 Zeichen nach dem dritten Doppelpunkt. Für die Positionsermittlung gibt es eine tricky Formen:</t>
  </si>
  <si>
    <t>Sieht das Ergebnis genau so aus wie in Zelle D21, ist bis jetzt alles richtig gelaufen.</t>
  </si>
  <si>
    <t>Funktioniert diese Formel jetzt auch mit anderen Kennzahlen? Im Prinzip ja! Die Probe: Wir kopieren die Formel aus Zelle D28 in Zelle D30. Mit dem ERSETZEN-Befehl aus dem Excel-Menüband ersetzen wir die Kennzahl "trailingPE" durch "trailingAnnualDividendRate". Und siehe da, der Wert ist korrekt.</t>
  </si>
  <si>
    <t>=SUCHEN("}";D14)-4</t>
  </si>
  <si>
    <t>Sieht das Ergebnis genau so aus wie in Zelle D12, ist bis jetzt alles richtig gelaufen.</t>
  </si>
  <si>
    <t>Da unser Wert in der Standard-formatierten Zelle immer noch linksbündig angezeigt wird haben wir wohl weiterhin keine eine echte Zahl vor uns. Möglichkeit 1: wir umschließen unsere Formel mit der Funktion  WERT und erhalten eine gültige Zahl, oder 2. wir dividieren die gesamte Formel einfach durch die Zahl 1:</t>
  </si>
  <si>
    <t>Man muss also nicht mehr jedesmal die Formel neu erfinden, sondern kann die Variante aus D28 bzw. D30 oder für Prozentangaben D34 durch einfaches Ersetzen der gesuchten Kennzahl abändern.</t>
  </si>
  <si>
    <t>Um die Formel universell nutzbar zu machen, müssen wir nun den Zellbezug D14 in der Formel von D21 4mal  mit der Formel aus D14 ersetzen: Wir kopieren also die Formel aus der Zelle D21 in die Zelle D23, kopieren dann die Formel von D14 ohne das Gleichheitszeichen und fügen sie in die Formel der Zelle D23 anstelle von D14 ein.</t>
  </si>
  <si>
    <t>In Excel muss die URL so anpgepasst werden, dass statt des Wertpapiersymbols in der URL ein Zellbezug zum Symbol in der Excelliste steht. Das ermöglicht später das Kopieren innerhalb einer Tabellenspalte für weitere Wertpapiere.</t>
  </si>
  <si>
    <r>
      <t xml:space="preserve">Mit der Funktion Webdienst wird unter Verwendung der URL aus D5 der Inhalt der Webseite geladen. Gänsefüßchen in der Funktion nicht vergessen: </t>
    </r>
    <r>
      <rPr>
        <sz val="11"/>
        <color theme="4"/>
        <rFont val="Calibri"/>
        <family val="2"/>
        <scheme val="minor"/>
      </rPr>
      <t>=WEBDIENST("https://query1.finance.yahoo.com/v10/finance/quoteSummary/"&amp;B2&amp;"?modules=summaryDetail")</t>
    </r>
    <r>
      <rPr>
        <sz val="11"/>
        <color theme="1"/>
        <rFont val="Calibri"/>
        <family val="2"/>
        <scheme val="minor"/>
      </rPr>
      <t>. Das Ergebnis in der nächsten Zeile:</t>
    </r>
  </si>
  <si>
    <t>Wir verwenden die Funktion TEIL und die Funktion SUCHEN (FINDEN würde auch funktionieren, berücksichtigt im Unterschied zu SUCHEN Groß- und Kleinschreibung im Suchtext).</t>
  </si>
  <si>
    <t>Wir beziehen uns in der folgenden Formel auf die Zelle D7, wo der zu durchsuchende Text steht:</t>
  </si>
  <si>
    <r>
      <t xml:space="preserve">=TEIL(D7;SUCHEN("trailingPE";D7);100) </t>
    </r>
    <r>
      <rPr>
        <sz val="11"/>
        <rFont val="Calibri"/>
        <family val="2"/>
        <scheme val="minor"/>
      </rPr>
      <t>Ergebnis der Formel in der nächsten Zeile:</t>
    </r>
  </si>
  <si>
    <t>Um die Formel universell nutzbar zu machen, müssen wir nun den Zellbezug D7 in der Formel von D12 2mal  mit der Formel aus D7 ersetzen: Wir kopieren also die Formel aus der Zelle D12 in die Zelle D14, kopieren dann die Formel von D7 ohne das Gleichheitszeichen und fügen sie in die Formel der Zelle D14 anstelle von D7 ein. Ergebnis in der nächsten Zeile:</t>
  </si>
  <si>
    <r>
      <t xml:space="preserve">=FINDEN("#";WECHSELN(D14;":";"#";3))+2 </t>
    </r>
    <r>
      <rPr>
        <sz val="11"/>
        <rFont val="Calibri"/>
        <family val="2"/>
        <scheme val="minor"/>
      </rPr>
      <t>(ermittelt die Position des dritten Doppelpunktes in der zu durchsuchenden Zeichenkette   ---&gt; Ergebnis: 37)</t>
    </r>
  </si>
  <si>
    <r>
      <t xml:space="preserve">=SUCHEN("}";D14)-3   </t>
    </r>
    <r>
      <rPr>
        <sz val="11"/>
        <rFont val="Calibri"/>
        <family val="2"/>
        <scheme val="minor"/>
      </rPr>
      <t>---&gt; Ergebnis 40</t>
    </r>
  </si>
  <si>
    <r>
      <t>Als Test kopieren wir noch einmal die Formel aus Zelle D28, fügen sie in Zelle D34 ein und ersetzen mit dem ERSETZEN-Befehl aus dem Excel-Menüband zuerst "trailingPE" durch "trailingAnnualDividendYield" und anschließend  in der Formel den Formelteil "</t>
    </r>
    <r>
      <rPr>
        <sz val="11"/>
        <color theme="4"/>
        <rFont val="Calibri"/>
        <family val="2"/>
        <scheme val="minor"/>
      </rPr>
      <t>)-3</t>
    </r>
    <r>
      <rPr>
        <sz val="11"/>
        <color theme="1"/>
        <rFont val="Calibri"/>
        <family val="2"/>
        <scheme val="minor"/>
      </rPr>
      <t>" durch "</t>
    </r>
    <r>
      <rPr>
        <sz val="11"/>
        <color theme="4"/>
        <rFont val="Calibri"/>
        <family val="2"/>
        <scheme val="minor"/>
      </rPr>
      <t>)-4</t>
    </r>
    <r>
      <rPr>
        <sz val="11"/>
        <color theme="1"/>
        <rFont val="Calibri"/>
        <family val="2"/>
        <scheme val="minor"/>
      </rPr>
      <t>" (ohne Gänsefüßchen).</t>
    </r>
  </si>
  <si>
    <t>Die Formel aus D28/D30 funktionieren auch bei Datumsangaben, wie bei "exDividendDate". Das Ergebnis der Formel ist ein Zahlenwert, der sich bei Formatierung der Zelle als Datum in ein Datum wandelt.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</si>
</sst>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u/>
      <sz val="11"/>
      <color theme="4"/>
      <name val="Calibri"/>
      <family val="2"/>
      <scheme val="minor"/>
    </font>
    <font>
      <sz val="11"/>
      <color theme="4"/>
      <name val="Calibri"/>
      <family val="2"/>
      <scheme val="minor"/>
    </font>
    <font>
      <b/>
      <sz val="11"/>
      <color theme="9" tint="-0.499984740745262"/>
      <name val="Calibri"/>
      <family val="2"/>
      <scheme val="minor"/>
    </font>
    <font>
      <sz val="10"/>
      <color rgb="FF000000"/>
      <name val="Arial Unicode MS"/>
    </font>
    <fon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2">
    <xf numFmtId="0" fontId="0" fillId="0" borderId="0" xfId="0"/>
    <xf numFmtId="0" fontId="4" fillId="0" borderId="0" xfId="0" applyFont="1" applyAlignment="1">
      <alignment wrapText="1"/>
    </xf>
    <xf numFmtId="0" fontId="2" fillId="0" borderId="0" xfId="0" applyFont="1" applyAlignment="1">
      <alignment wrapText="1"/>
    </xf>
    <xf numFmtId="0" fontId="5" fillId="0" borderId="0" xfId="2" applyFont="1" applyAlignment="1">
      <alignment wrapText="1"/>
    </xf>
    <xf numFmtId="0" fontId="0" fillId="0" borderId="0" xfId="0" applyAlignment="1">
      <alignment wrapText="1"/>
    </xf>
    <xf numFmtId="0" fontId="6" fillId="0" borderId="0" xfId="0" applyFont="1" applyAlignment="1">
      <alignment wrapText="1"/>
    </xf>
    <xf numFmtId="0" fontId="7" fillId="0" borderId="0" xfId="0" applyFont="1" applyAlignment="1">
      <alignment wrapText="1"/>
    </xf>
    <xf numFmtId="0" fontId="6" fillId="0" borderId="0" xfId="0" quotePrefix="1" applyFont="1" applyAlignment="1">
      <alignment wrapText="1"/>
    </xf>
    <xf numFmtId="0" fontId="6" fillId="0" borderId="0" xfId="0" quotePrefix="1" applyFont="1"/>
    <xf numFmtId="10" fontId="0" fillId="0" borderId="0" xfId="1" applyNumberFormat="1" applyFont="1" applyAlignment="1">
      <alignment wrapText="1"/>
    </xf>
    <xf numFmtId="0" fontId="8" fillId="0" borderId="0" xfId="0" applyFont="1" applyAlignment="1">
      <alignment vertical="center"/>
    </xf>
    <xf numFmtId="0" fontId="4" fillId="0" borderId="0" xfId="0" applyFont="1" applyBorder="1" applyAlignment="1">
      <alignment horizontal="center" vertical="center"/>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query1.finance.yahoo.com/v10/finance/quoteSummary/AAPL?modules=summaryDetail" TargetMode="External"/><Relationship Id="rId1" Type="http://schemas.openxmlformats.org/officeDocument/2006/relationships/hyperlink" Target="https://query1.finance.yahoo.com/v10/finance/quoteSummary/%22&amp;B2&amp;%22?modules=summaryDet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4012-8E89-4F47-A737-B9B8FE32DE0A}">
  <dimension ref="B1:F38"/>
  <sheetViews>
    <sheetView tabSelected="1" workbookViewId="0">
      <selection activeCell="D39" sqref="D39"/>
    </sheetView>
  </sheetViews>
  <sheetFormatPr baseColWidth="10" defaultRowHeight="15"/>
  <cols>
    <col min="1" max="1" width="1.7109375" customWidth="1"/>
    <col min="2" max="2" width="4.7109375" customWidth="1"/>
    <col min="3" max="3" width="1.7109375" customWidth="1"/>
    <col min="4" max="4" width="89.42578125" customWidth="1"/>
  </cols>
  <sheetData>
    <row r="1" spans="2:4" ht="43.5" customHeight="1">
      <c r="D1" s="1" t="s">
        <v>0</v>
      </c>
    </row>
    <row r="2" spans="2:4" ht="39.75" customHeight="1">
      <c r="B2" s="11" t="s">
        <v>1</v>
      </c>
      <c r="D2" s="2" t="s">
        <v>7</v>
      </c>
    </row>
    <row r="3" spans="2:4" ht="21.95" customHeight="1">
      <c r="D3" s="3" t="s">
        <v>2</v>
      </c>
    </row>
    <row r="4" spans="2:4" ht="54" customHeight="1">
      <c r="D4" s="4" t="s">
        <v>20</v>
      </c>
    </row>
    <row r="5" spans="2:4" ht="21.95" customHeight="1">
      <c r="D5" s="5" t="s">
        <v>3</v>
      </c>
    </row>
    <row r="6" spans="2:4" ht="66" customHeight="1">
      <c r="D6" s="4" t="s">
        <v>21</v>
      </c>
    </row>
    <row r="7" spans="2:4" ht="369" customHeight="1">
      <c r="D7" s="6" t="str">
        <f>_xlfn.WEBSERVICE("https://query1.finance.yahoo.com/v10/finance/quoteSummary/"&amp;B2&amp;"?modules=summaryDetail")</f>
        <v>{"quoteSummary":{"result":[{"summaryDetail":{"maxAge":1,"priceHint":{"raw":2,"fmt":"2","longFmt":"2"},"previousClose":{"raw":157.65,"fmt":"157.65"},"open":{"raw":156.71,"fmt":"156.71"},"dayLow":{"raw":153.27,"fmt":"153.27"},"dayHigh":{"raw":158.23,"fmt":"158.23"},"regularMarketPreviousClose":{"raw":157.65,"fmt":"157.65"},"regularMarketOpen":{"raw":156.71,"fmt":"156.71"},"regularMarketDayLow":{"raw":153.27,"fmt":"153.27"},"regularMarketDayHigh":{"raw":158.23,"fmt":"158.23"},"dividendRate":{"raw":0.92,"fmt":"0.92"},"dividendYield":{"raw":0.0058,"fmt":"0.58%"},"exDividendDate":{"raw":1643932800,"fmt":"2022-02-04"},"payoutRatio":{"raw":0.1434,"fmt":"14.34%"},"fiveYearAvgDividendYield":{"raw":1.1,"fmt":"1.10"},"beta":{"raw":1.187745,"fmt":"1.19"},"trailingPE":{"raw":26.261015,"fmt":"26.26"},"forwardPE":{"raw":24.042618,"fmt":"24.04"},"volume":{"raw":122256405,"fmt":"122.26M","longFmt":"122,256,405"},"regularMarketVolume":{"raw":122256405,"fmt":"122.26M","longFmt":"122,256,405"},"averageVolume":{"raw":88743671,"fmt":"88.74M","longFmt":"88,743,671"},"averageVolume10days":{"raw":91832440,"fmt":"91.83M","longFmt":"91,832,440"},"averageDailyVolume10Day":{"raw":91832440,"fmt":"91.83M","longFmt":"91,832,440"},"bid":{"raw":157.71,"fmt":"157.71"},"ask":{"raw":158.12,"fmt":"158.12"},"bidSize":{"raw":1800,"fmt":"1.8k","longFmt":"1,800"},"askSize":{"raw":1000,"fmt":"1k","longFmt":"1,000"},"marketCap":{"raw":2577812422656,"fmt":"2.58T","longFmt":"2,577,812,422,656"},"yield":{},"ytdReturn":{},"totalAssets":{},"expireDate":{},"strikePrice":{},"openInterest":{},"fiftyTwoWeekLow":{"raw":122.25,"fmt":"122.25"},"fiftyTwoWeekHigh":{"raw":182.94,"fmt":"182.94"},"priceToSalesTrailing12Months":{"raw":6.813787,"fmt":"6.81"},"fiftyDayAverage":{"raw":165.8368,"fmt":"165.84"},"twoHundredDayAverage":{"raw":159.2963,"fmt":"159.30"},"trailingAnnualDividendRate":{"raw":0.865,"fmt":"0.87"},"trailingAnnualDividendYield":{"raw":0.005486838,"fmt":"0.55%"},"navPrice":{},"currency":"USD","fromCurrency":null,"toCurrency":null,"lastMarket":null,"volume24Hr":{},"volumeAllCurrencies":{},"circulatingSupply":{},"algorithm":null,"maxSupply":{},"startDate":{},"tradeable":false}}],"error":null}}</v>
      </c>
    </row>
    <row r="8" spans="2:4" ht="48.75" customHeight="1">
      <c r="D8" s="4" t="s">
        <v>8</v>
      </c>
    </row>
    <row r="9" spans="2:4" ht="36" customHeight="1">
      <c r="D9" s="4" t="s">
        <v>22</v>
      </c>
    </row>
    <row r="10" spans="2:4" ht="21.95" customHeight="1">
      <c r="D10" s="4" t="s">
        <v>23</v>
      </c>
    </row>
    <row r="11" spans="2:4" ht="21.95" customHeight="1">
      <c r="D11" s="7" t="s">
        <v>24</v>
      </c>
    </row>
    <row r="12" spans="2:4" ht="37.5" customHeight="1">
      <c r="D12" s="6" t="str">
        <f>MID(D7,SEARCH("trailingPE",D7),100)</f>
        <v>trailingPE":{"raw":26.261015,"fmt":"26.26"},"forwardPE":{"raw":24.042618,"fmt":"24.04"},"volume":{"r</v>
      </c>
    </row>
    <row r="13" spans="2:4" ht="69" customHeight="1">
      <c r="D13" s="4" t="s">
        <v>25</v>
      </c>
    </row>
    <row r="14" spans="2:4" ht="37.5" customHeight="1">
      <c r="D14" s="6" t="str">
        <f>MID(_xlfn.WEBSERVICE("https://query1.finance.yahoo.com/v10/finance/quoteSummary/"&amp;B2&amp;"?modules=summaryDetail"),SEARCH("trailingPE",_xlfn.WEBSERVICE("https://query1.finance.yahoo.com/v10/finance/quoteSummary/"&amp;B2&amp;"?modules=summaryDetail")),100)</f>
        <v>trailingPE":{"raw":26.261015,"fmt":"26.26"},"forwardPE":{"raw":24.042618,"fmt":"24.04"},"volume":{"r</v>
      </c>
    </row>
    <row r="15" spans="2:4" ht="21.95" customHeight="1">
      <c r="D15" t="s">
        <v>16</v>
      </c>
    </row>
    <row r="16" spans="2:4" ht="50.25" customHeight="1">
      <c r="D16" s="4" t="s">
        <v>12</v>
      </c>
    </row>
    <row r="17" spans="4:6" ht="36" customHeight="1">
      <c r="D17" s="7" t="s">
        <v>26</v>
      </c>
    </row>
    <row r="18" spans="4:6" ht="21.95" customHeight="1">
      <c r="D18" t="s">
        <v>4</v>
      </c>
      <c r="F18" s="10"/>
    </row>
    <row r="19" spans="4:6" ht="21.95" customHeight="1">
      <c r="D19" s="8" t="s">
        <v>27</v>
      </c>
    </row>
    <row r="20" spans="4:6" ht="50.1" customHeight="1">
      <c r="D20" s="4" t="s">
        <v>9</v>
      </c>
    </row>
    <row r="21" spans="4:6" ht="21.95" customHeight="1">
      <c r="D21" s="6" t="str">
        <f>(MID(D14,FIND("#",SUBSTITUTE(D14,":","#",3))+2,(SEARCH("}",D14)-3-FIND("#",SUBSTITUTE(D14,":","#",3)))))</f>
        <v>26.26</v>
      </c>
    </row>
    <row r="22" spans="4:6" ht="69" customHeight="1">
      <c r="D22" s="4" t="s">
        <v>19</v>
      </c>
    </row>
    <row r="23" spans="4:6" ht="21.95" customHeight="1">
      <c r="D23" s="6" t="str">
        <f>(MID(MID(_xlfn.WEBSERVICE("https://query1.finance.yahoo.com/v10/finance/quoteSummary/"&amp;B2&amp;"?modules=summaryDetail"),SEARCH("trailingPE",_xlfn.WEBSERVICE("https://query1.finance.yahoo.com/v10/finance/quoteSummary/"&amp;B2&amp;"?modules=summaryDetail")),100),FIND("#",SUBSTITUTE(MID(_xlfn.WEBSERVICE("https://query1.finance.yahoo.com/v10/finance/quoteSummary/"&amp;B2&amp;"?modules=summaryDetail"),SEARCH("trailingPE",_xlfn.WEBSERVICE("https://query1.finance.yahoo.com/v10/finance/quoteSummary/"&amp;B2&amp;"?modules=summaryDetail")),100),":","#",3))+2,(SEARCH("}",MID(_xlfn.WEBSERVICE("https://query1.finance.yahoo.com/v10/finance/quoteSummary/"&amp;B2&amp;"?modules=summaryDetail"),SEARCH("trailingPE",_xlfn.WEBSERVICE("https://query1.finance.yahoo.com/v10/finance/quoteSummary/"&amp;B2&amp;"?modules=summaryDetail")),100))-3-FIND("#",SUBSTITUTE(MID(_xlfn.WEBSERVICE("https://query1.finance.yahoo.com/v10/finance/quoteSummary/"&amp;B2&amp;"?modules=summaryDetail"),SEARCH("trailingPE",_xlfn.WEBSERVICE("https://query1.finance.yahoo.com/v10/finance/quoteSummary/"&amp;B2&amp;"?modules=summaryDetail")),100),":","#",3)))))</f>
        <v>26.26</v>
      </c>
    </row>
    <row r="24" spans="4:6" ht="21.95" customHeight="1">
      <c r="D24" s="4" t="s">
        <v>13</v>
      </c>
    </row>
    <row r="25" spans="4:6" ht="36" customHeight="1">
      <c r="D25" s="4" t="s">
        <v>5</v>
      </c>
    </row>
    <row r="26" spans="4:6" ht="21.95" customHeight="1">
      <c r="D26" s="6" t="str">
        <f>SUBSTITUTE((MID(MID(_xlfn.WEBSERVICE("https://query1.finance.yahoo.com/v10/finance/quoteSummary/"&amp;B2&amp;"?modules=summaryDetail"),SEARCH("trailingPE",_xlfn.WEBSERVICE("https://query1.finance.yahoo.com/v10/finance/quoteSummary/"&amp;B2&amp;"?modules=summaryDetail")),100),FIND("#",SUBSTITUTE(MID(_xlfn.WEBSERVICE("https://query1.finance.yahoo.com/v10/finance/quoteSummary/"&amp;B2&amp;"?modules=summaryDetail"),SEARCH("trailingPE",_xlfn.WEBSERVICE("https://query1.finance.yahoo.com/v10/finance/quoteSummary/"&amp;B2&amp;"?modules=summaryDetail")),100),":","#",3))+2,(SEARCH("}",MID(_xlfn.WEBSERVICE("https://query1.finance.yahoo.com/v10/finance/quoteSummary/"&amp;B2&amp;"?modules=summaryDetail"),SEARCH("trailingPE",_xlfn.WEBSERVICE("https://query1.finance.yahoo.com/v10/finance/quoteSummary/"&amp;B2&amp;"?modules=summaryDetail")),100))-3-FIND("#",SUBSTITUTE(MID(_xlfn.WEBSERVICE("https://query1.finance.yahoo.com/v10/finance/quoteSummary/"&amp;B2&amp;"?modules=summaryDetail"),SEARCH("trailingPE",_xlfn.WEBSERVICE("https://query1.finance.yahoo.com/v10/finance/quoteSummary/"&amp;B2&amp;"?modules=summaryDetail")),100),":","#",3))))),".",",")</f>
        <v>26,26</v>
      </c>
    </row>
    <row r="27" spans="4:6" ht="63" customHeight="1">
      <c r="D27" s="4" t="s">
        <v>17</v>
      </c>
    </row>
    <row r="28" spans="4:6" ht="21.95" customHeight="1">
      <c r="D28" s="6">
        <f>SUBSTITUTE((MID(MID(_xlfn.WEBSERVICE("https://query1.finance.yahoo.com/v10/finance/quoteSummary/"&amp;B2&amp;"?modules=summaryDetail"),SEARCH("trailingPE",_xlfn.WEBSERVICE("https://query1.finance.yahoo.com/v10/finance/quoteSummary/"&amp;B2&amp;"?modules=summaryDetail")),100),FIND("#",SUBSTITUTE(MID(_xlfn.WEBSERVICE("https://query1.finance.yahoo.com/v10/finance/quoteSummary/"&amp;B2&amp;"?modules=summaryDetail"),SEARCH("trailingPE",_xlfn.WEBSERVICE("https://query1.finance.yahoo.com/v10/finance/quoteSummary/"&amp;B2&amp;"?modules=summaryDetail")),100),":","#",3))+2,(SEARCH("}",MID(_xlfn.WEBSERVICE("https://query1.finance.yahoo.com/v10/finance/quoteSummary/"&amp;B2&amp;"?modules=summaryDetail"),SEARCH("trailingPE",_xlfn.WEBSERVICE("https://query1.finance.yahoo.com/v10/finance/quoteSummary/"&amp;B2&amp;"?modules=summaryDetail")),100))-3-FIND("#",SUBSTITUTE(MID(_xlfn.WEBSERVICE("https://query1.finance.yahoo.com/v10/finance/quoteSummary/"&amp;B2&amp;"?modules=summaryDetail"),SEARCH("trailingPE",_xlfn.WEBSERVICE("https://query1.finance.yahoo.com/v10/finance/quoteSummary/"&amp;B2&amp;"?modules=summaryDetail")),100),":","#",3))))),".",",")/1</f>
        <v>26.26</v>
      </c>
    </row>
    <row r="29" spans="4:6" ht="64.5" customHeight="1">
      <c r="D29" s="9" t="s">
        <v>14</v>
      </c>
    </row>
    <row r="30" spans="4:6" ht="21.95" customHeight="1">
      <c r="D30" s="6">
        <f>SUBSTITUTE((MID(MID(_xlfn.WEBSERVICE("https://query1.finance.yahoo.com/v10/finance/quoteSummary/"&amp;B2&amp;"?modules=summaryDetail"),SEARCH("trailingAnnualDividendRate",_xlfn.WEBSERVICE("https://query1.finance.yahoo.com/v10/finance/quoteSummary/"&amp;B2&amp;"?modules=summaryDetail")),100),FIND("#",SUBSTITUTE(MID(_xlfn.WEBSERVICE("https://query1.finance.yahoo.com/v10/finance/quoteSummary/"&amp;B2&amp;"?modules=summaryDetail"),SEARCH("trailingAnnualDividendRate",_xlfn.WEBSERVICE("https://query1.finance.yahoo.com/v10/finance/quoteSummary/"&amp;B2&amp;"?modules=summaryDetail")),100),":","#",3))+2,(SEARCH("}",MID(_xlfn.WEBSERVICE("https://query1.finance.yahoo.com/v10/finance/quoteSummary/"&amp;B2&amp;"?modules=summaryDetail"),SEARCH("trailingAnnualDividendRate",_xlfn.WEBSERVICE("https://query1.finance.yahoo.com/v10/finance/quoteSummary/"&amp;B2&amp;"?modules=summaryDetail")),100))-3-FIND("#",SUBSTITUTE(MID(_xlfn.WEBSERVICE("https://query1.finance.yahoo.com/v10/finance/quoteSummary/"&amp;B2&amp;"?modules=summaryDetail"),SEARCH("trailingAnnualDividendRate",_xlfn.WEBSERVICE("https://query1.finance.yahoo.com/v10/finance/quoteSummary/"&amp;B2&amp;"?modules=summaryDetail")),100),":","#",3))))),".",",")/1</f>
        <v>0.87</v>
      </c>
    </row>
    <row r="31" spans="4:6" ht="66.75" customHeight="1">
      <c r="D31" s="4" t="s">
        <v>10</v>
      </c>
    </row>
    <row r="32" spans="4:6" ht="21.95" customHeight="1">
      <c r="D32" s="7" t="s">
        <v>15</v>
      </c>
    </row>
    <row r="33" spans="4:4" ht="66" customHeight="1">
      <c r="D33" s="4" t="s">
        <v>28</v>
      </c>
    </row>
    <row r="34" spans="4:4" ht="21.95" customHeight="1">
      <c r="D34" s="6">
        <f>SUBSTITUTE((MID(MID(_xlfn.WEBSERVICE("https://query1.finance.yahoo.com/v10/finance/quoteSummary/"&amp;B2&amp;"?modules=summaryDetail"),SEARCH("trailingAnnualDividendYield",_xlfn.WEBSERVICE("https://query1.finance.yahoo.com/v10/finance/quoteSummary/"&amp;B2&amp;"?modules=summaryDetail")),100),FIND("#",SUBSTITUTE(MID(_xlfn.WEBSERVICE("https://query1.finance.yahoo.com/v10/finance/quoteSummary/"&amp;B2&amp;"?modules=summaryDetail"),SEARCH("trailingAnnualDividendYield",_xlfn.WEBSERVICE("https://query1.finance.yahoo.com/v10/finance/quoteSummary/"&amp;B2&amp;"?modules=summaryDetail")),100),":","#",3))+2,(SEARCH("}",MID(_xlfn.WEBSERVICE("https://query1.finance.yahoo.com/v10/finance/quoteSummary/"&amp;B2&amp;"?modules=summaryDetail"),SEARCH("trailingAnnualDividendYield",_xlfn.WEBSERVICE("https://query1.finance.yahoo.com/v10/finance/quoteSummary/"&amp;B2&amp;"?modules=summaryDetail")),100))-4-FIND("#",SUBSTITUTE(MID(_xlfn.WEBSERVICE("https://query1.finance.yahoo.com/v10/finance/quoteSummary/"&amp;B2&amp;"?modules=summaryDetail"),SEARCH("trailingAnnualDividendYield",_xlfn.WEBSERVICE("https://query1.finance.yahoo.com/v10/finance/quoteSummary/"&amp;B2&amp;"?modules=summaryDetail")),100),":","#",3))))),".",",")/1</f>
        <v>0.55000000000000004</v>
      </c>
    </row>
    <row r="35" spans="4:4" ht="38.25" customHeight="1">
      <c r="D35" s="4" t="s">
        <v>6</v>
      </c>
    </row>
    <row r="36" spans="4:4" ht="55.5" customHeight="1">
      <c r="D36" s="4" t="s">
        <v>29</v>
      </c>
    </row>
    <row r="37" spans="4:4" ht="36" customHeight="1">
      <c r="D37" s="4" t="s">
        <v>18</v>
      </c>
    </row>
    <row r="38" spans="4:4" ht="66" customHeight="1">
      <c r="D38" s="4" t="s">
        <v>11</v>
      </c>
    </row>
  </sheetData>
  <hyperlinks>
    <hyperlink ref="D5" r:id="rId1" xr:uid="{1DB107DD-1F4C-426D-9BDF-3F3713B9FB88}"/>
    <hyperlink ref="D3" r:id="rId2" xr:uid="{11A5B821-0EF7-42E0-B054-C94E951764B0}"/>
  </hyperlinks>
  <pageMargins left="3.937007874015748E-2" right="3.937007874015748E-2" top="0.15748031496062992" bottom="0" header="0" footer="0"/>
  <pageSetup paperSize="9"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2022-05-02T21:26:11Z</cp:lastPrinted>
  <dcterms:created xsi:type="dcterms:W3CDTF">2022-05-02T14:58:43Z</dcterms:created>
  <dcterms:modified xsi:type="dcterms:W3CDTF">2022-05-03T15:05:35Z</dcterms:modified>
</cp:coreProperties>
</file>