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8920" yWindow="-120" windowWidth="29040" windowHeight="17790" tabRatio="745"/>
  </bookViews>
  <sheets>
    <sheet name="KGV KB 2023-01" sheetId="26" r:id="rId1"/>
  </sheets>
  <definedNames>
    <definedName name="link" localSheetId="0">#REF!</definedName>
    <definedName name="link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6" l="1"/>
  <c r="G4" i="26" s="1"/>
  <c r="I10" i="26" l="1"/>
  <c r="D8" i="26"/>
  <c r="E7" i="26"/>
  <c r="E6" i="26"/>
  <c r="E5" i="26"/>
  <c r="E4" i="26"/>
  <c r="E9" i="26" l="1"/>
  <c r="J6" i="26"/>
  <c r="J7" i="26"/>
  <c r="J5" i="26"/>
  <c r="G6" i="26"/>
  <c r="J4" i="26"/>
  <c r="G5" i="26"/>
  <c r="G7" i="26"/>
  <c r="G9" i="26" l="1"/>
  <c r="J9" i="26"/>
  <c r="K4" i="26" s="1"/>
  <c r="H6" i="26" l="1"/>
  <c r="H4" i="26"/>
  <c r="H5" i="26"/>
  <c r="K5" i="26"/>
  <c r="K7" i="26"/>
  <c r="K6" i="26"/>
  <c r="L6" i="26" s="1"/>
  <c r="H7" i="26"/>
  <c r="L7" i="26" l="1"/>
  <c r="L5" i="26"/>
  <c r="K9" i="26"/>
  <c r="L4" i="26"/>
  <c r="H9" i="26"/>
</calcChain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https://www.msci.com/
Our Solution | Fact Sheets | IMI Index wählen, (big, mid und small caps</t>
        </r>
      </text>
    </comment>
  </commentList>
</comments>
</file>

<file path=xl/sharedStrings.xml><?xml version="1.0" encoding="utf-8"?>
<sst xmlns="http://schemas.openxmlformats.org/spreadsheetml/2006/main" count="28" uniqueCount="26">
  <si>
    <t>Nordamerika</t>
  </si>
  <si>
    <t>Pazifik</t>
  </si>
  <si>
    <t>Emerging</t>
  </si>
  <si>
    <t>EU &amp; Mittlerer Osten</t>
  </si>
  <si>
    <t>MSCI Regionen</t>
  </si>
  <si>
    <t>KGV</t>
  </si>
  <si>
    <t>MSCI Produktname</t>
  </si>
  <si>
    <t>KB</t>
  </si>
  <si>
    <t>Welt</t>
  </si>
  <si>
    <t xml:space="preserve">MSCI World IMI </t>
  </si>
  <si>
    <t>MSCI ACWI IMI</t>
  </si>
  <si>
    <t>MSCI North America Index (USD) (NET)</t>
  </si>
  <si>
    <t>MSCI Europe and Middle East Index (EUR) (NET)</t>
  </si>
  <si>
    <t>MSCI Pacific IMI (USD) (NET)</t>
  </si>
  <si>
    <t>MSCI Emerging Markets IMI Indexes  (USD) (NET)</t>
  </si>
  <si>
    <t>Mkap Anteil</t>
  </si>
  <si>
    <t>-</t>
  </si>
  <si>
    <t>Mittelwert</t>
  </si>
  <si>
    <t>Rest</t>
  </si>
  <si>
    <t>Summe</t>
  </si>
  <si>
    <t>Mkap Anteil ohne Rest</t>
  </si>
  <si>
    <t>KGV Korrektur</t>
  </si>
  <si>
    <t>KB Korrektur</t>
  </si>
  <si>
    <t>Mkap - KGV Korrektur normiert</t>
  </si>
  <si>
    <t>Mkap - Korrektur Mittelwert  KGV KB</t>
  </si>
  <si>
    <t>Mkap - 
KB Korrektur normiert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</si>
</sst>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4" fillId="3" borderId="1" applyNumberFormat="0" applyAlignment="0" applyProtection="0"/>
  </cellStyleXfs>
  <cellXfs count="18">
    <xf numFmtId="0" fontId="0" fillId="0" borderId="0" xfId="0"/>
    <xf numFmtId="0" fontId="1" fillId="0" borderId="0" xfId="0" applyFont="1"/>
    <xf numFmtId="10" fontId="0" fillId="0" borderId="0" xfId="0" applyNumberFormat="1"/>
    <xf numFmtId="165" fontId="0" fillId="0" borderId="0" xfId="0" applyNumberFormat="1"/>
    <xf numFmtId="0" fontId="0" fillId="2" borderId="0" xfId="0" applyFill="1"/>
    <xf numFmtId="0" fontId="0" fillId="2" borderId="0" xfId="0" applyFont="1" applyFill="1"/>
    <xf numFmtId="164" fontId="0" fillId="2" borderId="0" xfId="0" applyNumberFormat="1" applyFill="1"/>
    <xf numFmtId="164" fontId="1" fillId="2" borderId="0" xfId="0" applyNumberFormat="1" applyFont="1" applyFill="1"/>
    <xf numFmtId="165" fontId="0" fillId="2" borderId="0" xfId="0" applyNumberFormat="1" applyFill="1"/>
    <xf numFmtId="2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3" borderId="1" xfId="1" applyAlignment="1">
      <alignment horizontal="center" vertical="center" wrapText="1"/>
    </xf>
    <xf numFmtId="165" fontId="4" fillId="3" borderId="1" xfId="1" applyNumberFormat="1"/>
    <xf numFmtId="0" fontId="4" fillId="3" borderId="1" xfId="1"/>
    <xf numFmtId="164" fontId="5" fillId="4" borderId="0" xfId="0" applyNumberFormat="1" applyFont="1" applyFill="1"/>
    <xf numFmtId="165" fontId="5" fillId="5" borderId="0" xfId="0" applyNumberFormat="1" applyFont="1" applyFill="1"/>
    <xf numFmtId="0" fontId="0" fillId="0" borderId="0" xfId="0" applyAlignment="1">
      <alignment horizontal="left"/>
    </xf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G23" sqref="G23"/>
    </sheetView>
  </sheetViews>
  <sheetFormatPr baseColWidth="10" defaultRowHeight="15" x14ac:dyDescent="0.25"/>
  <cols>
    <col min="2" max="2" width="19.42578125" bestFit="1" customWidth="1"/>
    <col min="3" max="3" width="44.42578125" bestFit="1" customWidth="1"/>
    <col min="4" max="5" width="10.7109375" customWidth="1"/>
    <col min="6" max="6" width="9.5703125" customWidth="1"/>
    <col min="7" max="12" width="10.7109375" customWidth="1"/>
  </cols>
  <sheetData>
    <row r="1" spans="1:12" ht="63" customHeight="1" x14ac:dyDescent="0.25">
      <c r="B1" s="10" t="s">
        <v>4</v>
      </c>
      <c r="C1" s="10" t="s">
        <v>6</v>
      </c>
      <c r="D1" s="11" t="s">
        <v>15</v>
      </c>
      <c r="E1" s="11" t="s">
        <v>20</v>
      </c>
      <c r="F1" s="10" t="s">
        <v>5</v>
      </c>
      <c r="G1" s="11" t="s">
        <v>21</v>
      </c>
      <c r="H1" s="11" t="s">
        <v>23</v>
      </c>
      <c r="I1" s="10" t="s">
        <v>7</v>
      </c>
      <c r="J1" s="11" t="s">
        <v>22</v>
      </c>
      <c r="K1" s="11" t="s">
        <v>25</v>
      </c>
      <c r="L1" s="12" t="s">
        <v>24</v>
      </c>
    </row>
    <row r="2" spans="1:12" x14ac:dyDescent="0.25">
      <c r="B2" s="4" t="s">
        <v>8</v>
      </c>
      <c r="C2" s="5" t="s">
        <v>9</v>
      </c>
      <c r="D2" s="4" t="s">
        <v>16</v>
      </c>
      <c r="E2" s="4"/>
      <c r="F2" s="6">
        <v>18.059999999999999</v>
      </c>
      <c r="G2" s="6"/>
      <c r="H2" s="6"/>
      <c r="I2" s="6">
        <v>2.75</v>
      </c>
      <c r="J2" s="4"/>
      <c r="K2" s="4"/>
      <c r="L2" s="14"/>
    </row>
    <row r="3" spans="1:12" x14ac:dyDescent="0.25">
      <c r="B3" s="4" t="s">
        <v>8</v>
      </c>
      <c r="C3" s="5" t="s">
        <v>10</v>
      </c>
      <c r="D3" s="5" t="s">
        <v>16</v>
      </c>
      <c r="E3" s="5"/>
      <c r="F3" s="6">
        <v>17.260000000000002</v>
      </c>
      <c r="G3" s="6"/>
      <c r="H3" s="6"/>
      <c r="I3" s="6">
        <v>2.6</v>
      </c>
      <c r="J3" s="4"/>
      <c r="K3" s="4"/>
      <c r="L3" s="14"/>
    </row>
    <row r="4" spans="1:12" x14ac:dyDescent="0.25">
      <c r="B4" t="s">
        <v>0</v>
      </c>
      <c r="C4" t="s">
        <v>11</v>
      </c>
      <c r="D4" s="16">
        <v>0.63</v>
      </c>
      <c r="E4" s="3">
        <f>D4/(SUM(D4:D7))</f>
        <v>0.62993700629937011</v>
      </c>
      <c r="F4" s="15">
        <v>20</v>
      </c>
      <c r="G4" s="3">
        <f>E4/F4*$F$10</f>
        <v>0.48481526847315265</v>
      </c>
      <c r="H4" s="3">
        <f>G4/$G$9</f>
        <v>0.54028952081854409</v>
      </c>
      <c r="I4" s="15">
        <v>3.9</v>
      </c>
      <c r="J4" s="3">
        <f>E4/I4*$I$10</f>
        <v>0.34888818810426658</v>
      </c>
      <c r="K4" s="3">
        <f>J4/$J$9</f>
        <v>0.41115851792953689</v>
      </c>
      <c r="L4" s="13">
        <f>AVERAGE(H4,K4)</f>
        <v>0.47572401937404052</v>
      </c>
    </row>
    <row r="5" spans="1:12" x14ac:dyDescent="0.25">
      <c r="B5" t="s">
        <v>3</v>
      </c>
      <c r="C5" t="s">
        <v>12</v>
      </c>
      <c r="D5" s="16">
        <v>0.16830000000000001</v>
      </c>
      <c r="E5" s="3">
        <f>D5/(SUM($D$4:$D$7))</f>
        <v>0.16828317168283172</v>
      </c>
      <c r="F5" s="15">
        <v>13.95</v>
      </c>
      <c r="G5" s="3">
        <f t="shared" ref="G5:G7" si="0">E5/F5*$F$10</f>
        <v>0.1856844960665224</v>
      </c>
      <c r="H5" s="3">
        <f t="shared" ref="H5:H7" si="1">G5/$G$9</f>
        <v>0.20693116311944243</v>
      </c>
      <c r="I5" s="15">
        <v>1.83</v>
      </c>
      <c r="J5" s="3">
        <f t="shared" ref="J5:J7" si="2">E5/I5*$I$10</f>
        <v>0.19862931739612924</v>
      </c>
      <c r="K5" s="3">
        <f t="shared" ref="K5:K7" si="3">J5/$J$9</f>
        <v>0.23408111407182761</v>
      </c>
      <c r="L5" s="13">
        <f>AVERAGE(H5,K5)</f>
        <v>0.220506138595635</v>
      </c>
    </row>
    <row r="6" spans="1:12" x14ac:dyDescent="0.25">
      <c r="B6" t="s">
        <v>1</v>
      </c>
      <c r="C6" t="s">
        <v>13</v>
      </c>
      <c r="D6" s="16">
        <v>9.8000000000000004E-2</v>
      </c>
      <c r="E6" s="3">
        <f t="shared" ref="E6" si="4">D6/(SUM($D$4:$D$7))</f>
        <v>9.799020097990202E-2</v>
      </c>
      <c r="F6" s="15">
        <v>14.9</v>
      </c>
      <c r="G6" s="3">
        <f t="shared" si="0"/>
        <v>0.10122913883108334</v>
      </c>
      <c r="H6" s="3">
        <f t="shared" si="1"/>
        <v>0.11281212962654165</v>
      </c>
      <c r="I6" s="15">
        <v>1.33</v>
      </c>
      <c r="J6" s="3">
        <f t="shared" si="2"/>
        <v>0.15914198053878825</v>
      </c>
      <c r="K6" s="3">
        <f t="shared" si="3"/>
        <v>0.18754599063452557</v>
      </c>
      <c r="L6" s="13">
        <f>AVERAGE(H6,K6)</f>
        <v>0.15017906013053361</v>
      </c>
    </row>
    <row r="7" spans="1:12" x14ac:dyDescent="0.25">
      <c r="B7" t="s">
        <v>2</v>
      </c>
      <c r="C7" t="s">
        <v>14</v>
      </c>
      <c r="D7" s="16">
        <v>0.1038</v>
      </c>
      <c r="E7" s="3">
        <f>D7/(SUM($D$4:$D$7))</f>
        <v>0.10378962103789621</v>
      </c>
      <c r="F7" s="15">
        <v>12.72</v>
      </c>
      <c r="G7" s="3">
        <f t="shared" si="0"/>
        <v>0.12559604888567746</v>
      </c>
      <c r="H7" s="3">
        <f t="shared" si="1"/>
        <v>0.13996718643547187</v>
      </c>
      <c r="I7" s="15">
        <v>1.58</v>
      </c>
      <c r="J7" s="3">
        <f t="shared" si="2"/>
        <v>0.14188960850750368</v>
      </c>
      <c r="K7" s="3">
        <f t="shared" si="3"/>
        <v>0.16721437736410999</v>
      </c>
      <c r="L7" s="13">
        <f>AVERAGE(H7,K7)</f>
        <v>0.15359078189979092</v>
      </c>
    </row>
    <row r="8" spans="1:12" ht="16.5" customHeight="1" x14ac:dyDescent="0.25">
      <c r="B8" s="17" t="s">
        <v>18</v>
      </c>
      <c r="C8" s="17"/>
      <c r="D8" s="2">
        <f>100%-(SUM(D4:D7))</f>
        <v>-9.9999999999988987E-5</v>
      </c>
      <c r="E8" s="4"/>
      <c r="F8" s="7"/>
      <c r="G8" s="4"/>
      <c r="H8" s="7"/>
      <c r="I8" s="4"/>
      <c r="J8" s="4"/>
      <c r="K8" s="8"/>
      <c r="L8" s="8"/>
    </row>
    <row r="9" spans="1:12" x14ac:dyDescent="0.25">
      <c r="A9" s="1" t="s">
        <v>19</v>
      </c>
      <c r="E9" s="3">
        <f t="shared" ref="E9:K9" si="5">SUM(E4:E7)</f>
        <v>1</v>
      </c>
      <c r="F9" s="9"/>
      <c r="G9" s="3">
        <f t="shared" si="5"/>
        <v>0.89732495225643583</v>
      </c>
      <c r="H9" s="3">
        <f t="shared" si="5"/>
        <v>1</v>
      </c>
      <c r="I9" s="9"/>
      <c r="J9" s="3">
        <f t="shared" si="5"/>
        <v>0.8485490945466877</v>
      </c>
      <c r="K9" s="3">
        <f t="shared" si="5"/>
        <v>1</v>
      </c>
    </row>
    <row r="10" spans="1:12" x14ac:dyDescent="0.25">
      <c r="A10" s="1" t="s">
        <v>17</v>
      </c>
      <c r="F10" s="9">
        <f>AVERAGE(F4:F7)</f>
        <v>15.3925</v>
      </c>
      <c r="G10" s="3"/>
      <c r="H10" s="9"/>
      <c r="I10" s="9">
        <f>AVERAGE(I4:I7)</f>
        <v>2.16</v>
      </c>
      <c r="J10" s="3"/>
      <c r="K10" s="3"/>
    </row>
  </sheetData>
  <mergeCells count="1">
    <mergeCell ref="B8:C8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KGV KB 2023-01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2022-12-30T16:03:50Z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601314-b878-4900-a263-6d04f23371fa_Enabled">
    <vt:lpwstr>True</vt:lpwstr>
  </property>
  <property fmtid="{D5CDD505-2E9C-101B-9397-08002B2CF9AE}" pid="3" name="MSIP_Label_c2601314-b878-4900-a263-6d04f23371fa_SiteId">
    <vt:lpwstr>ce849bab-cc1c-465b-b62e-18f07c9ac198</vt:lpwstr>
  </property>
  <property fmtid="{D5CDD505-2E9C-101B-9397-08002B2CF9AE}" pid="4" name="MSIP_Label_c2601314-b878-4900-a263-6d04f23371fa_Owner">
    <vt:lpwstr>Stefan.SR.Ruhstorfer@bmw.de</vt:lpwstr>
  </property>
  <property fmtid="{D5CDD505-2E9C-101B-9397-08002B2CF9AE}" pid="5" name="MSIP_Label_c2601314-b878-4900-a263-6d04f23371fa_SetDate">
    <vt:lpwstr>2021-01-26T17:30:48.8063566Z</vt:lpwstr>
  </property>
  <property fmtid="{D5CDD505-2E9C-101B-9397-08002B2CF9AE}" pid="6" name="MSIP_Label_c2601314-b878-4900-a263-6d04f23371fa_Name">
    <vt:lpwstr>Non public</vt:lpwstr>
  </property>
  <property fmtid="{D5CDD505-2E9C-101B-9397-08002B2CF9AE}" pid="7" name="MSIP_Label_c2601314-b878-4900-a263-6d04f23371fa_Application">
    <vt:lpwstr>Microsoft Azure Information Protection</vt:lpwstr>
  </property>
  <property fmtid="{D5CDD505-2E9C-101B-9397-08002B2CF9AE}" pid="8" name="MSIP_Label_c2601314-b878-4900-a263-6d04f23371fa_ActionId">
    <vt:lpwstr>7d12a0f7-b3b5-452f-b9f4-969bd9ecb082</vt:lpwstr>
  </property>
  <property fmtid="{D5CDD505-2E9C-101B-9397-08002B2CF9AE}" pid="9" name="MSIP_Label_c2601314-b878-4900-a263-6d04f23371fa_Extended_MSFT_Method">
    <vt:lpwstr>Manual</vt:lpwstr>
  </property>
  <property fmtid="{D5CDD505-2E9C-101B-9397-08002B2CF9AE}" pid="10" name="Sensitivity">
    <vt:lpwstr>Non public</vt:lpwstr>
  </property>
</Properties>
</file>