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08147863-7EAF-479B-82AC-30C36364E81C}" xr6:coauthVersionLast="47" xr6:coauthVersionMax="47" xr10:uidLastSave="{00000000-0000-0000-0000-000000000000}"/>
  <bookViews>
    <workbookView xWindow="-120" yWindow="-120" windowWidth="29040" windowHeight="15840" xr2:uid="{2AD44C42-7BA5-42E5-8242-3994CA6874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G2" i="1"/>
  <c r="C17" i="1" l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E2" i="1"/>
  <c r="F2" i="1" s="1"/>
  <c r="B3" i="1" l="1"/>
  <c r="E3" i="1" l="1"/>
  <c r="F3" i="1" l="1"/>
  <c r="B4" i="1" l="1"/>
  <c r="G3" i="1"/>
  <c r="E4" i="1" l="1"/>
  <c r="F4" i="1"/>
  <c r="G4" i="1" l="1"/>
  <c r="B5" i="1"/>
  <c r="E5" i="1" l="1"/>
  <c r="F5" i="1" l="1"/>
  <c r="G5" i="1" l="1"/>
  <c r="B6" i="1"/>
  <c r="E6" i="1" l="1"/>
  <c r="F6" i="1"/>
  <c r="G6" i="1" l="1"/>
  <c r="B7" i="1"/>
  <c r="E7" i="1" l="1"/>
  <c r="F7" i="1" l="1"/>
  <c r="G7" i="1"/>
  <c r="B8" i="1"/>
  <c r="E8" i="1" l="1"/>
  <c r="F8" i="1" s="1"/>
  <c r="G8" i="1" l="1"/>
  <c r="B9" i="1"/>
  <c r="E9" i="1" l="1"/>
  <c r="F9" i="1" s="1"/>
  <c r="G9" i="1" l="1"/>
  <c r="B10" i="1"/>
  <c r="E10" i="1" l="1"/>
  <c r="F10" i="1" l="1"/>
  <c r="B11" i="1" s="1"/>
  <c r="G10" i="1" l="1"/>
  <c r="E11" i="1"/>
  <c r="F11" i="1" l="1"/>
  <c r="B12" i="1" s="1"/>
  <c r="G11" i="1" l="1"/>
  <c r="E12" i="1"/>
  <c r="F12" i="1" l="1"/>
  <c r="B13" i="1" s="1"/>
  <c r="G12" i="1"/>
  <c r="E13" i="1" l="1"/>
  <c r="F13" i="1" l="1"/>
  <c r="B14" i="1" s="1"/>
  <c r="G13" i="1" l="1"/>
  <c r="E14" i="1"/>
  <c r="F14" i="1" l="1"/>
  <c r="G14" i="1" s="1"/>
  <c r="B15" i="1" l="1"/>
  <c r="E15" i="1" l="1"/>
  <c r="F15" i="1" l="1"/>
  <c r="B16" i="1" s="1"/>
  <c r="G15" i="1" l="1"/>
  <c r="E16" i="1"/>
  <c r="F16" i="1" l="1"/>
  <c r="B17" i="1" s="1"/>
  <c r="G16" i="1" l="1"/>
  <c r="E17" i="1"/>
  <c r="F17" i="1" l="1"/>
  <c r="B18" i="1" s="1"/>
  <c r="G17" i="1" l="1"/>
  <c r="E18" i="1"/>
  <c r="H18" i="1"/>
  <c r="F18" i="1" l="1"/>
  <c r="G18" i="1" l="1"/>
  <c r="I18" i="1"/>
  <c r="J18" i="1" s="1"/>
  <c r="B19" i="1"/>
  <c r="K18" i="1" l="1"/>
  <c r="L18" i="1" s="1"/>
  <c r="H19" i="1"/>
  <c r="J19" i="1" s="1"/>
  <c r="E19" i="1"/>
  <c r="F19" i="1" l="1"/>
  <c r="G19" i="1" l="1"/>
  <c r="K19" i="1" s="1"/>
  <c r="L19" i="1" s="1"/>
  <c r="B20" i="1"/>
  <c r="I19" i="1"/>
  <c r="H20" i="1" l="1"/>
  <c r="J20" i="1" s="1"/>
  <c r="E20" i="1"/>
  <c r="F20" i="1" l="1"/>
  <c r="G20" i="1" l="1"/>
  <c r="K20" i="1" s="1"/>
  <c r="L20" i="1" s="1"/>
  <c r="I20" i="1"/>
  <c r="B21" i="1"/>
  <c r="H21" i="1" l="1"/>
  <c r="J21" i="1" s="1"/>
  <c r="E21" i="1"/>
  <c r="F21" i="1" l="1"/>
  <c r="G21" i="1" l="1"/>
  <c r="K21" i="1" s="1"/>
  <c r="L21" i="1" s="1"/>
  <c r="B22" i="1"/>
  <c r="I21" i="1"/>
  <c r="H22" i="1" l="1"/>
  <c r="J22" i="1" s="1"/>
  <c r="E22" i="1"/>
  <c r="F22" i="1" l="1"/>
  <c r="G22" i="1" l="1"/>
  <c r="K22" i="1" s="1"/>
  <c r="L22" i="1" s="1"/>
  <c r="I22" i="1"/>
  <c r="B23" i="1"/>
  <c r="H23" i="1" l="1"/>
  <c r="J23" i="1" s="1"/>
  <c r="E23" i="1"/>
  <c r="F23" i="1" l="1"/>
  <c r="G23" i="1" l="1"/>
  <c r="K23" i="1" s="1"/>
  <c r="L23" i="1" s="1"/>
  <c r="B24" i="1"/>
  <c r="I23" i="1"/>
  <c r="H24" i="1" l="1"/>
  <c r="J24" i="1" s="1"/>
  <c r="E24" i="1"/>
  <c r="F24" i="1" l="1"/>
  <c r="G24" i="1" l="1"/>
  <c r="K24" i="1" s="1"/>
  <c r="L24" i="1" s="1"/>
  <c r="I24" i="1"/>
  <c r="B25" i="1"/>
  <c r="H25" i="1" l="1"/>
  <c r="J25" i="1" s="1"/>
  <c r="E25" i="1"/>
  <c r="F25" i="1" l="1"/>
  <c r="G25" i="1" l="1"/>
  <c r="K25" i="1" s="1"/>
  <c r="L25" i="1" s="1"/>
  <c r="B26" i="1"/>
  <c r="I25" i="1"/>
  <c r="E26" i="1" l="1"/>
  <c r="H26" i="1"/>
  <c r="J26" i="1" s="1"/>
  <c r="F26" i="1" l="1"/>
  <c r="G26" i="1" l="1"/>
  <c r="K26" i="1" s="1"/>
  <c r="L26" i="1" s="1"/>
  <c r="I26" i="1"/>
  <c r="B27" i="1"/>
  <c r="E27" i="1" l="1"/>
  <c r="H27" i="1"/>
  <c r="J27" i="1" s="1"/>
  <c r="F27" i="1" l="1"/>
  <c r="G27" i="1" l="1"/>
  <c r="K27" i="1" s="1"/>
  <c r="L27" i="1" s="1"/>
  <c r="I27" i="1"/>
  <c r="B28" i="1"/>
  <c r="H28" i="1" l="1"/>
  <c r="J28" i="1" s="1"/>
  <c r="E28" i="1"/>
  <c r="F28" i="1" l="1"/>
  <c r="G28" i="1" l="1"/>
  <c r="K28" i="1" s="1"/>
  <c r="L28" i="1" s="1"/>
  <c r="B29" i="1"/>
  <c r="I28" i="1"/>
  <c r="E29" i="1" l="1"/>
  <c r="H29" i="1"/>
  <c r="J29" i="1" s="1"/>
  <c r="F29" i="1" l="1"/>
  <c r="G29" i="1" l="1"/>
  <c r="K29" i="1" s="1"/>
  <c r="L29" i="1" s="1"/>
  <c r="I29" i="1"/>
  <c r="B30" i="1"/>
  <c r="E30" i="1" l="1"/>
  <c r="H30" i="1"/>
  <c r="J30" i="1" s="1"/>
  <c r="F30" i="1" l="1"/>
  <c r="G30" i="1" l="1"/>
  <c r="K30" i="1" s="1"/>
  <c r="L30" i="1" s="1"/>
  <c r="B31" i="1"/>
  <c r="I30" i="1"/>
  <c r="E31" i="1" l="1"/>
  <c r="H31" i="1"/>
  <c r="J31" i="1" s="1"/>
  <c r="F31" i="1" l="1"/>
  <c r="G31" i="1" l="1"/>
  <c r="K31" i="1" s="1"/>
  <c r="L31" i="1" s="1"/>
  <c r="B32" i="1"/>
  <c r="I31" i="1"/>
  <c r="E32" i="1" l="1"/>
  <c r="H32" i="1"/>
  <c r="J32" i="1" s="1"/>
  <c r="F32" i="1" l="1"/>
  <c r="I32" i="1" s="1"/>
  <c r="G32" i="1" l="1"/>
  <c r="K32" i="1" s="1"/>
  <c r="L32" i="1" s="1"/>
</calcChain>
</file>

<file path=xl/sharedStrings.xml><?xml version="1.0" encoding="utf-8"?>
<sst xmlns="http://schemas.openxmlformats.org/spreadsheetml/2006/main" count="17" uniqueCount="16">
  <si>
    <t>Jahre</t>
  </si>
  <si>
    <t>Jahresanfang</t>
  </si>
  <si>
    <t>Einzahlung</t>
  </si>
  <si>
    <t>Jahreende</t>
  </si>
  <si>
    <t>Dividende</t>
  </si>
  <si>
    <t>Steuer</t>
  </si>
  <si>
    <t>Kursanstieg</t>
  </si>
  <si>
    <t>Ausschüttungen</t>
  </si>
  <si>
    <t>Sparrate</t>
  </si>
  <si>
    <t>Verkauf Anteile</t>
  </si>
  <si>
    <t>Netto Gesamt</t>
  </si>
  <si>
    <t>pro Monat netto</t>
  </si>
  <si>
    <t xml:space="preserve">Bruttogewinn </t>
  </si>
  <si>
    <t>auf Entnahme</t>
  </si>
  <si>
    <t>Netto Dividende</t>
  </si>
  <si>
    <t>Verkauf Anteile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</si>
</sst>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7AAA-F3FE-49E5-8653-027106C04865}">
  <dimension ref="A1:O32"/>
  <sheetViews>
    <sheetView tabSelected="1" workbookViewId="0">
      <selection activeCell="D33" sqref="D33"/>
    </sheetView>
  </sheetViews>
  <sheetFormatPr baseColWidth="10" defaultRowHeight="15" x14ac:dyDescent="0.25"/>
  <cols>
    <col min="1" max="1" width="15.140625" customWidth="1"/>
    <col min="2" max="2" width="19.7109375" customWidth="1"/>
    <col min="3" max="3" width="13.140625" customWidth="1"/>
    <col min="4" max="5" width="15.7109375" customWidth="1"/>
    <col min="6" max="6" width="16.140625" customWidth="1"/>
    <col min="7" max="9" width="16.28515625" customWidth="1"/>
    <col min="10" max="11" width="20.5703125" customWidth="1"/>
    <col min="12" max="12" width="16.28515625" style="3" customWidth="1"/>
    <col min="14" max="14" width="16.140625" customWidth="1"/>
  </cols>
  <sheetData>
    <row r="1" spans="1:1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14</v>
      </c>
      <c r="H1" s="1" t="s">
        <v>9</v>
      </c>
      <c r="I1" s="1" t="s">
        <v>12</v>
      </c>
      <c r="J1" s="1" t="s">
        <v>15</v>
      </c>
      <c r="K1" s="1" t="s">
        <v>10</v>
      </c>
      <c r="L1" s="3" t="s">
        <v>9</v>
      </c>
      <c r="M1" s="3" t="s">
        <v>6</v>
      </c>
      <c r="N1" s="3" t="s">
        <v>7</v>
      </c>
      <c r="O1" s="2" t="s">
        <v>8</v>
      </c>
    </row>
    <row r="2" spans="1:15" x14ac:dyDescent="0.25">
      <c r="A2" s="4">
        <v>44927</v>
      </c>
      <c r="B2" s="2">
        <v>170000</v>
      </c>
      <c r="C2" s="2">
        <f>12*O2</f>
        <v>24000</v>
      </c>
      <c r="D2" s="2">
        <f>B2*M2+B2+C2+G2</f>
        <v>205272.27499999999</v>
      </c>
      <c r="E2" s="2">
        <f>B2*N2</f>
        <v>3400</v>
      </c>
      <c r="F2" s="2">
        <f>(E2*0.7)*0.26375</f>
        <v>627.72499999999991</v>
      </c>
      <c r="G2" s="2">
        <f>E2-F2</f>
        <v>2772.2750000000001</v>
      </c>
      <c r="H2" s="2"/>
      <c r="I2" s="2" t="s">
        <v>13</v>
      </c>
      <c r="J2" s="2"/>
      <c r="K2" s="2"/>
      <c r="L2" s="3">
        <v>1.4999999999999999E-2</v>
      </c>
      <c r="M2" s="3">
        <v>0.05</v>
      </c>
      <c r="N2" s="3">
        <v>0.02</v>
      </c>
      <c r="O2" s="2">
        <v>2000</v>
      </c>
    </row>
    <row r="3" spans="1:15" x14ac:dyDescent="0.25">
      <c r="A3" s="4">
        <v>45292</v>
      </c>
      <c r="B3" s="2">
        <f>D2</f>
        <v>205272.27499999999</v>
      </c>
      <c r="C3" s="2">
        <f>12*O2</f>
        <v>24000</v>
      </c>
      <c r="D3" s="2">
        <f>B3*M2+B3+C3+G3</f>
        <v>242883.36637456249</v>
      </c>
      <c r="E3" s="2">
        <f>B3*N2</f>
        <v>4105.4454999999998</v>
      </c>
      <c r="F3" s="2">
        <f t="shared" ref="F3:F32" si="0">(E3*0.7)*0.26375</f>
        <v>757.96787543749986</v>
      </c>
      <c r="G3" s="2">
        <f t="shared" ref="G3:G17" si="1">E3-F3</f>
        <v>3347.4776245624998</v>
      </c>
      <c r="H3" s="2"/>
      <c r="I3" s="2"/>
      <c r="J3" s="2"/>
      <c r="K3" s="2"/>
      <c r="M3" s="2"/>
      <c r="N3" s="3"/>
      <c r="O3" s="3"/>
    </row>
    <row r="4" spans="1:15" x14ac:dyDescent="0.25">
      <c r="A4" s="4">
        <v>45658</v>
      </c>
      <c r="B4" s="2">
        <f>D3</f>
        <v>242883.36637456249</v>
      </c>
      <c r="C4" s="2">
        <f>12*O2</f>
        <v>24000</v>
      </c>
      <c r="D4" s="2">
        <f>B4*M2+B4+C4+G4</f>
        <v>282988.35519044375</v>
      </c>
      <c r="E4" s="2">
        <f>B4*N2</f>
        <v>4857.66732749125</v>
      </c>
      <c r="F4" s="2">
        <f t="shared" si="0"/>
        <v>896.84683033807198</v>
      </c>
      <c r="G4" s="2">
        <f t="shared" si="1"/>
        <v>3960.8204971531782</v>
      </c>
      <c r="H4" s="2"/>
      <c r="I4" s="2"/>
      <c r="J4" s="2"/>
      <c r="K4" s="2"/>
      <c r="M4" s="2"/>
      <c r="N4" s="3"/>
      <c r="O4" s="3"/>
    </row>
    <row r="5" spans="1:15" x14ac:dyDescent="0.25">
      <c r="A5" s="4">
        <v>46023</v>
      </c>
      <c r="B5" s="2">
        <f t="shared" ref="B5:B18" si="2">D4</f>
        <v>282988.35519044375</v>
      </c>
      <c r="C5" s="2">
        <f>12*O2</f>
        <v>24000</v>
      </c>
      <c r="D5" s="2">
        <f>B5*M2+B5+C5+G5</f>
        <v>325752.6055522341</v>
      </c>
      <c r="E5" s="2">
        <f>B5*N2</f>
        <v>5659.7671038088747</v>
      </c>
      <c r="F5" s="2">
        <f t="shared" si="0"/>
        <v>1044.9345015407134</v>
      </c>
      <c r="G5" s="2">
        <f t="shared" si="1"/>
        <v>4614.8326022681613</v>
      </c>
      <c r="H5" s="2"/>
      <c r="I5" s="2"/>
      <c r="J5" s="2"/>
      <c r="K5" s="2"/>
      <c r="M5" s="2"/>
      <c r="N5" s="3"/>
      <c r="O5" s="3"/>
    </row>
    <row r="6" spans="1:15" x14ac:dyDescent="0.25">
      <c r="A6" s="4">
        <v>46388</v>
      </c>
      <c r="B6" s="2">
        <f t="shared" si="2"/>
        <v>325752.6055522341</v>
      </c>
      <c r="C6" s="2">
        <f>12*O2</f>
        <v>24000</v>
      </c>
      <c r="D6" s="2">
        <f>B6*M2+B6+C6+G6</f>
        <v>371352.44644488889</v>
      </c>
      <c r="E6" s="2">
        <f>B6*N2</f>
        <v>6515.0521110446825</v>
      </c>
      <c r="F6" s="2">
        <f t="shared" si="0"/>
        <v>1202.8414960016241</v>
      </c>
      <c r="G6" s="2">
        <f t="shared" si="1"/>
        <v>5312.2106150430582</v>
      </c>
      <c r="H6" s="2"/>
      <c r="I6" s="2"/>
      <c r="J6" s="2"/>
      <c r="K6" s="2"/>
      <c r="M6" s="2"/>
      <c r="N6" s="3"/>
      <c r="O6" s="3"/>
    </row>
    <row r="7" spans="1:15" x14ac:dyDescent="0.25">
      <c r="A7" s="4">
        <v>46753</v>
      </c>
      <c r="B7" s="2">
        <f t="shared" si="2"/>
        <v>371352.44644488889</v>
      </c>
      <c r="C7" s="2">
        <f>12*O2</f>
        <v>24000</v>
      </c>
      <c r="D7" s="2">
        <f>B7*M2+B7+C7+G7</f>
        <v>419975.8987875334</v>
      </c>
      <c r="E7" s="2">
        <f>B7*N2</f>
        <v>7427.0489288977778</v>
      </c>
      <c r="F7" s="2">
        <f t="shared" si="0"/>
        <v>1371.2189084977522</v>
      </c>
      <c r="G7" s="2">
        <f t="shared" si="1"/>
        <v>6055.8300204000261</v>
      </c>
      <c r="H7" s="2"/>
      <c r="I7" s="2"/>
      <c r="J7" s="2"/>
      <c r="K7" s="2"/>
      <c r="M7" s="2"/>
      <c r="N7" s="3"/>
      <c r="O7" s="3"/>
    </row>
    <row r="8" spans="1:15" x14ac:dyDescent="0.25">
      <c r="A8" s="4">
        <v>47119</v>
      </c>
      <c r="B8" s="2">
        <f t="shared" si="2"/>
        <v>419975.8987875334</v>
      </c>
      <c r="C8" s="2">
        <f>12*O2</f>
        <v>24000</v>
      </c>
      <c r="D8" s="2">
        <f>B8*M2+B8+C8+G8</f>
        <v>471823.45069638774</v>
      </c>
      <c r="E8" s="2">
        <f>B8*N2</f>
        <v>8399.5179757506685</v>
      </c>
      <c r="F8" s="2">
        <f t="shared" si="0"/>
        <v>1550.7610062729671</v>
      </c>
      <c r="G8" s="2">
        <f t="shared" si="1"/>
        <v>6848.7569694777012</v>
      </c>
      <c r="H8" s="2"/>
      <c r="I8" s="2"/>
      <c r="J8" s="2"/>
      <c r="K8" s="2"/>
      <c r="M8" s="2"/>
      <c r="N8" s="3"/>
      <c r="O8" s="3"/>
    </row>
    <row r="9" spans="1:15" x14ac:dyDescent="0.25">
      <c r="A9" s="4">
        <v>47484</v>
      </c>
      <c r="B9" s="2">
        <f t="shared" si="2"/>
        <v>471823.45069638774</v>
      </c>
      <c r="C9" s="2">
        <f>12*O2</f>
        <v>24000</v>
      </c>
      <c r="D9" s="2">
        <f>B9*M2+B9+C9+G9</f>
        <v>527108.8841534385</v>
      </c>
      <c r="E9" s="2">
        <f>B9*N2</f>
        <v>9436.4690139277554</v>
      </c>
      <c r="F9" s="2">
        <f t="shared" si="0"/>
        <v>1742.2080916964117</v>
      </c>
      <c r="G9" s="2">
        <f t="shared" si="1"/>
        <v>7694.260922231344</v>
      </c>
      <c r="H9" s="2"/>
      <c r="I9" s="2"/>
      <c r="J9" s="2"/>
      <c r="K9" s="2"/>
      <c r="M9" s="2"/>
      <c r="N9" s="3"/>
      <c r="O9" s="3"/>
    </row>
    <row r="10" spans="1:15" x14ac:dyDescent="0.25">
      <c r="A10" s="4">
        <v>47849</v>
      </c>
      <c r="B10" s="2">
        <f t="shared" si="2"/>
        <v>527108.8841534385</v>
      </c>
      <c r="C10" s="2">
        <f>12*O2</f>
        <v>24000</v>
      </c>
      <c r="D10" s="2">
        <f>B10*M2+B10+C10+G10</f>
        <v>586060.15648944257</v>
      </c>
      <c r="E10" s="2">
        <f>B10*N2</f>
        <v>10542.17768306877</v>
      </c>
      <c r="F10" s="2">
        <f t="shared" si="0"/>
        <v>1946.3495547365715</v>
      </c>
      <c r="G10" s="2">
        <f t="shared" si="1"/>
        <v>8595.8281283321994</v>
      </c>
      <c r="H10" s="2"/>
      <c r="I10" s="2"/>
      <c r="J10" s="2"/>
      <c r="K10" s="2"/>
      <c r="M10" s="2"/>
      <c r="N10" s="3"/>
      <c r="O10" s="3"/>
    </row>
    <row r="11" spans="1:15" x14ac:dyDescent="0.25">
      <c r="A11" s="4">
        <v>48214</v>
      </c>
      <c r="B11" s="2">
        <f t="shared" si="2"/>
        <v>586060.15648944257</v>
      </c>
      <c r="C11" s="2">
        <f>12*O2</f>
        <v>24000</v>
      </c>
      <c r="D11" s="2">
        <f>B11*M2+B11+C11+G11</f>
        <v>648920.34031586628</v>
      </c>
      <c r="E11" s="2">
        <f>B11*N2</f>
        <v>11721.203129788852</v>
      </c>
      <c r="F11" s="2">
        <f t="shared" si="0"/>
        <v>2164.0271278372666</v>
      </c>
      <c r="G11" s="2">
        <f t="shared" si="1"/>
        <v>9557.1760019515859</v>
      </c>
      <c r="H11" s="2"/>
      <c r="I11" s="2"/>
      <c r="J11" s="2"/>
      <c r="K11" s="2"/>
      <c r="M11" s="2"/>
      <c r="N11" s="3"/>
      <c r="O11" s="3"/>
    </row>
    <row r="12" spans="1:15" x14ac:dyDescent="0.25">
      <c r="A12" s="4">
        <v>48580</v>
      </c>
      <c r="B12" s="2">
        <f t="shared" si="2"/>
        <v>648920.34031586628</v>
      </c>
      <c r="C12" s="2">
        <f>12*O2</f>
        <v>24000</v>
      </c>
      <c r="D12" s="2">
        <f>B12*M2+B12+C12+G12</f>
        <v>715948.62578136066</v>
      </c>
      <c r="E12" s="2">
        <f>B12*N2</f>
        <v>12978.406806317325</v>
      </c>
      <c r="F12" s="2">
        <f t="shared" si="0"/>
        <v>2396.1383566163358</v>
      </c>
      <c r="G12" s="2">
        <f t="shared" si="1"/>
        <v>10582.26844970099</v>
      </c>
      <c r="H12" s="2"/>
      <c r="I12" s="2"/>
      <c r="J12" s="2"/>
      <c r="K12" s="2"/>
      <c r="M12" s="2"/>
      <c r="N12" s="3"/>
      <c r="O12" s="3"/>
    </row>
    <row r="13" spans="1:15" x14ac:dyDescent="0.25">
      <c r="A13" s="4">
        <v>48945</v>
      </c>
      <c r="B13" s="2">
        <f t="shared" si="2"/>
        <v>715948.62578136066</v>
      </c>
      <c r="C13" s="2">
        <f>12*O2</f>
        <v>24000</v>
      </c>
      <c r="D13" s="2">
        <f>B13*M2+B13+C13+G13</f>
        <v>787421.38928535825</v>
      </c>
      <c r="E13" s="2">
        <f>B13*N2</f>
        <v>14318.972515627214</v>
      </c>
      <c r="F13" s="2">
        <f t="shared" si="0"/>
        <v>2643.6403006976743</v>
      </c>
      <c r="G13" s="2">
        <f t="shared" si="1"/>
        <v>11675.33221492954</v>
      </c>
      <c r="H13" s="2"/>
      <c r="I13" s="2"/>
      <c r="J13" s="2"/>
      <c r="K13" s="2"/>
      <c r="M13" s="2"/>
      <c r="N13" s="3"/>
      <c r="O13" s="3"/>
    </row>
    <row r="14" spans="1:15" x14ac:dyDescent="0.25">
      <c r="A14" s="4">
        <v>49310</v>
      </c>
      <c r="B14" s="2">
        <f t="shared" si="2"/>
        <v>787421.38928535825</v>
      </c>
      <c r="C14" s="2">
        <f>12*O2</f>
        <v>24000</v>
      </c>
      <c r="D14" s="2">
        <f>B14*M2+B14+C14+G14</f>
        <v>863633.33305539715</v>
      </c>
      <c r="E14" s="2">
        <f>B14*N2</f>
        <v>15748.427785707165</v>
      </c>
      <c r="F14" s="2">
        <f t="shared" si="0"/>
        <v>2907.5534799361849</v>
      </c>
      <c r="G14" s="2">
        <f t="shared" si="1"/>
        <v>12840.87430577098</v>
      </c>
      <c r="H14" s="2"/>
      <c r="I14" s="2"/>
      <c r="J14" s="2"/>
      <c r="K14" s="2"/>
      <c r="M14" s="2"/>
      <c r="N14" s="3"/>
      <c r="O14" s="3"/>
    </row>
    <row r="15" spans="1:15" x14ac:dyDescent="0.25">
      <c r="A15" s="4">
        <v>49675</v>
      </c>
      <c r="B15" s="2">
        <f t="shared" si="2"/>
        <v>863633.33305539715</v>
      </c>
      <c r="C15" s="2">
        <f>12*O2</f>
        <v>24000</v>
      </c>
      <c r="D15" s="2">
        <f>B15*M2+B15+C15+G15</f>
        <v>944898.70028696791</v>
      </c>
      <c r="E15" s="2">
        <f>B15*N2</f>
        <v>17272.666661107942</v>
      </c>
      <c r="F15" s="2">
        <f t="shared" si="0"/>
        <v>3188.9660823070535</v>
      </c>
      <c r="G15" s="2">
        <f t="shared" si="1"/>
        <v>14083.700578800888</v>
      </c>
      <c r="H15" s="2"/>
      <c r="I15" s="2"/>
      <c r="J15" s="2"/>
      <c r="K15" s="2"/>
      <c r="M15" s="2"/>
      <c r="N15" s="3"/>
      <c r="O15" s="3"/>
    </row>
    <row r="16" spans="1:15" x14ac:dyDescent="0.25">
      <c r="A16" s="4">
        <v>50041</v>
      </c>
      <c r="B16" s="2">
        <f t="shared" si="2"/>
        <v>944898.70028696791</v>
      </c>
      <c r="C16" s="2">
        <f>12*O2</f>
        <v>24000</v>
      </c>
      <c r="D16" s="2">
        <f>B16*M2+B16+C16+G16</f>
        <v>1031552.570856246</v>
      </c>
      <c r="E16" s="2">
        <f>B16*N2</f>
        <v>18897.974005739357</v>
      </c>
      <c r="F16" s="2">
        <f t="shared" si="0"/>
        <v>3489.0384508096286</v>
      </c>
      <c r="G16" s="2">
        <f t="shared" si="1"/>
        <v>15408.935554929729</v>
      </c>
      <c r="H16" s="2"/>
      <c r="I16" s="2"/>
      <c r="J16" s="2"/>
      <c r="K16" s="2"/>
      <c r="M16" s="2"/>
      <c r="N16" s="3"/>
      <c r="O16" s="3"/>
    </row>
    <row r="17" spans="1:15" x14ac:dyDescent="0.25">
      <c r="A17" s="4">
        <v>50406</v>
      </c>
      <c r="B17" s="2">
        <f t="shared" si="2"/>
        <v>1031552.570856246</v>
      </c>
      <c r="C17" s="2">
        <f>12*O2</f>
        <v>24000</v>
      </c>
      <c r="D17" s="2">
        <f>B17*M2+B17+C17+G17</f>
        <v>1123952.2429482965</v>
      </c>
      <c r="E17" s="2">
        <f>B17*N2</f>
        <v>20631.05141712492</v>
      </c>
      <c r="F17" s="2">
        <f t="shared" si="0"/>
        <v>3809.007867886688</v>
      </c>
      <c r="G17" s="2">
        <f t="shared" si="1"/>
        <v>16822.043549238231</v>
      </c>
      <c r="H17" s="2"/>
      <c r="I17" s="2"/>
      <c r="J17" s="2"/>
      <c r="K17" s="2"/>
      <c r="L17" s="3" t="s">
        <v>11</v>
      </c>
      <c r="M17" s="2"/>
      <c r="N17" s="3"/>
      <c r="O17" s="3"/>
    </row>
    <row r="18" spans="1:15" x14ac:dyDescent="0.25">
      <c r="A18" s="4">
        <v>50771</v>
      </c>
      <c r="B18" s="2">
        <f t="shared" si="2"/>
        <v>1123952.2429482965</v>
      </c>
      <c r="C18" s="2">
        <v>0</v>
      </c>
      <c r="D18" s="2">
        <f>B18*M2+B18+C18</f>
        <v>1180149.8550957113</v>
      </c>
      <c r="E18" s="2">
        <f>B18*N2</f>
        <v>22479.044858965932</v>
      </c>
      <c r="F18" s="2">
        <f t="shared" si="0"/>
        <v>4150.1936570865846</v>
      </c>
      <c r="G18" s="2">
        <f>E18-F18</f>
        <v>18328.851201879348</v>
      </c>
      <c r="H18" s="2">
        <f>B18*L2</f>
        <v>16859.283644224448</v>
      </c>
      <c r="I18" s="2">
        <f>(D18-B2-SUM(C2:C18))*L2</f>
        <v>9392.2478264356687</v>
      </c>
      <c r="J18" s="2">
        <f>H18-(I18*0.26375)</f>
        <v>14382.078280002041</v>
      </c>
      <c r="K18" s="2">
        <f>G18+J18</f>
        <v>32710.929481881387</v>
      </c>
      <c r="L18" s="2">
        <f>K18/12</f>
        <v>2725.9107901567822</v>
      </c>
      <c r="M18" s="2"/>
      <c r="N18" s="3"/>
      <c r="O18" s="3"/>
    </row>
    <row r="19" spans="1:15" x14ac:dyDescent="0.25">
      <c r="A19" s="4">
        <v>51136</v>
      </c>
      <c r="B19" s="2">
        <f>D18-H18</f>
        <v>1163290.5714514868</v>
      </c>
      <c r="C19" s="2">
        <v>0</v>
      </c>
      <c r="D19" s="2">
        <f>B19*M2+B19+C19</f>
        <v>1221455.100024061</v>
      </c>
      <c r="E19" s="2">
        <f>B19*N2</f>
        <v>23265.811429029734</v>
      </c>
      <c r="F19" s="2">
        <f t="shared" si="0"/>
        <v>4295.4504350846137</v>
      </c>
      <c r="G19" s="2">
        <f t="shared" ref="G19:G32" si="3">E19-F19</f>
        <v>18970.36099394512</v>
      </c>
      <c r="H19" s="2">
        <f>B19*L2</f>
        <v>17449.3585717723</v>
      </c>
      <c r="I19" s="2">
        <f>(D19-B2-SUM(C2:C19))*L2</f>
        <v>10011.826500360916</v>
      </c>
      <c r="J19" s="2">
        <f>H19*(1-0.26375)</f>
        <v>12847.090248467357</v>
      </c>
      <c r="K19" s="2">
        <f>G19+J19</f>
        <v>31817.451242412477</v>
      </c>
      <c r="L19" s="2">
        <f t="shared" ref="L19:L32" si="4">K19/12</f>
        <v>2651.4542702010399</v>
      </c>
      <c r="M19" s="2"/>
      <c r="N19" s="3"/>
      <c r="O19" s="3"/>
    </row>
    <row r="20" spans="1:15" x14ac:dyDescent="0.25">
      <c r="A20" s="4">
        <v>51502</v>
      </c>
      <c r="B20" s="2">
        <f t="shared" ref="B20:B32" si="5">D19-H19</f>
        <v>1204005.7414522888</v>
      </c>
      <c r="C20" s="2">
        <v>0</v>
      </c>
      <c r="D20" s="2">
        <f>B20*M2+B20+C20</f>
        <v>1264206.0285249033</v>
      </c>
      <c r="E20" s="2">
        <f>B20*N2</f>
        <v>24080.114829045775</v>
      </c>
      <c r="F20" s="2">
        <f t="shared" si="0"/>
        <v>4445.7912003125757</v>
      </c>
      <c r="G20" s="2">
        <f t="shared" si="3"/>
        <v>19634.3236287332</v>
      </c>
      <c r="H20" s="2">
        <f>B20*L2</f>
        <v>18060.08612178433</v>
      </c>
      <c r="I20" s="2">
        <f>(D20-B2-SUM(C2:C20))*L2</f>
        <v>10653.090427873551</v>
      </c>
      <c r="J20" s="2">
        <f>H20*(1-0.26375)</f>
        <v>13296.738407163715</v>
      </c>
      <c r="K20" s="2">
        <f>G20+J20</f>
        <v>32931.062035896917</v>
      </c>
      <c r="L20" s="2">
        <f t="shared" si="4"/>
        <v>2744.2551696580763</v>
      </c>
    </row>
    <row r="21" spans="1:15" x14ac:dyDescent="0.25">
      <c r="A21" s="4">
        <v>51867</v>
      </c>
      <c r="B21" s="2">
        <f t="shared" si="5"/>
        <v>1246145.9424031191</v>
      </c>
      <c r="C21" s="2">
        <v>0</v>
      </c>
      <c r="D21" s="2">
        <f>B21*M2+B21+C21</f>
        <v>1308453.2395232751</v>
      </c>
      <c r="E21" s="2">
        <f>B21*N2</f>
        <v>24922.918848062382</v>
      </c>
      <c r="F21" s="2">
        <f t="shared" si="0"/>
        <v>4601.3938923235164</v>
      </c>
      <c r="G21" s="2">
        <f t="shared" si="3"/>
        <v>20321.524955738867</v>
      </c>
      <c r="H21" s="2">
        <f>B21*L2</f>
        <v>18692.189136046785</v>
      </c>
      <c r="I21" s="2">
        <f>(D21-B2-SUM(C2:C21))*L2</f>
        <v>11316.798592849125</v>
      </c>
      <c r="J21" s="2">
        <f>H21*(1-0.26375)</f>
        <v>13762.124251414447</v>
      </c>
      <c r="K21" s="2">
        <f>G21+J21</f>
        <v>34083.649207153314</v>
      </c>
      <c r="L21" s="2">
        <f t="shared" si="4"/>
        <v>2840.3041005961095</v>
      </c>
    </row>
    <row r="22" spans="1:15" x14ac:dyDescent="0.25">
      <c r="A22" s="4">
        <v>52232</v>
      </c>
      <c r="B22" s="2">
        <f t="shared" si="5"/>
        <v>1289761.0503872284</v>
      </c>
      <c r="C22" s="2">
        <v>0</v>
      </c>
      <c r="D22" s="2">
        <f>B22*M2+B22+C22</f>
        <v>1354249.1029065899</v>
      </c>
      <c r="E22" s="2">
        <f>B22*N2</f>
        <v>25795.221007744567</v>
      </c>
      <c r="F22" s="2">
        <f t="shared" si="0"/>
        <v>4762.4426785548403</v>
      </c>
      <c r="G22" s="2">
        <f t="shared" si="3"/>
        <v>21032.778329189729</v>
      </c>
      <c r="H22" s="2">
        <f>B22*L2</f>
        <v>19346.415755808426</v>
      </c>
      <c r="I22" s="2">
        <f>(D22-B2-SUM(C2:C22))*L2</f>
        <v>12003.736543598847</v>
      </c>
      <c r="J22" s="2">
        <f>H22*(1-0.26375)</f>
        <v>14243.798600213955</v>
      </c>
      <c r="K22" s="2">
        <f>G22+J22</f>
        <v>35276.576929403687</v>
      </c>
      <c r="L22" s="2">
        <f t="shared" si="4"/>
        <v>2939.7147441169741</v>
      </c>
    </row>
    <row r="23" spans="1:15" x14ac:dyDescent="0.25">
      <c r="A23" s="4">
        <v>52597</v>
      </c>
      <c r="B23" s="2">
        <f t="shared" si="5"/>
        <v>1334902.6871507815</v>
      </c>
      <c r="C23" s="2">
        <v>0</v>
      </c>
      <c r="D23" s="2">
        <f>B23*M2+B23+C23</f>
        <v>1401647.8215083205</v>
      </c>
      <c r="E23" s="2">
        <f>B23*N2</f>
        <v>26698.053743015629</v>
      </c>
      <c r="F23" s="2">
        <f t="shared" si="0"/>
        <v>4929.1281723042594</v>
      </c>
      <c r="G23" s="2">
        <f t="shared" si="3"/>
        <v>21768.92557071137</v>
      </c>
      <c r="H23" s="2">
        <f>B23*L2</f>
        <v>20023.540307261723</v>
      </c>
      <c r="I23" s="2">
        <f>(D23-B2-SUM(C2:C23))*L2</f>
        <v>12714.717322624807</v>
      </c>
      <c r="J23" s="2">
        <f>H23*(1-0.26375)</f>
        <v>14742.331551221445</v>
      </c>
      <c r="K23" s="2">
        <f>G23+J23</f>
        <v>36511.257121932817</v>
      </c>
      <c r="L23" s="2">
        <f t="shared" si="4"/>
        <v>3042.604760161068</v>
      </c>
    </row>
    <row r="24" spans="1:15" x14ac:dyDescent="0.25">
      <c r="A24" s="4">
        <v>52963</v>
      </c>
      <c r="B24" s="2">
        <f t="shared" si="5"/>
        <v>1381624.2812010588</v>
      </c>
      <c r="C24" s="2">
        <v>0</v>
      </c>
      <c r="D24" s="2">
        <f>B24*M2+B24+C24</f>
        <v>1450705.4952611118</v>
      </c>
      <c r="E24" s="2">
        <f>B24*N2</f>
        <v>27632.485624021178</v>
      </c>
      <c r="F24" s="2">
        <f t="shared" si="0"/>
        <v>5101.6476583349086</v>
      </c>
      <c r="G24" s="2">
        <f t="shared" si="3"/>
        <v>22530.837965686267</v>
      </c>
      <c r="H24" s="2">
        <f>B24*L2</f>
        <v>20724.364218015882</v>
      </c>
      <c r="I24" s="2">
        <f>(D24-B2-SUM(C2:C24))*L2</f>
        <v>13450.582428916676</v>
      </c>
      <c r="J24" s="2">
        <f>H24*(1-0.26375)</f>
        <v>15258.313155514195</v>
      </c>
      <c r="K24" s="2">
        <f>G24+J24</f>
        <v>37789.151121200463</v>
      </c>
      <c r="L24" s="2">
        <f t="shared" si="4"/>
        <v>3149.0959267667054</v>
      </c>
    </row>
    <row r="25" spans="1:15" x14ac:dyDescent="0.25">
      <c r="A25" s="4">
        <v>53328</v>
      </c>
      <c r="B25" s="2">
        <f t="shared" si="5"/>
        <v>1429981.1310430958</v>
      </c>
      <c r="C25" s="2">
        <v>0</v>
      </c>
      <c r="D25" s="2">
        <f>B25*M2+B25+C25</f>
        <v>1501480.1875952506</v>
      </c>
      <c r="E25" s="2">
        <f>B25*N2</f>
        <v>28599.622620861919</v>
      </c>
      <c r="F25" s="2">
        <f t="shared" si="0"/>
        <v>5280.2053263766311</v>
      </c>
      <c r="G25" s="2">
        <f t="shared" si="3"/>
        <v>23319.417294485287</v>
      </c>
      <c r="H25" s="2">
        <f>B25*L2</f>
        <v>21449.716965646436</v>
      </c>
      <c r="I25" s="2">
        <f>(D25-B2-SUM(C2:C25))*L2</f>
        <v>14212.202813928758</v>
      </c>
      <c r="J25" s="2">
        <f>H25*(1-0.26375)</f>
        <v>15792.354115957191</v>
      </c>
      <c r="K25" s="2">
        <f>G25+J25</f>
        <v>39111.771410442481</v>
      </c>
      <c r="L25" s="2">
        <f t="shared" si="4"/>
        <v>3259.31428420354</v>
      </c>
    </row>
    <row r="26" spans="1:15" x14ac:dyDescent="0.25">
      <c r="A26" s="4">
        <v>53693</v>
      </c>
      <c r="B26" s="2">
        <f t="shared" si="5"/>
        <v>1480030.4706296041</v>
      </c>
      <c r="C26" s="2">
        <v>0</v>
      </c>
      <c r="D26" s="2">
        <f>B26*M2+B26+C26</f>
        <v>1554031.9941610843</v>
      </c>
      <c r="E26" s="2">
        <f>B26*N2</f>
        <v>29600.609412592083</v>
      </c>
      <c r="F26" s="2">
        <f t="shared" si="0"/>
        <v>5465.0125127998126</v>
      </c>
      <c r="G26" s="2">
        <f t="shared" si="3"/>
        <v>24135.596899792268</v>
      </c>
      <c r="H26" s="2">
        <f>B26*L2</f>
        <v>22200.457059444059</v>
      </c>
      <c r="I26" s="2">
        <f>(D26-B2-SUM(C2:C26))*L2</f>
        <v>15000.479912416264</v>
      </c>
      <c r="J26" s="2">
        <f>H26*(1-0.26375)</f>
        <v>16345.08651001569</v>
      </c>
      <c r="K26" s="2">
        <f>G26+J26</f>
        <v>40480.683409807956</v>
      </c>
      <c r="L26" s="2">
        <f t="shared" si="4"/>
        <v>3373.3902841506629</v>
      </c>
    </row>
    <row r="27" spans="1:15" x14ac:dyDescent="0.25">
      <c r="A27" s="4">
        <v>54058</v>
      </c>
      <c r="B27" s="2">
        <f t="shared" si="5"/>
        <v>1531831.5371016401</v>
      </c>
      <c r="C27" s="2">
        <v>0</v>
      </c>
      <c r="D27" s="2">
        <f>B27*M2+B27+C27</f>
        <v>1608423.1139567222</v>
      </c>
      <c r="E27" s="2">
        <f>B27*N2</f>
        <v>30636.630742032805</v>
      </c>
      <c r="F27" s="2">
        <f t="shared" si="0"/>
        <v>5656.2879507478065</v>
      </c>
      <c r="G27" s="2">
        <f t="shared" si="3"/>
        <v>24980.342791284998</v>
      </c>
      <c r="H27" s="2">
        <f>B27*L2</f>
        <v>22977.473056524603</v>
      </c>
      <c r="I27" s="2">
        <f>(D27-B2-SUM(C2:C27))*L2</f>
        <v>15816.346709350832</v>
      </c>
      <c r="J27" s="2">
        <f>H27*(1-0.26375)</f>
        <v>16917.16453786624</v>
      </c>
      <c r="K27" s="2">
        <f>G27+J27</f>
        <v>41897.507329151238</v>
      </c>
      <c r="L27" s="2">
        <f t="shared" si="4"/>
        <v>3491.4589440959367</v>
      </c>
    </row>
    <row r="28" spans="1:15" x14ac:dyDescent="0.25">
      <c r="A28" s="4">
        <v>54424</v>
      </c>
      <c r="B28" s="2">
        <f t="shared" si="5"/>
        <v>1585445.6409001977</v>
      </c>
      <c r="C28" s="2">
        <v>0</v>
      </c>
      <c r="D28" s="2">
        <f>B28*M2+B28+C28</f>
        <v>1664717.9229452075</v>
      </c>
      <c r="E28" s="2">
        <f>B28*N2</f>
        <v>31708.912818003955</v>
      </c>
      <c r="F28" s="2">
        <f t="shared" si="0"/>
        <v>5854.2580290239803</v>
      </c>
      <c r="G28" s="2">
        <f t="shared" si="3"/>
        <v>25854.654788979977</v>
      </c>
      <c r="H28" s="2">
        <f>B28*L2</f>
        <v>23781.684613502963</v>
      </c>
      <c r="I28" s="2">
        <f>(D28-B2-SUM(C2:C28))*L2</f>
        <v>16660.76884417811</v>
      </c>
      <c r="J28" s="2">
        <f>H28*(1-0.26375)</f>
        <v>17509.265296691559</v>
      </c>
      <c r="K28" s="2">
        <f>G28+J28</f>
        <v>43363.920085671532</v>
      </c>
      <c r="L28" s="2">
        <f t="shared" si="4"/>
        <v>3613.6600071392945</v>
      </c>
    </row>
    <row r="29" spans="1:15" x14ac:dyDescent="0.25">
      <c r="A29" s="4">
        <v>54789</v>
      </c>
      <c r="B29" s="2">
        <f t="shared" si="5"/>
        <v>1640936.2383317044</v>
      </c>
      <c r="C29" s="2">
        <v>0</v>
      </c>
      <c r="D29" s="2">
        <f>B29*M2+B29+C29</f>
        <v>1722983.0502482897</v>
      </c>
      <c r="E29" s="2">
        <f>B29*N2</f>
        <v>32818.724766634092</v>
      </c>
      <c r="F29" s="2">
        <f t="shared" si="0"/>
        <v>6059.1570600398181</v>
      </c>
      <c r="G29" s="2">
        <f t="shared" si="3"/>
        <v>26759.567706594273</v>
      </c>
      <c r="H29" s="2">
        <f>B29*L2</f>
        <v>24614.043574975563</v>
      </c>
      <c r="I29" s="2">
        <f>(D29-B2-SUM(C2:C29))*L2</f>
        <v>17534.745753724346</v>
      </c>
      <c r="J29" s="2">
        <f>H29*(1-0.26375)</f>
        <v>18122.089582075761</v>
      </c>
      <c r="K29" s="2">
        <f>G29+J29</f>
        <v>44881.657288670031</v>
      </c>
      <c r="L29" s="2">
        <f t="shared" si="4"/>
        <v>3740.1381073891694</v>
      </c>
    </row>
    <row r="30" spans="1:15" x14ac:dyDescent="0.25">
      <c r="A30" s="4">
        <v>55154</v>
      </c>
      <c r="B30" s="2">
        <f t="shared" si="5"/>
        <v>1698369.0066733141</v>
      </c>
      <c r="C30" s="2">
        <v>0</v>
      </c>
      <c r="D30" s="2">
        <f>B30*M2+B30+C30</f>
        <v>1783287.4570069797</v>
      </c>
      <c r="E30" s="2">
        <f>B30*N2</f>
        <v>33967.380133466286</v>
      </c>
      <c r="F30" s="2">
        <f t="shared" si="0"/>
        <v>6271.2275571412129</v>
      </c>
      <c r="G30" s="2">
        <f t="shared" si="3"/>
        <v>27696.152576325072</v>
      </c>
      <c r="H30" s="2">
        <f>B30*L2</f>
        <v>25475.535100099711</v>
      </c>
      <c r="I30" s="2">
        <f>(D30-B2-SUM(C2:C30))*L2</f>
        <v>18439.311855104694</v>
      </c>
      <c r="J30" s="2">
        <f>H30*(1-0.26375)</f>
        <v>18756.362717448414</v>
      </c>
      <c r="K30" s="2">
        <f>G30+J30</f>
        <v>46452.515293773482</v>
      </c>
      <c r="L30" s="2">
        <f t="shared" si="4"/>
        <v>3871.0429411477903</v>
      </c>
    </row>
    <row r="31" spans="1:15" x14ac:dyDescent="0.25">
      <c r="A31" s="4">
        <v>55519</v>
      </c>
      <c r="B31" s="2">
        <f t="shared" si="5"/>
        <v>1757811.9219068801</v>
      </c>
      <c r="C31" s="2">
        <v>0</v>
      </c>
      <c r="D31" s="2">
        <f>B31*M2+B31+C31</f>
        <v>1845702.5180022242</v>
      </c>
      <c r="E31" s="2">
        <f>B31*N2</f>
        <v>35156.238438137603</v>
      </c>
      <c r="F31" s="2">
        <f t="shared" si="0"/>
        <v>6490.7205216411539</v>
      </c>
      <c r="G31" s="2">
        <f t="shared" si="3"/>
        <v>28665.51791649645</v>
      </c>
      <c r="H31" s="2">
        <f>B31*L2</f>
        <v>26367.178828603199</v>
      </c>
      <c r="I31" s="2">
        <f>(D31-B2-SUM(C2:C31))*L2</f>
        <v>19375.537770033363</v>
      </c>
      <c r="J31" s="2">
        <f>H31*(1-0.26375)</f>
        <v>19412.835412559107</v>
      </c>
      <c r="K31" s="2">
        <f>G31+J31</f>
        <v>48078.353329055557</v>
      </c>
      <c r="L31" s="2">
        <f t="shared" si="4"/>
        <v>4006.5294440879629</v>
      </c>
    </row>
    <row r="32" spans="1:15" x14ac:dyDescent="0.25">
      <c r="A32" s="4">
        <v>55885</v>
      </c>
      <c r="B32" s="2">
        <f t="shared" si="5"/>
        <v>1819335.339173621</v>
      </c>
      <c r="C32" s="2">
        <v>0</v>
      </c>
      <c r="D32" s="2">
        <f>B32*M2+B32+C32</f>
        <v>1910302.106132302</v>
      </c>
      <c r="E32" s="2">
        <f>B32*N2</f>
        <v>36386.706783472422</v>
      </c>
      <c r="F32" s="2">
        <f t="shared" si="0"/>
        <v>6717.8957398985949</v>
      </c>
      <c r="G32" s="2">
        <f t="shared" si="3"/>
        <v>29668.811043573827</v>
      </c>
      <c r="H32" s="2">
        <f>B32*L2</f>
        <v>27290.030087604315</v>
      </c>
      <c r="I32" s="2">
        <f>(D32-B2-SUM(C2:C32))*L2</f>
        <v>20344.531591984527</v>
      </c>
      <c r="J32" s="2">
        <f>H32*(1-0.26375)</f>
        <v>20092.284651998678</v>
      </c>
      <c r="K32" s="2">
        <f>G32+J32</f>
        <v>49761.095695572505</v>
      </c>
      <c r="L32" s="2">
        <f t="shared" si="4"/>
        <v>4146.7579746310421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2023-03-10T14:36:50Z</dcterms:created>
  <dcterms:modified xsi:type="dcterms:W3CDTF">2023-03-10T17:36:03Z</dcterms:modified>
</cp:coreProperties>
</file>