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c\Downloads\"/>
    </mc:Choice>
  </mc:AlternateContent>
  <xr:revisionPtr revIDLastSave="0" documentId="13_ncr:1_{335A2A54-10FF-400F-A648-E3F9ADF7A176}" xr6:coauthVersionLast="47" xr6:coauthVersionMax="47" xr10:uidLastSave="{00000000-0000-0000-0000-000000000000}"/>
  <bookViews>
    <workbookView xWindow="0" yWindow="0" windowWidth="10800" windowHeight="12900" xr2:uid="{E8DC4E74-C757-4039-A5D8-664D2A1F0A5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C12" i="1"/>
  <c r="D12" i="1"/>
  <c r="E12" i="1"/>
  <c r="F12" i="1"/>
  <c r="G12" i="1"/>
  <c r="H12" i="1"/>
  <c r="I12" i="1"/>
  <c r="J12" i="1"/>
  <c r="B9" i="1"/>
  <c r="C9" i="1"/>
  <c r="D9" i="1"/>
  <c r="E9" i="1"/>
  <c r="F9" i="1"/>
  <c r="G9" i="1"/>
  <c r="H9" i="1"/>
  <c r="I9" i="1"/>
  <c r="J9" i="1"/>
  <c r="B10" i="1"/>
  <c r="C10" i="1"/>
  <c r="D10" i="1"/>
  <c r="E10" i="1"/>
  <c r="F10" i="1"/>
  <c r="G10" i="1"/>
  <c r="H10" i="1"/>
  <c r="I10" i="1"/>
  <c r="J10" i="1"/>
  <c r="B11" i="1"/>
  <c r="C11" i="1"/>
  <c r="D11" i="1"/>
  <c r="E11" i="1"/>
  <c r="F11" i="1"/>
  <c r="G11" i="1"/>
  <c r="H11" i="1"/>
  <c r="I11" i="1"/>
  <c r="J11" i="1"/>
  <c r="B4" i="1"/>
  <c r="C4" i="1"/>
  <c r="B5" i="1"/>
  <c r="C5" i="1"/>
  <c r="B6" i="1"/>
  <c r="C6" i="1"/>
  <c r="B7" i="1"/>
  <c r="C7" i="1"/>
  <c r="B8" i="1"/>
  <c r="C8" i="1"/>
  <c r="D4" i="1"/>
  <c r="D5" i="1"/>
  <c r="D6" i="1"/>
  <c r="D7" i="1"/>
  <c r="D8" i="1"/>
  <c r="E4" i="1"/>
  <c r="F4" i="1"/>
  <c r="G4" i="1"/>
  <c r="H4" i="1"/>
  <c r="I4" i="1"/>
  <c r="J4" i="1"/>
  <c r="E5" i="1"/>
  <c r="F5" i="1"/>
  <c r="G5" i="1"/>
  <c r="H5" i="1"/>
  <c r="I5" i="1"/>
  <c r="J5" i="1"/>
  <c r="E6" i="1"/>
  <c r="F6" i="1"/>
  <c r="G6" i="1"/>
  <c r="H6" i="1"/>
  <c r="I6" i="1"/>
  <c r="J6" i="1"/>
  <c r="E7" i="1"/>
  <c r="F7" i="1"/>
  <c r="G7" i="1"/>
  <c r="H7" i="1"/>
  <c r="I7" i="1"/>
  <c r="J7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<sst xmlns="http://schemas.openxmlformats.org/spreadsheetml/2006/main" count="22" uniqueCount="21">
  <si>
    <t>Symbol</t>
  </si>
  <si>
    <t>webdienst</t>
  </si>
  <si>
    <t>shortName</t>
  </si>
  <si>
    <t>Price</t>
  </si>
  <si>
    <t>currency</t>
  </si>
  <si>
    <t>exchangeName</t>
  </si>
  <si>
    <t>regularMarketTime</t>
  </si>
  <si>
    <t>dividendrate</t>
  </si>
  <si>
    <t>price</t>
  </si>
  <si>
    <t>summaryDetail</t>
  </si>
  <si>
    <t>Zeit</t>
  </si>
  <si>
    <t>Datum</t>
  </si>
  <si>
    <t>bats.l</t>
  </si>
  <si>
    <t>bp.l</t>
  </si>
  <si>
    <t>eurusd=x</t>
  </si>
  <si>
    <t>eurgbp=x</t>
  </si>
  <si>
    <t>eurcad=x</t>
  </si>
  <si>
    <t>fre.de</t>
  </si>
  <si>
    <t>mmm</t>
  </si>
  <si>
    <t>adn.to</t>
  </si>
  <si>
    <t>xrp-eur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</si>
</sst>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1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9C07A-EF90-43B3-B4A0-E8DAE813F3E1}">
  <dimension ref="A1:J12"/>
  <sheetViews>
    <sheetView tabSelected="1" topLeftCell="D1" workbookViewId="0">
      <selection activeCell="H1" sqref="H1"/>
    </sheetView>
  </sheetViews>
  <sheetFormatPr baseColWidth="10" defaultRowHeight="15" x14ac:dyDescent="0.25"/>
  <cols>
    <col min="4" max="4" width="20" customWidth="1"/>
  </cols>
  <sheetData>
    <row r="1" spans="1:10" x14ac:dyDescent="0.25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6</v>
      </c>
      <c r="J1" s="1" t="s">
        <v>7</v>
      </c>
    </row>
    <row r="2" spans="1:10" x14ac:dyDescent="0.25">
      <c r="A2" s="1"/>
      <c r="B2" s="1" t="s">
        <v>8</v>
      </c>
      <c r="C2" s="1" t="s">
        <v>9</v>
      </c>
      <c r="D2" s="1"/>
      <c r="E2" s="1"/>
      <c r="F2" s="1"/>
      <c r="G2" s="1"/>
      <c r="H2" s="1" t="s">
        <v>10</v>
      </c>
      <c r="I2" s="1" t="s">
        <v>11</v>
      </c>
      <c r="J2" s="1"/>
    </row>
    <row r="4" spans="1:10" x14ac:dyDescent="0.25">
      <c r="A4" t="s">
        <v>14</v>
      </c>
      <c r="B4" t="str">
        <f t="shared" ref="B4:B12" si="0">_xlfn.WEBSERVICE("https://query2.finance.yahoo.com/v10/finance/quoteSummary/"&amp;A4&amp;"?modules=price")</f>
        <v>{"quoteSummary":{"result":[{"price":{"maxAge":1,"preMarketChange":{},"preMarketPrice":{},"postMarketChange":{},"postMarketPrice":{},"regularMarketChangePercent":{"raw":-0.0034397447,"fmt":"-0.3440%"},"regularMarketChange":{"raw":-0.0037101507,"fmt":"-0.0037"},"regularMarketTime":1686346190,"priceHint":{"raw":4,"fmt":"4","longFmt":"4"},"regularMarketPrice":{"raw":1.0749221,"fmt":"1.0749"},"regularMarketDayHigh":{"raw":1.0790979,"fmt":"1.0791"},"regularMarketDayLow":{"raw":1.0745755,"fmt":"1.0746"},"regularMarketVolume":{"raw":0,"fmt":null,"longFmt":"0.0000"},"averageDailyVolume10Day":{},"averageDailyVolume3Month":{},"regularMarketPreviousClose":{"raw":1.0786322,"fmt":"1.0786"},"regularMarketSource":"DELAYED","regularMarketOpen":{"raw":1.0786322,"fmt":"1.0786"},"strikePrice":{},"openInterest":{},"exchange":"CCY","exchangeName":"CCY","exchangeDataDelayedBy":0,"marketState":"CLOSED","quoteType":"CURRENCY","symbol":"EURUSD=X","underlyingSymbol":null,"shortName":"EUR/USD","longName":null,"currency":"USD","quoteSourceName":"Delayed Quote","currencySymbol":"$","fromCurrency":null,"toCurrency":null,"lastMarket":null,"volume24Hr":{},"volumeAllCurrencies":{},"circulatingSupply":{},"marketCap":{}}}],"error":null}}</v>
      </c>
      <c r="C4" t="str">
        <f t="shared" ref="C4:C8" si="1">_xlfn.WEBSERVICE("https://query2.finance.yahoo.com/v10/finance/quoteSummary/"&amp;A4&amp;"?modules=summaryDetail")</f>
        <v>{"quoteSummary":{"result":[{"summaryDetail":{"maxAge":1,"priceHint":{"raw":4,"fmt":"4","longFmt":"4"},"previousClose":{"raw":1.0786322,"fmt":"1.0786"},"open":{"raw":1.0786322,"fmt":"1.0786"},"dayLow":{"raw":1.0745755,"fmt":"1.0746"},"dayHigh":{"raw":1.0790979,"fmt":"1.0791"},"regularMarketPreviousClose":{"raw":1.0786322,"fmt":"1.0786"},"regularMarketOpen":{"raw":1.0786322,"fmt":"1.0786"},"regularMarketDayLow":{"raw":1.0745755,"fmt":"1.0746"},"regularMarketDayHigh":{"raw":1.0790979,"fmt":"1.0791"},"dividendRate":{},"dividendYield":{},"exDividendDate":{},"payoutRatio":{},"fiveYearAvgDividendYield":{},"beta":{},"forwardPE":{},"volume":{"raw":0,"fmt":null,"longFmt":"0"},"regularMarketVolume":{"raw":0,"fmt":null,"longFmt":"0"},"averageVolume":{"raw":0,"fmt":null,"longFmt":"0"},"averageVolume10days":{"raw":0,"fmt":null,"longFmt":"0"},"averageDailyVolume10Day":{"raw":0,"fmt":null,"longFmt":"0"},"bid":{"raw":1.0749221,"fmt":"1.0749"},"ask":{"raw":1.0743446,"fmt":"1.0743"},"bidSize":{"raw":0,"fmt":null,"longFmt":"0"},"askSize":{"raw":0,"fmt":null,"longFmt":"0"},"marketCap":{},"yield":{},"ytdReturn":{},"totalAssets":{},"expireDate":{},"strikePrice":{},"openInterest":{},"fiftyTwoWeekLow":{"raw":0.9540164,"fmt":"0.9540"},"fiftyTwoWeekHigh":{"raw":1.10941,"fmt":"1.1094"},"priceToSalesTrailing12Months":{},"fiftyDayAverage":{"raw":1.0887587,"fmt":"1.0888"},"twoHundredDayAverage":{"raw":1.0502436,"fmt":"1.0502"},"trailingAnnualDividendRate":{},"trailingAnnualDividendYield":{},"navPrice":{},"currency":"USD","fromCurrency":null,"toCurrency":null,"lastMarket":null,"coinMarketCapLink":null,"volume24Hr":{},"volumeAllCurrencies":{},"circulatingSupply":{},"algorithm":null,"maxSupply":{},"startDate":{},"tradeable":false}}],"error":null}}</v>
      </c>
      <c r="D4" t="str">
        <f t="shared" ref="D4:D8" si="2">SUBSTITUTE(MID(B4,FIND("shortName",B4)+12,FIND(",",MID(B4,FIND("shortName",B4)+12,50))-2),".",",")</f>
        <v>EUR/USD</v>
      </c>
      <c r="E4">
        <f t="shared" ref="E4:E8" si="3">SUBSTITUTE(MID(B4,FIND("regularMarketPrice",B4)+27,FIND(",",MID(B4,FIND("regularMarketPrice",B4)+27,50))-1),".",",")/1</f>
        <v>1.0749221</v>
      </c>
      <c r="F4" t="str">
        <f t="shared" ref="F4:F12" si="4">SUBSTITUTE(MID($C4,FIND("currency",$C4)+11,FIND(",",MID($C4,FIND("currency",$C4)+11,50))-2),".",",")</f>
        <v>USD</v>
      </c>
      <c r="G4" t="str">
        <f t="shared" ref="G4:G12" si="5">SUBSTITUTE(MID($B4,FIND("exchangeName",$B4)+15,FIND(",",MID($B4,FIND("exchangeName",$B4)+15,50))-2),".",",")</f>
        <v>CCY</v>
      </c>
      <c r="H4" s="2">
        <f t="shared" ref="H4:I9" ca="1" si="6">(MID($B4,SEARCH("regularMarketTime",$B4)+19,FIND(",",MID($B4,SEARCH("regularMarketTime",$B4)+19,50))-1)+IF(AND(TODAY()&gt;=(DATE(YEAR(TODAY()),4,0)-WEEKDAY(DATE(YEAR(TODAY()),4,0))+1),TODAY()&lt;=(DATE(YEAR(TODAY()),11,0)-WEEKDAY(DATE(YEAR(TODAY()),11,0))+1)),7200,3600))/86400+25569</f>
        <v>45086.979050925926</v>
      </c>
      <c r="I4" s="3">
        <f t="shared" ca="1" si="6"/>
        <v>45086.979050925926</v>
      </c>
      <c r="J4" s="4" t="str">
        <f t="shared" ref="J4:J8" si="7">IFERROR(SUBSTITUTE(MID(C4,FIND("dividendRate",C4)+21,FIND(",",MID(C4,FIND("dividendRate",C4)+21,50))-1),".",",")/1,"-")</f>
        <v>-</v>
      </c>
    </row>
    <row r="5" spans="1:10" x14ac:dyDescent="0.25">
      <c r="A5" t="s">
        <v>15</v>
      </c>
      <c r="B5" t="str">
        <f t="shared" si="0"/>
        <v>{"quoteSummary":{"result":[{"price":{"maxAge":1,"preMarketChange":{},"preMarketPrice":{},"postMarketChange":{},"postMarketPrice":{},"regularMarketChangePercent":{"raw":-0.0041929223,"fmt":"-0.4193%"},"regularMarketChange":{"raw":-0.0036000013,"fmt":"-0.0036"},"regularMarketTime":1686458991,"priceHint":{"raw":4,"fmt":"4","longFmt":"4"},"regularMarketPrice":{"raw":0.85499,"fmt":"0.8550"},"regularMarketDayHigh":{"raw":0.85499,"fmt":"0.8550"},"regularMarketDayLow":{"raw":0.85499,"fmt":"0.8550"},"regularMarketVolume":{"raw":0,"fmt":null,"longFmt":"0.0000"},"averageDailyVolume10Day":{},"averageDailyVolume3Month":{},"regularMarketPreviousClose":{"raw":0.85859,"fmt":"0.8586"},"regularMarketSource":"DELAYED","regularMarketOpen":{"raw":0.85499,"fmt":"0.8550"},"strikePrice":{},"openInterest":{},"exchange":"CCY","exchangeName":"CCY","exchangeDataDelayedBy":0,"marketState":"CLOSED","quoteType":"CURRENCY","symbol":"EURGBP=X","underlyingSymbol":null,"shortName":"EUR/GBP","longName":"EUR/GBP","currency":"GBP","quoteSourceName":"Delayed Quote","currencySymbol":"£","fromCurrency":null,"toCurrency":null,"lastMarket":null,"volume24Hr":{},"volumeAllCurrencies":{},"circulatingSupply":{},"marketCap":{}}}],"error":null}}</v>
      </c>
      <c r="C5" t="str">
        <f t="shared" si="1"/>
        <v>{"quoteSummary":{"result":[{"summaryDetail":{"maxAge":1,"priceHint":{"raw":4,"fmt":"4","longFmt":"4"},"previousClose":{"raw":0.85859,"fmt":"0.8586"},"open":{"raw":0.85499,"fmt":"0.8550"},"dayLow":{"raw":0.85499,"fmt":"0.8550"},"dayHigh":{"raw":0.85499,"fmt":"0.8550"},"regularMarketPreviousClose":{"raw":0.85859,"fmt":"0.8586"},"regularMarketOpen":{"raw":0.85499,"fmt":"0.8550"},"regularMarketDayLow":{"raw":0.85499,"fmt":"0.8550"},"regularMarketDayHigh":{"raw":0.85499,"fmt":"0.8550"},"dividendRate":{},"dividendYield":{},"exDividendDate":{},"payoutRatio":{},"fiveYearAvgDividendYield":{},"beta":{},"forwardPE":{},"volume":{"raw":0,"fmt":null,"longFmt":"0"},"regularMarketVolume":{"raw":0,"fmt":null,"longFmt":"0"},"averageVolume":{"raw":0,"fmt":null,"longFmt":"0"},"averageVolume10days":{"raw":0,"fmt":null,"longFmt":"0"},"averageDailyVolume10Day":{"raw":0,"fmt":null,"longFmt":"0"},"bid":{"raw":0.85499,"fmt":"0.8550"},"ask":{"raw":0.85504,"fmt":"0.8550"},"bidSize":{"raw":0,"fmt":null,"longFmt":"0"},"askSize":{"raw":0,"fmt":null,"longFmt":"0"},"marketCap":{},"yield":{},"ytdReturn":{},"totalAssets":{},"expireDate":{},"strikePrice":{},"openInterest":{},"fiftyTwoWeekLow":{"raw":0.834,"fmt":"0.8340"},"fiftyTwoWeekHigh":{"raw":0.92358,"fmt":"0.9236"},"priceToSalesTrailing12Months":{},"fiftyDayAverage":{"raw":0.8735146,"fmt":"0.8735"},"twoHundredDayAverage":{"raw":0.87592137,"fmt":"0.8759"},"trailingAnnualDividendRate":{},"trailingAnnualDividendYield":{},"navPrice":{},"currency":"GBP","fromCurrency":null,"toCurrency":null,"lastMarket":null,"coinMarketCapLink":null,"volume24Hr":{},"volumeAllCurrencies":{},"circulatingSupply":{},"algorithm":null,"maxSupply":{},"startDate":{},"tradeable":false}}],"error":null}}</v>
      </c>
      <c r="D5" t="str">
        <f t="shared" si="2"/>
        <v>EUR/GBP</v>
      </c>
      <c r="E5">
        <f t="shared" si="3"/>
        <v>0.85499000000000003</v>
      </c>
      <c r="F5" t="str">
        <f t="shared" si="4"/>
        <v>GBP</v>
      </c>
      <c r="G5" t="str">
        <f t="shared" si="5"/>
        <v>CCY</v>
      </c>
      <c r="H5" s="2">
        <f t="shared" ca="1" si="6"/>
        <v>45088.284618055557</v>
      </c>
      <c r="I5" s="3">
        <f t="shared" ca="1" si="6"/>
        <v>45088.284618055557</v>
      </c>
      <c r="J5" s="4" t="str">
        <f t="shared" si="7"/>
        <v>-</v>
      </c>
    </row>
    <row r="6" spans="1:10" x14ac:dyDescent="0.25">
      <c r="A6" t="s">
        <v>16</v>
      </c>
      <c r="B6" t="str">
        <f t="shared" si="0"/>
        <v>{"quoteSummary":{"result":[{"price":{"maxAge":1,"preMarketChange":{},"preMarketPrice":{},"postMarketChange":{},"postMarketPrice":{},"regularMarketChangePercent":{"raw":-0.004416796,"fmt":"-0.4417%"},"regularMarketChange":{"raw":-0.006360054,"fmt":"-0.0064"},"regularMarketTime":1686458991,"priceHint":{"raw":4,"fmt":"4","longFmt":"4"},"regularMarketPrice":{"raw":1.43361,"fmt":"1.4336"},"regularMarketDayHigh":{"raw":1.43361,"fmt":"1.4336"},"regularMarketDayLow":{"raw":1.4335,"fmt":"1.4335"},"regularMarketVolume":{"raw":0,"fmt":null,"longFmt":"0.0000"},"averageDailyVolume10Day":{},"averageDailyVolume3Month":{},"regularMarketPreviousClose":{"raw":1.43997,"fmt":"1.4400"},"regularMarketSource":"DELAYED","regularMarketOpen":{"raw":1.4335,"fmt":"1.4335"},"strikePrice":{},"openInterest":{},"exchange":"CCY","exchangeName":"CCY","exchangeDataDelayedBy":0,"marketState":"CLOSED","quoteType":"CURRENCY","symbol":"EURCAD=X","underlyingSymbol":null,"shortName":"EUR/CAD","longName":"EUR/CAD","currency":"CAD","quoteSourceName":"Delayed Quote","currencySymbol":"$","fromCurrency":null,"toCurrency":null,"lastMarket":null,"volume24Hr":{},"volumeAllCurrencies":{},"circulatingSupply":{},"marketCap":{}}}],"error":null}}</v>
      </c>
      <c r="C6" t="str">
        <f t="shared" si="1"/>
        <v>{"quoteSummary":{"result":[{"summaryDetail":{"maxAge":1,"priceHint":{"raw":4,"fmt":"4","longFmt":"4"},"previousClose":{"raw":1.43997,"fmt":"1.4400"},"open":{"raw":1.4335,"fmt":"1.4335"},"dayLow":{"raw":1.4335,"fmt":"1.4335"},"dayHigh":{"raw":1.43361,"fmt":"1.4336"},"regularMarketPreviousClose":{"raw":1.43997,"fmt":"1.4400"},"regularMarketOpen":{"raw":1.4335,"fmt":"1.4335"},"regularMarketDayLow":{"raw":1.4335,"fmt":"1.4335"},"regularMarketDayHigh":{"raw":1.43361,"fmt":"1.4336"},"dividendRate":{},"dividendYield":{},"exDividendDate":{},"payoutRatio":{},"fiveYearAvgDividendYield":{},"beta":{},"forwardPE":{},"volume":{"raw":0,"fmt":null,"longFmt":"0"},"regularMarketVolume":{"raw":0,"fmt":null,"longFmt":"0"},"averageVolume":{"raw":0,"fmt":null,"longFmt":"0"},"averageVolume10days":{"raw":0,"fmt":null,"longFmt":"0"},"averageDailyVolume10Day":{"raw":0,"fmt":null,"longFmt":"0"},"bid":{"raw":1.43361,"fmt":"1.4336"},"ask":{"raw":1.43461,"fmt":"1.4346"},"bidSize":{"raw":0,"fmt":null,"longFmt":"0"},"askSize":{"raw":0,"fmt":null,"longFmt":"0"},"marketCap":{},"yield":{},"ytdReturn":{},"totalAssets":{},"expireDate":{},"strikePrice":{},"openInterest":{},"fiftyTwoWeekLow":{"raw":1.28769,"fmt":"1.2877"},"fiftyTwoWeekHigh":{"raw":1.51103,"fmt":"1.5110"},"priceToSalesTrailing12Months":{},"fiftyDayAverage":{"raw":1.4686586,"fmt":"1.4687"},"twoHundredDayAverage":{"raw":1.4207758,"fmt":"1.4208"},"trailingAnnualDividendRate":{},"trailingAnnualDividendYield":{},"navPrice":{},"currency":"CAD","fromCurrency":null,"toCurrency":null,"lastMarket":null,"coinMarketCapLink":null,"volume24Hr":{},"volumeAllCurrencies":{},"circulatingSupply":{},"algorithm":null,"maxSupply":{},"startDate":{},"tradeable":false}}],"error":null}}</v>
      </c>
      <c r="D6" t="str">
        <f t="shared" si="2"/>
        <v>EUR/CAD</v>
      </c>
      <c r="E6">
        <f t="shared" si="3"/>
        <v>1.4336100000000001</v>
      </c>
      <c r="F6" t="str">
        <f t="shared" si="4"/>
        <v>CAD</v>
      </c>
      <c r="G6" t="str">
        <f t="shared" si="5"/>
        <v>CCY</v>
      </c>
      <c r="H6" s="2">
        <f t="shared" ca="1" si="6"/>
        <v>45088.284618055557</v>
      </c>
      <c r="I6" s="3">
        <f t="shared" ca="1" si="6"/>
        <v>45088.284618055557</v>
      </c>
      <c r="J6" s="4" t="str">
        <f t="shared" si="7"/>
        <v>-</v>
      </c>
    </row>
    <row r="7" spans="1:10" x14ac:dyDescent="0.25">
      <c r="A7" t="s">
        <v>12</v>
      </c>
      <c r="B7" t="str">
        <f t="shared" si="0"/>
        <v>{"quoteSummary":{"result":[{"price":{"maxAge":1,"preMarketChange":{},"preMarketPrice":{},"postMarketChange":{},"postMarketPrice":{},"regularMarketChangePercent":{"raw":0.003486345,"fmt":"0.35%"},"regularMarketChange":{"raw":9.0,"fmt":"9.00"},"regularMarketTime":1686329956,"priceHint":{"raw":2,"fmt":"2","longFmt":"2"},"regularMarketPrice":{"raw":2590.5,"fmt":"2,590.50"},"regularMarketDayHigh":{"raw":2610.0,"fmt":"2,610.00"},"regularMarketDayLow":{"raw":2585.0,"fmt":"2,585.00"},"regularMarketVolume":{"raw":2749624,"fmt":"2.75M","longFmt":"2,749,624.00"},"averageDailyVolume10Day":{},"averageDailyVolume3Month":{},"regularMarketPreviousClose":{"raw":2581.5,"fmt":"2,581.50"},"regularMarketSource":"DELAYED","regularMarketOpen":{"raw":2607.0,"fmt":"2,607.00"},"strikePrice":{},"openInterest":{},"exchange":"LSE","exchangeName":"LSE","exchangeDataDelayedBy":15,"marketState":"CLOSED","quoteType":"EQUITY","symbol":"BATS.L","underlyingSymbol":null,"shortName":"BRITISH AMERICAN TOBACCO PLC OR","longName":"British American Tobacco p.l.c.","currency":"GBp","quoteSourceName":"Delayed Quote","currencySymbol":"£","fromCurrency":null,"toCurrency":null,"lastMarket":null,"volume24Hr":{},"volumeAllCurrencies":{},"circulatingSupply":{},"marketCap":{"raw":58055958528,"fmt":"58.06B","longFmt":"58,055,958,528.00"}}}],"error":null}}</v>
      </c>
      <c r="C7" t="str">
        <f t="shared" si="1"/>
        <v>{"quoteSummary":{"result":[{"summaryDetail":{"maxAge":1,"priceHint":{"raw":2,"fmt":"2","longFmt":"2"},"previousClose":{"raw":2581.5,"fmt":"2,581.50"},"open":{"raw":2607.0,"fmt":"2,607.00"},"dayLow":{"raw":2585.0,"fmt":"2,585.00"},"dayHigh":{"raw":2610.0,"fmt":"2,610.00"},"regularMarketPreviousClose":{"raw":2581.5,"fmt":"2,581.50"},"regularMarketOpen":{"raw":2607.0,"fmt":"2,607.00"},"regularMarketDayLow":{"raw":2585.0,"fmt":"2,585.00"},"regularMarketDayHigh":{"raw":2610.0,"fmt":"2,610.00"},"dividendRate":{"raw":2.31,"fmt":"2.31"},"dividendYield":{"raw":0.0892,"fmt":"8.92%"},"exDividendDate":{"raw":1689206400,"fmt":"2023-07-13"},"payoutRatio":{"raw":0.7461,"fmt":"74.61%"},"fiveYearAvgDividendYield":{"raw":7.0,"fmt":"7.00"},"beta":{"raw":0.333462,"fmt":"0.33"},"trailingPE":{"raw":8.902061,"fmt":"8.90"},"forwardPE":{"raw":5.511702,"fmt":"5.51"},"volume":{"raw":2749624,"fmt":"2.75M","longFmt":"2,749,624"},"regularMarketVolume":{"raw":2749624,"fmt":"2.75M","longFmt":"2,749,624"},"averageVolume":{"raw":4279130,"fmt":"4.28M","longFmt":"4,279,130"},"averageVolume10days":{"raw":3472976,"fmt":"3.47M","longFmt":"3,472,976"},"averageDailyVolume10Day":{"raw":3472976,"fmt":"3.47M","longFmt":"3,472,976"},"bid":{"raw":2575.0,"fmt":"2,575.00"},"ask":{"raw":2750.0,"fmt":"2,750.00"},"bidSize":{"raw":0,"fmt":null,"longFmt":"0"},"askSize":{"raw":0,"fmt":null,"longFmt":"0"},"marketCap":{"raw":58055958528,"fmt":"58.06B","longFmt":"58,055,958,528"},"yield":{},"ytdReturn":{},"totalAssets":{},"expireDate":{},"strikePrice":{},"openInterest":{},"fiftyTwoWeekLow":{"raw":2543.0,"fmt":"2,543.00"},"fiftyTwoWeekHigh":{"raw":3645.0,"fmt":"3,645.00"},"priceToSalesTrailing12Months":{"raw":2.0992935,"fmt":"2.10"},"fiftyDayAverage":{"raw":2769.54,"fmt":"2,769.54"},"twoHundredDayAverage":{"raw":3132.4326,"fmt":"3,132.43"},"trailingAnnualDividendRate":{"raw":2.178,"fmt":"2.18"},"trailingAnnualDividendYield":{"raw":8.4369554E-4,"fmt":"0.08%"},"navPrice":{},"currency":"GBp","fromCurrency":null,"toCurrency":null,"lastMarket":null,"coinMarketCapLink":null,"volume24Hr":{},"volumeAllCurrencies":{},"circulatingSupply":{},"algorithm":null,"maxSupply":{},"startDate":{},"tradeable":false}}],"error":null}}</v>
      </c>
      <c r="D7" t="str">
        <f t="shared" si="2"/>
        <v>BRITISH AMERICAN TOBACCO PLC OR</v>
      </c>
      <c r="E7">
        <f t="shared" si="3"/>
        <v>2590.5</v>
      </c>
      <c r="F7" t="str">
        <f t="shared" si="4"/>
        <v>GBp</v>
      </c>
      <c r="G7" t="str">
        <f t="shared" si="5"/>
        <v>LSE</v>
      </c>
      <c r="H7" s="2">
        <f t="shared" ca="1" si="6"/>
        <v>45086.79115740741</v>
      </c>
      <c r="I7" s="3">
        <f t="shared" ca="1" si="6"/>
        <v>45086.79115740741</v>
      </c>
      <c r="J7" s="4">
        <f t="shared" si="7"/>
        <v>2.31</v>
      </c>
    </row>
    <row r="8" spans="1:10" x14ac:dyDescent="0.25">
      <c r="A8" t="s">
        <v>13</v>
      </c>
      <c r="B8" t="str">
        <f t="shared" si="0"/>
        <v>{"quoteSummary":{"result":[{"price":{"maxAge":1,"preMarketChange":{},"preMarketPrice":{},"postMarketChange":{},"postMarketPrice":{},"regularMarketChangePercent":{"raw":-0.007933989,"fmt":"-0.79%"},"regularMarketChange":{"raw":-3.75,"fmt":"-3.75"},"regularMarketTime":1686329953,"priceHint":{"raw":2,"fmt":"2","longFmt":"2"},"regularMarketPrice":{"raw":468.9,"fmt":"468.90"},"regularMarketDayHigh":{"raw":473.0,"fmt":"473.00"},"regularMarketDayLow":{"raw":467.05,"fmt":"467.05"},"regularMarketVolume":{"raw":18813834,"fmt":"18.81M","longFmt":"18,813,834.00"},"averageDailyVolume10Day":{},"averageDailyVolume3Month":{},"regularMarketPreviousClose":{"raw":472.65,"fmt":"472.65"},"regularMarketSource":"DELAYED","regularMarketOpen":{"raw":472.4,"fmt":"472.40"},"strikePrice":{},"openInterest":{},"exchange":"LSE","exchangeName":"LSE","exchangeDataDelayedBy":15,"marketState":"CLOSED","quoteType":"EQUITY","symbol":"BP.L","underlyingSymbol":null,"shortName":"BP PLC $0.25","longName":"BP p.l.c.","currency":"GBp","quoteSourceName":"Delayed Quote","currencySymbol":"£","fromCurrency":null,"toCurrency":null,"lastMarket":null,"volume24Hr":{},"volumeAllCurrencies":{},"circulatingSupply":{},"marketCap":{"raw":82728493056,"fmt":"82.73B","longFmt":"82,728,493,056.00"}}}],"error":null}}</v>
      </c>
      <c r="C8" t="str">
        <f t="shared" si="1"/>
        <v>{"quoteSummary":{"result":[{"summaryDetail":{"maxAge":1,"priceHint":{"raw":2,"fmt":"2","longFmt":"2"},"previousClose":{"raw":472.65,"fmt":"472.65"},"open":{"raw":472.4,"fmt":"472.40"},"dayLow":{"raw":467.05,"fmt":"467.05"},"dayHigh":{"raw":473.0,"fmt":"473.00"},"regularMarketPreviousClose":{"raw":472.65,"fmt":"472.65"},"regularMarketOpen":{"raw":472.4,"fmt":"472.40"},"regularMarketDayLow":{"raw":467.05,"fmt":"467.05"},"regularMarketDayHigh":{"raw":473.0,"fmt":"473.00"},"dividendRate":{"raw":0.21,"fmt":"0.21"},"dividendYield":{"raw":0.044299997,"fmt":"4.43%"},"exDividendDate":{"raw":1683763200,"fmt":"2023-05-11"},"payoutRatio":{"raw":0.1769,"fmt":"17.69%"},"fiveYearAvgDividendYield":{"raw":6.22,"fmt":"6.22"},"beta":{"raw":0.594584,"fmt":"0.59"},"trailingPE":{"raw":4.301835,"fmt":"4.30"},"forwardPE":{"raw":6.169737,"fmt":"6.17"},"volume":{"raw":18813834,"fmt":"18.81M","longFmt":"18,813,834"},"regularMarketVolume":{"raw":18813834,"fmt":"18.81M","longFmt":"18,813,834"},"averageVolume":{"raw":54493424,"fmt":"54.49M","longFmt":"54,493,424"},"averageVolume10days":{"raw":53366865,"fmt":"53.37M","longFmt":"53,366,865"},"averageDailyVolume10Day":{"raw":53366865,"fmt":"53.37M","longFmt":"53,366,865"},"bid":{"raw":465.0,"fmt":"465.00"},"ask":{"raw":475.0,"fmt":"475.00"},"bidSize":{"raw":0,"fmt":null,"longFmt":"0"},"askSize":{"raw":0,"fmt":null,"longFmt":"0"},"marketCap":{"raw":82728493056,"fmt":"82.73B","longFmt":"82,728,493,056"},"yield":{},"ytdReturn":{},"totalAssets":{},"expireDate":{},"strikePrice":{},"openInterest":{},"fiftyTwoWeekLow":{"raw":359.2,"fmt":"359.20"},"fiftyTwoWeekHigh":{"raw":570.567,"fmt":"570.57"},"priceToSalesTrailing12Months":{"raw":0.33534727,"fmt":"0.34"},"fiftyDayAverage":{"raw":500.526,"fmt":"500.53"},"twoHundredDayAverage":{"raw":488.32425,"fmt":"488.32"},"trailingAnnualDividendRate":{"raw":0.252,"fmt":"0.25"},"trailingAnnualDividendYield":{"raw":5.331641E-4,"fmt":"0.05%"},"navPrice":{},"currency":"GBp","fromCurrency":null,"toCurrency":null,"lastMarket":null,"coinMarketCapLink":null,"volume24Hr":{},"volumeAllCurrencies":{},"circulatingSupply":{},"algorithm":null,"maxSupply":{},"startDate":{},"tradeable":false}}],"error":null}}</v>
      </c>
      <c r="D8" t="str">
        <f t="shared" si="2"/>
        <v>BP PLC $0,25</v>
      </c>
      <c r="E8">
        <f t="shared" si="3"/>
        <v>468.9</v>
      </c>
      <c r="F8" t="str">
        <f t="shared" si="4"/>
        <v>GBp</v>
      </c>
      <c r="G8" t="str">
        <f t="shared" si="5"/>
        <v>LSE</v>
      </c>
      <c r="H8" s="2">
        <f t="shared" ca="1" si="6"/>
        <v>45086.791122685187</v>
      </c>
      <c r="I8" s="3">
        <f t="shared" ca="1" si="6"/>
        <v>45086.791122685187</v>
      </c>
      <c r="J8" s="4">
        <f t="shared" si="7"/>
        <v>0.21</v>
      </c>
    </row>
    <row r="9" spans="1:10" x14ac:dyDescent="0.25">
      <c r="A9" t="s">
        <v>17</v>
      </c>
      <c r="B9" t="str">
        <f t="shared" si="0"/>
        <v>{"quoteSummary":{"result":[{"price":{"maxAge":1,"preMarketChange":{},"preMarketPrice":{},"postMarketChange":{},"postMarketPrice":{},"regularMarketChangePercent":{"raw":-0.006538464,"fmt":"-0.65%"},"regularMarketChange":{"raw":-0.17000008,"fmt":"-0.17"},"regularMarketTime":1686324923,"priceHint":{"raw":2,"fmt":"2","longFmt":"2"},"regularMarketPrice":{"raw":25.83,"fmt":"25.83"},"regularMarketDayHigh":{"raw":26.13,"fmt":"26.13"},"regularMarketDayLow":{"raw":25.78,"fmt":"25.78"},"regularMarketVolume":{"raw":803964,"fmt":"803.96k","longFmt":"803,964.00"},"averageDailyVolume10Day":{},"averageDailyVolume3Month":{},"regularMarketPreviousClose":{"raw":26.0,"fmt":"26.00"},"regularMarketSource":"DELAYED","regularMarketOpen":{"raw":26.07,"fmt":"26.07"},"strikePrice":{},"openInterest":{},"exchange":"GER","exchangeName":"XETRA","exchangeDataDelayedBy":15,"marketState":"CLOSED","quoteType":"EQUITY","symbol":"FRE.DE","underlyingSymbol":null,"shortName":"FRESENIUS SE&amp;CO KGAA","longName":"Fresenius SE &amp; Co. KGaA","currency":"EUR","quoteSourceName":"Delayed Quote","currencySymbol":"€","fromCurrency":null,"toCurrency":null,"lastMarket":null,"volume24Hr":{},"volumeAllCurrencies":{},"circulatingSupply":{},"marketCap":{"raw":14548411392,"fmt":"14.55B","longFmt":"14,548,411,392.00"}}}],"error":null}}</v>
      </c>
      <c r="C9" t="str">
        <f t="shared" ref="C9:C11" si="8">_xlfn.WEBSERVICE("https://query2.finance.yahoo.com/v10/finance/quoteSummary/"&amp;A9&amp;"?modules=summaryDetail")</f>
        <v>{"quoteSummary":{"result":[{"summaryDetail":{"maxAge":1,"priceHint":{"raw":2,"fmt":"2","longFmt":"2"},"previousClose":{"raw":26.0,"fmt":"26.00"},"open":{"raw":26.07,"fmt":"26.07"},"dayLow":{"raw":25.78,"fmt":"25.78"},"dayHigh":{"raw":26.13,"fmt":"26.13"},"regularMarketPreviousClose":{"raw":26.0,"fmt":"26.00"},"regularMarketOpen":{"raw":26.07,"fmt":"26.07"},"regularMarketDayLow":{"raw":25.78,"fmt":"25.78"},"regularMarketDayHigh":{"raw":26.13,"fmt":"26.13"},"dividendRate":{"raw":0.92,"fmt":"0.92"},"dividendYield":{"raw":0.0355,"fmt":"3.55%"},"exDividendDate":{"raw":1684368000,"fmt":"2023-05-18"},"payoutRatio":{"raw":0.39830002,"fmt":"39.83%"},"fiveYearAvgDividendYield":{},"beta":{"raw":1.078916,"fmt":"1.08"},"trailingPE":{"raw":11.133621,"fmt":"11.13"},"forwardPE":{"raw":8.332258,"fmt":"8.33"},"volume":{"raw":803964,"fmt":"803.96k","longFmt":"803,964"},"regularMarketVolume":{"raw":803964,"fmt":"803.96k","longFmt":"803,964"},"averageVolume":{"raw":1324534,"fmt":"1.32M","longFmt":"1,324,534"},"averageVolume10days":{"raw":1059521,"fmt":"1.06M","longFmt":"1,059,521"},"averageDailyVolume10Day":{"raw":1059521,"fmt":"1.06M","longFmt":"1,059,521"},"bid":{"raw":25.88,"fmt":"25.88"},"ask":{"raw":25.89,"fmt":"25.89"},"bidSize":{},"askSize":{},"marketCap":{"raw":14548411392,"fmt":"14.55B","longFmt":"14,548,411,392"},"yield":{},"ytdReturn":{},"totalAssets":{},"expireDate":{},"strikePrice":{},"openInterest":{},"fiftyTwoWeekLow":{"raw":19.69,"fmt":"19.69"},"fiftyTwoWeekHigh":{"raw":30.16,"fmt":"30.16"},"priceToSalesTrailing12Months":{"raw":0.35187837,"fmt":"0.35"},"fiftyDayAverage":{"raw":25.9562,"fmt":"25.96"},"twoHundredDayAverage":{"raw":25.3085,"fmt":"25.31"},"trailingAnnualDividendRate":{"raw":0.0,"fmt":"0.00"},"trailingAnnualDividendYield":{"raw":0.0,"fmt":"0.00%"},"navPrice":{},"currency":"EUR","fromCurrency":null,"toCurrency":null,"lastMarket":null,"coinMarketCapLink":null,"volume24Hr":{},"volumeAllCurrencies":{},"circulatingSupply":{},"algorithm":null,"maxSupply":{},"startDate":{},"tradeable":false}}],"error":null}}</v>
      </c>
      <c r="D9" t="str">
        <f t="shared" ref="D9:D11" si="9">SUBSTITUTE(MID(B9,FIND("shortName",B9)+12,FIND(",",MID(B9,FIND("shortName",B9)+12,50))-2),".",",")</f>
        <v>FRESENIUS SE&amp;CO KGAA</v>
      </c>
      <c r="E9">
        <f t="shared" ref="E9:E11" si="10">SUBSTITUTE(MID(B9,FIND("regularMarketPrice",B9)+27,FIND(",",MID(B9,FIND("regularMarketPrice",B9)+27,50))-1),".",",")/1</f>
        <v>25.83</v>
      </c>
      <c r="F9" t="str">
        <f t="shared" si="4"/>
        <v>EUR</v>
      </c>
      <c r="G9" t="str">
        <f t="shared" si="5"/>
        <v>XETRA</v>
      </c>
      <c r="H9" s="2">
        <f t="shared" ca="1" si="6"/>
        <v>45086.732905092591</v>
      </c>
      <c r="I9" s="3">
        <f t="shared" ca="1" si="6"/>
        <v>45086.732905092591</v>
      </c>
      <c r="J9" s="4">
        <f t="shared" ref="J9:J11" si="11">IFERROR(SUBSTITUTE(MID(C9,FIND("dividendRate",C9)+21,FIND(",",MID(C9,FIND("dividendRate",C9)+21,50))-1),".",",")/1,"-")</f>
        <v>0.92</v>
      </c>
    </row>
    <row r="10" spans="1:10" x14ac:dyDescent="0.25">
      <c r="A10" t="s">
        <v>18</v>
      </c>
      <c r="B10" t="str">
        <f t="shared" si="0"/>
        <v>{"quoteSummary":{"result":[{"price":{"maxAge":1,"preMarketChange":{},"preMarketPrice":{},"preMarketSource":"FREE_REALTIME","postMarketChangePercent":{"raw":0.0,"fmt":"0.00%"},"postMarketChange":{"raw":0.0,"fmt":"0.00"},"postMarketTime":1686355170,"postMarketPrice":{"raw":99.9,"fmt":"99.90"},"postMarketSource":"FREE_REALTIME","regularMarketChangePercent":{"raw":-0.008535139,"fmt":"-0.85%"},"regularMarketChange":{"raw":-0.8600006,"fmt":"-0.86"},"regularMarketTime":1686341006,"priceHint":{"raw":2,"fmt":"2","longFmt":"2"},"regularMarketPrice":{"raw":99.9,"fmt":"99.90"},"regularMarketDayHigh":{"raw":101.585,"fmt":"101.58"},"regularMarketDayLow":{"raw":98.2,"fmt":"98.20"},"regularMarketVolume":{"raw":4506622,"fmt":"4.51M","longFmt":"4,506,622.00"},"averageDailyVolume10Day":{},"averageDailyVolume3Month":{},"regularMarketPreviousClose":{"raw":100.76,"fmt":"100.76"},"regularMarketSource":"DELAYED","regularMarketOpen":{"raw":100.7,"fmt":"100.70"},"strikePrice":{},"openInterest":{},"exchange":"NYQ","exchangeName":"NYSE","exchangeDataDelayedBy":0,"marketState":"CLOSED","quoteType":"EQUITY","symbol":"MMM","underlyingSymbol":null,"shortName":"3M Company","longName":"3M Company","currency":"USD","quoteSourceName":"Nasdaq Real Time Price","currencySymbol":"$","fromCurrency":null,"toCurrency":null,"lastMarket":null,"volume24Hr":{},"volumeAllCurrencies":{},"circulatingSupply":{},"marketCap":{"raw":55112032256,"fmt":"55.11B","longFmt":"55,112,032,256.00"}}}],"error":null}}</v>
      </c>
      <c r="C10" t="str">
        <f t="shared" si="8"/>
        <v>{"quoteSummary":{"result":[{"summaryDetail":{"maxAge":1,"priceHint":{"raw":2,"fmt":"2","longFmt":"2"},"previousClose":{"raw":100.76,"fmt":"100.76"},"open":{"raw":100.7,"fmt":"100.70"},"dayLow":{"raw":98.2,"fmt":"98.20"},"dayHigh":{"raw":101.585,"fmt":"101.58"},"regularMarketPreviousClose":{"raw":100.76,"fmt":"100.76"},"regularMarketOpen":{"raw":100.7,"fmt":"100.70"},"regularMarketDayLow":{"raw":98.2,"fmt":"98.20"},"regularMarketDayHigh":{"raw":101.585,"fmt":"101.58"},"dividendRate":{"raw":6.0,"fmt":"6.00"},"dividendYield":{"raw":0.0594,"fmt":"5.94%"},"exDividendDate":{"raw":1684368000,"fmt":"2023-05-18"},"payoutRatio":{"raw":0.6167,"fmt":"61.67%"},"fiveYearAvgDividendYield":{"raw":3.67,"fmt":"3.67"},"beta":{"raw":0.948979,"fmt":"0.95"},"trailingPE":{"raw":10.438872,"fmt":"10.44"},"forwardPE":{"raw":10.438872,"fmt":"10.44"},"volume":{"raw":4506622,"fmt":"4.51M","longFmt":"4,506,622"},"regularMarketVolume":{"raw":4506622,"fmt":"4.51M","longFmt":"4,506,622"},"averageVolume":{"raw":3597666,"fmt":"3.6M","longFmt":"3,597,666"},"averageVolume10days":{"raw":5072070,"fmt":"5.07M","longFmt":"5,072,070"},"averageDailyVolume10Day":{"raw":5072070,"fmt":"5.07M","longFmt":"5,072,070"},"bid":{"raw":99.53,"fmt":"99.53"},"ask":{"raw":99.7,"fmt":"99.70"},"bidSize":{"raw":800,"fmt":"800","longFmt":"800"},"askSize":{"raw":800,"fmt":"800","longFmt":"800"},"marketCap":{"raw":55112032256,"fmt":"55.11B","longFmt":"55,112,032,256"},"yield":{},"ytdReturn":{},"totalAssets":{},"expireDate":{},"strikePrice":{},"openInterest":{},"fiftyTwoWeekLow":{"raw":92.38,"fmt":"92.38"},"fiftyTwoWeekHigh":{"raw":152.3,"fmt":"152.30"},"priceToSalesTrailing12Months":{"raw":1.6485308,"fmt":"1.65"},"fiftyDayAverage":{"raw":101.824,"fmt":"101.82"},"twoHundredDayAverage":{"raw":114.04235,"fmt":"114.04"},"trailingAnnualDividendRate":{"raw":5.97,"fmt":"5.97"},"trailingAnnualDividendYield":{"raw":0.0592497,"fmt":"5.92%"},"navPrice":{},"currency":"USD","fromCurrency":null,"toCurrency":null,"lastMarket":null,"coinMarketCapLink":null,"volume24Hr":{},"volumeAllCurrencies":{},"circulatingSupply":{},"algorithm":null,"maxSupply":{},"startDate":{},"tradeable":false}}],"error":null}}</v>
      </c>
      <c r="D10" t="str">
        <f t="shared" si="9"/>
        <v>3M Company</v>
      </c>
      <c r="E10">
        <f t="shared" si="10"/>
        <v>99.9</v>
      </c>
      <c r="F10" t="str">
        <f t="shared" si="4"/>
        <v>USD</v>
      </c>
      <c r="G10" t="str">
        <f t="shared" si="5"/>
        <v>NYSE</v>
      </c>
      <c r="H10" s="2">
        <f t="shared" ref="H10:I12" ca="1" si="12">(MID($B10,SEARCH("regularMarketTime",$B10)+19,FIND(",",MID($B10,SEARCH("regularMarketTime",$B10)+19,50))-1)+IF(AND(TODAY()&gt;=(DATE(YEAR(TODAY()),4,0)-WEEKDAY(DATE(YEAR(TODAY()),4,0))+1),TODAY()&lt;=(DATE(YEAR(TODAY()),11,0)-WEEKDAY(DATE(YEAR(TODAY()),11,0))+1)),7200,3600))/86400+25569</f>
        <v>45086.919050925921</v>
      </c>
      <c r="I10" s="3">
        <f t="shared" ca="1" si="12"/>
        <v>45086.919050925921</v>
      </c>
      <c r="J10" s="4">
        <f t="shared" si="11"/>
        <v>6</v>
      </c>
    </row>
    <row r="11" spans="1:10" x14ac:dyDescent="0.25">
      <c r="A11" t="s">
        <v>19</v>
      </c>
      <c r="B11" t="str">
        <f t="shared" si="0"/>
        <v>{"quoteSummary":{"result":[{"price":{"maxAge":1,"preMarketChange":{},"preMarketPrice":{},"postMarketChange":{},"postMarketPrice":{},"regularMarketChangePercent":{"raw":-0.006682789,"fmt":"-0.67%"},"regularMarketChange":{"raw":-0.1099987,"fmt":"-0.11"},"regularMarketTime":1686336977,"priceHint":{"raw":2,"fmt":"2","longFmt":"2"},"regularMarketPrice":{"raw":16.35,"fmt":"16.35"},"regularMarketDayHigh":{"raw":16.49,"fmt":"16.49"},"regularMarketDayLow":{"raw":16.16,"fmt":"16.16"},"regularMarketVolume":{"raw":9166,"fmt":"9.17k","longFmt":"9,166.00"},"averageDailyVolume10Day":{},"averageDailyVolume3Month":{},"regularMarketPreviousClose":{"raw":16.46,"fmt":"16.46"},"regularMarketSource":"FREE_REALTIME","regularMarketOpen":{"raw":16.49,"fmt":"16.49"},"strikePrice":{},"openInterest":{},"exchange":"TOR","exchangeName":"Toronto","exchangeDataDelayedBy":15,"marketState":"CLOSED","quoteType":"EQUITY","symbol":"ADN.TO","underlyingSymbol":null,"shortName":"ACADIAN TIMBER CORP","longName":"Acadian Timber Corp.","currency":"CAD","quoteSourceName":"Delayed Quote","currencySymbol":"$","fromCurrency":null,"toCurrency":null,"lastMarket":null,"volume24Hr":{},"volumeAllCurrencies":{},"circulatingSupply":{},"marketCap":{"raw":280721344,"fmt":"280.72M","longFmt":"280,721,344.00"}}}],"error":null}}</v>
      </c>
      <c r="C11" t="str">
        <f t="shared" si="8"/>
        <v>{"quoteSummary":{"result":[{"summaryDetail":{"maxAge":1,"priceHint":{"raw":2,"fmt":"2","longFmt":"2"},"previousClose":{"raw":16.46,"fmt":"16.46"},"open":{"raw":16.49,"fmt":"16.49"},"dayLow":{"raw":16.16,"fmt":"16.16"},"dayHigh":{"raw":16.49,"fmt":"16.49"},"regularMarketPreviousClose":{"raw":16.46,"fmt":"16.46"},"regularMarketOpen":{"raw":16.49,"fmt":"16.49"},"regularMarketDayLow":{"raw":16.16,"fmt":"16.16"},"regularMarketDayHigh":{"raw":16.49,"fmt":"16.49"},"dividendRate":{"raw":1.16,"fmt":"1.16"},"dividendYield":{"raw":0.0706,"fmt":"7.06%"},"exDividendDate":{"raw":1687996800,"fmt":"2023-06-29"},"payoutRatio":{"raw":0.52970004,"fmt":"52.97%"},"fiveYearAvgDividendYield":{"raw":6.85,"fmt":"6.85"},"beta":{"raw":0.921375,"fmt":"0.92"},"trailingPE":{"raw":7.5,"fmt":"7.50"},"forwardPE":{"raw":25.952381,"fmt":"25.95"},"volume":{"raw":9166,"fmt":"9.17k","longFmt":"9,166"},"regularMarketVolume":{"raw":9166,"fmt":"9.17k","longFmt":"9,166"},"averageVolume":{"raw":5774,"fmt":"5.77k","longFmt":"5,774"},"averageVolume10days":{"raw":4110,"fmt":"4.11k","longFmt":"4,110"},"averageDailyVolume10Day":{"raw":4110,"fmt":"4.11k","longFmt":"4,110"},"bid":{"raw":16.27,"fmt":"16.27"},"ask":{"raw":16.42,"fmt":"16.42"},"bidSize":{"raw":0,"fmt":null,"longFmt":"0"},"askSize":{"raw":0,"fmt":null,"longFmt":"0"},"marketCap":{"raw":280721344,"fmt":"280.72M","longFmt":"280,721,344"},"yield":{},"ytdReturn":{},"totalAssets":{},"expireDate":{},"strikePrice":{},"openInterest":{},"fiftyTwoWeekLow":{"raw":14.52,"fmt":"14.52"},"fiftyTwoWeekHigh":{"raw":18.02,"fmt":"18.02"},"priceToSalesTrailing12Months":{"raw":3.256477,"fmt":"3.26"},"fiftyDayAverage":{"raw":16.196,"fmt":"16.20"},"twoHundredDayAverage":{"raw":15.92085,"fmt":"15.92"},"trailingAnnualDividendRate":{"raw":1.16,"fmt":"1.16"},"trailingAnnualDividendYield":{"raw":0.07047388,"fmt":"7.05%"},"navPrice":{},"currency":"CAD","fromCurrency":null,"toCurrency":null,"lastMarket":null,"coinMarketCapLink":null,"volume24Hr":{},"volumeAllCurrencies":{},"circulatingSupply":{},"algorithm":null,"maxSupply":{},"startDate":{},"tradeable":false}}],"error":null}}</v>
      </c>
      <c r="D11" t="str">
        <f t="shared" si="9"/>
        <v>ACADIAN TIMBER CORP</v>
      </c>
      <c r="E11">
        <f t="shared" si="10"/>
        <v>16.350000000000001</v>
      </c>
      <c r="F11" t="str">
        <f t="shared" si="4"/>
        <v>CAD</v>
      </c>
      <c r="G11" t="str">
        <f t="shared" si="5"/>
        <v>Toronto</v>
      </c>
      <c r="H11" s="2">
        <f t="shared" ca="1" si="12"/>
        <v>45086.872418981482</v>
      </c>
      <c r="I11" s="3">
        <f t="shared" ca="1" si="12"/>
        <v>45086.872418981482</v>
      </c>
      <c r="J11" s="4">
        <f t="shared" si="11"/>
        <v>1.1599999999999999</v>
      </c>
    </row>
    <row r="12" spans="1:10" x14ac:dyDescent="0.25">
      <c r="A12" t="s">
        <v>20</v>
      </c>
      <c r="B12" t="str">
        <f t="shared" si="0"/>
        <v>{"quoteSummary":{"result":[{"price":{"maxAge":1,"preMarketChange":{},"preMarketPrice":{},"postMarketChange":{},"postMarketPrice":{},"regularMarketChangePercent":{"raw":0.029154968,"fmt":"2.92%"},"regularMarketChange":{"raw":0.013375372,"fmt":"0.013375"},"regularMarketTime":1686482188,"priceHint":{"raw":6,"fmt":"6","longFmt":"6"},"regularMarketPrice":{"raw":0.47214273,"fmt":"0.472143"},"regularMarketDayHigh":{"raw":0.47301337,"fmt":"0.473013"},"regularMarketDayLow":{"raw":0.46902552,"fmt":"0.469026"},"regularMarketVolume":{"raw":898689216,"fmt":"898.69M","longFmt":"898,689,216.00"},"averageDailyVolume10Day":{},"averageDailyVolume3Month":{},"regularMarketPreviousClose":{"raw":0.4716403,"fmt":"0.471640"},"regularMarketSource":"FREE_REALTIME","regularMarketOpen":{"raw":0.4716403,"fmt":"0.471640"},"strikePrice":{},"openInterest":{},"exchange":"CCC","exchangeName":"CCC","exchangeDataDelayedBy":0,"marketState":"REGULAR","quoteType":"CRYPTOCURRENCY","symbol":"XRP-EUR","underlyingSymbol":null,"shortName":"XRP EUR","longName":"XRP EUR","currency":"EUR","quoteSourceName":"CoinMarketCap","currencySymbol":"€","fromCurrency":"XRP","toCurrency":"EUR=X","lastMarket":"CoinMarketCap","volume24Hr":{"raw":898689216,"fmt":"898.69M","longFmt":"898,689,216.00"},"volumeAllCurrencies":{"raw":898689216,"fmt":"898.69M","longFmt":"898,689,216.00"},"circulatingSupply":{"raw":51987017728,"fmt":"51.99B","longFmt":"51,987,017,728.00"},"marketCap":{"raw":24545292288,"fmt":"24.55B","longFmt":"24,545,292,288.00"}}}],"error":null}}</v>
      </c>
      <c r="C12" t="str">
        <f t="shared" ref="C12" si="13">_xlfn.WEBSERVICE("https://query2.finance.yahoo.com/v10/finance/quoteSummary/"&amp;A12&amp;"?modules=summaryDetail")</f>
        <v>{"quoteSummary":{"result":[{"summaryDetail":{"maxAge":1,"priceHint":{"raw":6,"fmt":"6","longFmt":"6"},"previousClose":{"raw":0.4716403,"fmt":"0.471640"},"open":{"raw":0.4716403,"fmt":"0.471640"},"dayLow":{"raw":0.46902552,"fmt":"0.469026"},"dayHigh":{"raw":0.47301337,"fmt":"0.473013"},"regularMarketPreviousClose":{"raw":0.4716403,"fmt":"0.471640"},"regularMarketOpen":{"raw":0.4716403,"fmt":"0.471640"},"regularMarketDayLow":{"raw":0.46902552,"fmt":"0.469026"},"regularMarketDayHigh":{"raw":0.47301337,"fmt":"0.473013"},"dividendRate":{},"dividendYield":{},"exDividendDate":{},"payoutRatio":{},"fiveYearAvgDividendYield":{},"beta":{},"forwardPE":{},"volume":{"raw":898689216,"fmt":"898.69M","longFmt":"898,689,216"},"regularMarketVolume":{"raw":898689216,"fmt":"898.69M","longFmt":"898,689,216"},"averageVolume":{"raw":1158922885,"fmt":"1.16B","longFmt":"1,158,922,885"},"averageVolume10days":{"raw":1202613933,"fmt":"1.2B","longFmt":"1,202,613,933"},"averageDailyVolume10Day":{"raw":1202613933,"fmt":"1.2B","longFmt":"1,202,613,933"},"bid":{},"ask":{},"bidSize":{},"askSize":{},"marketCap":{"raw":24545292288,"fmt":"24.55B","longFmt":"24,545,292,288"},"yield":{},"ytdReturn":{},"totalAssets":{},"expireDate":{},"strikePrice":{},"openInterest":{},"fiftyTwoWeekLow":{"raw":0.276848,"fmt":"0.276848"},"fiftyTwoWeekHigh":{"raw":0.562245,"fmt":"0.562245"},"priceToSalesTrailing12Months":{},"fiftyDayAverage":{"raw":0.4334326,"fmt":"0.433433"},"twoHundredDayAverage":{"raw":0.3914665,"fmt":"0.391466"},"trailingAnnualDividendRate":{},"trailingAnnualDividendYield":{},"navPrice":{},"currency":"EUR","fromCurrency":"XRP","toCurrency":"EUR=X","lastMarket":"CoinMarketCap","coinMarketCapLink":"https://coinmarketcap.com/currencies/xrp","volume24Hr":{"raw":898689216,"fmt":"898.69M","longFmt":"898,689,216.00"},"volumeAllCurrencies":{"raw":898689216,"fmt":"898.69M","longFmt":"898,689,216.00"},"circulatingSupply":{"raw":51987017728,"fmt":"51.99B","longFmt":"51,987,017,728.00"},"algorithm":null,"maxSupply":{},"startDate":{"raw":1375574400,"fmt":"2013-08-04"},"tradeable":false}}],"error":null}}</v>
      </c>
      <c r="D12" t="str">
        <f t="shared" ref="D12" si="14">SUBSTITUTE(MID(B12,FIND("shortName",B12)+12,FIND(",",MID(B12,FIND("shortName",B12)+12,50))-2),".",",")</f>
        <v>XRP EUR</v>
      </c>
      <c r="E12">
        <f t="shared" ref="E12" si="15">SUBSTITUTE(MID(B12,FIND("regularMarketPrice",B12)+27,FIND(",",MID(B12,FIND("regularMarketPrice",B12)+27,50))-1),".",",")/1</f>
        <v>0.47214273000000001</v>
      </c>
      <c r="F12" t="str">
        <f t="shared" si="4"/>
        <v>EUR</v>
      </c>
      <c r="G12" t="str">
        <f t="shared" si="5"/>
        <v>CCC</v>
      </c>
      <c r="H12" s="2">
        <f t="shared" ca="1" si="12"/>
        <v>45088.553101851852</v>
      </c>
      <c r="I12" s="3">
        <f t="shared" ca="1" si="12"/>
        <v>45088.553101851852</v>
      </c>
      <c r="J12" s="4" t="str">
        <f t="shared" ref="J12" si="16">IFERROR(SUBSTITUTE(MID(C12,FIND("dividendRate",C12)+21,FIND(",",MID(C12,FIND("dividendRate",C12)+21,50))-1),".",",")/1,"-")</f>
        <v>-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Finanz Schlabbe</dc:creator>
  <cp:lastModifiedBy>Finanz Schlabbe</cp:lastModifiedBy>
  <dcterms:created xsi:type="dcterms:W3CDTF">2023-06-11T11:01:34Z</dcterms:created>
  <dcterms:modified xsi:type="dcterms:W3CDTF">2023-06-11T11:18:00Z</dcterms:modified>
</cp:coreProperties>
</file>