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6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fach" sheetId="1" state="visible" r:id="rId2"/>
    <sheet name="mehrere Depots" sheetId="2" state="visible" r:id="rId3"/>
    <sheet name="mehrere Wertpapiere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<sst xmlns="http://schemas.openxmlformats.org/spreadsheetml/2006/main" count="427" uniqueCount="60">
  <si>
    <t xml:space="preserve">Vorabpauschalenrechner V4</t>
  </si>
  <si>
    <t xml:space="preserve">Jahr</t>
  </si>
  <si>
    <t xml:space="preserve">Gesamt Vorabpauschale FSA</t>
  </si>
  <si>
    <t xml:space="preserve">Basiszins</t>
  </si>
  <si>
    <t xml:space="preserve">Gesamt Vorabpauschale Steuer</t>
  </si>
  <si>
    <t xml:space="preserve">Steuersatz</t>
  </si>
  <si>
    <t xml:space="preserve">FSA überschritten</t>
  </si>
  <si>
    <t xml:space="preserve">Freistellungsauftrag</t>
  </si>
  <si>
    <t xml:space="preserve">Steuer</t>
  </si>
  <si>
    <t xml:space="preserve">Name/WKN: 111111</t>
  </si>
  <si>
    <t xml:space="preserve">NAV erster Handelstag</t>
  </si>
  <si>
    <t xml:space="preserve">Basisertrag</t>
  </si>
  <si>
    <t xml:space="preserve">NAV letzter Handelstag</t>
  </si>
  <si>
    <t xml:space="preserve">Wertzuwachs</t>
  </si>
  <si>
    <t xml:space="preserve">Gesamtauschüttungen pro Stk.</t>
  </si>
  <si>
    <t xml:space="preserve">Wertzuwachs größer Basisertrag</t>
  </si>
  <si>
    <t xml:space="preserve">Teilfreistellung</t>
  </si>
  <si>
    <t xml:space="preserve">Vorabpauschale fällig</t>
  </si>
  <si>
    <t xml:space="preserve">Faktor</t>
  </si>
  <si>
    <t xml:space="preserve">Anteile</t>
  </si>
  <si>
    <t xml:space="preserve">Vorabpauschale FSA</t>
  </si>
  <si>
    <t xml:space="preserve">Vorabpauschale Steuer</t>
  </si>
  <si>
    <t xml:space="preserve">VAP vor TF</t>
  </si>
  <si>
    <t xml:space="preserve">nach TF</t>
  </si>
  <si>
    <t xml:space="preserve">Jahresanfang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</si>
  <si>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</si>
  <si>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</si>
  <si>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</si>
  <si>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</si>
  <si>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</si>
  <si>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</si>
  <si>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</si>
  <si>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</si>
  <si>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</si>
  <si>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</si>
  <si>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</si>
  <si>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</si>
  <si>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Gesamt</t>
  </si>
  <si>
    <t xml:space="preserve">Vorabpauschalenrechner (ein Wertpapier in mehreren Depots)</t>
  </si>
  <si>
    <t xml:space="preserve">WKN</t>
  </si>
  <si>
    <t xml:space="preserve">Depot: 1</t>
  </si>
  <si>
    <t xml:space="preserve">Depot: 2</t>
  </si>
  <si>
    <t xml:space="preserve">Depot: 3</t>
  </si>
  <si>
    <t xml:space="preserve">Depot: 4</t>
  </si>
  <si>
    <t xml:space="preserve">Depot: 5</t>
  </si>
  <si>
    <t xml:space="preserve">Depot: 6</t>
  </si>
  <si>
    <t xml:space="preserve">Depot: 7</t>
  </si>
  <si>
    <t xml:space="preserve">Depot: 8</t>
  </si>
  <si>
    <t xml:space="preserve">Gesamt Anteile</t>
  </si>
  <si>
    <t xml:space="preserve">Gesamt Freistellungsauftrag</t>
  </si>
  <si>
    <t xml:space="preserve">Gesamt FSA überschritten</t>
  </si>
  <si>
    <t xml:space="preserve">Gesamt Steuer</t>
  </si>
  <si>
    <t xml:space="preserve">Vorabpauschalenrechner (mehrere Wertpapiere in einem Depot)</t>
  </si>
  <si>
    <t xml:space="preserve">Name/WKN: 222222</t>
  </si>
  <si>
    <t xml:space="preserve">Name/WKN: 333333</t>
  </si>
  <si>
    <t xml:space="preserve">Name/WKN: 444444</t>
  </si>
  <si>
    <t xml:space="preserve">Name/WKN: 555555</t>
  </si>
  <si>
    <t xml:space="preserve">Name/WKN: 666666</t>
  </si>
  <si>
    <t xml:space="preserve">Name/WKN: 777777</t>
  </si>
  <si>
    <t xml:space="preserve">Name/WKN: 888888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</si>
</sst>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\ [$€-407];[RED]\-#,##0.00\ [$€-407]"/>
    <numFmt numFmtId="166" formatCode="#,##0.0000\ [$€-407];[RED]\-#,##0.0000\ [$€-407]"/>
    <numFmt numFmtId="167" formatCode="0.00\ %"/>
    <numFmt numFmtId="168" formatCode="0.000\ %"/>
    <numFmt numFmtId="169" formatCode="#,##0.0000000000\ [$€-407];[RED]\-#,##0.0000000000\ [$€-407]"/>
    <numFmt numFmtId="170" formatCode="0\ %"/>
    <numFmt numFmtId="171" formatCode="0.0000"/>
    <numFmt numFmtId="172" formatCode="#,##0.0000"/>
    <numFmt numFmtId="173" formatCode="#,##0.0000\ [$€-407];[RED]\-#,##0.0000\ [$€-407]"/>
    <numFmt numFmtId="174" formatCode="General"/>
    <numFmt numFmtId="175" formatCode="#,##0.00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.5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B2B2B2"/>
        <bgColor rgb="FFB7B3CA"/>
      </patternFill>
    </fill>
    <fill>
      <patternFill patternType="solid">
        <fgColor rgb="FFAFD095"/>
        <bgColor rgb="FFB3CAC7"/>
      </patternFill>
    </fill>
    <fill>
      <patternFill patternType="solid">
        <fgColor rgb="FFB4C7DC"/>
        <bgColor rgb="FFB3CAC7"/>
      </patternFill>
    </fill>
    <fill>
      <patternFill patternType="solid">
        <fgColor rgb="FFFFAA95"/>
        <bgColor rgb="FFFFB66C"/>
      </patternFill>
    </fill>
    <fill>
      <patternFill patternType="solid">
        <fgColor rgb="FFFFE994"/>
        <bgColor rgb="FFEEEEEE"/>
      </patternFill>
    </fill>
    <fill>
      <patternFill patternType="solid">
        <fgColor rgb="FFBF819E"/>
        <bgColor rgb="FF808080"/>
      </patternFill>
    </fill>
    <fill>
      <patternFill patternType="solid">
        <fgColor rgb="FFFFB66C"/>
        <bgColor rgb="FFFFAA95"/>
      </patternFill>
    </fill>
    <fill>
      <patternFill patternType="solid">
        <fgColor rgb="FFB3CAC7"/>
        <bgColor rgb="FFB4C7DC"/>
      </patternFill>
    </fill>
    <fill>
      <patternFill patternType="solid">
        <fgColor rgb="FFB7B3CA"/>
        <bgColor rgb="FFB2B2B2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B2B2B2"/>
      <rgbColor rgb="FF993366"/>
      <rgbColor rgb="FFEEEEEE"/>
      <rgbColor rgb="FFCCFFF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AFD095"/>
      <rgbColor rgb="FFFFAA95"/>
      <rgbColor rgb="FFB7B3CA"/>
      <rgbColor rgb="FFFFB66C"/>
      <rgbColor rgb="FF3366FF"/>
      <rgbColor rgb="FF33CCCC"/>
      <rgbColor rgb="FF99CC00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187920</xdr:colOff>
      <xdr:row>39</xdr:row>
      <xdr:rowOff>95760</xdr:rowOff>
    </xdr:from>
    <xdr:to>
      <xdr:col>6</xdr:col>
      <xdr:colOff>495000</xdr:colOff>
      <xdr:row>91</xdr:row>
      <xdr:rowOff>140400</xdr:rowOff>
    </xdr:to>
    <xdr:pic>
      <xdr:nvPicPr>
        <xdr:cNvPr id="0" name="Bild 1" descr=""/>
        <xdr:cNvPicPr/>
      </xdr:nvPicPr>
      <xdr:blipFill>
        <a:blip r:embed="rId1"/>
        <a:stretch/>
      </xdr:blipFill>
      <xdr:spPr>
        <a:xfrm>
          <a:off x="187920" y="6435360"/>
          <a:ext cx="7863480" cy="84978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1</xdr:col>
      <xdr:colOff>808560</xdr:colOff>
      <xdr:row>75</xdr:row>
      <xdr:rowOff>81360</xdr:rowOff>
    </xdr:from>
    <xdr:to>
      <xdr:col>3</xdr:col>
      <xdr:colOff>1697040</xdr:colOff>
      <xdr:row>76</xdr:row>
      <xdr:rowOff>136800</xdr:rowOff>
    </xdr:to>
    <xdr:sp>
      <xdr:nvSpPr>
        <xdr:cNvPr id="1" name="Textrahmen 1"/>
        <xdr:cNvSpPr/>
      </xdr:nvSpPr>
      <xdr:spPr>
        <a:xfrm>
          <a:off x="2693520" y="12273120"/>
          <a:ext cx="2326320" cy="218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lIns="0" rIns="0" tIns="0" bIns="0" anchor="t">
          <a:noAutofit/>
        </a:bodyPr>
        <a:p>
          <a:pPr>
            <a:lnSpc>
              <a:spcPct val="100000"/>
            </a:lnSpc>
          </a:pPr>
          <a:r>
            <a:rPr b="1" lang="de-DE" sz="1050" spc="-1" strike="noStrike">
              <a:latin typeface="Arial"/>
            </a:rPr>
            <a:t>Abzüglich Ausschüttungen hier</a:t>
          </a:r>
          <a:endParaRPr b="0" lang="de-DE" sz="105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567360</xdr:colOff>
      <xdr:row>75</xdr:row>
      <xdr:rowOff>113760</xdr:rowOff>
    </xdr:from>
    <xdr:to>
      <xdr:col>1</xdr:col>
      <xdr:colOff>787320</xdr:colOff>
      <xdr:row>76</xdr:row>
      <xdr:rowOff>50760</xdr:rowOff>
    </xdr:to>
    <xdr:sp>
      <xdr:nvSpPr>
        <xdr:cNvPr id="2" name="Form 1"/>
        <xdr:cNvSpPr/>
      </xdr:nvSpPr>
      <xdr:spPr>
        <a:xfrm>
          <a:off x="2452320" y="12305520"/>
          <a:ext cx="219960" cy="99720"/>
        </a:xfrm>
        <a:custGeom>
          <a:avLst/>
          <a:gdLst/>
          <a:ahLst/>
          <a:rect l="l" t="t" r="r" b="b"/>
          <a:pathLst>
            <a:path w="619" h="285">
              <a:moveTo>
                <a:pt x="618" y="126"/>
              </a:moveTo>
              <a:lnTo>
                <a:pt x="266" y="126"/>
              </a:lnTo>
              <a:lnTo>
                <a:pt x="266" y="0"/>
              </a:lnTo>
              <a:lnTo>
                <a:pt x="0" y="142"/>
              </a:lnTo>
              <a:lnTo>
                <a:pt x="266" y="284"/>
              </a:lnTo>
              <a:lnTo>
                <a:pt x="266" y="157"/>
              </a:lnTo>
              <a:lnTo>
                <a:pt x="618" y="157"/>
              </a:lnTo>
              <a:lnTo>
                <a:pt x="618" y="126"/>
              </a:lnTo>
            </a:path>
          </a:pathLst>
        </a:custGeom>
        <a:solidFill>
          <a:srgbClr val="000000"/>
        </a:solidFill>
        <a:ln w="0"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1392840</xdr:colOff>
      <xdr:row>75</xdr:row>
      <xdr:rowOff>107640</xdr:rowOff>
    </xdr:from>
    <xdr:to>
      <xdr:col>3</xdr:col>
      <xdr:colOff>1612800</xdr:colOff>
      <xdr:row>76</xdr:row>
      <xdr:rowOff>44640</xdr:rowOff>
    </xdr:to>
    <xdr:sp>
      <xdr:nvSpPr>
        <xdr:cNvPr id="3" name="Form 2"/>
        <xdr:cNvSpPr/>
      </xdr:nvSpPr>
      <xdr:spPr>
        <a:xfrm rot="10744200">
          <a:off x="4714920" y="12298680"/>
          <a:ext cx="219960" cy="99720"/>
        </a:xfrm>
        <a:custGeom>
          <a:avLst/>
          <a:gdLst/>
          <a:ahLst/>
          <a:rect l="l" t="t" r="r" b="b"/>
          <a:pathLst>
            <a:path w="620" h="285">
              <a:moveTo>
                <a:pt x="619" y="126"/>
              </a:moveTo>
              <a:lnTo>
                <a:pt x="267" y="126"/>
              </a:lnTo>
              <a:lnTo>
                <a:pt x="267" y="0"/>
              </a:lnTo>
              <a:lnTo>
                <a:pt x="0" y="142"/>
              </a:lnTo>
              <a:lnTo>
                <a:pt x="266" y="284"/>
              </a:lnTo>
              <a:lnTo>
                <a:pt x="266" y="157"/>
              </a:lnTo>
              <a:lnTo>
                <a:pt x="618" y="157"/>
              </a:lnTo>
              <a:lnTo>
                <a:pt x="619" y="126"/>
              </a:lnTo>
            </a:path>
          </a:pathLst>
        </a:custGeom>
        <a:solidFill>
          <a:srgbClr val="000000"/>
        </a:solidFill>
        <a:ln w="0"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3</xdr:col>
      <xdr:colOff>1597680</xdr:colOff>
      <xdr:row>75</xdr:row>
      <xdr:rowOff>72360</xdr:rowOff>
    </xdr:from>
    <xdr:to>
      <xdr:col>3</xdr:col>
      <xdr:colOff>1697400</xdr:colOff>
      <xdr:row>76</xdr:row>
      <xdr:rowOff>129600</xdr:rowOff>
    </xdr:to>
    <xdr:sp>
      <xdr:nvSpPr>
        <xdr:cNvPr id="4" name="Form 4"/>
        <xdr:cNvSpPr/>
      </xdr:nvSpPr>
      <xdr:spPr>
        <a:xfrm rot="16200000">
          <a:off x="4860000" y="12323880"/>
          <a:ext cx="219960" cy="99720"/>
        </a:xfrm>
        <a:custGeom>
          <a:avLst/>
          <a:gdLst/>
          <a:ahLst/>
          <a:rect l="l" t="t" r="r" b="b"/>
          <a:pathLst>
            <a:path w="619" h="285">
              <a:moveTo>
                <a:pt x="618" y="126"/>
              </a:moveTo>
              <a:lnTo>
                <a:pt x="266" y="126"/>
              </a:lnTo>
              <a:lnTo>
                <a:pt x="266" y="0"/>
              </a:lnTo>
              <a:lnTo>
                <a:pt x="0" y="142"/>
              </a:lnTo>
              <a:lnTo>
                <a:pt x="266" y="284"/>
              </a:lnTo>
              <a:lnTo>
                <a:pt x="266" y="157"/>
              </a:lnTo>
              <a:lnTo>
                <a:pt x="618" y="157"/>
              </a:lnTo>
              <a:lnTo>
                <a:pt x="618" y="126"/>
              </a:lnTo>
            </a:path>
          </a:pathLst>
        </a:custGeom>
        <a:solidFill>
          <a:srgbClr val="000000"/>
        </a:solidFill>
        <a:ln w="0"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3" activeCellId="0" sqref="K33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26.72"/>
    <col collapsed="false" customWidth="true" hidden="false" outlineLevel="0" max="2" min="2" style="0" width="12.83"/>
    <col collapsed="false" customWidth="true" hidden="false" outlineLevel="0" max="3" min="3" style="0" width="7.54"/>
    <col collapsed="false" customWidth="true" hidden="false" outlineLevel="0" max="4" min="4" style="0" width="27.83"/>
    <col collapsed="false" customWidth="true" hidden="false" outlineLevel="0" max="5" min="5" style="0" width="21.44"/>
    <col collapsed="false" customWidth="true" hidden="false" outlineLevel="0" max="6" min="6" style="0" width="10.73"/>
    <col collapsed="false" customWidth="true" hidden="false" outlineLevel="0" max="7" min="7" style="0" width="8.52"/>
    <col collapsed="false" customWidth="true" hidden="false" outlineLevel="0" max="8" min="8" style="0" width="10.32"/>
    <col collapsed="false" customWidth="true" hidden="false" outlineLevel="0" max="9" min="9" style="0" width="9.48"/>
    <col collapsed="false" customWidth="true" hidden="false" outlineLevel="0" max="10" min="10" style="0" width="9.47"/>
    <col collapsed="false" customWidth="true" hidden="false" outlineLevel="0" max="11" min="11" style="0" width="14.35"/>
  </cols>
  <sheetData>
    <row r="1" customFormat="false" ht="12.8" hidden="false" customHeight="false" outlineLevel="0" collapsed="false">
      <c r="A1" s="1" t="s">
        <v>0</v>
      </c>
    </row>
    <row r="3" customFormat="false" ht="12.8" hidden="false" customHeight="false" outlineLevel="0" collapsed="false">
      <c r="A3" s="0" t="s">
        <v>1</v>
      </c>
      <c r="B3" s="2" t="n">
        <v>2019</v>
      </c>
      <c r="D3" s="3" t="s">
        <v>2</v>
      </c>
      <c r="E3" s="4" t="n">
        <f aca="false">IF(D29&gt;0,D29,"keine")</f>
        <v>12.74</v>
      </c>
      <c r="F3" s="5"/>
      <c r="G3" s="5"/>
      <c r="H3" s="5"/>
    </row>
    <row r="4" customFormat="false" ht="12.8" hidden="false" customHeight="false" outlineLevel="0" collapsed="false">
      <c r="A4" s="0" t="s">
        <v>3</v>
      </c>
      <c r="B4" s="6" t="n">
        <v>0.0052</v>
      </c>
      <c r="D4" s="3" t="s">
        <v>4</v>
      </c>
      <c r="E4" s="4" t="n">
        <f aca="false">IF(E29&gt;0,E29,"keine")</f>
        <v>3.360175</v>
      </c>
      <c r="F4" s="5"/>
      <c r="G4" s="5"/>
      <c r="H4" s="5"/>
    </row>
    <row r="5" customFormat="false" ht="12.8" hidden="false" customHeight="false" outlineLevel="0" collapsed="false">
      <c r="A5" s="0" t="s">
        <v>5</v>
      </c>
      <c r="B5" s="7" t="n">
        <v>0.26375</v>
      </c>
      <c r="D5" s="0" t="s">
        <v>6</v>
      </c>
      <c r="E5" s="8" t="str">
        <f aca="false">IF(ISNUMBER(E3),IF(E3&gt;B6,E3-B6,"nein"),"nein")</f>
        <v>nein</v>
      </c>
      <c r="F5" s="5"/>
      <c r="G5" s="5"/>
      <c r="H5" s="5"/>
    </row>
    <row r="6" customFormat="false" ht="12.8" hidden="false" customHeight="false" outlineLevel="0" collapsed="false">
      <c r="A6" s="0" t="s">
        <v>7</v>
      </c>
      <c r="B6" s="9" t="n">
        <v>1000</v>
      </c>
      <c r="D6" s="0" t="s">
        <v>8</v>
      </c>
      <c r="E6" s="4" t="str">
        <f aca="false">IF(ISNUMBER(E5),E5*B5,"nein")</f>
        <v>nein</v>
      </c>
    </row>
    <row r="9" customFormat="false" ht="12.8" hidden="false" customHeight="false" outlineLevel="0" collapsed="false">
      <c r="A9" s="10" t="s">
        <v>9</v>
      </c>
      <c r="B9" s="10"/>
      <c r="C9" s="10"/>
      <c r="D9" s="10"/>
      <c r="E9" s="10"/>
      <c r="F9" s="10"/>
      <c r="G9" s="10"/>
      <c r="H9" s="10"/>
      <c r="I9" s="10"/>
    </row>
    <row r="10" customFormat="false" ht="12.8" hidden="false" customHeight="false" outlineLevel="0" collapsed="false">
      <c r="A10" s="0" t="s">
        <v>10</v>
      </c>
      <c r="B10" s="11" t="n">
        <v>100</v>
      </c>
      <c r="D10" s="0" t="s">
        <v>11</v>
      </c>
      <c r="E10" s="12" t="n">
        <f aca="false">(B10*I16*0.7)</f>
        <v>0.364</v>
      </c>
    </row>
    <row r="11" customFormat="false" ht="12.8" hidden="false" customHeight="false" outlineLevel="0" collapsed="false">
      <c r="A11" s="0" t="s">
        <v>12</v>
      </c>
      <c r="B11" s="11" t="n">
        <v>110</v>
      </c>
      <c r="D11" s="0" t="s">
        <v>13</v>
      </c>
      <c r="E11" s="5" t="n">
        <f aca="false">B11-B10</f>
        <v>10</v>
      </c>
    </row>
    <row r="12" customFormat="false" ht="12.8" hidden="false" customHeight="false" outlineLevel="0" collapsed="false">
      <c r="A12" s="0" t="s">
        <v>14</v>
      </c>
      <c r="B12" s="11" t="n">
        <v>0</v>
      </c>
      <c r="D12" s="13" t="s">
        <v>15</v>
      </c>
      <c r="E12" s="14" t="n">
        <f aca="false">E11-E10</f>
        <v>9.636</v>
      </c>
      <c r="O12" s="15"/>
    </row>
    <row r="13" customFormat="false" ht="12.8" hidden="false" customHeight="false" outlineLevel="0" collapsed="false">
      <c r="A13" s="0" t="s">
        <v>16</v>
      </c>
      <c r="B13" s="16" t="n">
        <v>0.3</v>
      </c>
      <c r="D13" s="0" t="s">
        <v>17</v>
      </c>
      <c r="E13" s="17" t="str">
        <f aca="false">IF(F16&gt;0,"ja","nein")</f>
        <v>ja</v>
      </c>
      <c r="O13" s="15"/>
    </row>
    <row r="15" customFormat="false" ht="12.8" hidden="false" customHeight="false" outlineLevel="0" collapsed="false">
      <c r="B15" s="3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23</v>
      </c>
      <c r="H15" s="3" t="s">
        <v>5</v>
      </c>
      <c r="I15" s="3" t="s">
        <v>3</v>
      </c>
      <c r="K15" s="1"/>
    </row>
    <row r="16" customFormat="false" ht="12.8" hidden="false" customHeight="false" outlineLevel="0" collapsed="false">
      <c r="A16" s="1" t="s">
        <v>24</v>
      </c>
      <c r="B16" s="18" t="n">
        <v>1</v>
      </c>
      <c r="C16" s="19" t="n">
        <v>50</v>
      </c>
      <c r="D16" s="20" t="n">
        <f aca="false">C16*G16</f>
        <v>12.74</v>
      </c>
      <c r="E16" s="20" t="n">
        <f aca="false">D16*H16</f>
        <v>3.360175</v>
      </c>
      <c r="F16" s="15" t="n">
        <f aca="false">ROUND((IF(E12&gt;0, E10, E11))-B12,10)</f>
        <v>0.364</v>
      </c>
      <c r="G16" s="5" t="n">
        <f aca="false">IF(F16&gt;0,F16*(1-B13),0)</f>
        <v>0.2548</v>
      </c>
      <c r="H16" s="21" t="n">
        <f aca="false">B5</f>
        <v>0.26375</v>
      </c>
      <c r="I16" s="22" t="n">
        <f aca="false">B4</f>
        <v>0.0052</v>
      </c>
    </row>
    <row r="17" customFormat="false" ht="12.8" hidden="false" customHeight="false" outlineLevel="0" collapsed="false">
      <c r="A17" s="3" t="s">
        <v>25</v>
      </c>
      <c r="B17" s="23" t="n">
        <f aca="false">12/12</f>
        <v>1</v>
      </c>
      <c r="C17" s="19" t="n">
        <v>0</v>
      </c>
      <c r="D17" s="20" t="n">
        <f aca="false">C17*G17</f>
        <v>0</v>
      </c>
      <c r="E17" s="20" t="n">
        <f aca="false">D17*H17</f>
        <v>0</v>
      </c>
      <c r="F17" s="24" t="n">
        <f aca="false">B17*F16</f>
        <v>0.364</v>
      </c>
      <c r="G17" s="5" t="n">
        <f aca="false">B17*G16</f>
        <v>0.2548</v>
      </c>
      <c r="H17" s="21" t="n">
        <f aca="false">H16</f>
        <v>0.26375</v>
      </c>
      <c r="I17" s="22" t="n">
        <f aca="false">I16</f>
        <v>0.0052</v>
      </c>
      <c r="K17" s="12"/>
    </row>
    <row r="18" customFormat="false" ht="12.8" hidden="false" customHeight="false" outlineLevel="0" collapsed="false">
      <c r="A18" s="3" t="s">
        <v>26</v>
      </c>
      <c r="B18" s="23" t="n">
        <f aca="false">11/12</f>
        <v>0.916666666666667</v>
      </c>
      <c r="C18" s="19" t="n">
        <v>0</v>
      </c>
      <c r="D18" s="20" t="n">
        <f aca="false">C18*G18</f>
        <v>0</v>
      </c>
      <c r="E18" s="20" t="n">
        <f aca="false">D18*H18</f>
        <v>0</v>
      </c>
      <c r="F18" s="24" t="n">
        <f aca="false">B18*F16</f>
        <v>0.333666666666667</v>
      </c>
      <c r="G18" s="5" t="n">
        <f aca="false">B18*G16</f>
        <v>0.233566666666667</v>
      </c>
      <c r="H18" s="21" t="n">
        <f aca="false">H17</f>
        <v>0.26375</v>
      </c>
      <c r="I18" s="22" t="n">
        <f aca="false">I17</f>
        <v>0.0052</v>
      </c>
      <c r="K18" s="12"/>
    </row>
    <row r="19" customFormat="false" ht="12.8" hidden="false" customHeight="false" outlineLevel="0" collapsed="false">
      <c r="A19" s="0" t="s">
        <v>27</v>
      </c>
      <c r="B19" s="23" t="n">
        <f aca="false">10/12</f>
        <v>0.833333333333333</v>
      </c>
      <c r="C19" s="19" t="n">
        <v>0</v>
      </c>
      <c r="D19" s="20" t="n">
        <f aca="false">C19*G19</f>
        <v>0</v>
      </c>
      <c r="E19" s="20" t="n">
        <f aca="false">D19*H19</f>
        <v>0</v>
      </c>
      <c r="F19" s="24" t="n">
        <f aca="false">B19*F16</f>
        <v>0.303333333333333</v>
      </c>
      <c r="G19" s="5" t="n">
        <f aca="false">B19*G16</f>
        <v>0.212333333333333</v>
      </c>
      <c r="H19" s="21" t="n">
        <f aca="false">H18</f>
        <v>0.26375</v>
      </c>
      <c r="I19" s="22" t="n">
        <f aca="false">I18</f>
        <v>0.0052</v>
      </c>
      <c r="K19" s="12"/>
    </row>
    <row r="20" customFormat="false" ht="12.8" hidden="false" customHeight="false" outlineLevel="0" collapsed="false">
      <c r="A20" s="0" t="s">
        <v>28</v>
      </c>
      <c r="B20" s="23" t="n">
        <f aca="false">9/12</f>
        <v>0.75</v>
      </c>
      <c r="C20" s="19" t="n">
        <v>0</v>
      </c>
      <c r="D20" s="20" t="n">
        <f aca="false">C20*G20</f>
        <v>0</v>
      </c>
      <c r="E20" s="20" t="n">
        <f aca="false">D20*H20</f>
        <v>0</v>
      </c>
      <c r="F20" s="24" t="n">
        <f aca="false">B20*F16</f>
        <v>0.273</v>
      </c>
      <c r="G20" s="5" t="n">
        <f aca="false">B20*G16</f>
        <v>0.1911</v>
      </c>
      <c r="H20" s="21" t="n">
        <f aca="false">H19</f>
        <v>0.26375</v>
      </c>
      <c r="I20" s="22" t="n">
        <f aca="false">I19</f>
        <v>0.0052</v>
      </c>
      <c r="K20" s="12"/>
    </row>
    <row r="21" customFormat="false" ht="12.8" hidden="false" customHeight="false" outlineLevel="0" collapsed="false">
      <c r="A21" s="0" t="s">
        <v>29</v>
      </c>
      <c r="B21" s="23" t="n">
        <f aca="false">8/12</f>
        <v>0.666666666666667</v>
      </c>
      <c r="C21" s="19" t="n">
        <v>0</v>
      </c>
      <c r="D21" s="20" t="n">
        <f aca="false">C21*G21</f>
        <v>0</v>
      </c>
      <c r="E21" s="20" t="n">
        <f aca="false">D21*H21</f>
        <v>0</v>
      </c>
      <c r="F21" s="24" t="n">
        <f aca="false">B21*F16</f>
        <v>0.242666666666667</v>
      </c>
      <c r="G21" s="5" t="n">
        <f aca="false">B21*G16</f>
        <v>0.169866666666667</v>
      </c>
      <c r="H21" s="21" t="n">
        <f aca="false">H20</f>
        <v>0.26375</v>
      </c>
      <c r="I21" s="22" t="n">
        <f aca="false">I20</f>
        <v>0.0052</v>
      </c>
      <c r="K21" s="12"/>
    </row>
    <row r="22" customFormat="false" ht="12.8" hidden="false" customHeight="false" outlineLevel="0" collapsed="false">
      <c r="A22" s="0" t="s">
        <v>30</v>
      </c>
      <c r="B22" s="23" t="n">
        <f aca="false">7/12</f>
        <v>0.583333333333333</v>
      </c>
      <c r="C22" s="19" t="n">
        <v>0</v>
      </c>
      <c r="D22" s="20" t="n">
        <f aca="false">C22*G22</f>
        <v>0</v>
      </c>
      <c r="E22" s="20" t="n">
        <f aca="false">D22*H22</f>
        <v>0</v>
      </c>
      <c r="F22" s="24" t="n">
        <f aca="false">B22*F16</f>
        <v>0.212333333333333</v>
      </c>
      <c r="G22" s="5" t="n">
        <f aca="false">B22*G16</f>
        <v>0.148633333333333</v>
      </c>
      <c r="H22" s="21" t="n">
        <f aca="false">H21</f>
        <v>0.26375</v>
      </c>
      <c r="I22" s="22" t="n">
        <f aca="false">I21</f>
        <v>0.0052</v>
      </c>
      <c r="K22" s="12"/>
    </row>
    <row r="23" customFormat="false" ht="12.8" hidden="false" customHeight="false" outlineLevel="0" collapsed="false">
      <c r="A23" s="0" t="s">
        <v>31</v>
      </c>
      <c r="B23" s="23" t="n">
        <f aca="false">6/12</f>
        <v>0.5</v>
      </c>
      <c r="C23" s="19" t="n">
        <v>0</v>
      </c>
      <c r="D23" s="20" t="n">
        <f aca="false">C23*G23</f>
        <v>0</v>
      </c>
      <c r="E23" s="20" t="n">
        <f aca="false">D23*H23</f>
        <v>0</v>
      </c>
      <c r="F23" s="24" t="n">
        <f aca="false">B23*F16</f>
        <v>0.182</v>
      </c>
      <c r="G23" s="5" t="n">
        <f aca="false">B23*G16</f>
        <v>0.1274</v>
      </c>
      <c r="H23" s="21" t="n">
        <f aca="false">H22</f>
        <v>0.26375</v>
      </c>
      <c r="I23" s="22" t="n">
        <f aca="false">I22</f>
        <v>0.0052</v>
      </c>
      <c r="K23" s="12"/>
    </row>
    <row r="24" customFormat="false" ht="12.8" hidden="false" customHeight="false" outlineLevel="0" collapsed="false">
      <c r="A24" s="0" t="s">
        <v>32</v>
      </c>
      <c r="B24" s="23" t="n">
        <f aca="false">5/12</f>
        <v>0.416666666666667</v>
      </c>
      <c r="C24" s="19" t="n">
        <v>0</v>
      </c>
      <c r="D24" s="20" t="n">
        <f aca="false">C24*G24</f>
        <v>0</v>
      </c>
      <c r="E24" s="20" t="n">
        <f aca="false">D24*H24</f>
        <v>0</v>
      </c>
      <c r="F24" s="24" t="n">
        <f aca="false">B24*F16</f>
        <v>0.151666666666667</v>
      </c>
      <c r="G24" s="5" t="n">
        <f aca="false">B24*G16</f>
        <v>0.106166666666667</v>
      </c>
      <c r="H24" s="21" t="n">
        <f aca="false">H23</f>
        <v>0.26375</v>
      </c>
      <c r="I24" s="22" t="n">
        <f aca="false">I23</f>
        <v>0.0052</v>
      </c>
      <c r="K24" s="12"/>
    </row>
    <row r="25" customFormat="false" ht="12.8" hidden="false" customHeight="false" outlineLevel="0" collapsed="false">
      <c r="A25" s="0" t="s">
        <v>33</v>
      </c>
      <c r="B25" s="23" t="n">
        <f aca="false">4/12</f>
        <v>0.333333333333333</v>
      </c>
      <c r="C25" s="19" t="n">
        <v>0</v>
      </c>
      <c r="D25" s="20" t="n">
        <f aca="false">C25*G25</f>
        <v>0</v>
      </c>
      <c r="E25" s="20" t="n">
        <f aca="false">D25*H25</f>
        <v>0</v>
      </c>
      <c r="F25" s="24" t="n">
        <f aca="false">B25*F16</f>
        <v>0.121333333333333</v>
      </c>
      <c r="G25" s="5" t="n">
        <f aca="false">B25*G16</f>
        <v>0.0849333333333332</v>
      </c>
      <c r="H25" s="21" t="n">
        <f aca="false">H24</f>
        <v>0.26375</v>
      </c>
      <c r="I25" s="22" t="n">
        <f aca="false">I24</f>
        <v>0.0052</v>
      </c>
      <c r="K25" s="12"/>
    </row>
    <row r="26" customFormat="false" ht="12.8" hidden="false" customHeight="false" outlineLevel="0" collapsed="false">
      <c r="A26" s="0" t="s">
        <v>34</v>
      </c>
      <c r="B26" s="23" t="n">
        <f aca="false">3/12</f>
        <v>0.25</v>
      </c>
      <c r="C26" s="19" t="n">
        <v>0</v>
      </c>
      <c r="D26" s="20" t="n">
        <f aca="false">C26*G26</f>
        <v>0</v>
      </c>
      <c r="E26" s="20" t="n">
        <f aca="false">D26*H26</f>
        <v>0</v>
      </c>
      <c r="F26" s="24" t="n">
        <f aca="false">B26*F16</f>
        <v>0.091</v>
      </c>
      <c r="G26" s="5" t="n">
        <f aca="false">B26*G16</f>
        <v>0.0637</v>
      </c>
      <c r="H26" s="21" t="n">
        <f aca="false">H25</f>
        <v>0.26375</v>
      </c>
      <c r="I26" s="22" t="n">
        <f aca="false">I25</f>
        <v>0.0052</v>
      </c>
      <c r="K26" s="12"/>
    </row>
    <row r="27" customFormat="false" ht="12.8" hidden="false" customHeight="false" outlineLevel="0" collapsed="false">
      <c r="A27" s="0" t="s">
        <v>35</v>
      </c>
      <c r="B27" s="23" t="n">
        <f aca="false">2/12</f>
        <v>0.166666666666667</v>
      </c>
      <c r="C27" s="19" t="n">
        <v>0</v>
      </c>
      <c r="D27" s="20" t="n">
        <f aca="false">C27*G27</f>
        <v>0</v>
      </c>
      <c r="E27" s="20" t="n">
        <f aca="false">D27*H27</f>
        <v>0</v>
      </c>
      <c r="F27" s="24" t="n">
        <f aca="false">B27*F16</f>
        <v>0.0606666666666668</v>
      </c>
      <c r="G27" s="5" t="n">
        <f aca="false">B27*G16</f>
        <v>0.0424666666666667</v>
      </c>
      <c r="H27" s="21" t="n">
        <f aca="false">H26</f>
        <v>0.26375</v>
      </c>
      <c r="I27" s="22" t="n">
        <f aca="false">I26</f>
        <v>0.0052</v>
      </c>
      <c r="K27" s="12"/>
    </row>
    <row r="28" customFormat="false" ht="12.8" hidden="false" customHeight="false" outlineLevel="0" collapsed="false">
      <c r="A28" s="0" t="s">
        <v>36</v>
      </c>
      <c r="B28" s="23" t="n">
        <f aca="false">1/12</f>
        <v>0.0833333333333333</v>
      </c>
      <c r="C28" s="19" t="n">
        <v>0</v>
      </c>
      <c r="D28" s="20" t="n">
        <f aca="false">C28*G28</f>
        <v>0</v>
      </c>
      <c r="E28" s="20" t="n">
        <f aca="false">D28*H28</f>
        <v>0</v>
      </c>
      <c r="F28" s="24" t="n">
        <f aca="false">B28*F16</f>
        <v>0.0303333333333333</v>
      </c>
      <c r="G28" s="5" t="n">
        <f aca="false">B28*G16</f>
        <v>0.0212333333333333</v>
      </c>
      <c r="H28" s="21" t="n">
        <f aca="false">H27</f>
        <v>0.26375</v>
      </c>
      <c r="I28" s="22" t="n">
        <f aca="false">I27</f>
        <v>0.0052</v>
      </c>
      <c r="K28" s="12"/>
    </row>
    <row r="29" customFormat="false" ht="12.8" hidden="false" customHeight="false" outlineLevel="0" collapsed="false">
      <c r="A29" s="1" t="s">
        <v>37</v>
      </c>
      <c r="C29" s="0" t="n">
        <f aca="false">SUM(C16:C28)</f>
        <v>50</v>
      </c>
      <c r="D29" s="25" t="n">
        <f aca="false">SUM(D16:D28)</f>
        <v>12.74</v>
      </c>
      <c r="E29" s="25" t="n">
        <f aca="false">SUM(E16:E28)</f>
        <v>3.360175</v>
      </c>
      <c r="F29" s="26"/>
      <c r="G29" s="26"/>
      <c r="H29" s="26"/>
    </row>
  </sheetData>
  <mergeCells count="1">
    <mergeCell ref="A9:I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M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43" activeCellId="0" sqref="H43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26.25"/>
    <col collapsed="false" customWidth="true" hidden="false" outlineLevel="0" max="2" min="2" style="0" width="11.81"/>
    <col collapsed="false" customWidth="true" hidden="false" outlineLevel="0" max="3" min="3" style="0" width="7.54"/>
    <col collapsed="false" customWidth="true" hidden="false" outlineLevel="0" max="4" min="4" style="0" width="27.84"/>
    <col collapsed="false" customWidth="true" hidden="false" outlineLevel="0" max="5" min="5" style="0" width="21.44"/>
    <col collapsed="false" customWidth="true" hidden="false" outlineLevel="0" max="6" min="6" style="0" width="10.32"/>
    <col collapsed="false" customWidth="true" hidden="false" outlineLevel="0" max="7" min="7" style="0" width="8.52"/>
    <col collapsed="false" customWidth="true" hidden="false" outlineLevel="0" max="8" min="8" style="0" width="10.32"/>
    <col collapsed="false" customWidth="true" hidden="false" outlineLevel="0" max="9" min="9" style="0" width="9.48"/>
    <col collapsed="false" customWidth="true" hidden="false" outlineLevel="0" max="10" min="10" style="0" width="6.98"/>
    <col collapsed="false" customWidth="true" hidden="false" outlineLevel="0" max="11" min="11" style="0" width="7.54"/>
    <col collapsed="false" customWidth="true" hidden="false" outlineLevel="0" max="12" min="12" style="0" width="19.49"/>
    <col collapsed="false" customWidth="true" hidden="false" outlineLevel="0" max="13" min="13" style="0" width="21.44"/>
    <col collapsed="false" customWidth="true" hidden="false" outlineLevel="0" max="14" min="14" style="0" width="11.16"/>
    <col collapsed="false" customWidth="true" hidden="false" outlineLevel="0" max="15" min="15" style="0" width="8.52"/>
    <col collapsed="false" customWidth="true" hidden="false" outlineLevel="0" max="16" min="16" style="0" width="10.32"/>
    <col collapsed="false" customWidth="true" hidden="false" outlineLevel="0" max="17" min="17" style="0" width="9.48"/>
    <col collapsed="false" customWidth="true" hidden="false" outlineLevel="0" max="18" min="18" style="0" width="8.52"/>
    <col collapsed="false" customWidth="true" hidden="false" outlineLevel="0" max="19" min="19" style="0" width="7.54"/>
    <col collapsed="false" customWidth="true" hidden="false" outlineLevel="0" max="20" min="20" style="0" width="19.49"/>
    <col collapsed="false" customWidth="true" hidden="false" outlineLevel="0" max="21" min="21" style="0" width="21.44"/>
    <col collapsed="false" customWidth="true" hidden="false" outlineLevel="0" max="22" min="22" style="0" width="11.16"/>
    <col collapsed="false" customWidth="true" hidden="false" outlineLevel="0" max="23" min="23" style="0" width="8.52"/>
    <col collapsed="false" customWidth="true" hidden="false" outlineLevel="0" max="24" min="24" style="0" width="10.32"/>
    <col collapsed="false" customWidth="true" hidden="false" outlineLevel="0" max="25" min="25" style="0" width="9.48"/>
    <col collapsed="false" customWidth="true" hidden="false" outlineLevel="0" max="26" min="26" style="0" width="6.98"/>
    <col collapsed="false" customWidth="true" hidden="false" outlineLevel="0" max="27" min="27" style="0" width="7.54"/>
    <col collapsed="false" customWidth="true" hidden="false" outlineLevel="0" max="28" min="28" style="0" width="19.49"/>
    <col collapsed="false" customWidth="true" hidden="false" outlineLevel="0" max="29" min="29" style="0" width="21.44"/>
    <col collapsed="false" customWidth="true" hidden="false" outlineLevel="0" max="30" min="30" style="0" width="11.16"/>
    <col collapsed="false" customWidth="true" hidden="false" outlineLevel="0" max="31" min="31" style="0" width="8.52"/>
    <col collapsed="false" customWidth="true" hidden="false" outlineLevel="0" max="32" min="32" style="0" width="10.32"/>
    <col collapsed="false" customWidth="true" hidden="false" outlineLevel="0" max="33" min="33" style="0" width="9.48"/>
    <col collapsed="false" customWidth="true" hidden="false" outlineLevel="0" max="34" min="34" style="0" width="8.52"/>
    <col collapsed="false" customWidth="true" hidden="false" outlineLevel="0" max="35" min="35" style="0" width="7.54"/>
    <col collapsed="false" customWidth="true" hidden="false" outlineLevel="0" max="36" min="36" style="0" width="19.49"/>
    <col collapsed="false" customWidth="true" hidden="false" outlineLevel="0" max="37" min="37" style="0" width="21.44"/>
    <col collapsed="false" customWidth="true" hidden="false" outlineLevel="0" max="38" min="38" style="0" width="11.16"/>
    <col collapsed="false" customWidth="true" hidden="false" outlineLevel="0" max="39" min="39" style="0" width="8.52"/>
    <col collapsed="false" customWidth="true" hidden="false" outlineLevel="0" max="40" min="40" style="0" width="10.32"/>
    <col collapsed="false" customWidth="true" hidden="false" outlineLevel="0" max="41" min="41" style="0" width="9.48"/>
    <col collapsed="false" customWidth="true" hidden="false" outlineLevel="0" max="42" min="42" style="0" width="8.52"/>
    <col collapsed="false" customWidth="true" hidden="false" outlineLevel="0" max="43" min="43" style="0" width="7.54"/>
    <col collapsed="false" customWidth="true" hidden="false" outlineLevel="0" max="44" min="44" style="0" width="19.49"/>
    <col collapsed="false" customWidth="true" hidden="false" outlineLevel="0" max="45" min="45" style="0" width="21.44"/>
    <col collapsed="false" customWidth="true" hidden="false" outlineLevel="0" max="49" min="46" style="0" width="11.52"/>
    <col collapsed="false" customWidth="true" hidden="false" outlineLevel="0" max="50" min="50" style="0" width="8.52"/>
    <col collapsed="false" customWidth="true" hidden="false" outlineLevel="0" max="51" min="51" style="0" width="7.54"/>
    <col collapsed="false" customWidth="true" hidden="false" outlineLevel="0" max="52" min="52" style="0" width="19.49"/>
    <col collapsed="false" customWidth="true" hidden="false" outlineLevel="0" max="53" min="53" style="0" width="21.44"/>
    <col collapsed="false" customWidth="true" hidden="false" outlineLevel="0" max="57" min="54" style="0" width="11.52"/>
    <col collapsed="false" customWidth="true" hidden="false" outlineLevel="0" max="58" min="58" style="0" width="8.52"/>
    <col collapsed="false" customWidth="true" hidden="false" outlineLevel="0" max="59" min="59" style="0" width="7.54"/>
    <col collapsed="false" customWidth="true" hidden="false" outlineLevel="0" max="60" min="60" style="0" width="19.49"/>
    <col collapsed="false" customWidth="true" hidden="false" outlineLevel="0" max="61" min="61" style="0" width="21.44"/>
    <col collapsed="false" customWidth="true" hidden="false" outlineLevel="0" max="62" min="62" style="0" width="11.16"/>
    <col collapsed="false" customWidth="true" hidden="false" outlineLevel="0" max="63" min="63" style="0" width="8.52"/>
    <col collapsed="false" customWidth="true" hidden="false" outlineLevel="0" max="64" min="64" style="0" width="10.32"/>
    <col collapsed="false" customWidth="true" hidden="false" outlineLevel="0" max="65" min="65" style="0" width="9.48"/>
  </cols>
  <sheetData>
    <row r="1" customFormat="false" ht="12.8" hidden="false" customHeight="false" outlineLevel="0" collapsed="false">
      <c r="A1" s="1" t="s">
        <v>38</v>
      </c>
    </row>
    <row r="3" customFormat="false" ht="12.8" hidden="false" customHeight="false" outlineLevel="0" collapsed="false">
      <c r="A3" s="0" t="s">
        <v>1</v>
      </c>
      <c r="B3" s="2" t="n">
        <v>2019</v>
      </c>
      <c r="D3" s="0" t="s">
        <v>39</v>
      </c>
      <c r="E3" s="27" t="n">
        <v>111111</v>
      </c>
      <c r="F3" s="5"/>
      <c r="G3" s="5"/>
      <c r="H3" s="5"/>
      <c r="I3" s="5"/>
    </row>
    <row r="4" customFormat="false" ht="12.8" hidden="false" customHeight="false" outlineLevel="0" collapsed="false">
      <c r="A4" s="0" t="s">
        <v>3</v>
      </c>
      <c r="B4" s="6" t="n">
        <v>0.0052</v>
      </c>
      <c r="D4" s="3"/>
      <c r="E4" s="5"/>
      <c r="F4" s="5"/>
      <c r="G4" s="5"/>
      <c r="H4" s="5"/>
      <c r="I4" s="5"/>
    </row>
    <row r="5" customFormat="false" ht="12.8" hidden="false" customHeight="false" outlineLevel="0" collapsed="false">
      <c r="A5" s="0" t="s">
        <v>5</v>
      </c>
      <c r="B5" s="7" t="n">
        <v>0.26375</v>
      </c>
      <c r="E5" s="12"/>
      <c r="F5" s="5"/>
      <c r="G5" s="5"/>
      <c r="H5" s="5"/>
      <c r="I5" s="5"/>
    </row>
    <row r="6" customFormat="false" ht="12.8" hidden="false" customHeight="false" outlineLevel="0" collapsed="false">
      <c r="A6" s="0" t="s">
        <v>16</v>
      </c>
      <c r="B6" s="16" t="n">
        <v>0.3</v>
      </c>
      <c r="E6" s="28"/>
      <c r="F6" s="5"/>
      <c r="G6" s="5"/>
      <c r="H6" s="5"/>
      <c r="I6" s="5"/>
    </row>
    <row r="8" customFormat="false" ht="12.8" hidden="false" customHeight="false" outlineLevel="0" collapsed="false">
      <c r="A8" s="0" t="s">
        <v>10</v>
      </c>
      <c r="B8" s="11" t="n">
        <v>100</v>
      </c>
      <c r="D8" s="0" t="s">
        <v>11</v>
      </c>
      <c r="E8" s="12" t="n">
        <f aca="false">(B8*I16*0.7)</f>
        <v>0.364</v>
      </c>
      <c r="M8" s="29" t="n">
        <f aca="false">E8</f>
        <v>0.364</v>
      </c>
      <c r="U8" s="29" t="n">
        <f aca="false">M8</f>
        <v>0.364</v>
      </c>
      <c r="AC8" s="29" t="n">
        <f aca="false">U8</f>
        <v>0.364</v>
      </c>
      <c r="AK8" s="29" t="n">
        <f aca="false">AC8</f>
        <v>0.364</v>
      </c>
      <c r="AS8" s="29" t="n">
        <f aca="false">AK8</f>
        <v>0.364</v>
      </c>
      <c r="BA8" s="29" t="n">
        <f aca="false">AS8</f>
        <v>0.364</v>
      </c>
      <c r="BI8" s="29" t="n">
        <f aca="false">BA8</f>
        <v>0.364</v>
      </c>
    </row>
    <row r="9" customFormat="false" ht="12.8" hidden="false" customHeight="false" outlineLevel="0" collapsed="false">
      <c r="A9" s="0" t="s">
        <v>12</v>
      </c>
      <c r="B9" s="11" t="n">
        <v>110</v>
      </c>
      <c r="D9" s="0" t="s">
        <v>13</v>
      </c>
      <c r="E9" s="5" t="n">
        <f aca="false">B9-B8</f>
        <v>10</v>
      </c>
      <c r="M9" s="30" t="n">
        <f aca="false">E9</f>
        <v>10</v>
      </c>
      <c r="U9" s="30" t="n">
        <f aca="false">M9</f>
        <v>10</v>
      </c>
      <c r="AC9" s="30" t="n">
        <f aca="false">U9</f>
        <v>10</v>
      </c>
      <c r="AK9" s="30" t="n">
        <f aca="false">AC9</f>
        <v>10</v>
      </c>
      <c r="AS9" s="30" t="n">
        <f aca="false">AK9</f>
        <v>10</v>
      </c>
      <c r="BA9" s="30" t="n">
        <f aca="false">AS9</f>
        <v>10</v>
      </c>
      <c r="BI9" s="30" t="n">
        <f aca="false">BA9</f>
        <v>10</v>
      </c>
    </row>
    <row r="10" customFormat="false" ht="12.8" hidden="false" customHeight="false" outlineLevel="0" collapsed="false">
      <c r="A10" s="0" t="s">
        <v>14</v>
      </c>
      <c r="B10" s="11" t="n">
        <v>0</v>
      </c>
      <c r="D10" s="13" t="s">
        <v>15</v>
      </c>
      <c r="E10" s="14" t="n">
        <f aca="false">E9-E8</f>
        <v>9.636</v>
      </c>
      <c r="J10" s="30" t="n">
        <f aca="false">B10</f>
        <v>0</v>
      </c>
      <c r="L10" s="13"/>
      <c r="M10" s="30" t="n">
        <f aca="false">E10</f>
        <v>9.636</v>
      </c>
      <c r="R10" s="30" t="n">
        <f aca="false">J10</f>
        <v>0</v>
      </c>
      <c r="T10" s="13"/>
      <c r="U10" s="30" t="n">
        <f aca="false">M10</f>
        <v>9.636</v>
      </c>
      <c r="Z10" s="30" t="n">
        <f aca="false">R10</f>
        <v>0</v>
      </c>
      <c r="AB10" s="13"/>
      <c r="AC10" s="30" t="n">
        <f aca="false">U10</f>
        <v>9.636</v>
      </c>
      <c r="AH10" s="30" t="n">
        <f aca="false">Z10</f>
        <v>0</v>
      </c>
      <c r="AJ10" s="13"/>
      <c r="AK10" s="30" t="n">
        <f aca="false">AC10</f>
        <v>9.636</v>
      </c>
      <c r="AP10" s="30" t="n">
        <f aca="false">AH10</f>
        <v>0</v>
      </c>
      <c r="AR10" s="13"/>
      <c r="AS10" s="30" t="n">
        <f aca="false">AK10</f>
        <v>9.636</v>
      </c>
      <c r="AX10" s="30" t="n">
        <f aca="false">AP10</f>
        <v>0</v>
      </c>
      <c r="AZ10" s="13"/>
      <c r="BA10" s="30" t="n">
        <f aca="false">AS10</f>
        <v>9.636</v>
      </c>
      <c r="BF10" s="30" t="n">
        <f aca="false">AX10</f>
        <v>0</v>
      </c>
      <c r="BH10" s="13"/>
      <c r="BI10" s="30" t="n">
        <f aca="false">BA10</f>
        <v>9.636</v>
      </c>
    </row>
    <row r="11" customFormat="false" ht="12.8" hidden="false" customHeight="false" outlineLevel="0" collapsed="false">
      <c r="A11" s="0" t="s">
        <v>16</v>
      </c>
      <c r="B11" s="16" t="n">
        <v>0.3</v>
      </c>
      <c r="D11" s="0" t="s">
        <v>17</v>
      </c>
      <c r="E11" s="17" t="str">
        <f aca="false">IF(F16&gt;0,"ja","nein")</f>
        <v>ja</v>
      </c>
      <c r="J11" s="31" t="n">
        <f aca="false">B11</f>
        <v>0.3</v>
      </c>
      <c r="R11" s="31" t="n">
        <f aca="false">J11</f>
        <v>0.3</v>
      </c>
      <c r="Z11" s="31" t="n">
        <f aca="false">R11</f>
        <v>0.3</v>
      </c>
      <c r="AH11" s="31" t="n">
        <f aca="false">Z11</f>
        <v>0.3</v>
      </c>
      <c r="AP11" s="31" t="n">
        <f aca="false">AH11</f>
        <v>0.3</v>
      </c>
      <c r="AX11" s="31" t="n">
        <f aca="false">AP11</f>
        <v>0.3</v>
      </c>
      <c r="BF11" s="31" t="n">
        <f aca="false">AX11</f>
        <v>0.3</v>
      </c>
    </row>
    <row r="14" s="1" customFormat="true" ht="12.8" hidden="false" customHeight="false" outlineLevel="0" collapsed="false">
      <c r="A14" s="0"/>
      <c r="B14" s="10" t="s">
        <v>40</v>
      </c>
      <c r="C14" s="10"/>
      <c r="D14" s="10"/>
      <c r="E14" s="10"/>
      <c r="F14" s="10"/>
      <c r="G14" s="10"/>
      <c r="H14" s="10"/>
      <c r="I14" s="10"/>
      <c r="J14" s="32" t="s">
        <v>41</v>
      </c>
      <c r="K14" s="32"/>
      <c r="L14" s="32"/>
      <c r="M14" s="32"/>
      <c r="N14" s="32"/>
      <c r="O14" s="32"/>
      <c r="P14" s="32"/>
      <c r="Q14" s="32"/>
      <c r="R14" s="33" t="s">
        <v>42</v>
      </c>
      <c r="S14" s="33"/>
      <c r="T14" s="33"/>
      <c r="U14" s="33"/>
      <c r="V14" s="33"/>
      <c r="W14" s="33"/>
      <c r="X14" s="33"/>
      <c r="Y14" s="33"/>
      <c r="Z14" s="34" t="s">
        <v>43</v>
      </c>
      <c r="AA14" s="34"/>
      <c r="AB14" s="34"/>
      <c r="AC14" s="34"/>
      <c r="AD14" s="34"/>
      <c r="AE14" s="34"/>
      <c r="AF14" s="34"/>
      <c r="AG14" s="34"/>
      <c r="AH14" s="35" t="s">
        <v>44</v>
      </c>
      <c r="AI14" s="35"/>
      <c r="AJ14" s="35"/>
      <c r="AK14" s="35"/>
      <c r="AL14" s="35"/>
      <c r="AM14" s="35"/>
      <c r="AN14" s="35"/>
      <c r="AO14" s="35"/>
      <c r="AP14" s="36" t="s">
        <v>45</v>
      </c>
      <c r="AQ14" s="36"/>
      <c r="AR14" s="36"/>
      <c r="AS14" s="36"/>
      <c r="AT14" s="36"/>
      <c r="AU14" s="36"/>
      <c r="AV14" s="36"/>
      <c r="AW14" s="36"/>
      <c r="AX14" s="37" t="s">
        <v>46</v>
      </c>
      <c r="AY14" s="37"/>
      <c r="AZ14" s="37"/>
      <c r="BA14" s="37"/>
      <c r="BB14" s="37"/>
      <c r="BC14" s="37"/>
      <c r="BD14" s="37"/>
      <c r="BE14" s="37"/>
      <c r="BF14" s="38" t="s">
        <v>47</v>
      </c>
      <c r="BG14" s="38"/>
      <c r="BH14" s="38"/>
      <c r="BI14" s="38"/>
      <c r="BJ14" s="38"/>
      <c r="BK14" s="38"/>
      <c r="BL14" s="38"/>
      <c r="BM14" s="38"/>
    </row>
    <row r="15" s="1" customFormat="true" ht="12.8" hidden="false" customHeight="false" outlineLevel="0" collapsed="false">
      <c r="A15" s="0"/>
      <c r="B15" s="3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23</v>
      </c>
      <c r="H15" s="3" t="s">
        <v>5</v>
      </c>
      <c r="I15" s="3" t="s">
        <v>3</v>
      </c>
      <c r="J15" s="3" t="s">
        <v>18</v>
      </c>
      <c r="K15" s="1" t="s">
        <v>19</v>
      </c>
      <c r="L15" s="1" t="s">
        <v>20</v>
      </c>
      <c r="M15" s="1" t="s">
        <v>21</v>
      </c>
      <c r="N15" s="1" t="s">
        <v>22</v>
      </c>
      <c r="O15" s="1" t="s">
        <v>23</v>
      </c>
      <c r="P15" s="3" t="s">
        <v>5</v>
      </c>
      <c r="Q15" s="3" t="s">
        <v>3</v>
      </c>
      <c r="R15" s="3" t="s">
        <v>18</v>
      </c>
      <c r="S15" s="1" t="s">
        <v>19</v>
      </c>
      <c r="T15" s="1" t="s">
        <v>20</v>
      </c>
      <c r="U15" s="1" t="s">
        <v>21</v>
      </c>
      <c r="V15" s="1" t="s">
        <v>22</v>
      </c>
      <c r="W15" s="1" t="s">
        <v>23</v>
      </c>
      <c r="X15" s="3" t="s">
        <v>5</v>
      </c>
      <c r="Y15" s="3" t="s">
        <v>3</v>
      </c>
      <c r="Z15" s="3" t="s">
        <v>18</v>
      </c>
      <c r="AA15" s="1" t="s">
        <v>19</v>
      </c>
      <c r="AB15" s="1" t="s">
        <v>20</v>
      </c>
      <c r="AC15" s="1" t="s">
        <v>21</v>
      </c>
      <c r="AD15" s="1" t="s">
        <v>22</v>
      </c>
      <c r="AE15" s="1" t="s">
        <v>23</v>
      </c>
      <c r="AF15" s="3" t="s">
        <v>5</v>
      </c>
      <c r="AG15" s="3" t="s">
        <v>3</v>
      </c>
      <c r="AH15" s="3" t="s">
        <v>18</v>
      </c>
      <c r="AI15" s="1" t="s">
        <v>19</v>
      </c>
      <c r="AJ15" s="1" t="s">
        <v>20</v>
      </c>
      <c r="AK15" s="1" t="s">
        <v>21</v>
      </c>
      <c r="AL15" s="1" t="s">
        <v>22</v>
      </c>
      <c r="AM15" s="1" t="s">
        <v>23</v>
      </c>
      <c r="AN15" s="3" t="s">
        <v>5</v>
      </c>
      <c r="AO15" s="3" t="s">
        <v>3</v>
      </c>
      <c r="AP15" s="3" t="s">
        <v>18</v>
      </c>
      <c r="AQ15" s="1" t="s">
        <v>19</v>
      </c>
      <c r="AR15" s="1" t="s">
        <v>20</v>
      </c>
      <c r="AS15" s="1" t="s">
        <v>21</v>
      </c>
      <c r="AT15" s="1" t="s">
        <v>22</v>
      </c>
      <c r="AU15" s="1" t="s">
        <v>23</v>
      </c>
      <c r="AV15" s="3" t="s">
        <v>5</v>
      </c>
      <c r="AW15" s="3" t="s">
        <v>3</v>
      </c>
      <c r="AX15" s="3" t="s">
        <v>18</v>
      </c>
      <c r="AY15" s="1" t="s">
        <v>19</v>
      </c>
      <c r="AZ15" s="1" t="s">
        <v>20</v>
      </c>
      <c r="BA15" s="1" t="s">
        <v>21</v>
      </c>
      <c r="BB15" s="1" t="s">
        <v>22</v>
      </c>
      <c r="BC15" s="1" t="s">
        <v>23</v>
      </c>
      <c r="BD15" s="3" t="s">
        <v>5</v>
      </c>
      <c r="BE15" s="3" t="s">
        <v>3</v>
      </c>
      <c r="BF15" s="3" t="s">
        <v>18</v>
      </c>
      <c r="BG15" s="1" t="s">
        <v>19</v>
      </c>
      <c r="BH15" s="1" t="s">
        <v>20</v>
      </c>
      <c r="BI15" s="1" t="s">
        <v>21</v>
      </c>
      <c r="BJ15" s="1" t="s">
        <v>22</v>
      </c>
      <c r="BK15" s="1" t="s">
        <v>23</v>
      </c>
      <c r="BL15" s="3" t="s">
        <v>5</v>
      </c>
      <c r="BM15" s="3" t="s">
        <v>3</v>
      </c>
    </row>
    <row r="16" customFormat="false" ht="12.8" hidden="false" customHeight="false" outlineLevel="0" collapsed="false">
      <c r="A16" s="1" t="s">
        <v>24</v>
      </c>
      <c r="B16" s="18" t="n">
        <v>1</v>
      </c>
      <c r="C16" s="19" t="n">
        <v>50</v>
      </c>
      <c r="D16" s="20" t="n">
        <f aca="false">C16*G16</f>
        <v>12.74</v>
      </c>
      <c r="E16" s="20" t="n">
        <f aca="false">D16*H16</f>
        <v>3.360175</v>
      </c>
      <c r="F16" s="15" t="n">
        <f aca="false">ROUND((IF(E10&gt;0, E8, E9))-B10,10)</f>
        <v>0.364</v>
      </c>
      <c r="G16" s="5" t="n">
        <f aca="false">IF(F16&gt;0,F16*(1-B11),0)</f>
        <v>0.2548</v>
      </c>
      <c r="H16" s="21" t="n">
        <f aca="false">B5</f>
        <v>0.26375</v>
      </c>
      <c r="I16" s="22" t="n">
        <f aca="false">B4</f>
        <v>0.0052</v>
      </c>
      <c r="J16" s="18" t="n">
        <v>1</v>
      </c>
      <c r="K16" s="39" t="n">
        <v>0</v>
      </c>
      <c r="L16" s="20" t="n">
        <f aca="false">K16*O16</f>
        <v>0</v>
      </c>
      <c r="M16" s="20" t="n">
        <f aca="false">L16*P16</f>
        <v>0</v>
      </c>
      <c r="N16" s="15" t="n">
        <f aca="false">ROUND((IF(M10&gt;0, M8, M9))-J10,10)</f>
        <v>0.364</v>
      </c>
      <c r="O16" s="5" t="n">
        <f aca="false">IF(N16&gt;0,N16*(1-J11),0)</f>
        <v>0.2548</v>
      </c>
      <c r="P16" s="21" t="n">
        <f aca="false">H16</f>
        <v>0.26375</v>
      </c>
      <c r="Q16" s="22" t="n">
        <f aca="false">I16</f>
        <v>0.0052</v>
      </c>
      <c r="R16" s="18" t="n">
        <v>1</v>
      </c>
      <c r="S16" s="40" t="n">
        <v>0</v>
      </c>
      <c r="T16" s="20" t="n">
        <f aca="false">S16*W16</f>
        <v>0</v>
      </c>
      <c r="U16" s="20" t="n">
        <f aca="false">T16*X16</f>
        <v>0</v>
      </c>
      <c r="V16" s="15" t="n">
        <f aca="false">ROUND((IF(U10&gt;0, U8, U9))-R10,10)</f>
        <v>0.364</v>
      </c>
      <c r="W16" s="5" t="n">
        <f aca="false">IF(V16&gt;0,V16*(1-R11),0)</f>
        <v>0.2548</v>
      </c>
      <c r="X16" s="21" t="n">
        <f aca="false">P16</f>
        <v>0.26375</v>
      </c>
      <c r="Y16" s="22" t="n">
        <f aca="false">Q16</f>
        <v>0.0052</v>
      </c>
      <c r="Z16" s="18" t="n">
        <v>1</v>
      </c>
      <c r="AA16" s="41" t="n">
        <v>0</v>
      </c>
      <c r="AB16" s="20" t="n">
        <f aca="false">AA16*AE16</f>
        <v>0</v>
      </c>
      <c r="AC16" s="20" t="n">
        <f aca="false">AB16*AF16</f>
        <v>0</v>
      </c>
      <c r="AD16" s="15" t="n">
        <f aca="false">ROUND((IF(AC10&gt;0, AC8, AC9))-Z10,10)</f>
        <v>0.364</v>
      </c>
      <c r="AE16" s="5" t="n">
        <f aca="false">IF(AD16&gt;0,AD16*(1-Z11),0)</f>
        <v>0.2548</v>
      </c>
      <c r="AF16" s="21" t="n">
        <f aca="false">X16</f>
        <v>0.26375</v>
      </c>
      <c r="AG16" s="22" t="n">
        <f aca="false">Y16</f>
        <v>0.0052</v>
      </c>
      <c r="AH16" s="18" t="n">
        <v>1</v>
      </c>
      <c r="AI16" s="42" t="n">
        <v>0</v>
      </c>
      <c r="AJ16" s="20" t="n">
        <f aca="false">AI16*AM16</f>
        <v>0</v>
      </c>
      <c r="AK16" s="20" t="n">
        <f aca="false">AJ16*AN16</f>
        <v>0</v>
      </c>
      <c r="AL16" s="15" t="n">
        <f aca="false">ROUND((IF(AK10&gt;0, AK8, AK9))-AH10,10)</f>
        <v>0.364</v>
      </c>
      <c r="AM16" s="5" t="n">
        <f aca="false">IF(AL16&gt;0,AL16*(1-AH11),0)</f>
        <v>0.2548</v>
      </c>
      <c r="AN16" s="21" t="n">
        <f aca="false">AF16</f>
        <v>0.26375</v>
      </c>
      <c r="AO16" s="22" t="n">
        <f aca="false">AG16</f>
        <v>0.0052</v>
      </c>
      <c r="AP16" s="18" t="n">
        <v>1</v>
      </c>
      <c r="AQ16" s="43" t="n">
        <v>0</v>
      </c>
      <c r="AR16" s="20" t="n">
        <f aca="false">AQ16*AU16</f>
        <v>0</v>
      </c>
      <c r="AS16" s="20" t="n">
        <f aca="false">AR16*AV16</f>
        <v>0</v>
      </c>
      <c r="AT16" s="15" t="n">
        <f aca="false">ROUND((IF(AS10&gt;0, AS8, AS9))-AP10,10)</f>
        <v>0.364</v>
      </c>
      <c r="AU16" s="5" t="n">
        <f aca="false">IF(AT16&gt;0,AT16*(1-AP11),0)</f>
        <v>0.2548</v>
      </c>
      <c r="AV16" s="21" t="n">
        <f aca="false">AN16</f>
        <v>0.26375</v>
      </c>
      <c r="AW16" s="22" t="n">
        <f aca="false">AO16</f>
        <v>0.0052</v>
      </c>
      <c r="AX16" s="18" t="n">
        <v>1</v>
      </c>
      <c r="AY16" s="44" t="n">
        <v>0</v>
      </c>
      <c r="AZ16" s="20" t="n">
        <f aca="false">AY16*BC16</f>
        <v>0</v>
      </c>
      <c r="BA16" s="20" t="n">
        <f aca="false">AZ16*BD16</f>
        <v>0</v>
      </c>
      <c r="BB16" s="15" t="n">
        <f aca="false">ROUND((IF(BA10&gt;0, BA8, BA9))-AX10,10)</f>
        <v>0.364</v>
      </c>
      <c r="BC16" s="5" t="n">
        <f aca="false">IF(BB16&gt;0,BB16*(1-AX11),0)</f>
        <v>0.2548</v>
      </c>
      <c r="BD16" s="21" t="n">
        <f aca="false">AV16</f>
        <v>0.26375</v>
      </c>
      <c r="BE16" s="22" t="n">
        <f aca="false">AW16</f>
        <v>0.0052</v>
      </c>
      <c r="BF16" s="18" t="n">
        <v>1</v>
      </c>
      <c r="BG16" s="45" t="n">
        <v>0</v>
      </c>
      <c r="BH16" s="20" t="n">
        <f aca="false">BG16*BK16</f>
        <v>0</v>
      </c>
      <c r="BI16" s="20" t="n">
        <f aca="false">BH16*BL16</f>
        <v>0</v>
      </c>
      <c r="BJ16" s="15" t="n">
        <f aca="false">ROUND((IF(BI10&gt;0, BI8, BI9))-BF10,10)</f>
        <v>0.364</v>
      </c>
      <c r="BK16" s="5" t="n">
        <f aca="false">IF(BJ16&gt;0,BJ16*(1-BF11),0)</f>
        <v>0.2548</v>
      </c>
      <c r="BL16" s="21" t="n">
        <f aca="false">BD16</f>
        <v>0.26375</v>
      </c>
      <c r="BM16" s="22" t="n">
        <f aca="false">BE16</f>
        <v>0.0052</v>
      </c>
    </row>
    <row r="17" customFormat="false" ht="12.8" hidden="false" customHeight="false" outlineLevel="0" collapsed="false">
      <c r="A17" s="3" t="s">
        <v>25</v>
      </c>
      <c r="B17" s="23" t="n">
        <f aca="false">12/12</f>
        <v>1</v>
      </c>
      <c r="C17" s="19" t="n">
        <v>0</v>
      </c>
      <c r="D17" s="20" t="n">
        <f aca="false">C17*G17</f>
        <v>0</v>
      </c>
      <c r="E17" s="20" t="n">
        <f aca="false">D17*H17</f>
        <v>0</v>
      </c>
      <c r="F17" s="24" t="n">
        <f aca="false">B17*F16</f>
        <v>0.364</v>
      </c>
      <c r="G17" s="5" t="n">
        <f aca="false">B17*G16</f>
        <v>0.2548</v>
      </c>
      <c r="H17" s="21" t="n">
        <f aca="false">H16</f>
        <v>0.26375</v>
      </c>
      <c r="I17" s="22" t="n">
        <f aca="false">I16</f>
        <v>0.0052</v>
      </c>
      <c r="J17" s="23" t="n">
        <f aca="false">12/12</f>
        <v>1</v>
      </c>
      <c r="K17" s="39" t="n">
        <v>0</v>
      </c>
      <c r="L17" s="20" t="n">
        <f aca="false">K17*O17</f>
        <v>0</v>
      </c>
      <c r="M17" s="20" t="n">
        <f aca="false">L17*P17</f>
        <v>0</v>
      </c>
      <c r="N17" s="24" t="n">
        <f aca="false">J17*N16</f>
        <v>0.364</v>
      </c>
      <c r="O17" s="5" t="n">
        <f aca="false">J17*O16</f>
        <v>0.2548</v>
      </c>
      <c r="P17" s="21" t="n">
        <f aca="false">P16</f>
        <v>0.26375</v>
      </c>
      <c r="Q17" s="22" t="n">
        <f aca="false">Q16</f>
        <v>0.0052</v>
      </c>
      <c r="R17" s="23" t="n">
        <f aca="false">12/12</f>
        <v>1</v>
      </c>
      <c r="S17" s="40" t="n">
        <v>0</v>
      </c>
      <c r="T17" s="20" t="n">
        <f aca="false">S17*W17</f>
        <v>0</v>
      </c>
      <c r="U17" s="20" t="n">
        <f aca="false">T17*X17</f>
        <v>0</v>
      </c>
      <c r="V17" s="24" t="n">
        <f aca="false">R17*V16</f>
        <v>0.364</v>
      </c>
      <c r="W17" s="5" t="n">
        <f aca="false">R17*W16</f>
        <v>0.2548</v>
      </c>
      <c r="X17" s="21" t="n">
        <f aca="false">X16</f>
        <v>0.26375</v>
      </c>
      <c r="Y17" s="22" t="n">
        <f aca="false">Y16</f>
        <v>0.0052</v>
      </c>
      <c r="Z17" s="23" t="n">
        <f aca="false">12/12</f>
        <v>1</v>
      </c>
      <c r="AA17" s="41" t="n">
        <v>0</v>
      </c>
      <c r="AB17" s="20" t="n">
        <f aca="false">AA17*AE17</f>
        <v>0</v>
      </c>
      <c r="AC17" s="20" t="n">
        <f aca="false">AB17*AF17</f>
        <v>0</v>
      </c>
      <c r="AD17" s="24" t="n">
        <f aca="false">Z17*AD16</f>
        <v>0.364</v>
      </c>
      <c r="AE17" s="5" t="n">
        <f aca="false">Z17*AE16</f>
        <v>0.2548</v>
      </c>
      <c r="AF17" s="21" t="n">
        <f aca="false">AF16</f>
        <v>0.26375</v>
      </c>
      <c r="AG17" s="22" t="n">
        <f aca="false">AG16</f>
        <v>0.0052</v>
      </c>
      <c r="AH17" s="23" t="n">
        <f aca="false">12/12</f>
        <v>1</v>
      </c>
      <c r="AI17" s="42" t="n">
        <v>0</v>
      </c>
      <c r="AJ17" s="20" t="n">
        <f aca="false">AI17*AM17</f>
        <v>0</v>
      </c>
      <c r="AK17" s="20" t="n">
        <f aca="false">AJ17*AN17</f>
        <v>0</v>
      </c>
      <c r="AL17" s="24" t="n">
        <f aca="false">AH17*AL16</f>
        <v>0.364</v>
      </c>
      <c r="AM17" s="5" t="n">
        <f aca="false">AH17*AM16</f>
        <v>0.2548</v>
      </c>
      <c r="AN17" s="21" t="n">
        <f aca="false">AN16</f>
        <v>0.26375</v>
      </c>
      <c r="AO17" s="22" t="n">
        <f aca="false">AO16</f>
        <v>0.0052</v>
      </c>
      <c r="AP17" s="23" t="n">
        <f aca="false">12/12</f>
        <v>1</v>
      </c>
      <c r="AQ17" s="43" t="n">
        <v>0</v>
      </c>
      <c r="AR17" s="20" t="n">
        <f aca="false">AQ17*AU17</f>
        <v>0</v>
      </c>
      <c r="AS17" s="20" t="n">
        <f aca="false">AR17*AV17</f>
        <v>0</v>
      </c>
      <c r="AT17" s="24" t="n">
        <f aca="false">AP17*AT16</f>
        <v>0.364</v>
      </c>
      <c r="AU17" s="5" t="n">
        <f aca="false">AP17*AU16</f>
        <v>0.2548</v>
      </c>
      <c r="AV17" s="21" t="n">
        <f aca="false">AV16</f>
        <v>0.26375</v>
      </c>
      <c r="AW17" s="22" t="n">
        <f aca="false">AW16</f>
        <v>0.0052</v>
      </c>
      <c r="AX17" s="23" t="n">
        <f aca="false">12/12</f>
        <v>1</v>
      </c>
      <c r="AY17" s="44" t="n">
        <v>0</v>
      </c>
      <c r="AZ17" s="20" t="n">
        <f aca="false">AY17*BC17</f>
        <v>0</v>
      </c>
      <c r="BA17" s="20" t="n">
        <f aca="false">AZ17*BD17</f>
        <v>0</v>
      </c>
      <c r="BB17" s="24" t="n">
        <f aca="false">AX17*BB16</f>
        <v>0.364</v>
      </c>
      <c r="BC17" s="5" t="n">
        <f aca="false">AX17*BC16</f>
        <v>0.2548</v>
      </c>
      <c r="BD17" s="21" t="n">
        <f aca="false">BD16</f>
        <v>0.26375</v>
      </c>
      <c r="BE17" s="22" t="n">
        <f aca="false">BE16</f>
        <v>0.0052</v>
      </c>
      <c r="BF17" s="23" t="n">
        <f aca="false">12/12</f>
        <v>1</v>
      </c>
      <c r="BG17" s="45" t="n">
        <v>0</v>
      </c>
      <c r="BH17" s="20" t="n">
        <f aca="false">BG17*BK17</f>
        <v>0</v>
      </c>
      <c r="BI17" s="20" t="n">
        <f aca="false">BH17*BL17</f>
        <v>0</v>
      </c>
      <c r="BJ17" s="24" t="n">
        <f aca="false">BF17*BJ16</f>
        <v>0.364</v>
      </c>
      <c r="BK17" s="5" t="n">
        <f aca="false">BF17*BK16</f>
        <v>0.2548</v>
      </c>
      <c r="BL17" s="21" t="n">
        <f aca="false">BL16</f>
        <v>0.26375</v>
      </c>
      <c r="BM17" s="22" t="n">
        <f aca="false">BM16</f>
        <v>0.0052</v>
      </c>
    </row>
    <row r="18" customFormat="false" ht="12.8" hidden="false" customHeight="false" outlineLevel="0" collapsed="false">
      <c r="A18" s="3" t="s">
        <v>26</v>
      </c>
      <c r="B18" s="23" t="n">
        <f aca="false">11/12</f>
        <v>0.916666666666667</v>
      </c>
      <c r="C18" s="19" t="n">
        <v>0</v>
      </c>
      <c r="D18" s="20" t="n">
        <f aca="false">C18*G18</f>
        <v>0</v>
      </c>
      <c r="E18" s="20" t="n">
        <f aca="false">D18*H18</f>
        <v>0</v>
      </c>
      <c r="F18" s="24" t="n">
        <f aca="false">B18*F16</f>
        <v>0.333666666666667</v>
      </c>
      <c r="G18" s="5" t="n">
        <f aca="false">B18*G16</f>
        <v>0.233566666666667</v>
      </c>
      <c r="H18" s="21" t="n">
        <f aca="false">H17</f>
        <v>0.26375</v>
      </c>
      <c r="I18" s="22" t="n">
        <f aca="false">I17</f>
        <v>0.0052</v>
      </c>
      <c r="J18" s="23" t="n">
        <f aca="false">11/12</f>
        <v>0.916666666666667</v>
      </c>
      <c r="K18" s="39" t="n">
        <v>0</v>
      </c>
      <c r="L18" s="20" t="n">
        <f aca="false">K18*O18</f>
        <v>0</v>
      </c>
      <c r="M18" s="20" t="n">
        <f aca="false">L18*P18</f>
        <v>0</v>
      </c>
      <c r="N18" s="24" t="n">
        <f aca="false">J18*N16</f>
        <v>0.333666666666667</v>
      </c>
      <c r="O18" s="5" t="n">
        <f aca="false">J18*O16</f>
        <v>0.233566666666667</v>
      </c>
      <c r="P18" s="21" t="n">
        <f aca="false">P17</f>
        <v>0.26375</v>
      </c>
      <c r="Q18" s="22" t="n">
        <f aca="false">Q17</f>
        <v>0.0052</v>
      </c>
      <c r="R18" s="23" t="n">
        <f aca="false">11/12</f>
        <v>0.916666666666667</v>
      </c>
      <c r="S18" s="40" t="n">
        <v>0</v>
      </c>
      <c r="T18" s="20" t="n">
        <f aca="false">S18*W18</f>
        <v>0</v>
      </c>
      <c r="U18" s="20" t="n">
        <f aca="false">T18*X18</f>
        <v>0</v>
      </c>
      <c r="V18" s="24" t="n">
        <f aca="false">R18*V16</f>
        <v>0.333666666666667</v>
      </c>
      <c r="W18" s="5" t="n">
        <f aca="false">R18*W16</f>
        <v>0.233566666666667</v>
      </c>
      <c r="X18" s="21" t="n">
        <f aca="false">X17</f>
        <v>0.26375</v>
      </c>
      <c r="Y18" s="22" t="n">
        <f aca="false">Y17</f>
        <v>0.0052</v>
      </c>
      <c r="Z18" s="23" t="n">
        <f aca="false">11/12</f>
        <v>0.916666666666667</v>
      </c>
      <c r="AA18" s="41" t="n">
        <v>0</v>
      </c>
      <c r="AB18" s="20" t="n">
        <f aca="false">AA18*AE18</f>
        <v>0</v>
      </c>
      <c r="AC18" s="20" t="n">
        <f aca="false">AB18*AF18</f>
        <v>0</v>
      </c>
      <c r="AD18" s="24" t="n">
        <f aca="false">Z18*AD16</f>
        <v>0.333666666666667</v>
      </c>
      <c r="AE18" s="5" t="n">
        <f aca="false">Z18*AE16</f>
        <v>0.233566666666667</v>
      </c>
      <c r="AF18" s="21" t="n">
        <f aca="false">AF17</f>
        <v>0.26375</v>
      </c>
      <c r="AG18" s="22" t="n">
        <f aca="false">AG17</f>
        <v>0.0052</v>
      </c>
      <c r="AH18" s="23" t="n">
        <f aca="false">11/12</f>
        <v>0.916666666666667</v>
      </c>
      <c r="AI18" s="42" t="n">
        <v>0</v>
      </c>
      <c r="AJ18" s="20" t="n">
        <f aca="false">AI18*AM18</f>
        <v>0</v>
      </c>
      <c r="AK18" s="20" t="n">
        <f aca="false">AJ18*AN18</f>
        <v>0</v>
      </c>
      <c r="AL18" s="24" t="n">
        <f aca="false">AH18*AL16</f>
        <v>0.333666666666667</v>
      </c>
      <c r="AM18" s="5" t="n">
        <f aca="false">AH18*AM16</f>
        <v>0.233566666666667</v>
      </c>
      <c r="AN18" s="21" t="n">
        <f aca="false">AN17</f>
        <v>0.26375</v>
      </c>
      <c r="AO18" s="22" t="n">
        <f aca="false">AO17</f>
        <v>0.0052</v>
      </c>
      <c r="AP18" s="23" t="n">
        <f aca="false">11/12</f>
        <v>0.916666666666667</v>
      </c>
      <c r="AQ18" s="43" t="n">
        <v>0</v>
      </c>
      <c r="AR18" s="20" t="n">
        <f aca="false">AQ18*AU18</f>
        <v>0</v>
      </c>
      <c r="AS18" s="20" t="n">
        <f aca="false">AR18*AV18</f>
        <v>0</v>
      </c>
      <c r="AT18" s="24" t="n">
        <f aca="false">AP18*AT16</f>
        <v>0.333666666666667</v>
      </c>
      <c r="AU18" s="5" t="n">
        <f aca="false">AP18*AU16</f>
        <v>0.233566666666667</v>
      </c>
      <c r="AV18" s="21" t="n">
        <f aca="false">AV17</f>
        <v>0.26375</v>
      </c>
      <c r="AW18" s="22" t="n">
        <f aca="false">AW17</f>
        <v>0.0052</v>
      </c>
      <c r="AX18" s="23" t="n">
        <f aca="false">11/12</f>
        <v>0.916666666666667</v>
      </c>
      <c r="AY18" s="44" t="n">
        <v>0</v>
      </c>
      <c r="AZ18" s="20" t="n">
        <f aca="false">AY18*BC18</f>
        <v>0</v>
      </c>
      <c r="BA18" s="20" t="n">
        <f aca="false">AZ18*BD18</f>
        <v>0</v>
      </c>
      <c r="BB18" s="24" t="n">
        <f aca="false">AX18*BB16</f>
        <v>0.333666666666667</v>
      </c>
      <c r="BC18" s="5" t="n">
        <f aca="false">AX18*BC16</f>
        <v>0.233566666666667</v>
      </c>
      <c r="BD18" s="21" t="n">
        <f aca="false">BD17</f>
        <v>0.26375</v>
      </c>
      <c r="BE18" s="22" t="n">
        <f aca="false">BE17</f>
        <v>0.0052</v>
      </c>
      <c r="BF18" s="23" t="n">
        <f aca="false">11/12</f>
        <v>0.916666666666667</v>
      </c>
      <c r="BG18" s="45" t="n">
        <v>0</v>
      </c>
      <c r="BH18" s="20" t="n">
        <f aca="false">BG18*BK18</f>
        <v>0</v>
      </c>
      <c r="BI18" s="20" t="n">
        <f aca="false">BH18*BL18</f>
        <v>0</v>
      </c>
      <c r="BJ18" s="24" t="n">
        <f aca="false">BF18*BJ16</f>
        <v>0.333666666666667</v>
      </c>
      <c r="BK18" s="5" t="n">
        <f aca="false">BF18*BK16</f>
        <v>0.233566666666667</v>
      </c>
      <c r="BL18" s="21" t="n">
        <f aca="false">BL17</f>
        <v>0.26375</v>
      </c>
      <c r="BM18" s="22" t="n">
        <f aca="false">BM17</f>
        <v>0.0052</v>
      </c>
    </row>
    <row r="19" customFormat="false" ht="12.8" hidden="false" customHeight="false" outlineLevel="0" collapsed="false">
      <c r="A19" s="0" t="s">
        <v>27</v>
      </c>
      <c r="B19" s="23" t="n">
        <f aca="false">10/12</f>
        <v>0.833333333333333</v>
      </c>
      <c r="C19" s="19" t="n">
        <v>0</v>
      </c>
      <c r="D19" s="20" t="n">
        <f aca="false">C19*G19</f>
        <v>0</v>
      </c>
      <c r="E19" s="20" t="n">
        <f aca="false">D19*H19</f>
        <v>0</v>
      </c>
      <c r="F19" s="24" t="n">
        <f aca="false">B19*F16</f>
        <v>0.303333333333333</v>
      </c>
      <c r="G19" s="5" t="n">
        <f aca="false">B19*G16</f>
        <v>0.212333333333333</v>
      </c>
      <c r="H19" s="21" t="n">
        <f aca="false">H18</f>
        <v>0.26375</v>
      </c>
      <c r="I19" s="22" t="n">
        <f aca="false">I18</f>
        <v>0.0052</v>
      </c>
      <c r="J19" s="23" t="n">
        <f aca="false">10/12</f>
        <v>0.833333333333333</v>
      </c>
      <c r="K19" s="39" t="n">
        <v>0</v>
      </c>
      <c r="L19" s="20" t="n">
        <f aca="false">K19*O19</f>
        <v>0</v>
      </c>
      <c r="M19" s="20" t="n">
        <f aca="false">L19*P19</f>
        <v>0</v>
      </c>
      <c r="N19" s="24" t="n">
        <f aca="false">J19*N16</f>
        <v>0.303333333333333</v>
      </c>
      <c r="O19" s="5" t="n">
        <f aca="false">J19*O16</f>
        <v>0.212333333333333</v>
      </c>
      <c r="P19" s="21" t="n">
        <f aca="false">P18</f>
        <v>0.26375</v>
      </c>
      <c r="Q19" s="22" t="n">
        <f aca="false">Q18</f>
        <v>0.0052</v>
      </c>
      <c r="R19" s="23" t="n">
        <f aca="false">10/12</f>
        <v>0.833333333333333</v>
      </c>
      <c r="S19" s="40" t="n">
        <v>0</v>
      </c>
      <c r="T19" s="20" t="n">
        <f aca="false">S19*W19</f>
        <v>0</v>
      </c>
      <c r="U19" s="20" t="n">
        <f aca="false">T19*X19</f>
        <v>0</v>
      </c>
      <c r="V19" s="24" t="n">
        <f aca="false">R19*V16</f>
        <v>0.303333333333333</v>
      </c>
      <c r="W19" s="5" t="n">
        <f aca="false">R19*W16</f>
        <v>0.212333333333333</v>
      </c>
      <c r="X19" s="21" t="n">
        <f aca="false">X18</f>
        <v>0.26375</v>
      </c>
      <c r="Y19" s="22" t="n">
        <f aca="false">Y18</f>
        <v>0.0052</v>
      </c>
      <c r="Z19" s="23" t="n">
        <f aca="false">10/12</f>
        <v>0.833333333333333</v>
      </c>
      <c r="AA19" s="41" t="n">
        <v>0</v>
      </c>
      <c r="AB19" s="20" t="n">
        <f aca="false">AA19*AE19</f>
        <v>0</v>
      </c>
      <c r="AC19" s="20" t="n">
        <f aca="false">AB19*AF19</f>
        <v>0</v>
      </c>
      <c r="AD19" s="24" t="n">
        <f aca="false">Z19*AD16</f>
        <v>0.303333333333333</v>
      </c>
      <c r="AE19" s="5" t="n">
        <f aca="false">Z19*AE16</f>
        <v>0.212333333333333</v>
      </c>
      <c r="AF19" s="21" t="n">
        <f aca="false">AF18</f>
        <v>0.26375</v>
      </c>
      <c r="AG19" s="22" t="n">
        <f aca="false">AG18</f>
        <v>0.0052</v>
      </c>
      <c r="AH19" s="23" t="n">
        <f aca="false">10/12</f>
        <v>0.833333333333333</v>
      </c>
      <c r="AI19" s="42" t="n">
        <v>0</v>
      </c>
      <c r="AJ19" s="20" t="n">
        <f aca="false">AI19*AM19</f>
        <v>0</v>
      </c>
      <c r="AK19" s="20" t="n">
        <f aca="false">AJ19*AN19</f>
        <v>0</v>
      </c>
      <c r="AL19" s="24" t="n">
        <f aca="false">AH19*AL16</f>
        <v>0.303333333333333</v>
      </c>
      <c r="AM19" s="5" t="n">
        <f aca="false">AH19*AM16</f>
        <v>0.212333333333333</v>
      </c>
      <c r="AN19" s="21" t="n">
        <f aca="false">AN18</f>
        <v>0.26375</v>
      </c>
      <c r="AO19" s="22" t="n">
        <f aca="false">AO18</f>
        <v>0.0052</v>
      </c>
      <c r="AP19" s="23" t="n">
        <f aca="false">10/12</f>
        <v>0.833333333333333</v>
      </c>
      <c r="AQ19" s="43" t="n">
        <v>0</v>
      </c>
      <c r="AR19" s="20" t="n">
        <f aca="false">AQ19*AU19</f>
        <v>0</v>
      </c>
      <c r="AS19" s="20" t="n">
        <f aca="false">AR19*AV19</f>
        <v>0</v>
      </c>
      <c r="AT19" s="24" t="n">
        <f aca="false">AP19*AT16</f>
        <v>0.303333333333333</v>
      </c>
      <c r="AU19" s="5" t="n">
        <f aca="false">AP19*AU16</f>
        <v>0.212333333333333</v>
      </c>
      <c r="AV19" s="21" t="n">
        <f aca="false">AV18</f>
        <v>0.26375</v>
      </c>
      <c r="AW19" s="22" t="n">
        <f aca="false">AW18</f>
        <v>0.0052</v>
      </c>
      <c r="AX19" s="23" t="n">
        <f aca="false">10/12</f>
        <v>0.833333333333333</v>
      </c>
      <c r="AY19" s="44" t="n">
        <v>0</v>
      </c>
      <c r="AZ19" s="20" t="n">
        <f aca="false">AY19*BC19</f>
        <v>0</v>
      </c>
      <c r="BA19" s="20" t="n">
        <f aca="false">AZ19*BD19</f>
        <v>0</v>
      </c>
      <c r="BB19" s="24" t="n">
        <f aca="false">AX19*BB16</f>
        <v>0.303333333333333</v>
      </c>
      <c r="BC19" s="5" t="n">
        <f aca="false">AX19*BC16</f>
        <v>0.212333333333333</v>
      </c>
      <c r="BD19" s="21" t="n">
        <f aca="false">BD18</f>
        <v>0.26375</v>
      </c>
      <c r="BE19" s="22" t="n">
        <f aca="false">BE18</f>
        <v>0.0052</v>
      </c>
      <c r="BF19" s="23" t="n">
        <f aca="false">10/12</f>
        <v>0.833333333333333</v>
      </c>
      <c r="BG19" s="45" t="n">
        <v>0</v>
      </c>
      <c r="BH19" s="20" t="n">
        <f aca="false">BG19*BK19</f>
        <v>0</v>
      </c>
      <c r="BI19" s="20" t="n">
        <f aca="false">BH19*BL19</f>
        <v>0</v>
      </c>
      <c r="BJ19" s="24" t="n">
        <f aca="false">BF19*BJ16</f>
        <v>0.303333333333333</v>
      </c>
      <c r="BK19" s="5" t="n">
        <f aca="false">BF19*BK16</f>
        <v>0.212333333333333</v>
      </c>
      <c r="BL19" s="21" t="n">
        <f aca="false">BL18</f>
        <v>0.26375</v>
      </c>
      <c r="BM19" s="22" t="n">
        <f aca="false">BM18</f>
        <v>0.0052</v>
      </c>
    </row>
    <row r="20" customFormat="false" ht="12.8" hidden="false" customHeight="false" outlineLevel="0" collapsed="false">
      <c r="A20" s="0" t="s">
        <v>28</v>
      </c>
      <c r="B20" s="23" t="n">
        <f aca="false">9/12</f>
        <v>0.75</v>
      </c>
      <c r="C20" s="19" t="n">
        <v>0</v>
      </c>
      <c r="D20" s="20" t="n">
        <f aca="false">C20*G20</f>
        <v>0</v>
      </c>
      <c r="E20" s="20" t="n">
        <f aca="false">D20*H20</f>
        <v>0</v>
      </c>
      <c r="F20" s="24" t="n">
        <f aca="false">B20*F16</f>
        <v>0.273</v>
      </c>
      <c r="G20" s="5" t="n">
        <f aca="false">B20*G16</f>
        <v>0.1911</v>
      </c>
      <c r="H20" s="21" t="n">
        <f aca="false">H19</f>
        <v>0.26375</v>
      </c>
      <c r="I20" s="22" t="n">
        <f aca="false">I19</f>
        <v>0.0052</v>
      </c>
      <c r="J20" s="23" t="n">
        <f aca="false">9/12</f>
        <v>0.75</v>
      </c>
      <c r="K20" s="39" t="n">
        <v>0</v>
      </c>
      <c r="L20" s="20" t="n">
        <f aca="false">K20*O20</f>
        <v>0</v>
      </c>
      <c r="M20" s="20" t="n">
        <f aca="false">L20*P20</f>
        <v>0</v>
      </c>
      <c r="N20" s="24" t="n">
        <f aca="false">J20*N16</f>
        <v>0.273</v>
      </c>
      <c r="O20" s="5" t="n">
        <f aca="false">J20*O16</f>
        <v>0.1911</v>
      </c>
      <c r="P20" s="21" t="n">
        <f aca="false">P19</f>
        <v>0.26375</v>
      </c>
      <c r="Q20" s="22" t="n">
        <f aca="false">Q19</f>
        <v>0.0052</v>
      </c>
      <c r="R20" s="23" t="n">
        <f aca="false">9/12</f>
        <v>0.75</v>
      </c>
      <c r="S20" s="40" t="n">
        <v>0</v>
      </c>
      <c r="T20" s="20" t="n">
        <f aca="false">S20*W20</f>
        <v>0</v>
      </c>
      <c r="U20" s="20" t="n">
        <f aca="false">T20*X20</f>
        <v>0</v>
      </c>
      <c r="V20" s="24" t="n">
        <f aca="false">R20*V16</f>
        <v>0.273</v>
      </c>
      <c r="W20" s="5" t="n">
        <f aca="false">R20*W16</f>
        <v>0.1911</v>
      </c>
      <c r="X20" s="21" t="n">
        <f aca="false">X19</f>
        <v>0.26375</v>
      </c>
      <c r="Y20" s="22" t="n">
        <f aca="false">Y19</f>
        <v>0.0052</v>
      </c>
      <c r="Z20" s="23" t="n">
        <f aca="false">9/12</f>
        <v>0.75</v>
      </c>
      <c r="AA20" s="41" t="n">
        <v>0</v>
      </c>
      <c r="AB20" s="20" t="n">
        <f aca="false">AA20*AE20</f>
        <v>0</v>
      </c>
      <c r="AC20" s="20" t="n">
        <f aca="false">AB20*AF20</f>
        <v>0</v>
      </c>
      <c r="AD20" s="24" t="n">
        <f aca="false">Z20*AD16</f>
        <v>0.273</v>
      </c>
      <c r="AE20" s="5" t="n">
        <f aca="false">Z20*AE16</f>
        <v>0.1911</v>
      </c>
      <c r="AF20" s="21" t="n">
        <f aca="false">AF19</f>
        <v>0.26375</v>
      </c>
      <c r="AG20" s="22" t="n">
        <f aca="false">AG19</f>
        <v>0.0052</v>
      </c>
      <c r="AH20" s="23" t="n">
        <f aca="false">9/12</f>
        <v>0.75</v>
      </c>
      <c r="AI20" s="42" t="n">
        <v>0</v>
      </c>
      <c r="AJ20" s="20" t="n">
        <f aca="false">AI20*AM20</f>
        <v>0</v>
      </c>
      <c r="AK20" s="20" t="n">
        <f aca="false">AJ20*AN20</f>
        <v>0</v>
      </c>
      <c r="AL20" s="24" t="n">
        <f aca="false">AH20*AL16</f>
        <v>0.273</v>
      </c>
      <c r="AM20" s="5" t="n">
        <f aca="false">AH20*AM16</f>
        <v>0.1911</v>
      </c>
      <c r="AN20" s="21" t="n">
        <f aca="false">AN19</f>
        <v>0.26375</v>
      </c>
      <c r="AO20" s="22" t="n">
        <f aca="false">AO19</f>
        <v>0.0052</v>
      </c>
      <c r="AP20" s="23" t="n">
        <f aca="false">9/12</f>
        <v>0.75</v>
      </c>
      <c r="AQ20" s="43" t="n">
        <v>0</v>
      </c>
      <c r="AR20" s="20" t="n">
        <f aca="false">AQ20*AU20</f>
        <v>0</v>
      </c>
      <c r="AS20" s="20" t="n">
        <f aca="false">AR20*AV20</f>
        <v>0</v>
      </c>
      <c r="AT20" s="24" t="n">
        <f aca="false">AP20*AT16</f>
        <v>0.273</v>
      </c>
      <c r="AU20" s="5" t="n">
        <f aca="false">AP20*AU16</f>
        <v>0.1911</v>
      </c>
      <c r="AV20" s="21" t="n">
        <f aca="false">AV19</f>
        <v>0.26375</v>
      </c>
      <c r="AW20" s="22" t="n">
        <f aca="false">AW19</f>
        <v>0.0052</v>
      </c>
      <c r="AX20" s="23" t="n">
        <f aca="false">9/12</f>
        <v>0.75</v>
      </c>
      <c r="AY20" s="44" t="n">
        <v>0</v>
      </c>
      <c r="AZ20" s="20" t="n">
        <f aca="false">AY20*BC20</f>
        <v>0</v>
      </c>
      <c r="BA20" s="20" t="n">
        <f aca="false">AZ20*BD20</f>
        <v>0</v>
      </c>
      <c r="BB20" s="24" t="n">
        <f aca="false">AX20*BB16</f>
        <v>0.273</v>
      </c>
      <c r="BC20" s="5" t="n">
        <f aca="false">AX20*BC16</f>
        <v>0.1911</v>
      </c>
      <c r="BD20" s="21" t="n">
        <f aca="false">BD19</f>
        <v>0.26375</v>
      </c>
      <c r="BE20" s="22" t="n">
        <f aca="false">BE19</f>
        <v>0.0052</v>
      </c>
      <c r="BF20" s="23" t="n">
        <f aca="false">9/12</f>
        <v>0.75</v>
      </c>
      <c r="BG20" s="45" t="n">
        <v>0</v>
      </c>
      <c r="BH20" s="20" t="n">
        <f aca="false">BG20*BK20</f>
        <v>0</v>
      </c>
      <c r="BI20" s="20" t="n">
        <f aca="false">BH20*BL20</f>
        <v>0</v>
      </c>
      <c r="BJ20" s="24" t="n">
        <f aca="false">BF20*BJ16</f>
        <v>0.273</v>
      </c>
      <c r="BK20" s="5" t="n">
        <f aca="false">BF20*BK16</f>
        <v>0.1911</v>
      </c>
      <c r="BL20" s="21" t="n">
        <f aca="false">BL19</f>
        <v>0.26375</v>
      </c>
      <c r="BM20" s="22" t="n">
        <f aca="false">BM19</f>
        <v>0.0052</v>
      </c>
    </row>
    <row r="21" customFormat="false" ht="12.8" hidden="false" customHeight="false" outlineLevel="0" collapsed="false">
      <c r="A21" s="0" t="s">
        <v>29</v>
      </c>
      <c r="B21" s="23" t="n">
        <f aca="false">8/12</f>
        <v>0.666666666666667</v>
      </c>
      <c r="C21" s="19" t="n">
        <v>0</v>
      </c>
      <c r="D21" s="20" t="n">
        <f aca="false">C21*G21</f>
        <v>0</v>
      </c>
      <c r="E21" s="20" t="n">
        <f aca="false">D21*H21</f>
        <v>0</v>
      </c>
      <c r="F21" s="24" t="n">
        <f aca="false">B21*F16</f>
        <v>0.242666666666667</v>
      </c>
      <c r="G21" s="5" t="n">
        <f aca="false">B21*G16</f>
        <v>0.169866666666667</v>
      </c>
      <c r="H21" s="21" t="n">
        <f aca="false">H20</f>
        <v>0.26375</v>
      </c>
      <c r="I21" s="22" t="n">
        <f aca="false">I20</f>
        <v>0.0052</v>
      </c>
      <c r="J21" s="23" t="n">
        <f aca="false">8/12</f>
        <v>0.666666666666667</v>
      </c>
      <c r="K21" s="39" t="n">
        <v>0</v>
      </c>
      <c r="L21" s="20" t="n">
        <f aca="false">K21*O21</f>
        <v>0</v>
      </c>
      <c r="M21" s="20" t="n">
        <f aca="false">L21*P21</f>
        <v>0</v>
      </c>
      <c r="N21" s="24" t="n">
        <f aca="false">J21*N16</f>
        <v>0.242666666666667</v>
      </c>
      <c r="O21" s="5" t="n">
        <f aca="false">J21*O16</f>
        <v>0.169866666666667</v>
      </c>
      <c r="P21" s="21" t="n">
        <f aca="false">P20</f>
        <v>0.26375</v>
      </c>
      <c r="Q21" s="22" t="n">
        <f aca="false">Q20</f>
        <v>0.0052</v>
      </c>
      <c r="R21" s="23" t="n">
        <f aca="false">8/12</f>
        <v>0.666666666666667</v>
      </c>
      <c r="S21" s="40" t="n">
        <v>0</v>
      </c>
      <c r="T21" s="20" t="n">
        <f aca="false">S21*W21</f>
        <v>0</v>
      </c>
      <c r="U21" s="20" t="n">
        <f aca="false">T21*X21</f>
        <v>0</v>
      </c>
      <c r="V21" s="24" t="n">
        <f aca="false">R21*V16</f>
        <v>0.242666666666667</v>
      </c>
      <c r="W21" s="5" t="n">
        <f aca="false">R21*W16</f>
        <v>0.169866666666667</v>
      </c>
      <c r="X21" s="21" t="n">
        <f aca="false">X20</f>
        <v>0.26375</v>
      </c>
      <c r="Y21" s="22" t="n">
        <f aca="false">Y20</f>
        <v>0.0052</v>
      </c>
      <c r="Z21" s="23" t="n">
        <f aca="false">8/12</f>
        <v>0.666666666666667</v>
      </c>
      <c r="AA21" s="41" t="n">
        <v>0</v>
      </c>
      <c r="AB21" s="20" t="n">
        <f aca="false">AA21*AE21</f>
        <v>0</v>
      </c>
      <c r="AC21" s="20" t="n">
        <f aca="false">AB21*AF21</f>
        <v>0</v>
      </c>
      <c r="AD21" s="24" t="n">
        <f aca="false">Z21*AD16</f>
        <v>0.242666666666667</v>
      </c>
      <c r="AE21" s="5" t="n">
        <f aca="false">Z21*AE16</f>
        <v>0.169866666666667</v>
      </c>
      <c r="AF21" s="21" t="n">
        <f aca="false">AF20</f>
        <v>0.26375</v>
      </c>
      <c r="AG21" s="22" t="n">
        <f aca="false">AG20</f>
        <v>0.0052</v>
      </c>
      <c r="AH21" s="23" t="n">
        <f aca="false">8/12</f>
        <v>0.666666666666667</v>
      </c>
      <c r="AI21" s="42" t="n">
        <v>0</v>
      </c>
      <c r="AJ21" s="20" t="n">
        <f aca="false">AI21*AM21</f>
        <v>0</v>
      </c>
      <c r="AK21" s="20" t="n">
        <f aca="false">AJ21*AN21</f>
        <v>0</v>
      </c>
      <c r="AL21" s="24" t="n">
        <f aca="false">AH21*AL16</f>
        <v>0.242666666666667</v>
      </c>
      <c r="AM21" s="5" t="n">
        <f aca="false">AH21*AM16</f>
        <v>0.169866666666667</v>
      </c>
      <c r="AN21" s="21" t="n">
        <f aca="false">AN20</f>
        <v>0.26375</v>
      </c>
      <c r="AO21" s="22" t="n">
        <f aca="false">AO20</f>
        <v>0.0052</v>
      </c>
      <c r="AP21" s="23" t="n">
        <f aca="false">8/12</f>
        <v>0.666666666666667</v>
      </c>
      <c r="AQ21" s="43" t="n">
        <v>0</v>
      </c>
      <c r="AR21" s="20" t="n">
        <f aca="false">AQ21*AU21</f>
        <v>0</v>
      </c>
      <c r="AS21" s="20" t="n">
        <f aca="false">AR21*AV21</f>
        <v>0</v>
      </c>
      <c r="AT21" s="24" t="n">
        <f aca="false">AP21*AT16</f>
        <v>0.242666666666667</v>
      </c>
      <c r="AU21" s="5" t="n">
        <f aca="false">AP21*AU16</f>
        <v>0.169866666666667</v>
      </c>
      <c r="AV21" s="21" t="n">
        <f aca="false">AV20</f>
        <v>0.26375</v>
      </c>
      <c r="AW21" s="22" t="n">
        <f aca="false">AW20</f>
        <v>0.0052</v>
      </c>
      <c r="AX21" s="23" t="n">
        <f aca="false">8/12</f>
        <v>0.666666666666667</v>
      </c>
      <c r="AY21" s="44" t="n">
        <v>0</v>
      </c>
      <c r="AZ21" s="20" t="n">
        <f aca="false">AY21*BC21</f>
        <v>0</v>
      </c>
      <c r="BA21" s="20" t="n">
        <f aca="false">AZ21*BD21</f>
        <v>0</v>
      </c>
      <c r="BB21" s="24" t="n">
        <f aca="false">AX21*BB16</f>
        <v>0.242666666666667</v>
      </c>
      <c r="BC21" s="5" t="n">
        <f aca="false">AX21*BC16</f>
        <v>0.169866666666667</v>
      </c>
      <c r="BD21" s="21" t="n">
        <f aca="false">BD20</f>
        <v>0.26375</v>
      </c>
      <c r="BE21" s="22" t="n">
        <f aca="false">BE20</f>
        <v>0.0052</v>
      </c>
      <c r="BF21" s="23" t="n">
        <f aca="false">8/12</f>
        <v>0.666666666666667</v>
      </c>
      <c r="BG21" s="45" t="n">
        <v>0</v>
      </c>
      <c r="BH21" s="20" t="n">
        <f aca="false">BG21*BK21</f>
        <v>0</v>
      </c>
      <c r="BI21" s="20" t="n">
        <f aca="false">BH21*BL21</f>
        <v>0</v>
      </c>
      <c r="BJ21" s="24" t="n">
        <f aca="false">BF21*BJ16</f>
        <v>0.242666666666667</v>
      </c>
      <c r="BK21" s="5" t="n">
        <f aca="false">BF21*BK16</f>
        <v>0.169866666666667</v>
      </c>
      <c r="BL21" s="21" t="n">
        <f aca="false">BL20</f>
        <v>0.26375</v>
      </c>
      <c r="BM21" s="22" t="n">
        <f aca="false">BM20</f>
        <v>0.0052</v>
      </c>
    </row>
    <row r="22" customFormat="false" ht="12.8" hidden="false" customHeight="false" outlineLevel="0" collapsed="false">
      <c r="A22" s="0" t="s">
        <v>30</v>
      </c>
      <c r="B22" s="23" t="n">
        <f aca="false">7/12</f>
        <v>0.583333333333333</v>
      </c>
      <c r="C22" s="19" t="n">
        <v>0</v>
      </c>
      <c r="D22" s="20" t="n">
        <f aca="false">C22*G22</f>
        <v>0</v>
      </c>
      <c r="E22" s="20" t="n">
        <f aca="false">D22*H22</f>
        <v>0</v>
      </c>
      <c r="F22" s="24" t="n">
        <f aca="false">B22*F16</f>
        <v>0.212333333333333</v>
      </c>
      <c r="G22" s="5" t="n">
        <f aca="false">B22*G16</f>
        <v>0.148633333333333</v>
      </c>
      <c r="H22" s="21" t="n">
        <f aca="false">H21</f>
        <v>0.26375</v>
      </c>
      <c r="I22" s="22" t="n">
        <f aca="false">I21</f>
        <v>0.0052</v>
      </c>
      <c r="J22" s="23" t="n">
        <f aca="false">7/12</f>
        <v>0.583333333333333</v>
      </c>
      <c r="K22" s="39" t="n">
        <v>0</v>
      </c>
      <c r="L22" s="20" t="n">
        <f aca="false">K22*O22</f>
        <v>0</v>
      </c>
      <c r="M22" s="20" t="n">
        <f aca="false">L22*P22</f>
        <v>0</v>
      </c>
      <c r="N22" s="24" t="n">
        <f aca="false">J22*N16</f>
        <v>0.212333333333333</v>
      </c>
      <c r="O22" s="5" t="n">
        <f aca="false">J22*O16</f>
        <v>0.148633333333333</v>
      </c>
      <c r="P22" s="21" t="n">
        <f aca="false">P21</f>
        <v>0.26375</v>
      </c>
      <c r="Q22" s="22" t="n">
        <f aca="false">Q21</f>
        <v>0.0052</v>
      </c>
      <c r="R22" s="23" t="n">
        <f aca="false">7/12</f>
        <v>0.583333333333333</v>
      </c>
      <c r="S22" s="40" t="n">
        <v>0</v>
      </c>
      <c r="T22" s="20" t="n">
        <f aca="false">S22*W22</f>
        <v>0</v>
      </c>
      <c r="U22" s="20" t="n">
        <f aca="false">T22*X22</f>
        <v>0</v>
      </c>
      <c r="V22" s="24" t="n">
        <f aca="false">R22*V16</f>
        <v>0.212333333333333</v>
      </c>
      <c r="W22" s="5" t="n">
        <f aca="false">R22*W16</f>
        <v>0.148633333333333</v>
      </c>
      <c r="X22" s="21" t="n">
        <f aca="false">X21</f>
        <v>0.26375</v>
      </c>
      <c r="Y22" s="22" t="n">
        <f aca="false">Y21</f>
        <v>0.0052</v>
      </c>
      <c r="Z22" s="23" t="n">
        <f aca="false">7/12</f>
        <v>0.583333333333333</v>
      </c>
      <c r="AA22" s="41" t="n">
        <v>0</v>
      </c>
      <c r="AB22" s="20" t="n">
        <f aca="false">AA22*AE22</f>
        <v>0</v>
      </c>
      <c r="AC22" s="20" t="n">
        <f aca="false">AB22*AF22</f>
        <v>0</v>
      </c>
      <c r="AD22" s="24" t="n">
        <f aca="false">Z22*AD16</f>
        <v>0.212333333333333</v>
      </c>
      <c r="AE22" s="5" t="n">
        <f aca="false">Z22*AE16</f>
        <v>0.148633333333333</v>
      </c>
      <c r="AF22" s="21" t="n">
        <f aca="false">AF21</f>
        <v>0.26375</v>
      </c>
      <c r="AG22" s="22" t="n">
        <f aca="false">AG21</f>
        <v>0.0052</v>
      </c>
      <c r="AH22" s="23" t="n">
        <f aca="false">7/12</f>
        <v>0.583333333333333</v>
      </c>
      <c r="AI22" s="42" t="n">
        <v>0</v>
      </c>
      <c r="AJ22" s="20" t="n">
        <f aca="false">AI22*AM22</f>
        <v>0</v>
      </c>
      <c r="AK22" s="20" t="n">
        <f aca="false">AJ22*AN22</f>
        <v>0</v>
      </c>
      <c r="AL22" s="24" t="n">
        <f aca="false">AH22*AL16</f>
        <v>0.212333333333333</v>
      </c>
      <c r="AM22" s="5" t="n">
        <f aca="false">AH22*AM16</f>
        <v>0.148633333333333</v>
      </c>
      <c r="AN22" s="21" t="n">
        <f aca="false">AN21</f>
        <v>0.26375</v>
      </c>
      <c r="AO22" s="22" t="n">
        <f aca="false">AO21</f>
        <v>0.0052</v>
      </c>
      <c r="AP22" s="23" t="n">
        <f aca="false">7/12</f>
        <v>0.583333333333333</v>
      </c>
      <c r="AQ22" s="43" t="n">
        <v>0</v>
      </c>
      <c r="AR22" s="20" t="n">
        <f aca="false">AQ22*AU22</f>
        <v>0</v>
      </c>
      <c r="AS22" s="20" t="n">
        <f aca="false">AR22*AV22</f>
        <v>0</v>
      </c>
      <c r="AT22" s="24" t="n">
        <f aca="false">AP22*AT16</f>
        <v>0.212333333333333</v>
      </c>
      <c r="AU22" s="5" t="n">
        <f aca="false">AP22*AU16</f>
        <v>0.148633333333333</v>
      </c>
      <c r="AV22" s="21" t="n">
        <f aca="false">AV21</f>
        <v>0.26375</v>
      </c>
      <c r="AW22" s="22" t="n">
        <f aca="false">AW21</f>
        <v>0.0052</v>
      </c>
      <c r="AX22" s="23" t="n">
        <f aca="false">7/12</f>
        <v>0.583333333333333</v>
      </c>
      <c r="AY22" s="44" t="n">
        <v>0</v>
      </c>
      <c r="AZ22" s="20" t="n">
        <f aca="false">AY22*BC22</f>
        <v>0</v>
      </c>
      <c r="BA22" s="20" t="n">
        <f aca="false">AZ22*BD22</f>
        <v>0</v>
      </c>
      <c r="BB22" s="24" t="n">
        <f aca="false">AX22*BB16</f>
        <v>0.212333333333333</v>
      </c>
      <c r="BC22" s="5" t="n">
        <f aca="false">AX22*BC16</f>
        <v>0.148633333333333</v>
      </c>
      <c r="BD22" s="21" t="n">
        <f aca="false">BD21</f>
        <v>0.26375</v>
      </c>
      <c r="BE22" s="22" t="n">
        <f aca="false">BE21</f>
        <v>0.0052</v>
      </c>
      <c r="BF22" s="23" t="n">
        <f aca="false">7/12</f>
        <v>0.583333333333333</v>
      </c>
      <c r="BG22" s="45" t="n">
        <v>0</v>
      </c>
      <c r="BH22" s="20" t="n">
        <f aca="false">BG22*BK22</f>
        <v>0</v>
      </c>
      <c r="BI22" s="20" t="n">
        <f aca="false">BH22*BL22</f>
        <v>0</v>
      </c>
      <c r="BJ22" s="24" t="n">
        <f aca="false">BF22*BJ16</f>
        <v>0.212333333333333</v>
      </c>
      <c r="BK22" s="5" t="n">
        <f aca="false">BF22*BK16</f>
        <v>0.148633333333333</v>
      </c>
      <c r="BL22" s="21" t="n">
        <f aca="false">BL21</f>
        <v>0.26375</v>
      </c>
      <c r="BM22" s="22" t="n">
        <f aca="false">BM21</f>
        <v>0.0052</v>
      </c>
    </row>
    <row r="23" customFormat="false" ht="12.8" hidden="false" customHeight="false" outlineLevel="0" collapsed="false">
      <c r="A23" s="0" t="s">
        <v>31</v>
      </c>
      <c r="B23" s="23" t="n">
        <f aca="false">6/12</f>
        <v>0.5</v>
      </c>
      <c r="C23" s="19" t="n">
        <v>0</v>
      </c>
      <c r="D23" s="20" t="n">
        <f aca="false">C23*G23</f>
        <v>0</v>
      </c>
      <c r="E23" s="20" t="n">
        <f aca="false">D23*H23</f>
        <v>0</v>
      </c>
      <c r="F23" s="24" t="n">
        <f aca="false">B23*F16</f>
        <v>0.182</v>
      </c>
      <c r="G23" s="5" t="n">
        <f aca="false">B23*G16</f>
        <v>0.1274</v>
      </c>
      <c r="H23" s="21" t="n">
        <f aca="false">H22</f>
        <v>0.26375</v>
      </c>
      <c r="I23" s="22" t="n">
        <f aca="false">I22</f>
        <v>0.0052</v>
      </c>
      <c r="J23" s="23" t="n">
        <f aca="false">6/12</f>
        <v>0.5</v>
      </c>
      <c r="K23" s="39" t="n">
        <v>0</v>
      </c>
      <c r="L23" s="20" t="n">
        <f aca="false">K23*O23</f>
        <v>0</v>
      </c>
      <c r="M23" s="20" t="n">
        <f aca="false">L23*P23</f>
        <v>0</v>
      </c>
      <c r="N23" s="24" t="n">
        <f aca="false">J23*N16</f>
        <v>0.182</v>
      </c>
      <c r="O23" s="5" t="n">
        <f aca="false">J23*O16</f>
        <v>0.1274</v>
      </c>
      <c r="P23" s="21" t="n">
        <f aca="false">P22</f>
        <v>0.26375</v>
      </c>
      <c r="Q23" s="22" t="n">
        <f aca="false">Q22</f>
        <v>0.0052</v>
      </c>
      <c r="R23" s="23" t="n">
        <f aca="false">6/12</f>
        <v>0.5</v>
      </c>
      <c r="S23" s="40" t="n">
        <v>0</v>
      </c>
      <c r="T23" s="20" t="n">
        <f aca="false">S23*W23</f>
        <v>0</v>
      </c>
      <c r="U23" s="20" t="n">
        <f aca="false">T23*X23</f>
        <v>0</v>
      </c>
      <c r="V23" s="24" t="n">
        <f aca="false">R23*V16</f>
        <v>0.182</v>
      </c>
      <c r="W23" s="5" t="n">
        <f aca="false">R23*W16</f>
        <v>0.1274</v>
      </c>
      <c r="X23" s="21" t="n">
        <f aca="false">X22</f>
        <v>0.26375</v>
      </c>
      <c r="Y23" s="22" t="n">
        <f aca="false">Y22</f>
        <v>0.0052</v>
      </c>
      <c r="Z23" s="23" t="n">
        <f aca="false">6/12</f>
        <v>0.5</v>
      </c>
      <c r="AA23" s="41" t="n">
        <v>0</v>
      </c>
      <c r="AB23" s="20" t="n">
        <f aca="false">AA23*AE23</f>
        <v>0</v>
      </c>
      <c r="AC23" s="20" t="n">
        <f aca="false">AB23*AF23</f>
        <v>0</v>
      </c>
      <c r="AD23" s="24" t="n">
        <f aca="false">Z23*AD16</f>
        <v>0.182</v>
      </c>
      <c r="AE23" s="5" t="n">
        <f aca="false">Z23*AE16</f>
        <v>0.1274</v>
      </c>
      <c r="AF23" s="21" t="n">
        <f aca="false">AF22</f>
        <v>0.26375</v>
      </c>
      <c r="AG23" s="22" t="n">
        <f aca="false">AG22</f>
        <v>0.0052</v>
      </c>
      <c r="AH23" s="23" t="n">
        <f aca="false">6/12</f>
        <v>0.5</v>
      </c>
      <c r="AI23" s="42" t="n">
        <v>0</v>
      </c>
      <c r="AJ23" s="20" t="n">
        <f aca="false">AI23*AM23</f>
        <v>0</v>
      </c>
      <c r="AK23" s="20" t="n">
        <f aca="false">AJ23*AN23</f>
        <v>0</v>
      </c>
      <c r="AL23" s="24" t="n">
        <f aca="false">AH23*AL16</f>
        <v>0.182</v>
      </c>
      <c r="AM23" s="5" t="n">
        <f aca="false">AH23*AM16</f>
        <v>0.1274</v>
      </c>
      <c r="AN23" s="21" t="n">
        <f aca="false">AN22</f>
        <v>0.26375</v>
      </c>
      <c r="AO23" s="22" t="n">
        <f aca="false">AO22</f>
        <v>0.0052</v>
      </c>
      <c r="AP23" s="23" t="n">
        <f aca="false">6/12</f>
        <v>0.5</v>
      </c>
      <c r="AQ23" s="43" t="n">
        <v>0</v>
      </c>
      <c r="AR23" s="20" t="n">
        <f aca="false">AQ23*AU23</f>
        <v>0</v>
      </c>
      <c r="AS23" s="20" t="n">
        <f aca="false">AR23*AV23</f>
        <v>0</v>
      </c>
      <c r="AT23" s="24" t="n">
        <f aca="false">AP23*AT16</f>
        <v>0.182</v>
      </c>
      <c r="AU23" s="5" t="n">
        <f aca="false">AP23*AU16</f>
        <v>0.1274</v>
      </c>
      <c r="AV23" s="21" t="n">
        <f aca="false">AV22</f>
        <v>0.26375</v>
      </c>
      <c r="AW23" s="22" t="n">
        <f aca="false">AW22</f>
        <v>0.0052</v>
      </c>
      <c r="AX23" s="23" t="n">
        <f aca="false">6/12</f>
        <v>0.5</v>
      </c>
      <c r="AY23" s="44" t="n">
        <v>0</v>
      </c>
      <c r="AZ23" s="20" t="n">
        <f aca="false">AY23*BC23</f>
        <v>0</v>
      </c>
      <c r="BA23" s="20" t="n">
        <f aca="false">AZ23*BD23</f>
        <v>0</v>
      </c>
      <c r="BB23" s="24" t="n">
        <f aca="false">AX23*BB16</f>
        <v>0.182</v>
      </c>
      <c r="BC23" s="5" t="n">
        <f aca="false">AX23*BC16</f>
        <v>0.1274</v>
      </c>
      <c r="BD23" s="21" t="n">
        <f aca="false">BD22</f>
        <v>0.26375</v>
      </c>
      <c r="BE23" s="22" t="n">
        <f aca="false">BE22</f>
        <v>0.0052</v>
      </c>
      <c r="BF23" s="23" t="n">
        <f aca="false">6/12</f>
        <v>0.5</v>
      </c>
      <c r="BG23" s="45" t="n">
        <v>0</v>
      </c>
      <c r="BH23" s="20" t="n">
        <f aca="false">BG23*BK23</f>
        <v>0</v>
      </c>
      <c r="BI23" s="20" t="n">
        <f aca="false">BH23*BL23</f>
        <v>0</v>
      </c>
      <c r="BJ23" s="24" t="n">
        <f aca="false">BF23*BJ16</f>
        <v>0.182</v>
      </c>
      <c r="BK23" s="5" t="n">
        <f aca="false">BF23*BK16</f>
        <v>0.1274</v>
      </c>
      <c r="BL23" s="21" t="n">
        <f aca="false">BL22</f>
        <v>0.26375</v>
      </c>
      <c r="BM23" s="22" t="n">
        <f aca="false">BM22</f>
        <v>0.0052</v>
      </c>
    </row>
    <row r="24" customFormat="false" ht="12.8" hidden="false" customHeight="false" outlineLevel="0" collapsed="false">
      <c r="A24" s="0" t="s">
        <v>32</v>
      </c>
      <c r="B24" s="23" t="n">
        <f aca="false">5/12</f>
        <v>0.416666666666667</v>
      </c>
      <c r="C24" s="19" t="n">
        <v>0</v>
      </c>
      <c r="D24" s="20" t="n">
        <f aca="false">C24*G24</f>
        <v>0</v>
      </c>
      <c r="E24" s="20" t="n">
        <f aca="false">D24*H24</f>
        <v>0</v>
      </c>
      <c r="F24" s="24" t="n">
        <f aca="false">B24*F16</f>
        <v>0.151666666666667</v>
      </c>
      <c r="G24" s="5" t="n">
        <f aca="false">B24*G16</f>
        <v>0.106166666666667</v>
      </c>
      <c r="H24" s="21" t="n">
        <f aca="false">H23</f>
        <v>0.26375</v>
      </c>
      <c r="I24" s="22" t="n">
        <f aca="false">I23</f>
        <v>0.0052</v>
      </c>
      <c r="J24" s="23" t="n">
        <f aca="false">5/12</f>
        <v>0.416666666666667</v>
      </c>
      <c r="K24" s="39" t="n">
        <v>0</v>
      </c>
      <c r="L24" s="20" t="n">
        <f aca="false">K24*O24</f>
        <v>0</v>
      </c>
      <c r="M24" s="20" t="n">
        <f aca="false">L24*P24</f>
        <v>0</v>
      </c>
      <c r="N24" s="24" t="n">
        <f aca="false">J24*N16</f>
        <v>0.151666666666667</v>
      </c>
      <c r="O24" s="5" t="n">
        <f aca="false">J24*O16</f>
        <v>0.106166666666667</v>
      </c>
      <c r="P24" s="21" t="n">
        <f aca="false">P23</f>
        <v>0.26375</v>
      </c>
      <c r="Q24" s="22" t="n">
        <f aca="false">Q23</f>
        <v>0.0052</v>
      </c>
      <c r="R24" s="23" t="n">
        <f aca="false">5/12</f>
        <v>0.416666666666667</v>
      </c>
      <c r="S24" s="40" t="n">
        <v>0</v>
      </c>
      <c r="T24" s="20" t="n">
        <f aca="false">S24*W24</f>
        <v>0</v>
      </c>
      <c r="U24" s="20" t="n">
        <f aca="false">T24*X24</f>
        <v>0</v>
      </c>
      <c r="V24" s="24" t="n">
        <f aca="false">R24*V16</f>
        <v>0.151666666666667</v>
      </c>
      <c r="W24" s="5" t="n">
        <f aca="false">R24*W16</f>
        <v>0.106166666666667</v>
      </c>
      <c r="X24" s="21" t="n">
        <f aca="false">X23</f>
        <v>0.26375</v>
      </c>
      <c r="Y24" s="22" t="n">
        <f aca="false">Y23</f>
        <v>0.0052</v>
      </c>
      <c r="Z24" s="23" t="n">
        <f aca="false">5/12</f>
        <v>0.416666666666667</v>
      </c>
      <c r="AA24" s="41" t="n">
        <v>0</v>
      </c>
      <c r="AB24" s="20" t="n">
        <f aca="false">AA24*AE24</f>
        <v>0</v>
      </c>
      <c r="AC24" s="20" t="n">
        <f aca="false">AB24*AF24</f>
        <v>0</v>
      </c>
      <c r="AD24" s="24" t="n">
        <f aca="false">Z24*AD16</f>
        <v>0.151666666666667</v>
      </c>
      <c r="AE24" s="5" t="n">
        <f aca="false">Z24*AE16</f>
        <v>0.106166666666667</v>
      </c>
      <c r="AF24" s="21" t="n">
        <f aca="false">AF23</f>
        <v>0.26375</v>
      </c>
      <c r="AG24" s="22" t="n">
        <f aca="false">AG23</f>
        <v>0.0052</v>
      </c>
      <c r="AH24" s="23" t="n">
        <f aca="false">5/12</f>
        <v>0.416666666666667</v>
      </c>
      <c r="AI24" s="42" t="n">
        <v>0</v>
      </c>
      <c r="AJ24" s="20" t="n">
        <f aca="false">AI24*AM24</f>
        <v>0</v>
      </c>
      <c r="AK24" s="20" t="n">
        <f aca="false">AJ24*AN24</f>
        <v>0</v>
      </c>
      <c r="AL24" s="24" t="n">
        <f aca="false">AH24*AL16</f>
        <v>0.151666666666667</v>
      </c>
      <c r="AM24" s="5" t="n">
        <f aca="false">AH24*AM16</f>
        <v>0.106166666666667</v>
      </c>
      <c r="AN24" s="21" t="n">
        <f aca="false">AN23</f>
        <v>0.26375</v>
      </c>
      <c r="AO24" s="22" t="n">
        <f aca="false">AO23</f>
        <v>0.0052</v>
      </c>
      <c r="AP24" s="23" t="n">
        <f aca="false">5/12</f>
        <v>0.416666666666667</v>
      </c>
      <c r="AQ24" s="43" t="n">
        <v>0</v>
      </c>
      <c r="AR24" s="20" t="n">
        <f aca="false">AQ24*AU24</f>
        <v>0</v>
      </c>
      <c r="AS24" s="20" t="n">
        <f aca="false">AR24*AV24</f>
        <v>0</v>
      </c>
      <c r="AT24" s="24" t="n">
        <f aca="false">AP24*AT16</f>
        <v>0.151666666666667</v>
      </c>
      <c r="AU24" s="5" t="n">
        <f aca="false">AP24*AU16</f>
        <v>0.106166666666667</v>
      </c>
      <c r="AV24" s="21" t="n">
        <f aca="false">AV23</f>
        <v>0.26375</v>
      </c>
      <c r="AW24" s="22" t="n">
        <f aca="false">AW23</f>
        <v>0.0052</v>
      </c>
      <c r="AX24" s="23" t="n">
        <f aca="false">5/12</f>
        <v>0.416666666666667</v>
      </c>
      <c r="AY24" s="44" t="n">
        <v>0</v>
      </c>
      <c r="AZ24" s="20" t="n">
        <f aca="false">AY24*BC24</f>
        <v>0</v>
      </c>
      <c r="BA24" s="20" t="n">
        <f aca="false">AZ24*BD24</f>
        <v>0</v>
      </c>
      <c r="BB24" s="24" t="n">
        <f aca="false">AX24*BB16</f>
        <v>0.151666666666667</v>
      </c>
      <c r="BC24" s="5" t="n">
        <f aca="false">AX24*BC16</f>
        <v>0.106166666666667</v>
      </c>
      <c r="BD24" s="21" t="n">
        <f aca="false">BD23</f>
        <v>0.26375</v>
      </c>
      <c r="BE24" s="22" t="n">
        <f aca="false">BE23</f>
        <v>0.0052</v>
      </c>
      <c r="BF24" s="23" t="n">
        <f aca="false">5/12</f>
        <v>0.416666666666667</v>
      </c>
      <c r="BG24" s="45" t="n">
        <v>0</v>
      </c>
      <c r="BH24" s="20" t="n">
        <f aca="false">BG24*BK24</f>
        <v>0</v>
      </c>
      <c r="BI24" s="20" t="n">
        <f aca="false">BH24*BL24</f>
        <v>0</v>
      </c>
      <c r="BJ24" s="24" t="n">
        <f aca="false">BF24*BJ16</f>
        <v>0.151666666666667</v>
      </c>
      <c r="BK24" s="5" t="n">
        <f aca="false">BF24*BK16</f>
        <v>0.106166666666667</v>
      </c>
      <c r="BL24" s="21" t="n">
        <f aca="false">BL23</f>
        <v>0.26375</v>
      </c>
      <c r="BM24" s="22" t="n">
        <f aca="false">BM23</f>
        <v>0.0052</v>
      </c>
    </row>
    <row r="25" customFormat="false" ht="12.8" hidden="false" customHeight="false" outlineLevel="0" collapsed="false">
      <c r="A25" s="0" t="s">
        <v>33</v>
      </c>
      <c r="B25" s="23" t="n">
        <f aca="false">4/12</f>
        <v>0.333333333333333</v>
      </c>
      <c r="C25" s="19" t="n">
        <v>0</v>
      </c>
      <c r="D25" s="20" t="n">
        <f aca="false">C25*G25</f>
        <v>0</v>
      </c>
      <c r="E25" s="20" t="n">
        <f aca="false">D25*H25</f>
        <v>0</v>
      </c>
      <c r="F25" s="24" t="n">
        <f aca="false">B25*F16</f>
        <v>0.121333333333333</v>
      </c>
      <c r="G25" s="5" t="n">
        <f aca="false">B25*G16</f>
        <v>0.0849333333333333</v>
      </c>
      <c r="H25" s="21" t="n">
        <f aca="false">H24</f>
        <v>0.26375</v>
      </c>
      <c r="I25" s="22" t="n">
        <f aca="false">I24</f>
        <v>0.0052</v>
      </c>
      <c r="J25" s="23" t="n">
        <f aca="false">4/12</f>
        <v>0.333333333333333</v>
      </c>
      <c r="K25" s="39" t="n">
        <v>0</v>
      </c>
      <c r="L25" s="20" t="n">
        <f aca="false">K25*O25</f>
        <v>0</v>
      </c>
      <c r="M25" s="20" t="n">
        <f aca="false">L25*P25</f>
        <v>0</v>
      </c>
      <c r="N25" s="24" t="n">
        <f aca="false">J25*N16</f>
        <v>0.121333333333333</v>
      </c>
      <c r="O25" s="5" t="n">
        <f aca="false">J25*O16</f>
        <v>0.0849333333333333</v>
      </c>
      <c r="P25" s="21" t="n">
        <f aca="false">P24</f>
        <v>0.26375</v>
      </c>
      <c r="Q25" s="22" t="n">
        <f aca="false">Q24</f>
        <v>0.0052</v>
      </c>
      <c r="R25" s="23" t="n">
        <f aca="false">4/12</f>
        <v>0.333333333333333</v>
      </c>
      <c r="S25" s="40" t="n">
        <v>0</v>
      </c>
      <c r="T25" s="20" t="n">
        <f aca="false">S25*W25</f>
        <v>0</v>
      </c>
      <c r="U25" s="20" t="n">
        <f aca="false">T25*X25</f>
        <v>0</v>
      </c>
      <c r="V25" s="24" t="n">
        <f aca="false">R25*V16</f>
        <v>0.121333333333333</v>
      </c>
      <c r="W25" s="5" t="n">
        <f aca="false">R25*W16</f>
        <v>0.0849333333333333</v>
      </c>
      <c r="X25" s="21" t="n">
        <f aca="false">X24</f>
        <v>0.26375</v>
      </c>
      <c r="Y25" s="22" t="n">
        <f aca="false">Y24</f>
        <v>0.0052</v>
      </c>
      <c r="Z25" s="23" t="n">
        <f aca="false">4/12</f>
        <v>0.333333333333333</v>
      </c>
      <c r="AA25" s="41" t="n">
        <v>0</v>
      </c>
      <c r="AB25" s="20" t="n">
        <f aca="false">AA25*AE25</f>
        <v>0</v>
      </c>
      <c r="AC25" s="20" t="n">
        <f aca="false">AB25*AF25</f>
        <v>0</v>
      </c>
      <c r="AD25" s="24" t="n">
        <f aca="false">Z25*AD16</f>
        <v>0.121333333333333</v>
      </c>
      <c r="AE25" s="5" t="n">
        <f aca="false">Z25*AE16</f>
        <v>0.0849333333333333</v>
      </c>
      <c r="AF25" s="21" t="n">
        <f aca="false">AF24</f>
        <v>0.26375</v>
      </c>
      <c r="AG25" s="22" t="n">
        <f aca="false">AG24</f>
        <v>0.0052</v>
      </c>
      <c r="AH25" s="23" t="n">
        <f aca="false">4/12</f>
        <v>0.333333333333333</v>
      </c>
      <c r="AI25" s="42" t="n">
        <v>0</v>
      </c>
      <c r="AJ25" s="20" t="n">
        <f aca="false">AI25*AM25</f>
        <v>0</v>
      </c>
      <c r="AK25" s="20" t="n">
        <f aca="false">AJ25*AN25</f>
        <v>0</v>
      </c>
      <c r="AL25" s="24" t="n">
        <f aca="false">AH25*AL16</f>
        <v>0.121333333333333</v>
      </c>
      <c r="AM25" s="5" t="n">
        <f aca="false">AH25*AM16</f>
        <v>0.0849333333333333</v>
      </c>
      <c r="AN25" s="21" t="n">
        <f aca="false">AN24</f>
        <v>0.26375</v>
      </c>
      <c r="AO25" s="22" t="n">
        <f aca="false">AO24</f>
        <v>0.0052</v>
      </c>
      <c r="AP25" s="23" t="n">
        <f aca="false">4/12</f>
        <v>0.333333333333333</v>
      </c>
      <c r="AQ25" s="43" t="n">
        <v>0</v>
      </c>
      <c r="AR25" s="20" t="n">
        <f aca="false">AQ25*AU25</f>
        <v>0</v>
      </c>
      <c r="AS25" s="20" t="n">
        <f aca="false">AR25*AV25</f>
        <v>0</v>
      </c>
      <c r="AT25" s="24" t="n">
        <f aca="false">AP25*AT16</f>
        <v>0.121333333333333</v>
      </c>
      <c r="AU25" s="5" t="n">
        <f aca="false">AP25*AU16</f>
        <v>0.0849333333333333</v>
      </c>
      <c r="AV25" s="21" t="n">
        <f aca="false">AV24</f>
        <v>0.26375</v>
      </c>
      <c r="AW25" s="22" t="n">
        <f aca="false">AW24</f>
        <v>0.0052</v>
      </c>
      <c r="AX25" s="23" t="n">
        <f aca="false">4/12</f>
        <v>0.333333333333333</v>
      </c>
      <c r="AY25" s="44" t="n">
        <v>0</v>
      </c>
      <c r="AZ25" s="20" t="n">
        <f aca="false">AY25*BC25</f>
        <v>0</v>
      </c>
      <c r="BA25" s="20" t="n">
        <f aca="false">AZ25*BD25</f>
        <v>0</v>
      </c>
      <c r="BB25" s="24" t="n">
        <f aca="false">AX25*BB16</f>
        <v>0.121333333333333</v>
      </c>
      <c r="BC25" s="5" t="n">
        <f aca="false">AX25*BC16</f>
        <v>0.0849333333333333</v>
      </c>
      <c r="BD25" s="21" t="n">
        <f aca="false">BD24</f>
        <v>0.26375</v>
      </c>
      <c r="BE25" s="22" t="n">
        <f aca="false">BE24</f>
        <v>0.0052</v>
      </c>
      <c r="BF25" s="23" t="n">
        <f aca="false">4/12</f>
        <v>0.333333333333333</v>
      </c>
      <c r="BG25" s="45" t="n">
        <v>0</v>
      </c>
      <c r="BH25" s="20" t="n">
        <f aca="false">BG25*BK25</f>
        <v>0</v>
      </c>
      <c r="BI25" s="20" t="n">
        <f aca="false">BH25*BL25</f>
        <v>0</v>
      </c>
      <c r="BJ25" s="24" t="n">
        <f aca="false">BF25*BJ16</f>
        <v>0.121333333333333</v>
      </c>
      <c r="BK25" s="5" t="n">
        <f aca="false">BF25*BK16</f>
        <v>0.0849333333333333</v>
      </c>
      <c r="BL25" s="21" t="n">
        <f aca="false">BL24</f>
        <v>0.26375</v>
      </c>
      <c r="BM25" s="22" t="n">
        <f aca="false">BM24</f>
        <v>0.0052</v>
      </c>
    </row>
    <row r="26" customFormat="false" ht="12.8" hidden="false" customHeight="false" outlineLevel="0" collapsed="false">
      <c r="A26" s="0" t="s">
        <v>34</v>
      </c>
      <c r="B26" s="23" t="n">
        <f aca="false">3/12</f>
        <v>0.25</v>
      </c>
      <c r="C26" s="19" t="n">
        <v>0</v>
      </c>
      <c r="D26" s="20" t="n">
        <f aca="false">C26*G26</f>
        <v>0</v>
      </c>
      <c r="E26" s="20" t="n">
        <f aca="false">D26*H26</f>
        <v>0</v>
      </c>
      <c r="F26" s="24" t="n">
        <f aca="false">B26*F16</f>
        <v>0.091</v>
      </c>
      <c r="G26" s="5" t="n">
        <f aca="false">B26*G16</f>
        <v>0.0637</v>
      </c>
      <c r="H26" s="21" t="n">
        <f aca="false">H25</f>
        <v>0.26375</v>
      </c>
      <c r="I26" s="22" t="n">
        <f aca="false">I25</f>
        <v>0.0052</v>
      </c>
      <c r="J26" s="23" t="n">
        <f aca="false">3/12</f>
        <v>0.25</v>
      </c>
      <c r="K26" s="39" t="n">
        <v>0</v>
      </c>
      <c r="L26" s="20" t="n">
        <f aca="false">K26*O26</f>
        <v>0</v>
      </c>
      <c r="M26" s="20" t="n">
        <f aca="false">L26*P26</f>
        <v>0</v>
      </c>
      <c r="N26" s="24" t="n">
        <f aca="false">J26*N16</f>
        <v>0.091</v>
      </c>
      <c r="O26" s="5" t="n">
        <f aca="false">J26*O16</f>
        <v>0.0637</v>
      </c>
      <c r="P26" s="21" t="n">
        <f aca="false">P25</f>
        <v>0.26375</v>
      </c>
      <c r="Q26" s="22" t="n">
        <f aca="false">Q25</f>
        <v>0.0052</v>
      </c>
      <c r="R26" s="23" t="n">
        <f aca="false">3/12</f>
        <v>0.25</v>
      </c>
      <c r="S26" s="40" t="n">
        <v>0</v>
      </c>
      <c r="T26" s="20" t="n">
        <f aca="false">S26*W26</f>
        <v>0</v>
      </c>
      <c r="U26" s="20" t="n">
        <f aca="false">T26*X26</f>
        <v>0</v>
      </c>
      <c r="V26" s="24" t="n">
        <f aca="false">R26*V16</f>
        <v>0.091</v>
      </c>
      <c r="W26" s="5" t="n">
        <f aca="false">R26*W16</f>
        <v>0.0637</v>
      </c>
      <c r="X26" s="21" t="n">
        <f aca="false">X25</f>
        <v>0.26375</v>
      </c>
      <c r="Y26" s="22" t="n">
        <f aca="false">Y25</f>
        <v>0.0052</v>
      </c>
      <c r="Z26" s="23" t="n">
        <f aca="false">3/12</f>
        <v>0.25</v>
      </c>
      <c r="AA26" s="41" t="n">
        <v>0</v>
      </c>
      <c r="AB26" s="20" t="n">
        <f aca="false">AA26*AE26</f>
        <v>0</v>
      </c>
      <c r="AC26" s="20" t="n">
        <f aca="false">AB26*AF26</f>
        <v>0</v>
      </c>
      <c r="AD26" s="24" t="n">
        <f aca="false">Z26*AD16</f>
        <v>0.091</v>
      </c>
      <c r="AE26" s="5" t="n">
        <f aca="false">Z26*AE16</f>
        <v>0.0637</v>
      </c>
      <c r="AF26" s="21" t="n">
        <f aca="false">AF25</f>
        <v>0.26375</v>
      </c>
      <c r="AG26" s="22" t="n">
        <f aca="false">AG25</f>
        <v>0.0052</v>
      </c>
      <c r="AH26" s="23" t="n">
        <f aca="false">3/12</f>
        <v>0.25</v>
      </c>
      <c r="AI26" s="42" t="n">
        <v>0</v>
      </c>
      <c r="AJ26" s="20" t="n">
        <f aca="false">AI26*AM26</f>
        <v>0</v>
      </c>
      <c r="AK26" s="20" t="n">
        <f aca="false">AJ26*AN26</f>
        <v>0</v>
      </c>
      <c r="AL26" s="24" t="n">
        <f aca="false">AH26*AL16</f>
        <v>0.091</v>
      </c>
      <c r="AM26" s="5" t="n">
        <f aca="false">AH26*AM16</f>
        <v>0.0637</v>
      </c>
      <c r="AN26" s="21" t="n">
        <f aca="false">AN25</f>
        <v>0.26375</v>
      </c>
      <c r="AO26" s="22" t="n">
        <f aca="false">AO25</f>
        <v>0.0052</v>
      </c>
      <c r="AP26" s="23" t="n">
        <f aca="false">3/12</f>
        <v>0.25</v>
      </c>
      <c r="AQ26" s="43" t="n">
        <v>0</v>
      </c>
      <c r="AR26" s="20" t="n">
        <f aca="false">AQ26*AU26</f>
        <v>0</v>
      </c>
      <c r="AS26" s="20" t="n">
        <f aca="false">AR26*AV26</f>
        <v>0</v>
      </c>
      <c r="AT26" s="24" t="n">
        <f aca="false">AP26*AT16</f>
        <v>0.091</v>
      </c>
      <c r="AU26" s="5" t="n">
        <f aca="false">AP26*AU16</f>
        <v>0.0637</v>
      </c>
      <c r="AV26" s="21" t="n">
        <f aca="false">AV25</f>
        <v>0.26375</v>
      </c>
      <c r="AW26" s="22" t="n">
        <f aca="false">AW25</f>
        <v>0.0052</v>
      </c>
      <c r="AX26" s="23" t="n">
        <f aca="false">3/12</f>
        <v>0.25</v>
      </c>
      <c r="AY26" s="44" t="n">
        <v>0</v>
      </c>
      <c r="AZ26" s="20" t="n">
        <f aca="false">AY26*BC26</f>
        <v>0</v>
      </c>
      <c r="BA26" s="20" t="n">
        <f aca="false">AZ26*BD26</f>
        <v>0</v>
      </c>
      <c r="BB26" s="24" t="n">
        <f aca="false">AX26*BB16</f>
        <v>0.091</v>
      </c>
      <c r="BC26" s="5" t="n">
        <f aca="false">AX26*BC16</f>
        <v>0.0637</v>
      </c>
      <c r="BD26" s="21" t="n">
        <f aca="false">BD25</f>
        <v>0.26375</v>
      </c>
      <c r="BE26" s="22" t="n">
        <f aca="false">BE25</f>
        <v>0.0052</v>
      </c>
      <c r="BF26" s="23" t="n">
        <f aca="false">3/12</f>
        <v>0.25</v>
      </c>
      <c r="BG26" s="45" t="n">
        <v>0</v>
      </c>
      <c r="BH26" s="20" t="n">
        <f aca="false">BG26*BK26</f>
        <v>0</v>
      </c>
      <c r="BI26" s="20" t="n">
        <f aca="false">BH26*BL26</f>
        <v>0</v>
      </c>
      <c r="BJ26" s="24" t="n">
        <f aca="false">BF26*BJ16</f>
        <v>0.091</v>
      </c>
      <c r="BK26" s="5" t="n">
        <f aca="false">BF26*BK16</f>
        <v>0.0637</v>
      </c>
      <c r="BL26" s="21" t="n">
        <f aca="false">BL25</f>
        <v>0.26375</v>
      </c>
      <c r="BM26" s="22" t="n">
        <f aca="false">BM25</f>
        <v>0.0052</v>
      </c>
    </row>
    <row r="27" customFormat="false" ht="12.8" hidden="false" customHeight="false" outlineLevel="0" collapsed="false">
      <c r="A27" s="0" t="s">
        <v>35</v>
      </c>
      <c r="B27" s="23" t="n">
        <f aca="false">2/12</f>
        <v>0.166666666666667</v>
      </c>
      <c r="C27" s="19" t="n">
        <v>0</v>
      </c>
      <c r="D27" s="20" t="n">
        <f aca="false">C27*G27</f>
        <v>0</v>
      </c>
      <c r="E27" s="20" t="n">
        <f aca="false">D27*H27</f>
        <v>0</v>
      </c>
      <c r="F27" s="24" t="n">
        <f aca="false">B27*F16</f>
        <v>0.0606666666666667</v>
      </c>
      <c r="G27" s="5" t="n">
        <f aca="false">B27*G16</f>
        <v>0.0424666666666667</v>
      </c>
      <c r="H27" s="21" t="n">
        <f aca="false">H26</f>
        <v>0.26375</v>
      </c>
      <c r="I27" s="22" t="n">
        <f aca="false">I26</f>
        <v>0.0052</v>
      </c>
      <c r="J27" s="23" t="n">
        <f aca="false">2/12</f>
        <v>0.166666666666667</v>
      </c>
      <c r="K27" s="39" t="n">
        <v>0</v>
      </c>
      <c r="L27" s="20" t="n">
        <f aca="false">K27*O27</f>
        <v>0</v>
      </c>
      <c r="M27" s="20" t="n">
        <f aca="false">L27*P27</f>
        <v>0</v>
      </c>
      <c r="N27" s="24" t="n">
        <f aca="false">J27*N16</f>
        <v>0.0606666666666667</v>
      </c>
      <c r="O27" s="5" t="n">
        <f aca="false">J27*O16</f>
        <v>0.0424666666666667</v>
      </c>
      <c r="P27" s="21" t="n">
        <f aca="false">P26</f>
        <v>0.26375</v>
      </c>
      <c r="Q27" s="22" t="n">
        <f aca="false">Q26</f>
        <v>0.0052</v>
      </c>
      <c r="R27" s="23" t="n">
        <f aca="false">2/12</f>
        <v>0.166666666666667</v>
      </c>
      <c r="S27" s="40" t="n">
        <v>0</v>
      </c>
      <c r="T27" s="20" t="n">
        <f aca="false">S27*W27</f>
        <v>0</v>
      </c>
      <c r="U27" s="20" t="n">
        <f aca="false">T27*X27</f>
        <v>0</v>
      </c>
      <c r="V27" s="24" t="n">
        <f aca="false">R27*V16</f>
        <v>0.0606666666666667</v>
      </c>
      <c r="W27" s="5" t="n">
        <f aca="false">R27*W16</f>
        <v>0.0424666666666667</v>
      </c>
      <c r="X27" s="21" t="n">
        <f aca="false">X26</f>
        <v>0.26375</v>
      </c>
      <c r="Y27" s="22" t="n">
        <f aca="false">Y26</f>
        <v>0.0052</v>
      </c>
      <c r="Z27" s="23" t="n">
        <f aca="false">2/12</f>
        <v>0.166666666666667</v>
      </c>
      <c r="AA27" s="41" t="n">
        <v>0</v>
      </c>
      <c r="AB27" s="20" t="n">
        <f aca="false">AA27*AE27</f>
        <v>0</v>
      </c>
      <c r="AC27" s="20" t="n">
        <f aca="false">AB27*AF27</f>
        <v>0</v>
      </c>
      <c r="AD27" s="24" t="n">
        <f aca="false">Z27*AD16</f>
        <v>0.0606666666666667</v>
      </c>
      <c r="AE27" s="5" t="n">
        <f aca="false">Z27*AE16</f>
        <v>0.0424666666666667</v>
      </c>
      <c r="AF27" s="21" t="n">
        <f aca="false">AF26</f>
        <v>0.26375</v>
      </c>
      <c r="AG27" s="22" t="n">
        <f aca="false">AG26</f>
        <v>0.0052</v>
      </c>
      <c r="AH27" s="23" t="n">
        <f aca="false">2/12</f>
        <v>0.166666666666667</v>
      </c>
      <c r="AI27" s="42" t="n">
        <v>0</v>
      </c>
      <c r="AJ27" s="20" t="n">
        <f aca="false">AI27*AM27</f>
        <v>0</v>
      </c>
      <c r="AK27" s="20" t="n">
        <f aca="false">AJ27*AN27</f>
        <v>0</v>
      </c>
      <c r="AL27" s="24" t="n">
        <f aca="false">AH27*AL16</f>
        <v>0.0606666666666667</v>
      </c>
      <c r="AM27" s="5" t="n">
        <f aca="false">AH27*AM16</f>
        <v>0.0424666666666667</v>
      </c>
      <c r="AN27" s="21" t="n">
        <f aca="false">AN26</f>
        <v>0.26375</v>
      </c>
      <c r="AO27" s="22" t="n">
        <f aca="false">AO26</f>
        <v>0.0052</v>
      </c>
      <c r="AP27" s="23" t="n">
        <f aca="false">2/12</f>
        <v>0.166666666666667</v>
      </c>
      <c r="AQ27" s="43" t="n">
        <v>0</v>
      </c>
      <c r="AR27" s="20" t="n">
        <f aca="false">AQ27*AU27</f>
        <v>0</v>
      </c>
      <c r="AS27" s="20" t="n">
        <f aca="false">AR27*AV27</f>
        <v>0</v>
      </c>
      <c r="AT27" s="24" t="n">
        <f aca="false">AP27*AT16</f>
        <v>0.0606666666666667</v>
      </c>
      <c r="AU27" s="5" t="n">
        <f aca="false">AP27*AU16</f>
        <v>0.0424666666666667</v>
      </c>
      <c r="AV27" s="21" t="n">
        <f aca="false">AV26</f>
        <v>0.26375</v>
      </c>
      <c r="AW27" s="22" t="n">
        <f aca="false">AW26</f>
        <v>0.0052</v>
      </c>
      <c r="AX27" s="23" t="n">
        <f aca="false">2/12</f>
        <v>0.166666666666667</v>
      </c>
      <c r="AY27" s="44" t="n">
        <v>0</v>
      </c>
      <c r="AZ27" s="20" t="n">
        <f aca="false">AY27*BC27</f>
        <v>0</v>
      </c>
      <c r="BA27" s="20" t="n">
        <f aca="false">AZ27*BD27</f>
        <v>0</v>
      </c>
      <c r="BB27" s="24" t="n">
        <f aca="false">AX27*BB16</f>
        <v>0.0606666666666667</v>
      </c>
      <c r="BC27" s="5" t="n">
        <f aca="false">AX27*BC16</f>
        <v>0.0424666666666667</v>
      </c>
      <c r="BD27" s="21" t="n">
        <f aca="false">BD26</f>
        <v>0.26375</v>
      </c>
      <c r="BE27" s="22" t="n">
        <f aca="false">BE26</f>
        <v>0.0052</v>
      </c>
      <c r="BF27" s="23" t="n">
        <f aca="false">2/12</f>
        <v>0.166666666666667</v>
      </c>
      <c r="BG27" s="45" t="n">
        <v>0</v>
      </c>
      <c r="BH27" s="20" t="n">
        <f aca="false">BG27*BK27</f>
        <v>0</v>
      </c>
      <c r="BI27" s="20" t="n">
        <f aca="false">BH27*BL27</f>
        <v>0</v>
      </c>
      <c r="BJ27" s="24" t="n">
        <f aca="false">BF27*BJ16</f>
        <v>0.0606666666666667</v>
      </c>
      <c r="BK27" s="5" t="n">
        <f aca="false">BF27*BK16</f>
        <v>0.0424666666666667</v>
      </c>
      <c r="BL27" s="21" t="n">
        <f aca="false">BL26</f>
        <v>0.26375</v>
      </c>
      <c r="BM27" s="22" t="n">
        <f aca="false">BM26</f>
        <v>0.0052</v>
      </c>
    </row>
    <row r="28" customFormat="false" ht="12.8" hidden="false" customHeight="false" outlineLevel="0" collapsed="false">
      <c r="A28" s="0" t="s">
        <v>36</v>
      </c>
      <c r="B28" s="23" t="n">
        <f aca="false">1/12</f>
        <v>0.0833333333333333</v>
      </c>
      <c r="C28" s="19" t="n">
        <v>0</v>
      </c>
      <c r="D28" s="20" t="n">
        <f aca="false">C28*G28</f>
        <v>0</v>
      </c>
      <c r="E28" s="20" t="n">
        <f aca="false">D28*H28</f>
        <v>0</v>
      </c>
      <c r="F28" s="24" t="n">
        <f aca="false">B28*F16</f>
        <v>0.0303333333333333</v>
      </c>
      <c r="G28" s="5" t="n">
        <f aca="false">B28*G16</f>
        <v>0.0212333333333333</v>
      </c>
      <c r="H28" s="21" t="n">
        <f aca="false">H27</f>
        <v>0.26375</v>
      </c>
      <c r="I28" s="22" t="n">
        <f aca="false">I27</f>
        <v>0.0052</v>
      </c>
      <c r="J28" s="23" t="n">
        <f aca="false">1/12</f>
        <v>0.0833333333333333</v>
      </c>
      <c r="K28" s="39" t="n">
        <v>0</v>
      </c>
      <c r="L28" s="20" t="n">
        <f aca="false">K28*O28</f>
        <v>0</v>
      </c>
      <c r="M28" s="20" t="n">
        <f aca="false">L28*P28</f>
        <v>0</v>
      </c>
      <c r="N28" s="24" t="n">
        <f aca="false">J28*N16</f>
        <v>0.0303333333333333</v>
      </c>
      <c r="O28" s="5" t="n">
        <f aca="false">J28*O16</f>
        <v>0.0212333333333333</v>
      </c>
      <c r="P28" s="21" t="n">
        <f aca="false">P27</f>
        <v>0.26375</v>
      </c>
      <c r="Q28" s="22" t="n">
        <f aca="false">Q27</f>
        <v>0.0052</v>
      </c>
      <c r="R28" s="23" t="n">
        <f aca="false">1/12</f>
        <v>0.0833333333333333</v>
      </c>
      <c r="S28" s="40" t="n">
        <v>0</v>
      </c>
      <c r="T28" s="20" t="n">
        <f aca="false">S28*W28</f>
        <v>0</v>
      </c>
      <c r="U28" s="20" t="n">
        <f aca="false">T28*X28</f>
        <v>0</v>
      </c>
      <c r="V28" s="24" t="n">
        <f aca="false">R28*V16</f>
        <v>0.0303333333333333</v>
      </c>
      <c r="W28" s="5" t="n">
        <f aca="false">R28*W16</f>
        <v>0.0212333333333333</v>
      </c>
      <c r="X28" s="21" t="n">
        <f aca="false">X27</f>
        <v>0.26375</v>
      </c>
      <c r="Y28" s="22" t="n">
        <f aca="false">Y27</f>
        <v>0.0052</v>
      </c>
      <c r="Z28" s="23" t="n">
        <f aca="false">1/12</f>
        <v>0.0833333333333333</v>
      </c>
      <c r="AA28" s="41" t="n">
        <v>0</v>
      </c>
      <c r="AB28" s="20" t="n">
        <f aca="false">AA28*AE28</f>
        <v>0</v>
      </c>
      <c r="AC28" s="20" t="n">
        <f aca="false">AB28*AF28</f>
        <v>0</v>
      </c>
      <c r="AD28" s="24" t="n">
        <f aca="false">Z28*AD16</f>
        <v>0.0303333333333333</v>
      </c>
      <c r="AE28" s="5" t="n">
        <f aca="false">Z28*AE16</f>
        <v>0.0212333333333333</v>
      </c>
      <c r="AF28" s="21" t="n">
        <f aca="false">AF27</f>
        <v>0.26375</v>
      </c>
      <c r="AG28" s="22" t="n">
        <f aca="false">AG27</f>
        <v>0.0052</v>
      </c>
      <c r="AH28" s="23" t="n">
        <f aca="false">1/12</f>
        <v>0.0833333333333333</v>
      </c>
      <c r="AI28" s="42" t="n">
        <v>0</v>
      </c>
      <c r="AJ28" s="20" t="n">
        <f aca="false">AI28*AM28</f>
        <v>0</v>
      </c>
      <c r="AK28" s="20" t="n">
        <f aca="false">AJ28*AN28</f>
        <v>0</v>
      </c>
      <c r="AL28" s="24" t="n">
        <f aca="false">AH28*AL16</f>
        <v>0.0303333333333333</v>
      </c>
      <c r="AM28" s="5" t="n">
        <f aca="false">AH28*AM16</f>
        <v>0.0212333333333333</v>
      </c>
      <c r="AN28" s="21" t="n">
        <f aca="false">AN27</f>
        <v>0.26375</v>
      </c>
      <c r="AO28" s="22" t="n">
        <f aca="false">AO27</f>
        <v>0.0052</v>
      </c>
      <c r="AP28" s="23" t="n">
        <f aca="false">1/12</f>
        <v>0.0833333333333333</v>
      </c>
      <c r="AQ28" s="43" t="n">
        <v>0</v>
      </c>
      <c r="AR28" s="20" t="n">
        <f aca="false">AQ28*AU28</f>
        <v>0</v>
      </c>
      <c r="AS28" s="20" t="n">
        <f aca="false">AR28*AV28</f>
        <v>0</v>
      </c>
      <c r="AT28" s="24" t="n">
        <f aca="false">AP28*AT16</f>
        <v>0.0303333333333333</v>
      </c>
      <c r="AU28" s="5" t="n">
        <f aca="false">AP28*AU16</f>
        <v>0.0212333333333333</v>
      </c>
      <c r="AV28" s="21" t="n">
        <f aca="false">AV27</f>
        <v>0.26375</v>
      </c>
      <c r="AW28" s="22" t="n">
        <f aca="false">AW27</f>
        <v>0.0052</v>
      </c>
      <c r="AX28" s="23" t="n">
        <f aca="false">1/12</f>
        <v>0.0833333333333333</v>
      </c>
      <c r="AY28" s="44" t="n">
        <v>0</v>
      </c>
      <c r="AZ28" s="20" t="n">
        <f aca="false">AY28*BC28</f>
        <v>0</v>
      </c>
      <c r="BA28" s="20" t="n">
        <f aca="false">AZ28*BD28</f>
        <v>0</v>
      </c>
      <c r="BB28" s="24" t="n">
        <f aca="false">AX28*BB16</f>
        <v>0.0303333333333333</v>
      </c>
      <c r="BC28" s="5" t="n">
        <f aca="false">AX28*BC16</f>
        <v>0.0212333333333333</v>
      </c>
      <c r="BD28" s="21" t="n">
        <f aca="false">BD27</f>
        <v>0.26375</v>
      </c>
      <c r="BE28" s="22" t="n">
        <f aca="false">BE27</f>
        <v>0.0052</v>
      </c>
      <c r="BF28" s="23" t="n">
        <f aca="false">1/12</f>
        <v>0.0833333333333333</v>
      </c>
      <c r="BG28" s="45" t="n">
        <v>0</v>
      </c>
      <c r="BH28" s="20" t="n">
        <f aca="false">BG28*BK28</f>
        <v>0</v>
      </c>
      <c r="BI28" s="20" t="n">
        <f aca="false">BH28*BL28</f>
        <v>0</v>
      </c>
      <c r="BJ28" s="24" t="n">
        <f aca="false">BF28*BJ16</f>
        <v>0.0303333333333333</v>
      </c>
      <c r="BK28" s="5" t="n">
        <f aca="false">BF28*BK16</f>
        <v>0.0212333333333333</v>
      </c>
      <c r="BL28" s="21" t="n">
        <f aca="false">BL27</f>
        <v>0.26375</v>
      </c>
      <c r="BM28" s="22" t="n">
        <f aca="false">BM27</f>
        <v>0.0052</v>
      </c>
    </row>
    <row r="29" customFormat="false" ht="12.8" hidden="false" customHeight="false" outlineLevel="0" collapsed="false">
      <c r="A29" s="1" t="s">
        <v>37</v>
      </c>
      <c r="C29" s="0" t="n">
        <f aca="false">SUM(C16:C28)</f>
        <v>50</v>
      </c>
      <c r="D29" s="25" t="n">
        <f aca="false">SUM(D16:D28)</f>
        <v>12.74</v>
      </c>
      <c r="E29" s="25" t="n">
        <f aca="false">SUM(E16:E28)</f>
        <v>3.360175</v>
      </c>
      <c r="F29" s="26"/>
      <c r="G29" s="26"/>
      <c r="H29" s="26"/>
      <c r="K29" s="0" t="n">
        <f aca="false">SUM(K16:K28)</f>
        <v>0</v>
      </c>
      <c r="L29" s="25" t="n">
        <f aca="false">SUM(L16:L28)</f>
        <v>0</v>
      </c>
      <c r="M29" s="25" t="n">
        <f aca="false">SUM(M16:M28)</f>
        <v>0</v>
      </c>
      <c r="N29" s="26"/>
      <c r="O29" s="26"/>
      <c r="P29" s="26"/>
      <c r="S29" s="0" t="n">
        <f aca="false">SUM(S16:S28)</f>
        <v>0</v>
      </c>
      <c r="T29" s="25" t="n">
        <f aca="false">SUM(T16:T28)</f>
        <v>0</v>
      </c>
      <c r="U29" s="25" t="n">
        <f aca="false">SUM(U16:U28)</f>
        <v>0</v>
      </c>
      <c r="V29" s="26"/>
      <c r="W29" s="26"/>
      <c r="X29" s="26"/>
      <c r="AA29" s="0" t="n">
        <f aca="false">SUM(AA16:AA28)</f>
        <v>0</v>
      </c>
      <c r="AB29" s="25" t="n">
        <f aca="false">SUM(AB16:AB28)</f>
        <v>0</v>
      </c>
      <c r="AC29" s="25" t="n">
        <f aca="false">SUM(AC16:AC28)</f>
        <v>0</v>
      </c>
      <c r="AD29" s="26"/>
      <c r="AE29" s="26"/>
      <c r="AF29" s="26"/>
      <c r="AI29" s="0" t="n">
        <f aca="false">SUM(AI16:AI28)</f>
        <v>0</v>
      </c>
      <c r="AJ29" s="25" t="n">
        <f aca="false">SUM(AJ16:AJ28)</f>
        <v>0</v>
      </c>
      <c r="AK29" s="25" t="n">
        <f aca="false">SUM(AK16:AK28)</f>
        <v>0</v>
      </c>
      <c r="AL29" s="26"/>
      <c r="AM29" s="26"/>
      <c r="AN29" s="26"/>
      <c r="AQ29" s="0" t="n">
        <f aca="false">SUM(AQ16:AQ28)</f>
        <v>0</v>
      </c>
      <c r="AR29" s="25" t="n">
        <f aca="false">SUM(AR16:AR28)</f>
        <v>0</v>
      </c>
      <c r="AS29" s="25" t="n">
        <f aca="false">SUM(AS16:AS28)</f>
        <v>0</v>
      </c>
      <c r="AT29" s="26"/>
      <c r="AU29" s="26"/>
      <c r="AV29" s="26"/>
      <c r="AY29" s="0" t="n">
        <f aca="false">SUM(AY16:AY28)</f>
        <v>0</v>
      </c>
      <c r="AZ29" s="25" t="n">
        <f aca="false">SUM(AZ16:AZ28)</f>
        <v>0</v>
      </c>
      <c r="BA29" s="25" t="n">
        <f aca="false">SUM(BA16:BA28)</f>
        <v>0</v>
      </c>
      <c r="BB29" s="26"/>
      <c r="BC29" s="26"/>
      <c r="BD29" s="26"/>
      <c r="BG29" s="0" t="n">
        <f aca="false">SUM(BG16:BG28)</f>
        <v>0</v>
      </c>
      <c r="BH29" s="25" t="n">
        <f aca="false">SUM(BH16:BH28)</f>
        <v>0</v>
      </c>
      <c r="BI29" s="25" t="n">
        <f aca="false">SUM(BI16:BI28)</f>
        <v>0</v>
      </c>
      <c r="BJ29" s="26"/>
      <c r="BK29" s="26"/>
      <c r="BL29" s="26"/>
    </row>
    <row r="30" customFormat="false" ht="12.8" hidden="false" customHeight="false" outlineLevel="0" collapsed="false">
      <c r="A30" s="1"/>
    </row>
    <row r="31" customFormat="false" ht="12.8" hidden="false" customHeight="false" outlineLevel="0" collapsed="false">
      <c r="A31" s="1"/>
      <c r="D31" s="0" t="s">
        <v>7</v>
      </c>
      <c r="E31" s="46" t="n">
        <v>1000</v>
      </c>
      <c r="L31" s="0" t="s">
        <v>7</v>
      </c>
      <c r="M31" s="47" t="n">
        <v>0</v>
      </c>
      <c r="T31" s="0" t="s">
        <v>7</v>
      </c>
      <c r="U31" s="48" t="n">
        <v>0</v>
      </c>
      <c r="AB31" s="0" t="s">
        <v>7</v>
      </c>
      <c r="AC31" s="49" t="n">
        <v>0</v>
      </c>
      <c r="AJ31" s="0" t="s">
        <v>7</v>
      </c>
      <c r="AK31" s="50" t="n">
        <v>0</v>
      </c>
      <c r="AR31" s="0" t="s">
        <v>7</v>
      </c>
      <c r="AS31" s="51" t="n">
        <v>0</v>
      </c>
      <c r="AZ31" s="0" t="s">
        <v>7</v>
      </c>
      <c r="BA31" s="52" t="n">
        <v>0</v>
      </c>
      <c r="BH31" s="0" t="s">
        <v>7</v>
      </c>
      <c r="BI31" s="53" t="n">
        <v>0</v>
      </c>
    </row>
    <row r="32" customFormat="false" ht="12.8" hidden="false" customHeight="false" outlineLevel="0" collapsed="false">
      <c r="D32" s="0" t="s">
        <v>6</v>
      </c>
      <c r="E32" s="8" t="str">
        <f aca="false">IF(ISNUMBER(D29),IF(D29&gt;E31,D29-E31,"nein"),"nein")</f>
        <v>nein</v>
      </c>
      <c r="F32" s="8"/>
      <c r="G32" s="8"/>
      <c r="H32" s="8"/>
      <c r="I32" s="8"/>
      <c r="L32" s="0" t="s">
        <v>6</v>
      </c>
      <c r="M32" s="8" t="str">
        <f aca="false">IF(ISNUMBER(L29),IF(L29&gt;M31,L29-M31,"nein"),"nein")</f>
        <v>nein</v>
      </c>
      <c r="N32" s="8"/>
      <c r="O32" s="8"/>
      <c r="P32" s="8"/>
      <c r="Q32" s="8"/>
      <c r="T32" s="0" t="s">
        <v>6</v>
      </c>
      <c r="U32" s="8" t="str">
        <f aca="false">IF(ISNUMBER(T29),IF(T29&gt;U31,T29-U31,"nein"),"nein")</f>
        <v>nein</v>
      </c>
      <c r="V32" s="8"/>
      <c r="W32" s="8"/>
      <c r="X32" s="8"/>
      <c r="Y32" s="8"/>
      <c r="AB32" s="0" t="s">
        <v>6</v>
      </c>
      <c r="AC32" s="8" t="str">
        <f aca="false">IF(ISNUMBER(AB29),IF(AB29&gt;AC31,AB29-AC31,"nein"),"nein")</f>
        <v>nein</v>
      </c>
      <c r="AD32" s="8"/>
      <c r="AE32" s="8"/>
      <c r="AF32" s="8"/>
      <c r="AG32" s="8"/>
      <c r="AJ32" s="0" t="s">
        <v>6</v>
      </c>
      <c r="AK32" s="8" t="str">
        <f aca="false">IF(ISNUMBER(AJ29),IF(AJ29&gt;AK31,AJ29-AK31,"nein"),"nein")</f>
        <v>nein</v>
      </c>
      <c r="AL32" s="8"/>
      <c r="AM32" s="8"/>
      <c r="AN32" s="8"/>
      <c r="AO32" s="8"/>
      <c r="AR32" s="0" t="s">
        <v>6</v>
      </c>
      <c r="AS32" s="8" t="str">
        <f aca="false">IF(ISNUMBER(AR29),IF(AR29&gt;AS31,AR29-AS31,"nein"),"nein")</f>
        <v>nein</v>
      </c>
      <c r="AT32" s="8"/>
      <c r="AU32" s="8"/>
      <c r="AV32" s="8"/>
      <c r="AW32" s="8"/>
      <c r="AZ32" s="0" t="s">
        <v>6</v>
      </c>
      <c r="BA32" s="8" t="str">
        <f aca="false">IF(ISNUMBER(AZ29),IF(AZ29&gt;BA31,AZ29-BA31,"nein"),"nein")</f>
        <v>nein</v>
      </c>
      <c r="BB32" s="8"/>
      <c r="BC32" s="8"/>
      <c r="BD32" s="8"/>
      <c r="BE32" s="8"/>
      <c r="BH32" s="0" t="s">
        <v>6</v>
      </c>
      <c r="BI32" s="8" t="str">
        <f aca="false">IF(ISNUMBER(BH29),IF(BH29&gt;BI31,BH29-BI31,"nein"),"nein")</f>
        <v>nein</v>
      </c>
      <c r="BJ32" s="8"/>
      <c r="BK32" s="8"/>
      <c r="BL32" s="8"/>
      <c r="BM32" s="8"/>
    </row>
    <row r="33" customFormat="false" ht="12.8" hidden="false" customHeight="false" outlineLevel="0" collapsed="false">
      <c r="D33" s="0" t="s">
        <v>8</v>
      </c>
      <c r="E33" s="4" t="str">
        <f aca="false">IF(ISNUMBER(E32),E32*H16,"nein")</f>
        <v>nein</v>
      </c>
      <c r="F33" s="54"/>
      <c r="G33" s="54"/>
      <c r="H33" s="54"/>
      <c r="I33" s="54"/>
      <c r="L33" s="0" t="s">
        <v>8</v>
      </c>
      <c r="M33" s="4" t="str">
        <f aca="false">IF(ISNUMBER(M32),M32*P16,"nein")</f>
        <v>nein</v>
      </c>
      <c r="N33" s="54"/>
      <c r="O33" s="54"/>
      <c r="P33" s="54"/>
      <c r="Q33" s="54"/>
      <c r="T33" s="0" t="s">
        <v>8</v>
      </c>
      <c r="U33" s="4" t="str">
        <f aca="false">IF(ISNUMBER(U32),U32*X16,"nein")</f>
        <v>nein</v>
      </c>
      <c r="V33" s="54"/>
      <c r="W33" s="54"/>
      <c r="X33" s="54"/>
      <c r="Y33" s="54"/>
      <c r="AB33" s="0" t="s">
        <v>8</v>
      </c>
      <c r="AC33" s="4" t="str">
        <f aca="false">IF(ISNUMBER(AC32),AC32*AF16,"nein")</f>
        <v>nein</v>
      </c>
      <c r="AD33" s="54"/>
      <c r="AE33" s="54"/>
      <c r="AF33" s="54"/>
      <c r="AG33" s="54"/>
      <c r="AJ33" s="0" t="s">
        <v>8</v>
      </c>
      <c r="AK33" s="4" t="str">
        <f aca="false">IF(ISNUMBER(AK32),AK32*AN16,"nein")</f>
        <v>nein</v>
      </c>
      <c r="AL33" s="54"/>
      <c r="AM33" s="54"/>
      <c r="AN33" s="54"/>
      <c r="AO33" s="54"/>
      <c r="AR33" s="0" t="s">
        <v>8</v>
      </c>
      <c r="AS33" s="4" t="str">
        <f aca="false">IF(ISNUMBER(AS32),AS32*AV16,"nein")</f>
        <v>nein</v>
      </c>
      <c r="AT33" s="54"/>
      <c r="AU33" s="54"/>
      <c r="AV33" s="54"/>
      <c r="AW33" s="54"/>
      <c r="AZ33" s="0" t="s">
        <v>8</v>
      </c>
      <c r="BA33" s="4" t="str">
        <f aca="false">IF(ISNUMBER(BA32),BA32*BD16,"nein")</f>
        <v>nein</v>
      </c>
      <c r="BB33" s="54"/>
      <c r="BC33" s="54"/>
      <c r="BD33" s="54"/>
      <c r="BE33" s="54"/>
      <c r="BH33" s="0" t="s">
        <v>8</v>
      </c>
      <c r="BI33" s="4" t="str">
        <f aca="false">IF(ISNUMBER(BI32),BI32*BL16,"nein")</f>
        <v>nein</v>
      </c>
      <c r="BJ33" s="54"/>
      <c r="BK33" s="54"/>
      <c r="BL33" s="54"/>
      <c r="BM33" s="54"/>
    </row>
    <row r="35" customFormat="false" ht="12.8" hidden="false" customHeight="false" outlineLevel="0" collapsed="false">
      <c r="D35" s="0" t="s">
        <v>48</v>
      </c>
      <c r="E35" s="55" t="n">
        <f aca="false">C29+K29+S29+AA29+AI29+AQ29+AY29+BG29</f>
        <v>50</v>
      </c>
    </row>
    <row r="36" customFormat="false" ht="12.8" hidden="false" customHeight="false" outlineLevel="0" collapsed="false">
      <c r="D36" s="0" t="s">
        <v>2</v>
      </c>
      <c r="E36" s="56" t="n">
        <f aca="false">D29+L29+T29+AB29+AJ29+AR29+AZ29+BH29</f>
        <v>12.74</v>
      </c>
    </row>
    <row r="37" customFormat="false" ht="12.8" hidden="false" customHeight="false" outlineLevel="0" collapsed="false">
      <c r="D37" s="0" t="s">
        <v>4</v>
      </c>
      <c r="E37" s="56" t="n">
        <f aca="false">E29+M29+U29+AC29+AK29+AS29+BA29+BI29</f>
        <v>3.360175</v>
      </c>
    </row>
    <row r="38" customFormat="false" ht="12.8" hidden="false" customHeight="false" outlineLevel="0" collapsed="false">
      <c r="D38" s="0" t="s">
        <v>49</v>
      </c>
      <c r="E38" s="57" t="n">
        <f aca="false">E31+M31+U31+AC31+AK31+AS31+BA31+BI31</f>
        <v>1000</v>
      </c>
    </row>
    <row r="39" customFormat="false" ht="12.8" hidden="false" customHeight="false" outlineLevel="0" collapsed="false">
      <c r="D39" s="0" t="s">
        <v>50</v>
      </c>
      <c r="E39" s="8" t="str">
        <f aca="false">IF(ISNUMBER(E36),IF(E36&gt;E38,E36-E38,"nein"),"nein")</f>
        <v>nein</v>
      </c>
    </row>
    <row r="40" customFormat="false" ht="12.8" hidden="false" customHeight="false" outlineLevel="0" collapsed="false">
      <c r="D40" s="0" t="s">
        <v>51</v>
      </c>
      <c r="E40" s="4" t="str">
        <f aca="false">IF(ISNUMBER(E39),E39*B5,"nein")</f>
        <v>nein</v>
      </c>
    </row>
  </sheetData>
  <mergeCells count="8">
    <mergeCell ref="B14:I14"/>
    <mergeCell ref="J14:Q14"/>
    <mergeCell ref="R14:Y14"/>
    <mergeCell ref="Z14:AG14"/>
    <mergeCell ref="AH14:AO14"/>
    <mergeCell ref="AP14:AW14"/>
    <mergeCell ref="AX14:BE14"/>
    <mergeCell ref="BF14:BM1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0" activeCellId="0" sqref="K30"/>
    </sheetView>
  </sheetViews>
  <sheetFormatPr defaultColWidth="11.72265625" defaultRowHeight="12.8" zeroHeight="false" outlineLevelRow="0" outlineLevelCol="0"/>
  <cols>
    <col collapsed="false" customWidth="true" hidden="false" outlineLevel="0" max="1" min="1" style="0" width="26.66"/>
    <col collapsed="false" customWidth="true" hidden="false" outlineLevel="0" max="2" min="2" style="0" width="13.06"/>
    <col collapsed="false" customWidth="true" hidden="false" outlineLevel="0" max="3" min="3" style="0" width="7.54"/>
    <col collapsed="false" customWidth="true" hidden="false" outlineLevel="0" max="4" min="4" style="0" width="28.76"/>
    <col collapsed="false" customWidth="true" hidden="false" outlineLevel="0" max="5" min="5" style="0" width="21.44"/>
    <col collapsed="false" customWidth="true" hidden="false" outlineLevel="0" max="6" min="6" style="0" width="10.32"/>
    <col collapsed="false" customWidth="true" hidden="false" outlineLevel="0" max="7" min="7" style="0" width="8.52"/>
    <col collapsed="false" customWidth="true" hidden="false" outlineLevel="0" max="8" min="8" style="0" width="12.13"/>
    <col collapsed="false" customWidth="true" hidden="false" outlineLevel="0" max="9" min="9" style="0" width="9.47"/>
    <col collapsed="false" customWidth="true" hidden="false" outlineLevel="0" max="10" min="10" style="0" width="9.91"/>
    <col collapsed="false" customWidth="true" hidden="false" outlineLevel="0" max="11" min="11" style="0" width="14.35"/>
    <col collapsed="false" customWidth="true" hidden="false" outlineLevel="0" max="1024" min="1024" style="0" width="11.52"/>
  </cols>
  <sheetData>
    <row r="1" customFormat="false" ht="12.8" hidden="false" customHeight="false" outlineLevel="0" collapsed="false">
      <c r="A1" s="1" t="s">
        <v>52</v>
      </c>
    </row>
    <row r="3" customFormat="false" ht="12.8" hidden="false" customHeight="false" outlineLevel="0" collapsed="false">
      <c r="A3" s="0" t="s">
        <v>1</v>
      </c>
      <c r="B3" s="2" t="n">
        <v>2019</v>
      </c>
      <c r="D3" s="3" t="s">
        <v>2</v>
      </c>
      <c r="E3" s="4" t="n">
        <f aca="false">IF((D29+D52+D75+D98+D121+D144+D167+D190)&gt;0,(D29+D52+D75+D98+D121+D144+D167+D190),"keine")</f>
        <v>12.74</v>
      </c>
      <c r="F3" s="5"/>
      <c r="G3" s="5"/>
      <c r="H3" s="58"/>
    </row>
    <row r="4" customFormat="false" ht="12.8" hidden="false" customHeight="false" outlineLevel="0" collapsed="false">
      <c r="A4" s="0" t="s">
        <v>3</v>
      </c>
      <c r="B4" s="6" t="n">
        <v>0.0052</v>
      </c>
      <c r="D4" s="3" t="s">
        <v>4</v>
      </c>
      <c r="E4" s="4" t="n">
        <f aca="false">IF((E29+E52+E75+E98+E121+E144+E167+E190)&gt;0,(E29+E52+E75+E98+E121+E144+E167+E190),"keine")</f>
        <v>3.360175</v>
      </c>
      <c r="F4" s="5"/>
      <c r="G4" s="5"/>
      <c r="H4" s="58"/>
    </row>
    <row r="5" customFormat="false" ht="12.8" hidden="false" customHeight="false" outlineLevel="0" collapsed="false">
      <c r="A5" s="0" t="s">
        <v>5</v>
      </c>
      <c r="B5" s="7" t="n">
        <v>0.26375</v>
      </c>
      <c r="D5" s="0" t="s">
        <v>6</v>
      </c>
      <c r="E5" s="8" t="str">
        <f aca="false">IF(ISNUMBER(E3),IF(E3&gt;B6,E3-B6,"nein"),"nein")</f>
        <v>nein</v>
      </c>
      <c r="F5" s="5"/>
      <c r="G5" s="5"/>
      <c r="H5" s="5"/>
    </row>
    <row r="6" customFormat="false" ht="12.8" hidden="false" customHeight="false" outlineLevel="0" collapsed="false">
      <c r="A6" s="0" t="s">
        <v>7</v>
      </c>
      <c r="B6" s="9" t="n">
        <v>1000</v>
      </c>
      <c r="D6" s="0" t="s">
        <v>8</v>
      </c>
      <c r="E6" s="4" t="str">
        <f aca="false">IF(ISNUMBER(E5),E5*B5,"nein")</f>
        <v>nein</v>
      </c>
    </row>
    <row r="9" customFormat="false" ht="12.8" hidden="false" customHeight="false" outlineLevel="0" collapsed="false">
      <c r="A9" s="10" t="s">
        <v>9</v>
      </c>
      <c r="B9" s="10"/>
      <c r="C9" s="10"/>
      <c r="D9" s="10"/>
      <c r="E9" s="10"/>
      <c r="F9" s="10"/>
      <c r="G9" s="10"/>
      <c r="H9" s="10"/>
      <c r="I9" s="10"/>
    </row>
    <row r="10" customFormat="false" ht="12.8" hidden="false" customHeight="false" outlineLevel="0" collapsed="false">
      <c r="A10" s="0" t="s">
        <v>10</v>
      </c>
      <c r="B10" s="11" t="n">
        <v>100</v>
      </c>
      <c r="D10" s="0" t="s">
        <v>11</v>
      </c>
      <c r="E10" s="12" t="n">
        <f aca="false">(B10*I16*0.7)</f>
        <v>0.364</v>
      </c>
    </row>
    <row r="11" customFormat="false" ht="12.8" hidden="false" customHeight="false" outlineLevel="0" collapsed="false">
      <c r="A11" s="0" t="s">
        <v>12</v>
      </c>
      <c r="B11" s="11" t="n">
        <v>110</v>
      </c>
      <c r="D11" s="0" t="s">
        <v>13</v>
      </c>
      <c r="E11" s="5" t="n">
        <f aca="false">B11-B10</f>
        <v>10</v>
      </c>
    </row>
    <row r="12" customFormat="false" ht="12.8" hidden="false" customHeight="false" outlineLevel="0" collapsed="false">
      <c r="A12" s="0" t="s">
        <v>14</v>
      </c>
      <c r="B12" s="11" t="n">
        <v>0</v>
      </c>
      <c r="D12" s="13" t="s">
        <v>15</v>
      </c>
      <c r="E12" s="14" t="n">
        <f aca="false">E11-E10</f>
        <v>9.636</v>
      </c>
    </row>
    <row r="13" customFormat="false" ht="12.8" hidden="false" customHeight="false" outlineLevel="0" collapsed="false">
      <c r="A13" s="0" t="s">
        <v>16</v>
      </c>
      <c r="B13" s="16" t="n">
        <v>0.3</v>
      </c>
      <c r="D13" s="0" t="s">
        <v>17</v>
      </c>
      <c r="E13" s="17" t="str">
        <f aca="false">IF(F16&gt;0,"ja","nein")</f>
        <v>ja</v>
      </c>
    </row>
    <row r="15" customFormat="false" ht="12.8" hidden="false" customHeight="false" outlineLevel="0" collapsed="false">
      <c r="B15" s="3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23</v>
      </c>
      <c r="H15" s="3" t="s">
        <v>5</v>
      </c>
      <c r="I15" s="3" t="s">
        <v>3</v>
      </c>
    </row>
    <row r="16" customFormat="false" ht="12.8" hidden="false" customHeight="false" outlineLevel="0" collapsed="false">
      <c r="A16" s="1" t="s">
        <v>24</v>
      </c>
      <c r="B16" s="18" t="n">
        <v>1</v>
      </c>
      <c r="C16" s="19" t="n">
        <v>50</v>
      </c>
      <c r="D16" s="20" t="n">
        <f aca="false">C16*G16</f>
        <v>12.74</v>
      </c>
      <c r="E16" s="20" t="n">
        <f aca="false">D16*H16</f>
        <v>3.360175</v>
      </c>
      <c r="F16" s="15" t="n">
        <f aca="false">ROUND((IF(E12&gt;0, E10, E11))-B12,10)</f>
        <v>0.364</v>
      </c>
      <c r="G16" s="5" t="n">
        <f aca="false">IF(F16&gt;0,F16*(1-B13),0)</f>
        <v>0.2548</v>
      </c>
      <c r="H16" s="21" t="n">
        <f aca="false">B5</f>
        <v>0.26375</v>
      </c>
      <c r="I16" s="22" t="n">
        <f aca="false">B4</f>
        <v>0.0052</v>
      </c>
    </row>
    <row r="17" customFormat="false" ht="12.8" hidden="false" customHeight="false" outlineLevel="0" collapsed="false">
      <c r="A17" s="3" t="s">
        <v>25</v>
      </c>
      <c r="B17" s="23" t="n">
        <f aca="false">12/12</f>
        <v>1</v>
      </c>
      <c r="C17" s="19" t="n">
        <v>0</v>
      </c>
      <c r="D17" s="20" t="n">
        <f aca="false">C17*G17</f>
        <v>0</v>
      </c>
      <c r="E17" s="20" t="n">
        <f aca="false">D17*H17</f>
        <v>0</v>
      </c>
      <c r="F17" s="24" t="n">
        <f aca="false">B17*F16</f>
        <v>0.364</v>
      </c>
      <c r="G17" s="5" t="n">
        <f aca="false">B17*G16</f>
        <v>0.2548</v>
      </c>
      <c r="H17" s="21" t="n">
        <f aca="false">H16</f>
        <v>0.26375</v>
      </c>
      <c r="I17" s="22" t="n">
        <f aca="false">I16</f>
        <v>0.0052</v>
      </c>
    </row>
    <row r="18" customFormat="false" ht="12.8" hidden="false" customHeight="false" outlineLevel="0" collapsed="false">
      <c r="A18" s="3" t="s">
        <v>26</v>
      </c>
      <c r="B18" s="23" t="n">
        <f aca="false">11/12</f>
        <v>0.916666666666667</v>
      </c>
      <c r="C18" s="19" t="n">
        <v>0</v>
      </c>
      <c r="D18" s="20" t="n">
        <f aca="false">C18*G18</f>
        <v>0</v>
      </c>
      <c r="E18" s="20" t="n">
        <f aca="false">D18*H18</f>
        <v>0</v>
      </c>
      <c r="F18" s="24" t="n">
        <f aca="false">B18*F16</f>
        <v>0.333666666666667</v>
      </c>
      <c r="G18" s="5" t="n">
        <f aca="false">B18*G16</f>
        <v>0.233566666666667</v>
      </c>
      <c r="H18" s="21" t="n">
        <f aca="false">H17</f>
        <v>0.26375</v>
      </c>
      <c r="I18" s="22" t="n">
        <f aca="false">I17</f>
        <v>0.0052</v>
      </c>
    </row>
    <row r="19" customFormat="false" ht="12.8" hidden="false" customHeight="false" outlineLevel="0" collapsed="false">
      <c r="A19" s="0" t="s">
        <v>27</v>
      </c>
      <c r="B19" s="23" t="n">
        <f aca="false">10/12</f>
        <v>0.833333333333333</v>
      </c>
      <c r="C19" s="19" t="n">
        <v>0</v>
      </c>
      <c r="D19" s="20" t="n">
        <f aca="false">C19*G19</f>
        <v>0</v>
      </c>
      <c r="E19" s="20" t="n">
        <f aca="false">D19*H19</f>
        <v>0</v>
      </c>
      <c r="F19" s="24" t="n">
        <f aca="false">B19*F16</f>
        <v>0.303333333333333</v>
      </c>
      <c r="G19" s="5" t="n">
        <f aca="false">B19*G16</f>
        <v>0.212333333333333</v>
      </c>
      <c r="H19" s="21" t="n">
        <f aca="false">H18</f>
        <v>0.26375</v>
      </c>
      <c r="I19" s="22" t="n">
        <f aca="false">I18</f>
        <v>0.0052</v>
      </c>
    </row>
    <row r="20" customFormat="false" ht="12.8" hidden="false" customHeight="false" outlineLevel="0" collapsed="false">
      <c r="A20" s="0" t="s">
        <v>28</v>
      </c>
      <c r="B20" s="23" t="n">
        <f aca="false">9/12</f>
        <v>0.75</v>
      </c>
      <c r="C20" s="19" t="n">
        <v>0</v>
      </c>
      <c r="D20" s="20" t="n">
        <f aca="false">C20*G20</f>
        <v>0</v>
      </c>
      <c r="E20" s="20" t="n">
        <f aca="false">D20*H20</f>
        <v>0</v>
      </c>
      <c r="F20" s="24" t="n">
        <f aca="false">B20*F16</f>
        <v>0.273</v>
      </c>
      <c r="G20" s="5" t="n">
        <f aca="false">B20*G16</f>
        <v>0.1911</v>
      </c>
      <c r="H20" s="21" t="n">
        <f aca="false">H19</f>
        <v>0.26375</v>
      </c>
      <c r="I20" s="22" t="n">
        <f aca="false">I19</f>
        <v>0.0052</v>
      </c>
    </row>
    <row r="21" customFormat="false" ht="12.8" hidden="false" customHeight="false" outlineLevel="0" collapsed="false">
      <c r="A21" s="0" t="s">
        <v>29</v>
      </c>
      <c r="B21" s="23" t="n">
        <f aca="false">8/12</f>
        <v>0.666666666666667</v>
      </c>
      <c r="C21" s="19" t="n">
        <v>0</v>
      </c>
      <c r="D21" s="20" t="n">
        <f aca="false">C21*G21</f>
        <v>0</v>
      </c>
      <c r="E21" s="20" t="n">
        <f aca="false">D21*H21</f>
        <v>0</v>
      </c>
      <c r="F21" s="24" t="n">
        <f aca="false">B21*F16</f>
        <v>0.242666666666667</v>
      </c>
      <c r="G21" s="5" t="n">
        <f aca="false">B21*G16</f>
        <v>0.169866666666667</v>
      </c>
      <c r="H21" s="21" t="n">
        <f aca="false">H20</f>
        <v>0.26375</v>
      </c>
      <c r="I21" s="22" t="n">
        <f aca="false">I20</f>
        <v>0.0052</v>
      </c>
    </row>
    <row r="22" customFormat="false" ht="12.8" hidden="false" customHeight="false" outlineLevel="0" collapsed="false">
      <c r="A22" s="0" t="s">
        <v>30</v>
      </c>
      <c r="B22" s="23" t="n">
        <f aca="false">7/12</f>
        <v>0.583333333333333</v>
      </c>
      <c r="C22" s="19" t="n">
        <v>0</v>
      </c>
      <c r="D22" s="20" t="n">
        <f aca="false">C22*G22</f>
        <v>0</v>
      </c>
      <c r="E22" s="20" t="n">
        <f aca="false">D22*H22</f>
        <v>0</v>
      </c>
      <c r="F22" s="24" t="n">
        <f aca="false">B22*F16</f>
        <v>0.212333333333333</v>
      </c>
      <c r="G22" s="5" t="n">
        <f aca="false">B22*G16</f>
        <v>0.148633333333333</v>
      </c>
      <c r="H22" s="21" t="n">
        <f aca="false">H21</f>
        <v>0.26375</v>
      </c>
      <c r="I22" s="22" t="n">
        <f aca="false">I21</f>
        <v>0.0052</v>
      </c>
    </row>
    <row r="23" customFormat="false" ht="12.8" hidden="false" customHeight="false" outlineLevel="0" collapsed="false">
      <c r="A23" s="0" t="s">
        <v>31</v>
      </c>
      <c r="B23" s="23" t="n">
        <f aca="false">6/12</f>
        <v>0.5</v>
      </c>
      <c r="C23" s="19" t="n">
        <v>0</v>
      </c>
      <c r="D23" s="20" t="n">
        <f aca="false">C23*G23</f>
        <v>0</v>
      </c>
      <c r="E23" s="20" t="n">
        <f aca="false">D23*H23</f>
        <v>0</v>
      </c>
      <c r="F23" s="24" t="n">
        <f aca="false">B23*F16</f>
        <v>0.182</v>
      </c>
      <c r="G23" s="5" t="n">
        <f aca="false">B23*G16</f>
        <v>0.1274</v>
      </c>
      <c r="H23" s="21" t="n">
        <f aca="false">H22</f>
        <v>0.26375</v>
      </c>
      <c r="I23" s="22" t="n">
        <f aca="false">I22</f>
        <v>0.0052</v>
      </c>
    </row>
    <row r="24" customFormat="false" ht="12.8" hidden="false" customHeight="false" outlineLevel="0" collapsed="false">
      <c r="A24" s="0" t="s">
        <v>32</v>
      </c>
      <c r="B24" s="23" t="n">
        <f aca="false">5/12</f>
        <v>0.416666666666667</v>
      </c>
      <c r="C24" s="19" t="n">
        <v>0</v>
      </c>
      <c r="D24" s="20" t="n">
        <f aca="false">C24*G24</f>
        <v>0</v>
      </c>
      <c r="E24" s="20" t="n">
        <f aca="false">D24*H24</f>
        <v>0</v>
      </c>
      <c r="F24" s="24" t="n">
        <f aca="false">B24*F16</f>
        <v>0.151666666666667</v>
      </c>
      <c r="G24" s="5" t="n">
        <f aca="false">B24*G16</f>
        <v>0.106166666666667</v>
      </c>
      <c r="H24" s="21" t="n">
        <f aca="false">H23</f>
        <v>0.26375</v>
      </c>
      <c r="I24" s="22" t="n">
        <f aca="false">I23</f>
        <v>0.0052</v>
      </c>
    </row>
    <row r="25" customFormat="false" ht="12.8" hidden="false" customHeight="false" outlineLevel="0" collapsed="false">
      <c r="A25" s="0" t="s">
        <v>33</v>
      </c>
      <c r="B25" s="23" t="n">
        <f aca="false">4/12</f>
        <v>0.333333333333333</v>
      </c>
      <c r="C25" s="19" t="n">
        <v>0</v>
      </c>
      <c r="D25" s="20" t="n">
        <f aca="false">C25*G25</f>
        <v>0</v>
      </c>
      <c r="E25" s="20" t="n">
        <f aca="false">D25*H25</f>
        <v>0</v>
      </c>
      <c r="F25" s="24" t="n">
        <f aca="false">B25*F16</f>
        <v>0.121333333333333</v>
      </c>
      <c r="G25" s="5" t="n">
        <f aca="false">B25*G16</f>
        <v>0.0849333333333333</v>
      </c>
      <c r="H25" s="21" t="n">
        <f aca="false">H24</f>
        <v>0.26375</v>
      </c>
      <c r="I25" s="22" t="n">
        <f aca="false">I24</f>
        <v>0.0052</v>
      </c>
    </row>
    <row r="26" customFormat="false" ht="12.8" hidden="false" customHeight="false" outlineLevel="0" collapsed="false">
      <c r="A26" s="0" t="s">
        <v>34</v>
      </c>
      <c r="B26" s="23" t="n">
        <f aca="false">3/12</f>
        <v>0.25</v>
      </c>
      <c r="C26" s="19" t="n">
        <v>0</v>
      </c>
      <c r="D26" s="20" t="n">
        <f aca="false">C26*G26</f>
        <v>0</v>
      </c>
      <c r="E26" s="20" t="n">
        <f aca="false">D26*H26</f>
        <v>0</v>
      </c>
      <c r="F26" s="24" t="n">
        <f aca="false">B26*F16</f>
        <v>0.091</v>
      </c>
      <c r="G26" s="5" t="n">
        <f aca="false">B26*G16</f>
        <v>0.0637</v>
      </c>
      <c r="H26" s="21" t="n">
        <f aca="false">H25</f>
        <v>0.26375</v>
      </c>
      <c r="I26" s="22" t="n">
        <f aca="false">I25</f>
        <v>0.0052</v>
      </c>
    </row>
    <row r="27" customFormat="false" ht="12.8" hidden="false" customHeight="false" outlineLevel="0" collapsed="false">
      <c r="A27" s="0" t="s">
        <v>35</v>
      </c>
      <c r="B27" s="23" t="n">
        <f aca="false">2/12</f>
        <v>0.166666666666667</v>
      </c>
      <c r="C27" s="19" t="n">
        <v>0</v>
      </c>
      <c r="D27" s="20" t="n">
        <f aca="false">C27*G27</f>
        <v>0</v>
      </c>
      <c r="E27" s="20" t="n">
        <f aca="false">D27*H27</f>
        <v>0</v>
      </c>
      <c r="F27" s="24" t="n">
        <f aca="false">B27*F16</f>
        <v>0.0606666666666667</v>
      </c>
      <c r="G27" s="5" t="n">
        <f aca="false">B27*G16</f>
        <v>0.0424666666666667</v>
      </c>
      <c r="H27" s="21" t="n">
        <f aca="false">H26</f>
        <v>0.26375</v>
      </c>
      <c r="I27" s="22" t="n">
        <f aca="false">I26</f>
        <v>0.0052</v>
      </c>
    </row>
    <row r="28" customFormat="false" ht="12.8" hidden="false" customHeight="false" outlineLevel="0" collapsed="false">
      <c r="A28" s="0" t="s">
        <v>36</v>
      </c>
      <c r="B28" s="23" t="n">
        <f aca="false">1/12</f>
        <v>0.0833333333333333</v>
      </c>
      <c r="C28" s="19" t="n">
        <v>0</v>
      </c>
      <c r="D28" s="20" t="n">
        <f aca="false">C28*G28</f>
        <v>0</v>
      </c>
      <c r="E28" s="20" t="n">
        <f aca="false">D28*H28</f>
        <v>0</v>
      </c>
      <c r="F28" s="24" t="n">
        <f aca="false">B28*F16</f>
        <v>0.0303333333333333</v>
      </c>
      <c r="G28" s="5" t="n">
        <f aca="false">B28*G16</f>
        <v>0.0212333333333333</v>
      </c>
      <c r="H28" s="21" t="n">
        <f aca="false">H27</f>
        <v>0.26375</v>
      </c>
      <c r="I28" s="22" t="n">
        <f aca="false">I27</f>
        <v>0.0052</v>
      </c>
    </row>
    <row r="29" customFormat="false" ht="12.8" hidden="false" customHeight="false" outlineLevel="0" collapsed="false">
      <c r="A29" s="1" t="s">
        <v>37</v>
      </c>
      <c r="C29" s="0" t="n">
        <f aca="false">SUM(C16:C28)</f>
        <v>50</v>
      </c>
      <c r="D29" s="25" t="n">
        <f aca="false">SUM(D16:D28)</f>
        <v>12.74</v>
      </c>
      <c r="E29" s="25" t="n">
        <f aca="false">SUM(E16:E28)</f>
        <v>3.360175</v>
      </c>
      <c r="F29" s="26"/>
      <c r="G29" s="26"/>
      <c r="H29" s="26"/>
    </row>
    <row r="30" customFormat="false" ht="12.8" hidden="false" customHeight="false" outlineLevel="0" collapsed="false">
      <c r="B30" s="3"/>
      <c r="C30" s="1"/>
      <c r="D30" s="1"/>
      <c r="E30" s="1"/>
      <c r="F30" s="3"/>
      <c r="G30" s="3"/>
    </row>
    <row r="31" customFormat="false" ht="12.8" hidden="false" customHeight="false" outlineLevel="0" collapsed="false">
      <c r="A31" s="1"/>
      <c r="B31" s="18"/>
      <c r="C31" s="20"/>
      <c r="D31" s="20"/>
      <c r="E31" s="20"/>
      <c r="F31" s="21"/>
      <c r="G31" s="5"/>
      <c r="H31" s="5"/>
      <c r="I31" s="22"/>
    </row>
    <row r="32" customFormat="false" ht="12.8" hidden="false" customHeight="false" outlineLevel="0" collapsed="false">
      <c r="A32" s="32" t="s">
        <v>53</v>
      </c>
      <c r="B32" s="32"/>
      <c r="C32" s="32"/>
      <c r="D32" s="32"/>
      <c r="E32" s="32"/>
      <c r="F32" s="32"/>
      <c r="G32" s="32"/>
      <c r="H32" s="32"/>
      <c r="I32" s="32"/>
    </row>
    <row r="33" customFormat="false" ht="12.8" hidden="false" customHeight="false" outlineLevel="0" collapsed="false">
      <c r="A33" s="0" t="s">
        <v>10</v>
      </c>
      <c r="B33" s="11" t="n">
        <v>0</v>
      </c>
      <c r="D33" s="0" t="s">
        <v>11</v>
      </c>
      <c r="E33" s="12" t="n">
        <f aca="false">(B33*I39*0.7)</f>
        <v>0</v>
      </c>
    </row>
    <row r="34" customFormat="false" ht="12.8" hidden="false" customHeight="false" outlineLevel="0" collapsed="false">
      <c r="A34" s="0" t="s">
        <v>12</v>
      </c>
      <c r="B34" s="11" t="n">
        <v>0</v>
      </c>
      <c r="D34" s="0" t="s">
        <v>13</v>
      </c>
      <c r="E34" s="5" t="n">
        <f aca="false">B34-B33</f>
        <v>0</v>
      </c>
    </row>
    <row r="35" customFormat="false" ht="12.8" hidden="false" customHeight="false" outlineLevel="0" collapsed="false">
      <c r="A35" s="0" t="s">
        <v>14</v>
      </c>
      <c r="B35" s="11" t="n">
        <v>0</v>
      </c>
      <c r="D35" s="13" t="s">
        <v>15</v>
      </c>
      <c r="E35" s="14" t="n">
        <f aca="false">E34-E33</f>
        <v>0</v>
      </c>
    </row>
    <row r="36" customFormat="false" ht="12.8" hidden="false" customHeight="false" outlineLevel="0" collapsed="false">
      <c r="A36" s="0" t="s">
        <v>16</v>
      </c>
      <c r="B36" s="16" t="n">
        <v>0.3</v>
      </c>
      <c r="D36" s="0" t="s">
        <v>17</v>
      </c>
      <c r="E36" s="17" t="str">
        <f aca="false">IF(F39&gt;0,"ja","nein")</f>
        <v>nein</v>
      </c>
    </row>
    <row r="38" customFormat="false" ht="12.8" hidden="false" customHeight="false" outlineLevel="0" collapsed="false">
      <c r="B38" s="3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23</v>
      </c>
      <c r="H38" s="3" t="s">
        <v>5</v>
      </c>
      <c r="I38" s="3" t="s">
        <v>3</v>
      </c>
    </row>
    <row r="39" customFormat="false" ht="12.8" hidden="false" customHeight="false" outlineLevel="0" collapsed="false">
      <c r="A39" s="1" t="s">
        <v>24</v>
      </c>
      <c r="B39" s="18" t="n">
        <v>1</v>
      </c>
      <c r="C39" s="39" t="n">
        <v>0</v>
      </c>
      <c r="D39" s="20" t="n">
        <f aca="false">C39*G39</f>
        <v>0</v>
      </c>
      <c r="E39" s="20" t="n">
        <f aca="false">D39*H39</f>
        <v>0</v>
      </c>
      <c r="F39" s="15" t="n">
        <f aca="false">ROUND((IF(E35&gt;0, E33, E34))-B35,10)</f>
        <v>0</v>
      </c>
      <c r="G39" s="5" t="n">
        <f aca="false">IF(F39&gt;0,F39*(1-B36),0)</f>
        <v>0</v>
      </c>
      <c r="H39" s="21" t="n">
        <f aca="false">H16</f>
        <v>0.26375</v>
      </c>
      <c r="I39" s="22" t="n">
        <f aca="false">I16</f>
        <v>0.0052</v>
      </c>
    </row>
    <row r="40" customFormat="false" ht="12.8" hidden="false" customHeight="false" outlineLevel="0" collapsed="false">
      <c r="A40" s="3" t="s">
        <v>25</v>
      </c>
      <c r="B40" s="23" t="n">
        <f aca="false">12/12</f>
        <v>1</v>
      </c>
      <c r="C40" s="39" t="n">
        <v>0</v>
      </c>
      <c r="D40" s="20" t="n">
        <f aca="false">C40*G40</f>
        <v>0</v>
      </c>
      <c r="E40" s="20" t="n">
        <f aca="false">D40*H40</f>
        <v>0</v>
      </c>
      <c r="F40" s="24" t="n">
        <f aca="false">B40*F39</f>
        <v>0</v>
      </c>
      <c r="G40" s="5" t="n">
        <f aca="false">B40*G39</f>
        <v>0</v>
      </c>
      <c r="H40" s="21" t="n">
        <f aca="false">H39</f>
        <v>0.26375</v>
      </c>
      <c r="I40" s="22" t="n">
        <f aca="false">I39</f>
        <v>0.0052</v>
      </c>
    </row>
    <row r="41" customFormat="false" ht="12.8" hidden="false" customHeight="false" outlineLevel="0" collapsed="false">
      <c r="A41" s="3" t="s">
        <v>26</v>
      </c>
      <c r="B41" s="23" t="n">
        <f aca="false">11/12</f>
        <v>0.916666666666667</v>
      </c>
      <c r="C41" s="39" t="n">
        <v>0</v>
      </c>
      <c r="D41" s="20" t="n">
        <f aca="false">C41*G41</f>
        <v>0</v>
      </c>
      <c r="E41" s="20" t="n">
        <f aca="false">D41*H41</f>
        <v>0</v>
      </c>
      <c r="F41" s="24" t="n">
        <f aca="false">B41*F39</f>
        <v>0</v>
      </c>
      <c r="G41" s="5" t="n">
        <f aca="false">B41*G39</f>
        <v>0</v>
      </c>
      <c r="H41" s="21" t="n">
        <f aca="false">H40</f>
        <v>0.26375</v>
      </c>
      <c r="I41" s="22" t="n">
        <f aca="false">I40</f>
        <v>0.0052</v>
      </c>
    </row>
    <row r="42" customFormat="false" ht="12.8" hidden="false" customHeight="false" outlineLevel="0" collapsed="false">
      <c r="A42" s="0" t="s">
        <v>27</v>
      </c>
      <c r="B42" s="23" t="n">
        <f aca="false">10/12</f>
        <v>0.833333333333333</v>
      </c>
      <c r="C42" s="39" t="n">
        <v>0</v>
      </c>
      <c r="D42" s="20" t="n">
        <f aca="false">C42*G42</f>
        <v>0</v>
      </c>
      <c r="E42" s="20" t="n">
        <f aca="false">D42*H42</f>
        <v>0</v>
      </c>
      <c r="F42" s="24" t="n">
        <f aca="false">B42*F39</f>
        <v>0</v>
      </c>
      <c r="G42" s="5" t="n">
        <f aca="false">B42*G39</f>
        <v>0</v>
      </c>
      <c r="H42" s="21" t="n">
        <f aca="false">H41</f>
        <v>0.26375</v>
      </c>
      <c r="I42" s="22" t="n">
        <f aca="false">I41</f>
        <v>0.0052</v>
      </c>
    </row>
    <row r="43" customFormat="false" ht="12.8" hidden="false" customHeight="false" outlineLevel="0" collapsed="false">
      <c r="A43" s="0" t="s">
        <v>28</v>
      </c>
      <c r="B43" s="23" t="n">
        <f aca="false">9/12</f>
        <v>0.75</v>
      </c>
      <c r="C43" s="39" t="n">
        <v>0</v>
      </c>
      <c r="D43" s="20" t="n">
        <f aca="false">C43*G43</f>
        <v>0</v>
      </c>
      <c r="E43" s="20" t="n">
        <f aca="false">D43*H43</f>
        <v>0</v>
      </c>
      <c r="F43" s="24" t="n">
        <f aca="false">B43*F39</f>
        <v>0</v>
      </c>
      <c r="G43" s="5" t="n">
        <f aca="false">B43*G39</f>
        <v>0</v>
      </c>
      <c r="H43" s="21" t="n">
        <f aca="false">H42</f>
        <v>0.26375</v>
      </c>
      <c r="I43" s="22" t="n">
        <f aca="false">I42</f>
        <v>0.0052</v>
      </c>
    </row>
    <row r="44" customFormat="false" ht="12.8" hidden="false" customHeight="false" outlineLevel="0" collapsed="false">
      <c r="A44" s="0" t="s">
        <v>29</v>
      </c>
      <c r="B44" s="23" t="n">
        <f aca="false">8/12</f>
        <v>0.666666666666667</v>
      </c>
      <c r="C44" s="39" t="n">
        <v>0</v>
      </c>
      <c r="D44" s="20" t="n">
        <f aca="false">C44*G44</f>
        <v>0</v>
      </c>
      <c r="E44" s="20" t="n">
        <f aca="false">D44*H44</f>
        <v>0</v>
      </c>
      <c r="F44" s="24" t="n">
        <f aca="false">B44*F39</f>
        <v>0</v>
      </c>
      <c r="G44" s="5" t="n">
        <f aca="false">B44*G39</f>
        <v>0</v>
      </c>
      <c r="H44" s="21" t="n">
        <f aca="false">H43</f>
        <v>0.26375</v>
      </c>
      <c r="I44" s="22" t="n">
        <f aca="false">I43</f>
        <v>0.0052</v>
      </c>
    </row>
    <row r="45" customFormat="false" ht="12.8" hidden="false" customHeight="false" outlineLevel="0" collapsed="false">
      <c r="A45" s="0" t="s">
        <v>30</v>
      </c>
      <c r="B45" s="23" t="n">
        <f aca="false">7/12</f>
        <v>0.583333333333333</v>
      </c>
      <c r="C45" s="39" t="n">
        <v>0</v>
      </c>
      <c r="D45" s="20" t="n">
        <f aca="false">C45*G45</f>
        <v>0</v>
      </c>
      <c r="E45" s="20" t="n">
        <f aca="false">D45*H45</f>
        <v>0</v>
      </c>
      <c r="F45" s="24" t="n">
        <f aca="false">B45*F39</f>
        <v>0</v>
      </c>
      <c r="G45" s="5" t="n">
        <f aca="false">B45*G39</f>
        <v>0</v>
      </c>
      <c r="H45" s="21" t="n">
        <f aca="false">H44</f>
        <v>0.26375</v>
      </c>
      <c r="I45" s="22" t="n">
        <f aca="false">I44</f>
        <v>0.0052</v>
      </c>
    </row>
    <row r="46" customFormat="false" ht="12.8" hidden="false" customHeight="false" outlineLevel="0" collapsed="false">
      <c r="A46" s="0" t="s">
        <v>31</v>
      </c>
      <c r="B46" s="23" t="n">
        <f aca="false">6/12</f>
        <v>0.5</v>
      </c>
      <c r="C46" s="39" t="n">
        <v>0</v>
      </c>
      <c r="D46" s="20" t="n">
        <f aca="false">C46*G46</f>
        <v>0</v>
      </c>
      <c r="E46" s="20" t="n">
        <f aca="false">D46*H46</f>
        <v>0</v>
      </c>
      <c r="F46" s="24" t="n">
        <f aca="false">B46*F39</f>
        <v>0</v>
      </c>
      <c r="G46" s="5" t="n">
        <f aca="false">B46*G39</f>
        <v>0</v>
      </c>
      <c r="H46" s="21" t="n">
        <f aca="false">H45</f>
        <v>0.26375</v>
      </c>
      <c r="I46" s="22" t="n">
        <f aca="false">I45</f>
        <v>0.0052</v>
      </c>
    </row>
    <row r="47" customFormat="false" ht="12.8" hidden="false" customHeight="false" outlineLevel="0" collapsed="false">
      <c r="A47" s="0" t="s">
        <v>32</v>
      </c>
      <c r="B47" s="23" t="n">
        <f aca="false">5/12</f>
        <v>0.416666666666667</v>
      </c>
      <c r="C47" s="39" t="n">
        <v>0</v>
      </c>
      <c r="D47" s="20" t="n">
        <f aca="false">C47*G47</f>
        <v>0</v>
      </c>
      <c r="E47" s="20" t="n">
        <f aca="false">D47*H47</f>
        <v>0</v>
      </c>
      <c r="F47" s="24" t="n">
        <f aca="false">B47*F39</f>
        <v>0</v>
      </c>
      <c r="G47" s="5" t="n">
        <f aca="false">B47*G39</f>
        <v>0</v>
      </c>
      <c r="H47" s="21" t="n">
        <f aca="false">H46</f>
        <v>0.26375</v>
      </c>
      <c r="I47" s="22" t="n">
        <f aca="false">I46</f>
        <v>0.0052</v>
      </c>
    </row>
    <row r="48" customFormat="false" ht="12.8" hidden="false" customHeight="false" outlineLevel="0" collapsed="false">
      <c r="A48" s="0" t="s">
        <v>33</v>
      </c>
      <c r="B48" s="23" t="n">
        <f aca="false">4/12</f>
        <v>0.333333333333333</v>
      </c>
      <c r="C48" s="39" t="n">
        <v>0</v>
      </c>
      <c r="D48" s="20" t="n">
        <f aca="false">C48*G48</f>
        <v>0</v>
      </c>
      <c r="E48" s="20" t="n">
        <f aca="false">D48*H48</f>
        <v>0</v>
      </c>
      <c r="F48" s="24" t="n">
        <f aca="false">B48*F39</f>
        <v>0</v>
      </c>
      <c r="G48" s="5" t="n">
        <f aca="false">B48*G39</f>
        <v>0</v>
      </c>
      <c r="H48" s="21" t="n">
        <f aca="false">H47</f>
        <v>0.26375</v>
      </c>
      <c r="I48" s="22" t="n">
        <f aca="false">I47</f>
        <v>0.0052</v>
      </c>
    </row>
    <row r="49" customFormat="false" ht="12.8" hidden="false" customHeight="false" outlineLevel="0" collapsed="false">
      <c r="A49" s="0" t="s">
        <v>34</v>
      </c>
      <c r="B49" s="23" t="n">
        <f aca="false">3/12</f>
        <v>0.25</v>
      </c>
      <c r="C49" s="39" t="n">
        <v>0</v>
      </c>
      <c r="D49" s="20" t="n">
        <f aca="false">C49*G49</f>
        <v>0</v>
      </c>
      <c r="E49" s="20" t="n">
        <f aca="false">D49*H49</f>
        <v>0</v>
      </c>
      <c r="F49" s="24" t="n">
        <f aca="false">B49*F39</f>
        <v>0</v>
      </c>
      <c r="G49" s="5" t="n">
        <f aca="false">B49*G39</f>
        <v>0</v>
      </c>
      <c r="H49" s="21" t="n">
        <f aca="false">H48</f>
        <v>0.26375</v>
      </c>
      <c r="I49" s="22" t="n">
        <f aca="false">I48</f>
        <v>0.0052</v>
      </c>
    </row>
    <row r="50" customFormat="false" ht="12.8" hidden="false" customHeight="false" outlineLevel="0" collapsed="false">
      <c r="A50" s="0" t="s">
        <v>35</v>
      </c>
      <c r="B50" s="23" t="n">
        <f aca="false">2/12</f>
        <v>0.166666666666667</v>
      </c>
      <c r="C50" s="39" t="n">
        <v>0</v>
      </c>
      <c r="D50" s="20" t="n">
        <f aca="false">C50*G50</f>
        <v>0</v>
      </c>
      <c r="E50" s="20" t="n">
        <f aca="false">D50*H50</f>
        <v>0</v>
      </c>
      <c r="F50" s="24" t="n">
        <f aca="false">B50*F39</f>
        <v>0</v>
      </c>
      <c r="G50" s="5" t="n">
        <f aca="false">B50*G39</f>
        <v>0</v>
      </c>
      <c r="H50" s="21" t="n">
        <f aca="false">H49</f>
        <v>0.26375</v>
      </c>
      <c r="I50" s="22" t="n">
        <f aca="false">I49</f>
        <v>0.0052</v>
      </c>
    </row>
    <row r="51" customFormat="false" ht="12.8" hidden="false" customHeight="false" outlineLevel="0" collapsed="false">
      <c r="A51" s="0" t="s">
        <v>36</v>
      </c>
      <c r="B51" s="23" t="n">
        <f aca="false">1/12</f>
        <v>0.0833333333333333</v>
      </c>
      <c r="C51" s="39" t="n">
        <v>0</v>
      </c>
      <c r="D51" s="20" t="n">
        <f aca="false">C51*G51</f>
        <v>0</v>
      </c>
      <c r="E51" s="20" t="n">
        <f aca="false">D51*H51</f>
        <v>0</v>
      </c>
      <c r="F51" s="24" t="n">
        <f aca="false">B51*F39</f>
        <v>0</v>
      </c>
      <c r="G51" s="5" t="n">
        <f aca="false">B51*G39</f>
        <v>0</v>
      </c>
      <c r="H51" s="21" t="n">
        <f aca="false">H50</f>
        <v>0.26375</v>
      </c>
      <c r="I51" s="22" t="n">
        <f aca="false">I50</f>
        <v>0.0052</v>
      </c>
    </row>
    <row r="52" customFormat="false" ht="12.8" hidden="false" customHeight="false" outlineLevel="0" collapsed="false">
      <c r="A52" s="1" t="s">
        <v>37</v>
      </c>
      <c r="C52" s="0" t="n">
        <f aca="false">SUM(C39:C51)</f>
        <v>0</v>
      </c>
      <c r="D52" s="25" t="n">
        <f aca="false">SUM(D39:D51)</f>
        <v>0</v>
      </c>
      <c r="E52" s="25" t="n">
        <f aca="false">SUM(E39:E51)</f>
        <v>0</v>
      </c>
      <c r="F52" s="26"/>
      <c r="G52" s="26"/>
      <c r="H52" s="26"/>
    </row>
    <row r="53" customFormat="false" ht="12.8" hidden="false" customHeight="false" outlineLevel="0" collapsed="false">
      <c r="B53" s="23"/>
      <c r="C53" s="20"/>
      <c r="D53" s="20"/>
      <c r="E53" s="20"/>
      <c r="F53" s="21"/>
      <c r="G53" s="5"/>
      <c r="H53" s="5"/>
      <c r="I53" s="22"/>
    </row>
    <row r="54" customFormat="false" ht="12.8" hidden="false" customHeight="false" outlineLevel="0" collapsed="false">
      <c r="B54" s="23"/>
      <c r="C54" s="20"/>
      <c r="D54" s="20"/>
      <c r="E54" s="20"/>
      <c r="F54" s="21"/>
      <c r="G54" s="5"/>
      <c r="H54" s="5"/>
      <c r="I54" s="22"/>
    </row>
    <row r="55" customFormat="false" ht="12.8" hidden="false" customHeight="false" outlineLevel="0" collapsed="false">
      <c r="A55" s="33" t="s">
        <v>54</v>
      </c>
      <c r="B55" s="33"/>
      <c r="C55" s="33"/>
      <c r="D55" s="33"/>
      <c r="E55" s="33"/>
      <c r="F55" s="33"/>
      <c r="G55" s="33"/>
      <c r="H55" s="33"/>
      <c r="I55" s="33"/>
    </row>
    <row r="56" customFormat="false" ht="12.8" hidden="false" customHeight="false" outlineLevel="0" collapsed="false">
      <c r="A56" s="0" t="s">
        <v>10</v>
      </c>
      <c r="B56" s="11" t="n">
        <v>0</v>
      </c>
      <c r="D56" s="0" t="s">
        <v>11</v>
      </c>
      <c r="E56" s="12" t="n">
        <f aca="false">(B56*I62*0.7)</f>
        <v>0</v>
      </c>
    </row>
    <row r="57" customFormat="false" ht="12.8" hidden="false" customHeight="false" outlineLevel="0" collapsed="false">
      <c r="A57" s="0" t="s">
        <v>12</v>
      </c>
      <c r="B57" s="11" t="n">
        <v>0</v>
      </c>
      <c r="D57" s="0" t="s">
        <v>13</v>
      </c>
      <c r="E57" s="5" t="n">
        <f aca="false">B57-B56</f>
        <v>0</v>
      </c>
    </row>
    <row r="58" customFormat="false" ht="12.8" hidden="false" customHeight="false" outlineLevel="0" collapsed="false">
      <c r="A58" s="0" t="s">
        <v>14</v>
      </c>
      <c r="B58" s="11" t="n">
        <v>0</v>
      </c>
      <c r="D58" s="13" t="s">
        <v>15</v>
      </c>
      <c r="E58" s="14" t="n">
        <f aca="false">E57-E56</f>
        <v>0</v>
      </c>
    </row>
    <row r="59" customFormat="false" ht="12.8" hidden="false" customHeight="false" outlineLevel="0" collapsed="false">
      <c r="A59" s="0" t="s">
        <v>16</v>
      </c>
      <c r="B59" s="16" t="n">
        <v>0.3</v>
      </c>
      <c r="D59" s="0" t="s">
        <v>17</v>
      </c>
      <c r="E59" s="17" t="str">
        <f aca="false">IF(F62&gt;0,"ja","nein")</f>
        <v>nein</v>
      </c>
    </row>
    <row r="61" customFormat="false" ht="12.8" hidden="false" customHeight="false" outlineLevel="0" collapsed="false">
      <c r="B61" s="3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23</v>
      </c>
      <c r="H61" s="3" t="s">
        <v>5</v>
      </c>
      <c r="I61" s="3" t="s">
        <v>3</v>
      </c>
    </row>
    <row r="62" customFormat="false" ht="12.8" hidden="false" customHeight="false" outlineLevel="0" collapsed="false">
      <c r="A62" s="1" t="s">
        <v>24</v>
      </c>
      <c r="B62" s="18" t="n">
        <v>1</v>
      </c>
      <c r="C62" s="40" t="n">
        <v>0</v>
      </c>
      <c r="D62" s="20" t="n">
        <f aca="false">C62*G62</f>
        <v>0</v>
      </c>
      <c r="E62" s="20" t="n">
        <f aca="false">D62*H62</f>
        <v>0</v>
      </c>
      <c r="F62" s="15" t="n">
        <f aca="false">ROUND((IF(E58&gt;0, E56, E57))-B58,10)</f>
        <v>0</v>
      </c>
      <c r="G62" s="5" t="n">
        <f aca="false">IF(F62&gt;0,F62*(1-B59),0)</f>
        <v>0</v>
      </c>
      <c r="H62" s="21" t="n">
        <f aca="false">H39</f>
        <v>0.26375</v>
      </c>
      <c r="I62" s="22" t="n">
        <f aca="false">I39</f>
        <v>0.0052</v>
      </c>
    </row>
    <row r="63" customFormat="false" ht="12.8" hidden="false" customHeight="false" outlineLevel="0" collapsed="false">
      <c r="A63" s="3" t="s">
        <v>25</v>
      </c>
      <c r="B63" s="23" t="n">
        <f aca="false">12/12</f>
        <v>1</v>
      </c>
      <c r="C63" s="40" t="n">
        <v>0</v>
      </c>
      <c r="D63" s="20" t="n">
        <f aca="false">C63*G63</f>
        <v>0</v>
      </c>
      <c r="E63" s="20" t="n">
        <f aca="false">D63*H63</f>
        <v>0</v>
      </c>
      <c r="F63" s="24" t="n">
        <f aca="false">B63*F62</f>
        <v>0</v>
      </c>
      <c r="G63" s="5" t="n">
        <f aca="false">B63*G62</f>
        <v>0</v>
      </c>
      <c r="H63" s="21" t="n">
        <f aca="false">H62</f>
        <v>0.26375</v>
      </c>
      <c r="I63" s="22" t="n">
        <f aca="false">I62</f>
        <v>0.0052</v>
      </c>
    </row>
    <row r="64" customFormat="false" ht="12.8" hidden="false" customHeight="false" outlineLevel="0" collapsed="false">
      <c r="A64" s="3" t="s">
        <v>26</v>
      </c>
      <c r="B64" s="23" t="n">
        <f aca="false">11/12</f>
        <v>0.916666666666667</v>
      </c>
      <c r="C64" s="40" t="n">
        <v>0</v>
      </c>
      <c r="D64" s="20" t="n">
        <f aca="false">C64*G64</f>
        <v>0</v>
      </c>
      <c r="E64" s="20" t="n">
        <f aca="false">D64*H64</f>
        <v>0</v>
      </c>
      <c r="F64" s="24" t="n">
        <f aca="false">B64*F62</f>
        <v>0</v>
      </c>
      <c r="G64" s="5" t="n">
        <f aca="false">B64*G62</f>
        <v>0</v>
      </c>
      <c r="H64" s="21" t="n">
        <f aca="false">H63</f>
        <v>0.26375</v>
      </c>
      <c r="I64" s="22" t="n">
        <f aca="false">I63</f>
        <v>0.0052</v>
      </c>
    </row>
    <row r="65" customFormat="false" ht="12.8" hidden="false" customHeight="false" outlineLevel="0" collapsed="false">
      <c r="A65" s="0" t="s">
        <v>27</v>
      </c>
      <c r="B65" s="23" t="n">
        <f aca="false">10/12</f>
        <v>0.833333333333333</v>
      </c>
      <c r="C65" s="40" t="n">
        <v>0</v>
      </c>
      <c r="D65" s="20" t="n">
        <f aca="false">C65*G65</f>
        <v>0</v>
      </c>
      <c r="E65" s="20" t="n">
        <f aca="false">D65*H65</f>
        <v>0</v>
      </c>
      <c r="F65" s="24" t="n">
        <f aca="false">B65*F62</f>
        <v>0</v>
      </c>
      <c r="G65" s="5" t="n">
        <f aca="false">B65*G62</f>
        <v>0</v>
      </c>
      <c r="H65" s="21" t="n">
        <f aca="false">H64</f>
        <v>0.26375</v>
      </c>
      <c r="I65" s="22" t="n">
        <f aca="false">I64</f>
        <v>0.0052</v>
      </c>
    </row>
    <row r="66" customFormat="false" ht="12.8" hidden="false" customHeight="false" outlineLevel="0" collapsed="false">
      <c r="A66" s="0" t="s">
        <v>28</v>
      </c>
      <c r="B66" s="23" t="n">
        <f aca="false">9/12</f>
        <v>0.75</v>
      </c>
      <c r="C66" s="40" t="n">
        <v>0</v>
      </c>
      <c r="D66" s="20" t="n">
        <f aca="false">C66*G66</f>
        <v>0</v>
      </c>
      <c r="E66" s="20" t="n">
        <f aca="false">D66*H66</f>
        <v>0</v>
      </c>
      <c r="F66" s="24" t="n">
        <f aca="false">B66*F62</f>
        <v>0</v>
      </c>
      <c r="G66" s="5" t="n">
        <f aca="false">B66*G62</f>
        <v>0</v>
      </c>
      <c r="H66" s="21" t="n">
        <f aca="false">H65</f>
        <v>0.26375</v>
      </c>
      <c r="I66" s="22" t="n">
        <f aca="false">I65</f>
        <v>0.0052</v>
      </c>
    </row>
    <row r="67" customFormat="false" ht="12.8" hidden="false" customHeight="false" outlineLevel="0" collapsed="false">
      <c r="A67" s="0" t="s">
        <v>29</v>
      </c>
      <c r="B67" s="23" t="n">
        <f aca="false">8/12</f>
        <v>0.666666666666667</v>
      </c>
      <c r="C67" s="40" t="n">
        <v>0</v>
      </c>
      <c r="D67" s="20" t="n">
        <f aca="false">C67*G67</f>
        <v>0</v>
      </c>
      <c r="E67" s="20" t="n">
        <f aca="false">D67*H67</f>
        <v>0</v>
      </c>
      <c r="F67" s="24" t="n">
        <f aca="false">B67*F62</f>
        <v>0</v>
      </c>
      <c r="G67" s="5" t="n">
        <f aca="false">B67*G62</f>
        <v>0</v>
      </c>
      <c r="H67" s="21" t="n">
        <f aca="false">H66</f>
        <v>0.26375</v>
      </c>
      <c r="I67" s="22" t="n">
        <f aca="false">I66</f>
        <v>0.0052</v>
      </c>
    </row>
    <row r="68" customFormat="false" ht="12.8" hidden="false" customHeight="false" outlineLevel="0" collapsed="false">
      <c r="A68" s="0" t="s">
        <v>30</v>
      </c>
      <c r="B68" s="23" t="n">
        <f aca="false">7/12</f>
        <v>0.583333333333333</v>
      </c>
      <c r="C68" s="40" t="n">
        <v>0</v>
      </c>
      <c r="D68" s="20" t="n">
        <f aca="false">C68*G68</f>
        <v>0</v>
      </c>
      <c r="E68" s="20" t="n">
        <f aca="false">D68*H68</f>
        <v>0</v>
      </c>
      <c r="F68" s="24" t="n">
        <f aca="false">B68*F62</f>
        <v>0</v>
      </c>
      <c r="G68" s="5" t="n">
        <f aca="false">B68*G62</f>
        <v>0</v>
      </c>
      <c r="H68" s="21" t="n">
        <f aca="false">H67</f>
        <v>0.26375</v>
      </c>
      <c r="I68" s="22" t="n">
        <f aca="false">I67</f>
        <v>0.0052</v>
      </c>
    </row>
    <row r="69" customFormat="false" ht="12.8" hidden="false" customHeight="false" outlineLevel="0" collapsed="false">
      <c r="A69" s="0" t="s">
        <v>31</v>
      </c>
      <c r="B69" s="23" t="n">
        <f aca="false">6/12</f>
        <v>0.5</v>
      </c>
      <c r="C69" s="40" t="n">
        <v>0</v>
      </c>
      <c r="D69" s="20" t="n">
        <f aca="false">C69*G69</f>
        <v>0</v>
      </c>
      <c r="E69" s="20" t="n">
        <f aca="false">D69*H69</f>
        <v>0</v>
      </c>
      <c r="F69" s="24" t="n">
        <f aca="false">B69*F62</f>
        <v>0</v>
      </c>
      <c r="G69" s="5" t="n">
        <f aca="false">B69*G62</f>
        <v>0</v>
      </c>
      <c r="H69" s="21" t="n">
        <f aca="false">H68</f>
        <v>0.26375</v>
      </c>
      <c r="I69" s="22" t="n">
        <f aca="false">I68</f>
        <v>0.0052</v>
      </c>
    </row>
    <row r="70" customFormat="false" ht="12.8" hidden="false" customHeight="false" outlineLevel="0" collapsed="false">
      <c r="A70" s="0" t="s">
        <v>32</v>
      </c>
      <c r="B70" s="23" t="n">
        <f aca="false">5/12</f>
        <v>0.416666666666667</v>
      </c>
      <c r="C70" s="40" t="n">
        <v>0</v>
      </c>
      <c r="D70" s="20" t="n">
        <f aca="false">C70*G70</f>
        <v>0</v>
      </c>
      <c r="E70" s="20" t="n">
        <f aca="false">D70*H70</f>
        <v>0</v>
      </c>
      <c r="F70" s="24" t="n">
        <f aca="false">B70*F62</f>
        <v>0</v>
      </c>
      <c r="G70" s="5" t="n">
        <f aca="false">B70*G62</f>
        <v>0</v>
      </c>
      <c r="H70" s="21" t="n">
        <f aca="false">H69</f>
        <v>0.26375</v>
      </c>
      <c r="I70" s="22" t="n">
        <f aca="false">I69</f>
        <v>0.0052</v>
      </c>
    </row>
    <row r="71" customFormat="false" ht="12.8" hidden="false" customHeight="false" outlineLevel="0" collapsed="false">
      <c r="A71" s="0" t="s">
        <v>33</v>
      </c>
      <c r="B71" s="23" t="n">
        <f aca="false">4/12</f>
        <v>0.333333333333333</v>
      </c>
      <c r="C71" s="40" t="n">
        <v>0</v>
      </c>
      <c r="D71" s="20" t="n">
        <f aca="false">C71*G71</f>
        <v>0</v>
      </c>
      <c r="E71" s="20" t="n">
        <f aca="false">D71*H71</f>
        <v>0</v>
      </c>
      <c r="F71" s="24" t="n">
        <f aca="false">B71*F62</f>
        <v>0</v>
      </c>
      <c r="G71" s="5" t="n">
        <f aca="false">B71*G62</f>
        <v>0</v>
      </c>
      <c r="H71" s="21" t="n">
        <f aca="false">H70</f>
        <v>0.26375</v>
      </c>
      <c r="I71" s="22" t="n">
        <f aca="false">I70</f>
        <v>0.0052</v>
      </c>
    </row>
    <row r="72" customFormat="false" ht="12.8" hidden="false" customHeight="false" outlineLevel="0" collapsed="false">
      <c r="A72" s="0" t="s">
        <v>34</v>
      </c>
      <c r="B72" s="23" t="n">
        <f aca="false">3/12</f>
        <v>0.25</v>
      </c>
      <c r="C72" s="40" t="n">
        <v>0</v>
      </c>
      <c r="D72" s="20" t="n">
        <f aca="false">C72*G72</f>
        <v>0</v>
      </c>
      <c r="E72" s="20" t="n">
        <f aca="false">D72*H72</f>
        <v>0</v>
      </c>
      <c r="F72" s="24" t="n">
        <f aca="false">B72*F62</f>
        <v>0</v>
      </c>
      <c r="G72" s="5" t="n">
        <f aca="false">B72*G62</f>
        <v>0</v>
      </c>
      <c r="H72" s="21" t="n">
        <f aca="false">H71</f>
        <v>0.26375</v>
      </c>
      <c r="I72" s="22" t="n">
        <f aca="false">I71</f>
        <v>0.0052</v>
      </c>
    </row>
    <row r="73" customFormat="false" ht="12.8" hidden="false" customHeight="false" outlineLevel="0" collapsed="false">
      <c r="A73" s="0" t="s">
        <v>35</v>
      </c>
      <c r="B73" s="23" t="n">
        <f aca="false">2/12</f>
        <v>0.166666666666667</v>
      </c>
      <c r="C73" s="40" t="n">
        <v>0</v>
      </c>
      <c r="D73" s="20" t="n">
        <f aca="false">C73*G73</f>
        <v>0</v>
      </c>
      <c r="E73" s="20" t="n">
        <f aca="false">D73*H73</f>
        <v>0</v>
      </c>
      <c r="F73" s="24" t="n">
        <f aca="false">B73*F62</f>
        <v>0</v>
      </c>
      <c r="G73" s="5" t="n">
        <f aca="false">B73*G62</f>
        <v>0</v>
      </c>
      <c r="H73" s="21" t="n">
        <f aca="false">H72</f>
        <v>0.26375</v>
      </c>
      <c r="I73" s="22" t="n">
        <f aca="false">I72</f>
        <v>0.0052</v>
      </c>
    </row>
    <row r="74" customFormat="false" ht="12.8" hidden="false" customHeight="false" outlineLevel="0" collapsed="false">
      <c r="A74" s="0" t="s">
        <v>36</v>
      </c>
      <c r="B74" s="23" t="n">
        <f aca="false">1/12</f>
        <v>0.0833333333333333</v>
      </c>
      <c r="C74" s="40" t="n">
        <v>0</v>
      </c>
      <c r="D74" s="20" t="n">
        <f aca="false">C74*G74</f>
        <v>0</v>
      </c>
      <c r="E74" s="20" t="n">
        <f aca="false">D74*H74</f>
        <v>0</v>
      </c>
      <c r="F74" s="24" t="n">
        <f aca="false">B74*F62</f>
        <v>0</v>
      </c>
      <c r="G74" s="5" t="n">
        <f aca="false">B74*G62</f>
        <v>0</v>
      </c>
      <c r="H74" s="21" t="n">
        <f aca="false">H73</f>
        <v>0.26375</v>
      </c>
      <c r="I74" s="22" t="n">
        <f aca="false">I73</f>
        <v>0.0052</v>
      </c>
    </row>
    <row r="75" customFormat="false" ht="12.8" hidden="false" customHeight="false" outlineLevel="0" collapsed="false">
      <c r="A75" s="1" t="s">
        <v>37</v>
      </c>
      <c r="C75" s="0" t="n">
        <f aca="false">SUM(C62:C74)</f>
        <v>0</v>
      </c>
      <c r="D75" s="25" t="n">
        <f aca="false">SUM(D62:D74)</f>
        <v>0</v>
      </c>
      <c r="E75" s="25" t="n">
        <f aca="false">SUM(E62:E74)</f>
        <v>0</v>
      </c>
      <c r="F75" s="26"/>
      <c r="G75" s="26"/>
      <c r="H75" s="26"/>
    </row>
    <row r="76" customFormat="false" ht="12.8" hidden="false" customHeight="false" outlineLevel="0" collapsed="false">
      <c r="B76" s="23"/>
      <c r="C76" s="20"/>
      <c r="D76" s="20"/>
      <c r="E76" s="20"/>
      <c r="F76" s="21"/>
      <c r="G76" s="5"/>
      <c r="H76" s="5"/>
      <c r="I76" s="22"/>
    </row>
    <row r="77" customFormat="false" ht="12.8" hidden="false" customHeight="false" outlineLevel="0" collapsed="false">
      <c r="B77" s="23"/>
      <c r="C77" s="20"/>
      <c r="D77" s="20"/>
      <c r="E77" s="20"/>
      <c r="F77" s="21"/>
      <c r="G77" s="5"/>
      <c r="H77" s="5"/>
      <c r="I77" s="22"/>
    </row>
    <row r="78" customFormat="false" ht="12.8" hidden="false" customHeight="false" outlineLevel="0" collapsed="false">
      <c r="A78" s="34" t="s">
        <v>55</v>
      </c>
      <c r="B78" s="34"/>
      <c r="C78" s="34"/>
      <c r="D78" s="34"/>
      <c r="E78" s="34"/>
      <c r="F78" s="34"/>
      <c r="G78" s="34"/>
      <c r="H78" s="34"/>
      <c r="I78" s="34"/>
    </row>
    <row r="79" customFormat="false" ht="12.8" hidden="false" customHeight="false" outlineLevel="0" collapsed="false">
      <c r="A79" s="0" t="s">
        <v>10</v>
      </c>
      <c r="B79" s="11" t="n">
        <v>0</v>
      </c>
      <c r="D79" s="0" t="s">
        <v>11</v>
      </c>
      <c r="E79" s="12" t="n">
        <f aca="false">(B79*I85*0.7)</f>
        <v>0</v>
      </c>
    </row>
    <row r="80" customFormat="false" ht="12.8" hidden="false" customHeight="false" outlineLevel="0" collapsed="false">
      <c r="A80" s="0" t="s">
        <v>12</v>
      </c>
      <c r="B80" s="11" t="n">
        <v>0</v>
      </c>
      <c r="D80" s="0" t="s">
        <v>13</v>
      </c>
      <c r="E80" s="5" t="n">
        <f aca="false">B80-B79</f>
        <v>0</v>
      </c>
    </row>
    <row r="81" customFormat="false" ht="12.8" hidden="false" customHeight="false" outlineLevel="0" collapsed="false">
      <c r="A81" s="0" t="s">
        <v>14</v>
      </c>
      <c r="B81" s="11" t="n">
        <v>0</v>
      </c>
      <c r="D81" s="13" t="s">
        <v>15</v>
      </c>
      <c r="E81" s="14" t="n">
        <f aca="false">E80-E79</f>
        <v>0</v>
      </c>
    </row>
    <row r="82" customFormat="false" ht="12.8" hidden="false" customHeight="false" outlineLevel="0" collapsed="false">
      <c r="A82" s="0" t="s">
        <v>16</v>
      </c>
      <c r="B82" s="16" t="n">
        <v>0.3</v>
      </c>
      <c r="D82" s="0" t="s">
        <v>17</v>
      </c>
      <c r="E82" s="17" t="str">
        <f aca="false">IF(F85&gt;0,"ja","nein")</f>
        <v>nein</v>
      </c>
    </row>
    <row r="84" customFormat="false" ht="12.8" hidden="false" customHeight="false" outlineLevel="0" collapsed="false">
      <c r="B84" s="3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23</v>
      </c>
      <c r="H84" s="3" t="s">
        <v>5</v>
      </c>
      <c r="I84" s="3" t="s">
        <v>3</v>
      </c>
    </row>
    <row r="85" customFormat="false" ht="12.8" hidden="false" customHeight="false" outlineLevel="0" collapsed="false">
      <c r="A85" s="1" t="s">
        <v>24</v>
      </c>
      <c r="B85" s="18" t="n">
        <v>1</v>
      </c>
      <c r="C85" s="41" t="n">
        <v>0</v>
      </c>
      <c r="D85" s="20" t="n">
        <f aca="false">C85*G85</f>
        <v>0</v>
      </c>
      <c r="E85" s="20" t="n">
        <f aca="false">D85*H85</f>
        <v>0</v>
      </c>
      <c r="F85" s="15" t="n">
        <f aca="false">ROUND((IF(E81&gt;0, E79, E80))-B81,10)</f>
        <v>0</v>
      </c>
      <c r="G85" s="5" t="n">
        <f aca="false">IF(F85&gt;0,F85*(1-B82),0)</f>
        <v>0</v>
      </c>
      <c r="H85" s="21" t="n">
        <f aca="false">H62</f>
        <v>0.26375</v>
      </c>
      <c r="I85" s="22" t="n">
        <f aca="false">I62</f>
        <v>0.0052</v>
      </c>
    </row>
    <row r="86" customFormat="false" ht="12.8" hidden="false" customHeight="false" outlineLevel="0" collapsed="false">
      <c r="A86" s="3" t="s">
        <v>25</v>
      </c>
      <c r="B86" s="23" t="n">
        <f aca="false">12/12</f>
        <v>1</v>
      </c>
      <c r="C86" s="41" t="n">
        <v>0</v>
      </c>
      <c r="D86" s="20" t="n">
        <f aca="false">C86*G86</f>
        <v>0</v>
      </c>
      <c r="E86" s="20" t="n">
        <f aca="false">D86*H86</f>
        <v>0</v>
      </c>
      <c r="F86" s="24" t="n">
        <f aca="false">B86*F85</f>
        <v>0</v>
      </c>
      <c r="G86" s="5" t="n">
        <f aca="false">B86*G85</f>
        <v>0</v>
      </c>
      <c r="H86" s="21" t="n">
        <f aca="false">H85</f>
        <v>0.26375</v>
      </c>
      <c r="I86" s="22" t="n">
        <f aca="false">I85</f>
        <v>0.0052</v>
      </c>
    </row>
    <row r="87" customFormat="false" ht="12.8" hidden="false" customHeight="false" outlineLevel="0" collapsed="false">
      <c r="A87" s="3" t="s">
        <v>26</v>
      </c>
      <c r="B87" s="23" t="n">
        <f aca="false">11/12</f>
        <v>0.916666666666667</v>
      </c>
      <c r="C87" s="41" t="n">
        <v>0</v>
      </c>
      <c r="D87" s="20" t="n">
        <f aca="false">C87*G87</f>
        <v>0</v>
      </c>
      <c r="E87" s="20" t="n">
        <f aca="false">D87*H87</f>
        <v>0</v>
      </c>
      <c r="F87" s="24" t="n">
        <f aca="false">B87*F85</f>
        <v>0</v>
      </c>
      <c r="G87" s="5" t="n">
        <f aca="false">B87*G85</f>
        <v>0</v>
      </c>
      <c r="H87" s="21" t="n">
        <f aca="false">H86</f>
        <v>0.26375</v>
      </c>
      <c r="I87" s="22" t="n">
        <f aca="false">I86</f>
        <v>0.0052</v>
      </c>
    </row>
    <row r="88" customFormat="false" ht="12.8" hidden="false" customHeight="false" outlineLevel="0" collapsed="false">
      <c r="A88" s="0" t="s">
        <v>27</v>
      </c>
      <c r="B88" s="23" t="n">
        <f aca="false">10/12</f>
        <v>0.833333333333333</v>
      </c>
      <c r="C88" s="41" t="n">
        <v>0</v>
      </c>
      <c r="D88" s="20" t="n">
        <f aca="false">C88*G88</f>
        <v>0</v>
      </c>
      <c r="E88" s="20" t="n">
        <f aca="false">D88*H88</f>
        <v>0</v>
      </c>
      <c r="F88" s="24" t="n">
        <f aca="false">B88*F85</f>
        <v>0</v>
      </c>
      <c r="G88" s="5" t="n">
        <f aca="false">B88*G85</f>
        <v>0</v>
      </c>
      <c r="H88" s="21" t="n">
        <f aca="false">H87</f>
        <v>0.26375</v>
      </c>
      <c r="I88" s="22" t="n">
        <f aca="false">I87</f>
        <v>0.0052</v>
      </c>
    </row>
    <row r="89" customFormat="false" ht="12.8" hidden="false" customHeight="false" outlineLevel="0" collapsed="false">
      <c r="A89" s="0" t="s">
        <v>28</v>
      </c>
      <c r="B89" s="23" t="n">
        <f aca="false">9/12</f>
        <v>0.75</v>
      </c>
      <c r="C89" s="41" t="n">
        <v>0</v>
      </c>
      <c r="D89" s="20" t="n">
        <f aca="false">C89*G89</f>
        <v>0</v>
      </c>
      <c r="E89" s="20" t="n">
        <f aca="false">D89*H89</f>
        <v>0</v>
      </c>
      <c r="F89" s="24" t="n">
        <f aca="false">B89*F85</f>
        <v>0</v>
      </c>
      <c r="G89" s="5" t="n">
        <f aca="false">B89*G85</f>
        <v>0</v>
      </c>
      <c r="H89" s="21" t="n">
        <f aca="false">H88</f>
        <v>0.26375</v>
      </c>
      <c r="I89" s="22" t="n">
        <f aca="false">I88</f>
        <v>0.0052</v>
      </c>
    </row>
    <row r="90" customFormat="false" ht="12.8" hidden="false" customHeight="false" outlineLevel="0" collapsed="false">
      <c r="A90" s="0" t="s">
        <v>29</v>
      </c>
      <c r="B90" s="23" t="n">
        <f aca="false">8/12</f>
        <v>0.666666666666667</v>
      </c>
      <c r="C90" s="41" t="n">
        <v>0</v>
      </c>
      <c r="D90" s="20" t="n">
        <f aca="false">C90*G90</f>
        <v>0</v>
      </c>
      <c r="E90" s="20" t="n">
        <f aca="false">D90*H90</f>
        <v>0</v>
      </c>
      <c r="F90" s="24" t="n">
        <f aca="false">B90*F85</f>
        <v>0</v>
      </c>
      <c r="G90" s="5" t="n">
        <f aca="false">B90*G85</f>
        <v>0</v>
      </c>
      <c r="H90" s="21" t="n">
        <f aca="false">H89</f>
        <v>0.26375</v>
      </c>
      <c r="I90" s="22" t="n">
        <f aca="false">I89</f>
        <v>0.0052</v>
      </c>
    </row>
    <row r="91" customFormat="false" ht="12.8" hidden="false" customHeight="false" outlineLevel="0" collapsed="false">
      <c r="A91" s="0" t="s">
        <v>30</v>
      </c>
      <c r="B91" s="23" t="n">
        <f aca="false">7/12</f>
        <v>0.583333333333333</v>
      </c>
      <c r="C91" s="41" t="n">
        <v>0</v>
      </c>
      <c r="D91" s="20" t="n">
        <f aca="false">C91*G91</f>
        <v>0</v>
      </c>
      <c r="E91" s="20" t="n">
        <f aca="false">D91*H91</f>
        <v>0</v>
      </c>
      <c r="F91" s="24" t="n">
        <f aca="false">B91*F85</f>
        <v>0</v>
      </c>
      <c r="G91" s="5" t="n">
        <f aca="false">B91*G85</f>
        <v>0</v>
      </c>
      <c r="H91" s="21" t="n">
        <f aca="false">H90</f>
        <v>0.26375</v>
      </c>
      <c r="I91" s="22" t="n">
        <f aca="false">I90</f>
        <v>0.0052</v>
      </c>
    </row>
    <row r="92" customFormat="false" ht="12.8" hidden="false" customHeight="false" outlineLevel="0" collapsed="false">
      <c r="A92" s="0" t="s">
        <v>31</v>
      </c>
      <c r="B92" s="23" t="n">
        <f aca="false">6/12</f>
        <v>0.5</v>
      </c>
      <c r="C92" s="41" t="n">
        <v>0</v>
      </c>
      <c r="D92" s="20" t="n">
        <f aca="false">C92*G92</f>
        <v>0</v>
      </c>
      <c r="E92" s="20" t="n">
        <f aca="false">D92*H92</f>
        <v>0</v>
      </c>
      <c r="F92" s="24" t="n">
        <f aca="false">B92*F85</f>
        <v>0</v>
      </c>
      <c r="G92" s="5" t="n">
        <f aca="false">B92*G85</f>
        <v>0</v>
      </c>
      <c r="H92" s="21" t="n">
        <f aca="false">H91</f>
        <v>0.26375</v>
      </c>
      <c r="I92" s="22" t="n">
        <f aca="false">I91</f>
        <v>0.0052</v>
      </c>
    </row>
    <row r="93" customFormat="false" ht="12.8" hidden="false" customHeight="false" outlineLevel="0" collapsed="false">
      <c r="A93" s="0" t="s">
        <v>32</v>
      </c>
      <c r="B93" s="23" t="n">
        <f aca="false">5/12</f>
        <v>0.416666666666667</v>
      </c>
      <c r="C93" s="41" t="n">
        <v>0</v>
      </c>
      <c r="D93" s="20" t="n">
        <f aca="false">C93*G93</f>
        <v>0</v>
      </c>
      <c r="E93" s="20" t="n">
        <f aca="false">D93*H93</f>
        <v>0</v>
      </c>
      <c r="F93" s="24" t="n">
        <f aca="false">B93*F85</f>
        <v>0</v>
      </c>
      <c r="G93" s="5" t="n">
        <f aca="false">B93*G85</f>
        <v>0</v>
      </c>
      <c r="H93" s="21" t="n">
        <f aca="false">H92</f>
        <v>0.26375</v>
      </c>
      <c r="I93" s="22" t="n">
        <f aca="false">I92</f>
        <v>0.0052</v>
      </c>
    </row>
    <row r="94" customFormat="false" ht="12.8" hidden="false" customHeight="false" outlineLevel="0" collapsed="false">
      <c r="A94" s="0" t="s">
        <v>33</v>
      </c>
      <c r="B94" s="23" t="n">
        <f aca="false">4/12</f>
        <v>0.333333333333333</v>
      </c>
      <c r="C94" s="41" t="n">
        <v>0</v>
      </c>
      <c r="D94" s="20" t="n">
        <f aca="false">C94*G94</f>
        <v>0</v>
      </c>
      <c r="E94" s="20" t="n">
        <f aca="false">D94*H94</f>
        <v>0</v>
      </c>
      <c r="F94" s="24" t="n">
        <f aca="false">B94*F85</f>
        <v>0</v>
      </c>
      <c r="G94" s="5" t="n">
        <f aca="false">B94*G85</f>
        <v>0</v>
      </c>
      <c r="H94" s="21" t="n">
        <f aca="false">H93</f>
        <v>0.26375</v>
      </c>
      <c r="I94" s="22" t="n">
        <f aca="false">I93</f>
        <v>0.0052</v>
      </c>
    </row>
    <row r="95" customFormat="false" ht="12.8" hidden="false" customHeight="false" outlineLevel="0" collapsed="false">
      <c r="A95" s="0" t="s">
        <v>34</v>
      </c>
      <c r="B95" s="23" t="n">
        <f aca="false">3/12</f>
        <v>0.25</v>
      </c>
      <c r="C95" s="41" t="n">
        <v>0</v>
      </c>
      <c r="D95" s="20" t="n">
        <f aca="false">C95*G95</f>
        <v>0</v>
      </c>
      <c r="E95" s="20" t="n">
        <f aca="false">D95*H95</f>
        <v>0</v>
      </c>
      <c r="F95" s="24" t="n">
        <f aca="false">B95*F85</f>
        <v>0</v>
      </c>
      <c r="G95" s="5" t="n">
        <f aca="false">B95*G85</f>
        <v>0</v>
      </c>
      <c r="H95" s="21" t="n">
        <f aca="false">H94</f>
        <v>0.26375</v>
      </c>
      <c r="I95" s="22" t="n">
        <f aca="false">I94</f>
        <v>0.0052</v>
      </c>
    </row>
    <row r="96" customFormat="false" ht="12.8" hidden="false" customHeight="false" outlineLevel="0" collapsed="false">
      <c r="A96" s="0" t="s">
        <v>35</v>
      </c>
      <c r="B96" s="23" t="n">
        <f aca="false">2/12</f>
        <v>0.166666666666667</v>
      </c>
      <c r="C96" s="41" t="n">
        <v>0</v>
      </c>
      <c r="D96" s="20" t="n">
        <f aca="false">C96*G96</f>
        <v>0</v>
      </c>
      <c r="E96" s="20" t="n">
        <f aca="false">D96*H96</f>
        <v>0</v>
      </c>
      <c r="F96" s="24" t="n">
        <f aca="false">B96*F85</f>
        <v>0</v>
      </c>
      <c r="G96" s="5" t="n">
        <f aca="false">B96*G85</f>
        <v>0</v>
      </c>
      <c r="H96" s="21" t="n">
        <f aca="false">H95</f>
        <v>0.26375</v>
      </c>
      <c r="I96" s="22" t="n">
        <f aca="false">I95</f>
        <v>0.0052</v>
      </c>
    </row>
    <row r="97" customFormat="false" ht="12.8" hidden="false" customHeight="false" outlineLevel="0" collapsed="false">
      <c r="A97" s="0" t="s">
        <v>36</v>
      </c>
      <c r="B97" s="23" t="n">
        <f aca="false">1/12</f>
        <v>0.0833333333333333</v>
      </c>
      <c r="C97" s="41" t="n">
        <v>0</v>
      </c>
      <c r="D97" s="20" t="n">
        <f aca="false">C97*G97</f>
        <v>0</v>
      </c>
      <c r="E97" s="20" t="n">
        <f aca="false">D97*H97</f>
        <v>0</v>
      </c>
      <c r="F97" s="24" t="n">
        <f aca="false">B97*F85</f>
        <v>0</v>
      </c>
      <c r="G97" s="5" t="n">
        <f aca="false">B97*G85</f>
        <v>0</v>
      </c>
      <c r="H97" s="21" t="n">
        <f aca="false">H96</f>
        <v>0.26375</v>
      </c>
      <c r="I97" s="22" t="n">
        <f aca="false">I96</f>
        <v>0.0052</v>
      </c>
    </row>
    <row r="98" customFormat="false" ht="12.8" hidden="false" customHeight="false" outlineLevel="0" collapsed="false">
      <c r="A98" s="1" t="s">
        <v>37</v>
      </c>
      <c r="C98" s="0" t="n">
        <f aca="false">SUM(C85:C97)</f>
        <v>0</v>
      </c>
      <c r="D98" s="25" t="n">
        <f aca="false">SUM(D85:D97)</f>
        <v>0</v>
      </c>
      <c r="E98" s="25" t="n">
        <f aca="false">SUM(E85:E97)</f>
        <v>0</v>
      </c>
      <c r="F98" s="26"/>
      <c r="G98" s="26"/>
      <c r="H98" s="26"/>
    </row>
    <row r="99" customFormat="false" ht="12.8" hidden="false" customHeight="false" outlineLevel="0" collapsed="false">
      <c r="B99" s="23"/>
      <c r="C99" s="20"/>
      <c r="D99" s="20"/>
      <c r="E99" s="20"/>
      <c r="F99" s="21"/>
      <c r="G99" s="5"/>
      <c r="H99" s="5"/>
      <c r="I99" s="22"/>
    </row>
    <row r="100" customFormat="false" ht="12.8" hidden="false" customHeight="false" outlineLevel="0" collapsed="false">
      <c r="B100" s="23"/>
      <c r="C100" s="20"/>
      <c r="D100" s="20"/>
      <c r="E100" s="20"/>
      <c r="F100" s="21"/>
      <c r="G100" s="5"/>
      <c r="H100" s="5"/>
      <c r="I100" s="22"/>
    </row>
    <row r="101" customFormat="false" ht="12.8" hidden="false" customHeight="false" outlineLevel="0" collapsed="false">
      <c r="A101" s="35" t="s">
        <v>56</v>
      </c>
      <c r="B101" s="35"/>
      <c r="C101" s="35"/>
      <c r="D101" s="35"/>
      <c r="E101" s="35"/>
      <c r="F101" s="35"/>
      <c r="G101" s="35"/>
      <c r="H101" s="35"/>
      <c r="I101" s="35"/>
    </row>
    <row r="102" customFormat="false" ht="12.8" hidden="false" customHeight="false" outlineLevel="0" collapsed="false">
      <c r="A102" s="0" t="s">
        <v>10</v>
      </c>
      <c r="B102" s="11" t="n">
        <v>0</v>
      </c>
      <c r="D102" s="0" t="s">
        <v>11</v>
      </c>
      <c r="E102" s="12" t="n">
        <f aca="false">(B102*I108*0.7)</f>
        <v>0</v>
      </c>
    </row>
    <row r="103" customFormat="false" ht="12.8" hidden="false" customHeight="false" outlineLevel="0" collapsed="false">
      <c r="A103" s="0" t="s">
        <v>12</v>
      </c>
      <c r="B103" s="11" t="n">
        <v>0</v>
      </c>
      <c r="D103" s="0" t="s">
        <v>13</v>
      </c>
      <c r="E103" s="5" t="n">
        <f aca="false">B103-B102</f>
        <v>0</v>
      </c>
    </row>
    <row r="104" customFormat="false" ht="12.8" hidden="false" customHeight="false" outlineLevel="0" collapsed="false">
      <c r="A104" s="0" t="s">
        <v>14</v>
      </c>
      <c r="B104" s="11" t="n">
        <v>0</v>
      </c>
      <c r="D104" s="13" t="s">
        <v>15</v>
      </c>
      <c r="E104" s="14" t="n">
        <f aca="false">E103-E102</f>
        <v>0</v>
      </c>
    </row>
    <row r="105" customFormat="false" ht="12.8" hidden="false" customHeight="false" outlineLevel="0" collapsed="false">
      <c r="A105" s="0" t="s">
        <v>16</v>
      </c>
      <c r="B105" s="16" t="n">
        <v>0.3</v>
      </c>
      <c r="D105" s="0" t="s">
        <v>17</v>
      </c>
      <c r="E105" s="17" t="str">
        <f aca="false">IF(F108&gt;0,"ja","nein")</f>
        <v>nein</v>
      </c>
    </row>
    <row r="107" customFormat="false" ht="12.8" hidden="false" customHeight="false" outlineLevel="0" collapsed="false">
      <c r="B107" s="3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23</v>
      </c>
      <c r="H107" s="3" t="s">
        <v>5</v>
      </c>
      <c r="I107" s="3" t="s">
        <v>3</v>
      </c>
    </row>
    <row r="108" customFormat="false" ht="12.8" hidden="false" customHeight="false" outlineLevel="0" collapsed="false">
      <c r="A108" s="1" t="s">
        <v>24</v>
      </c>
      <c r="B108" s="18" t="n">
        <v>1</v>
      </c>
      <c r="C108" s="42" t="n">
        <v>0</v>
      </c>
      <c r="D108" s="20" t="n">
        <f aca="false">C108*G108</f>
        <v>0</v>
      </c>
      <c r="E108" s="20" t="n">
        <f aca="false">D108*H108</f>
        <v>0</v>
      </c>
      <c r="F108" s="15" t="n">
        <f aca="false">ROUND((IF(E104&gt;0, E102, E103))-B104,10)</f>
        <v>0</v>
      </c>
      <c r="G108" s="5" t="n">
        <f aca="false">IF(F108&gt;0,F108*(1-B105),0)</f>
        <v>0</v>
      </c>
      <c r="H108" s="21" t="n">
        <f aca="false">H85</f>
        <v>0.26375</v>
      </c>
      <c r="I108" s="22" t="n">
        <f aca="false">I85</f>
        <v>0.0052</v>
      </c>
    </row>
    <row r="109" customFormat="false" ht="12.8" hidden="false" customHeight="false" outlineLevel="0" collapsed="false">
      <c r="A109" s="3" t="s">
        <v>25</v>
      </c>
      <c r="B109" s="23" t="n">
        <f aca="false">12/12</f>
        <v>1</v>
      </c>
      <c r="C109" s="42" t="n">
        <v>0</v>
      </c>
      <c r="D109" s="20" t="n">
        <f aca="false">C109*G109</f>
        <v>0</v>
      </c>
      <c r="E109" s="20" t="n">
        <f aca="false">D109*H109</f>
        <v>0</v>
      </c>
      <c r="F109" s="24" t="n">
        <f aca="false">B109*F108</f>
        <v>0</v>
      </c>
      <c r="G109" s="5" t="n">
        <f aca="false">B109*G108</f>
        <v>0</v>
      </c>
      <c r="H109" s="21" t="n">
        <f aca="false">H108</f>
        <v>0.26375</v>
      </c>
      <c r="I109" s="22" t="n">
        <f aca="false">I108</f>
        <v>0.0052</v>
      </c>
    </row>
    <row r="110" customFormat="false" ht="12.8" hidden="false" customHeight="false" outlineLevel="0" collapsed="false">
      <c r="A110" s="3" t="s">
        <v>26</v>
      </c>
      <c r="B110" s="23" t="n">
        <f aca="false">11/12</f>
        <v>0.916666666666667</v>
      </c>
      <c r="C110" s="42" t="n">
        <v>0</v>
      </c>
      <c r="D110" s="20" t="n">
        <f aca="false">C110*G110</f>
        <v>0</v>
      </c>
      <c r="E110" s="20" t="n">
        <f aca="false">D110*H110</f>
        <v>0</v>
      </c>
      <c r="F110" s="24" t="n">
        <f aca="false">B110*F108</f>
        <v>0</v>
      </c>
      <c r="G110" s="5" t="n">
        <f aca="false">B110*G108</f>
        <v>0</v>
      </c>
      <c r="H110" s="21" t="n">
        <f aca="false">H109</f>
        <v>0.26375</v>
      </c>
      <c r="I110" s="22" t="n">
        <f aca="false">I109</f>
        <v>0.0052</v>
      </c>
    </row>
    <row r="111" customFormat="false" ht="12.8" hidden="false" customHeight="false" outlineLevel="0" collapsed="false">
      <c r="A111" s="0" t="s">
        <v>27</v>
      </c>
      <c r="B111" s="23" t="n">
        <f aca="false">10/12</f>
        <v>0.833333333333333</v>
      </c>
      <c r="C111" s="42" t="n">
        <v>0</v>
      </c>
      <c r="D111" s="20" t="n">
        <f aca="false">C111*G111</f>
        <v>0</v>
      </c>
      <c r="E111" s="20" t="n">
        <f aca="false">D111*H111</f>
        <v>0</v>
      </c>
      <c r="F111" s="24" t="n">
        <f aca="false">B111*F108</f>
        <v>0</v>
      </c>
      <c r="G111" s="5" t="n">
        <f aca="false">B111*G108</f>
        <v>0</v>
      </c>
      <c r="H111" s="21" t="n">
        <f aca="false">H110</f>
        <v>0.26375</v>
      </c>
      <c r="I111" s="22" t="n">
        <f aca="false">I110</f>
        <v>0.0052</v>
      </c>
    </row>
    <row r="112" customFormat="false" ht="12.8" hidden="false" customHeight="false" outlineLevel="0" collapsed="false">
      <c r="A112" s="0" t="s">
        <v>28</v>
      </c>
      <c r="B112" s="23" t="n">
        <f aca="false">9/12</f>
        <v>0.75</v>
      </c>
      <c r="C112" s="42" t="n">
        <v>0</v>
      </c>
      <c r="D112" s="20" t="n">
        <f aca="false">C112*G112</f>
        <v>0</v>
      </c>
      <c r="E112" s="20" t="n">
        <f aca="false">D112*H112</f>
        <v>0</v>
      </c>
      <c r="F112" s="24" t="n">
        <f aca="false">B112*F108</f>
        <v>0</v>
      </c>
      <c r="G112" s="5" t="n">
        <f aca="false">B112*G108</f>
        <v>0</v>
      </c>
      <c r="H112" s="21" t="n">
        <f aca="false">H111</f>
        <v>0.26375</v>
      </c>
      <c r="I112" s="22" t="n">
        <f aca="false">I111</f>
        <v>0.0052</v>
      </c>
    </row>
    <row r="113" customFormat="false" ht="12.8" hidden="false" customHeight="false" outlineLevel="0" collapsed="false">
      <c r="A113" s="0" t="s">
        <v>29</v>
      </c>
      <c r="B113" s="23" t="n">
        <f aca="false">8/12</f>
        <v>0.666666666666667</v>
      </c>
      <c r="C113" s="42" t="n">
        <v>0</v>
      </c>
      <c r="D113" s="20" t="n">
        <f aca="false">C113*G113</f>
        <v>0</v>
      </c>
      <c r="E113" s="20" t="n">
        <f aca="false">D113*H113</f>
        <v>0</v>
      </c>
      <c r="F113" s="24" t="n">
        <f aca="false">B113*F108</f>
        <v>0</v>
      </c>
      <c r="G113" s="5" t="n">
        <f aca="false">B113*G108</f>
        <v>0</v>
      </c>
      <c r="H113" s="21" t="n">
        <f aca="false">H112</f>
        <v>0.26375</v>
      </c>
      <c r="I113" s="22" t="n">
        <f aca="false">I112</f>
        <v>0.0052</v>
      </c>
    </row>
    <row r="114" customFormat="false" ht="12.8" hidden="false" customHeight="false" outlineLevel="0" collapsed="false">
      <c r="A114" s="0" t="s">
        <v>30</v>
      </c>
      <c r="B114" s="23" t="n">
        <f aca="false">7/12</f>
        <v>0.583333333333333</v>
      </c>
      <c r="C114" s="42" t="n">
        <v>0</v>
      </c>
      <c r="D114" s="20" t="n">
        <f aca="false">C114*G114</f>
        <v>0</v>
      </c>
      <c r="E114" s="20" t="n">
        <f aca="false">D114*H114</f>
        <v>0</v>
      </c>
      <c r="F114" s="24" t="n">
        <f aca="false">B114*F108</f>
        <v>0</v>
      </c>
      <c r="G114" s="5" t="n">
        <f aca="false">B114*G108</f>
        <v>0</v>
      </c>
      <c r="H114" s="21" t="n">
        <f aca="false">H113</f>
        <v>0.26375</v>
      </c>
      <c r="I114" s="22" t="n">
        <f aca="false">I113</f>
        <v>0.0052</v>
      </c>
    </row>
    <row r="115" customFormat="false" ht="12.8" hidden="false" customHeight="false" outlineLevel="0" collapsed="false">
      <c r="A115" s="0" t="s">
        <v>31</v>
      </c>
      <c r="B115" s="23" t="n">
        <f aca="false">6/12</f>
        <v>0.5</v>
      </c>
      <c r="C115" s="42" t="n">
        <v>0</v>
      </c>
      <c r="D115" s="20" t="n">
        <f aca="false">C115*G115</f>
        <v>0</v>
      </c>
      <c r="E115" s="20" t="n">
        <f aca="false">D115*H115</f>
        <v>0</v>
      </c>
      <c r="F115" s="24" t="n">
        <f aca="false">B115*F108</f>
        <v>0</v>
      </c>
      <c r="G115" s="5" t="n">
        <f aca="false">B115*G108</f>
        <v>0</v>
      </c>
      <c r="H115" s="21" t="n">
        <f aca="false">H114</f>
        <v>0.26375</v>
      </c>
      <c r="I115" s="22" t="n">
        <f aca="false">I114</f>
        <v>0.0052</v>
      </c>
    </row>
    <row r="116" customFormat="false" ht="12.8" hidden="false" customHeight="false" outlineLevel="0" collapsed="false">
      <c r="A116" s="0" t="s">
        <v>32</v>
      </c>
      <c r="B116" s="23" t="n">
        <f aca="false">5/12</f>
        <v>0.416666666666667</v>
      </c>
      <c r="C116" s="42" t="n">
        <v>0</v>
      </c>
      <c r="D116" s="20" t="n">
        <f aca="false">C116*G116</f>
        <v>0</v>
      </c>
      <c r="E116" s="20" t="n">
        <f aca="false">D116*H116</f>
        <v>0</v>
      </c>
      <c r="F116" s="24" t="n">
        <f aca="false">B116*F108</f>
        <v>0</v>
      </c>
      <c r="G116" s="5" t="n">
        <f aca="false">B116*G108</f>
        <v>0</v>
      </c>
      <c r="H116" s="21" t="n">
        <f aca="false">H115</f>
        <v>0.26375</v>
      </c>
      <c r="I116" s="22" t="n">
        <f aca="false">I115</f>
        <v>0.0052</v>
      </c>
    </row>
    <row r="117" customFormat="false" ht="12.8" hidden="false" customHeight="false" outlineLevel="0" collapsed="false">
      <c r="A117" s="0" t="s">
        <v>33</v>
      </c>
      <c r="B117" s="23" t="n">
        <f aca="false">4/12</f>
        <v>0.333333333333333</v>
      </c>
      <c r="C117" s="42" t="n">
        <v>0</v>
      </c>
      <c r="D117" s="20" t="n">
        <f aca="false">C117*G117</f>
        <v>0</v>
      </c>
      <c r="E117" s="20" t="n">
        <f aca="false">D117*H117</f>
        <v>0</v>
      </c>
      <c r="F117" s="24" t="n">
        <f aca="false">B117*F108</f>
        <v>0</v>
      </c>
      <c r="G117" s="5" t="n">
        <f aca="false">B117*G108</f>
        <v>0</v>
      </c>
      <c r="H117" s="21" t="n">
        <f aca="false">H116</f>
        <v>0.26375</v>
      </c>
      <c r="I117" s="22" t="n">
        <f aca="false">I116</f>
        <v>0.0052</v>
      </c>
    </row>
    <row r="118" customFormat="false" ht="12.8" hidden="false" customHeight="false" outlineLevel="0" collapsed="false">
      <c r="A118" s="0" t="s">
        <v>34</v>
      </c>
      <c r="B118" s="23" t="n">
        <f aca="false">3/12</f>
        <v>0.25</v>
      </c>
      <c r="C118" s="42" t="n">
        <v>0</v>
      </c>
      <c r="D118" s="20" t="n">
        <f aca="false">C118*G118</f>
        <v>0</v>
      </c>
      <c r="E118" s="20" t="n">
        <f aca="false">D118*H118</f>
        <v>0</v>
      </c>
      <c r="F118" s="24" t="n">
        <f aca="false">B118*F108</f>
        <v>0</v>
      </c>
      <c r="G118" s="5" t="n">
        <f aca="false">B118*G108</f>
        <v>0</v>
      </c>
      <c r="H118" s="21" t="n">
        <f aca="false">H117</f>
        <v>0.26375</v>
      </c>
      <c r="I118" s="22" t="n">
        <f aca="false">I117</f>
        <v>0.0052</v>
      </c>
    </row>
    <row r="119" customFormat="false" ht="12.8" hidden="false" customHeight="false" outlineLevel="0" collapsed="false">
      <c r="A119" s="0" t="s">
        <v>35</v>
      </c>
      <c r="B119" s="23" t="n">
        <f aca="false">2/12</f>
        <v>0.166666666666667</v>
      </c>
      <c r="C119" s="42" t="n">
        <v>0</v>
      </c>
      <c r="D119" s="20" t="n">
        <f aca="false">C119*G119</f>
        <v>0</v>
      </c>
      <c r="E119" s="20" t="n">
        <f aca="false">D119*H119</f>
        <v>0</v>
      </c>
      <c r="F119" s="24" t="n">
        <f aca="false">B119*F108</f>
        <v>0</v>
      </c>
      <c r="G119" s="5" t="n">
        <f aca="false">B119*G108</f>
        <v>0</v>
      </c>
      <c r="H119" s="21" t="n">
        <f aca="false">H118</f>
        <v>0.26375</v>
      </c>
      <c r="I119" s="22" t="n">
        <f aca="false">I118</f>
        <v>0.0052</v>
      </c>
    </row>
    <row r="120" customFormat="false" ht="12.8" hidden="false" customHeight="false" outlineLevel="0" collapsed="false">
      <c r="A120" s="0" t="s">
        <v>36</v>
      </c>
      <c r="B120" s="23" t="n">
        <f aca="false">1/12</f>
        <v>0.0833333333333333</v>
      </c>
      <c r="C120" s="42" t="n">
        <v>0</v>
      </c>
      <c r="D120" s="20" t="n">
        <f aca="false">C120*G120</f>
        <v>0</v>
      </c>
      <c r="E120" s="20" t="n">
        <f aca="false">D120*H120</f>
        <v>0</v>
      </c>
      <c r="F120" s="24" t="n">
        <f aca="false">B120*F108</f>
        <v>0</v>
      </c>
      <c r="G120" s="5" t="n">
        <f aca="false">B120*G108</f>
        <v>0</v>
      </c>
      <c r="H120" s="21" t="n">
        <f aca="false">H119</f>
        <v>0.26375</v>
      </c>
      <c r="I120" s="22" t="n">
        <f aca="false">I119</f>
        <v>0.0052</v>
      </c>
    </row>
    <row r="121" customFormat="false" ht="12.8" hidden="false" customHeight="false" outlineLevel="0" collapsed="false">
      <c r="A121" s="1" t="s">
        <v>37</v>
      </c>
      <c r="C121" s="0" t="n">
        <f aca="false">SUM(C108:C120)</f>
        <v>0</v>
      </c>
      <c r="D121" s="25" t="n">
        <f aca="false">SUM(D108:D120)</f>
        <v>0</v>
      </c>
      <c r="E121" s="25" t="n">
        <f aca="false">SUM(E108:E120)</f>
        <v>0</v>
      </c>
      <c r="F121" s="26"/>
      <c r="G121" s="26"/>
      <c r="H121" s="26"/>
    </row>
    <row r="122" customFormat="false" ht="12.8" hidden="false" customHeight="false" outlineLevel="0" collapsed="false">
      <c r="B122" s="23"/>
      <c r="C122" s="20"/>
      <c r="D122" s="20"/>
      <c r="E122" s="20"/>
      <c r="F122" s="21"/>
      <c r="G122" s="5"/>
      <c r="H122" s="5"/>
      <c r="I122" s="22"/>
    </row>
    <row r="123" customFormat="false" ht="12.8" hidden="false" customHeight="false" outlineLevel="0" collapsed="false">
      <c r="B123" s="23"/>
      <c r="C123" s="20"/>
      <c r="D123" s="20"/>
      <c r="E123" s="20"/>
      <c r="F123" s="21"/>
      <c r="G123" s="5"/>
      <c r="H123" s="5"/>
      <c r="I123" s="22"/>
    </row>
    <row r="124" customFormat="false" ht="12.8" hidden="false" customHeight="false" outlineLevel="0" collapsed="false">
      <c r="A124" s="36" t="s">
        <v>57</v>
      </c>
      <c r="B124" s="36"/>
      <c r="C124" s="36"/>
      <c r="D124" s="36"/>
      <c r="E124" s="36"/>
      <c r="F124" s="36"/>
      <c r="G124" s="36"/>
      <c r="H124" s="36"/>
      <c r="I124" s="36"/>
    </row>
    <row r="125" customFormat="false" ht="12.8" hidden="false" customHeight="false" outlineLevel="0" collapsed="false">
      <c r="A125" s="0" t="s">
        <v>10</v>
      </c>
      <c r="B125" s="11" t="n">
        <v>0</v>
      </c>
      <c r="D125" s="0" t="s">
        <v>11</v>
      </c>
      <c r="E125" s="12" t="n">
        <f aca="false">(B125*I131*0.7)</f>
        <v>0</v>
      </c>
    </row>
    <row r="126" customFormat="false" ht="12.8" hidden="false" customHeight="false" outlineLevel="0" collapsed="false">
      <c r="A126" s="0" t="s">
        <v>12</v>
      </c>
      <c r="B126" s="11" t="n">
        <v>0</v>
      </c>
      <c r="D126" s="0" t="s">
        <v>13</v>
      </c>
      <c r="E126" s="5" t="n">
        <f aca="false">B126-B125</f>
        <v>0</v>
      </c>
    </row>
    <row r="127" customFormat="false" ht="12.8" hidden="false" customHeight="false" outlineLevel="0" collapsed="false">
      <c r="A127" s="0" t="s">
        <v>14</v>
      </c>
      <c r="B127" s="11" t="n">
        <v>0</v>
      </c>
      <c r="D127" s="13" t="s">
        <v>15</v>
      </c>
      <c r="E127" s="14" t="n">
        <f aca="false">E126-E125</f>
        <v>0</v>
      </c>
    </row>
    <row r="128" customFormat="false" ht="12.8" hidden="false" customHeight="false" outlineLevel="0" collapsed="false">
      <c r="A128" s="0" t="s">
        <v>16</v>
      </c>
      <c r="B128" s="16" t="n">
        <v>0.3</v>
      </c>
      <c r="D128" s="0" t="s">
        <v>17</v>
      </c>
      <c r="E128" s="17" t="str">
        <f aca="false">IF(F131&gt;0,"ja","nein")</f>
        <v>nein</v>
      </c>
    </row>
    <row r="130" customFormat="false" ht="12.8" hidden="false" customHeight="false" outlineLevel="0" collapsed="false">
      <c r="B130" s="3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23</v>
      </c>
      <c r="H130" s="3" t="s">
        <v>5</v>
      </c>
      <c r="I130" s="3" t="s">
        <v>3</v>
      </c>
    </row>
    <row r="131" customFormat="false" ht="12.8" hidden="false" customHeight="false" outlineLevel="0" collapsed="false">
      <c r="A131" s="1" t="s">
        <v>24</v>
      </c>
      <c r="B131" s="18" t="n">
        <v>1</v>
      </c>
      <c r="C131" s="43" t="n">
        <v>0</v>
      </c>
      <c r="D131" s="20" t="n">
        <f aca="false">C131*G131</f>
        <v>0</v>
      </c>
      <c r="E131" s="20" t="n">
        <f aca="false">D131*H131</f>
        <v>0</v>
      </c>
      <c r="F131" s="15" t="n">
        <f aca="false">ROUND((IF(E127&gt;0, E125, E126))-B127,10)</f>
        <v>0</v>
      </c>
      <c r="G131" s="5" t="n">
        <f aca="false">IF(F131&gt;0,F131*(1-B128),0)</f>
        <v>0</v>
      </c>
      <c r="H131" s="21" t="n">
        <f aca="false">H108</f>
        <v>0.26375</v>
      </c>
      <c r="I131" s="22" t="n">
        <f aca="false">I108</f>
        <v>0.0052</v>
      </c>
    </row>
    <row r="132" customFormat="false" ht="12.8" hidden="false" customHeight="false" outlineLevel="0" collapsed="false">
      <c r="A132" s="3" t="s">
        <v>25</v>
      </c>
      <c r="B132" s="23" t="n">
        <f aca="false">12/12</f>
        <v>1</v>
      </c>
      <c r="C132" s="43" t="n">
        <v>0</v>
      </c>
      <c r="D132" s="20" t="n">
        <f aca="false">C132*G132</f>
        <v>0</v>
      </c>
      <c r="E132" s="20" t="n">
        <f aca="false">D132*H132</f>
        <v>0</v>
      </c>
      <c r="F132" s="24" t="n">
        <f aca="false">B132*F131</f>
        <v>0</v>
      </c>
      <c r="G132" s="5" t="n">
        <f aca="false">B132*G131</f>
        <v>0</v>
      </c>
      <c r="H132" s="21" t="n">
        <f aca="false">H131</f>
        <v>0.26375</v>
      </c>
      <c r="I132" s="22" t="n">
        <f aca="false">I131</f>
        <v>0.0052</v>
      </c>
    </row>
    <row r="133" customFormat="false" ht="12.8" hidden="false" customHeight="false" outlineLevel="0" collapsed="false">
      <c r="A133" s="3" t="s">
        <v>26</v>
      </c>
      <c r="B133" s="23" t="n">
        <f aca="false">11/12</f>
        <v>0.916666666666667</v>
      </c>
      <c r="C133" s="43" t="n">
        <v>0</v>
      </c>
      <c r="D133" s="20" t="n">
        <f aca="false">C133*G133</f>
        <v>0</v>
      </c>
      <c r="E133" s="20" t="n">
        <f aca="false">D133*H133</f>
        <v>0</v>
      </c>
      <c r="F133" s="24" t="n">
        <f aca="false">B133*F131</f>
        <v>0</v>
      </c>
      <c r="G133" s="5" t="n">
        <f aca="false">B133*G131</f>
        <v>0</v>
      </c>
      <c r="H133" s="21" t="n">
        <f aca="false">H132</f>
        <v>0.26375</v>
      </c>
      <c r="I133" s="22" t="n">
        <f aca="false">I132</f>
        <v>0.0052</v>
      </c>
    </row>
    <row r="134" customFormat="false" ht="12.8" hidden="false" customHeight="false" outlineLevel="0" collapsed="false">
      <c r="A134" s="0" t="s">
        <v>27</v>
      </c>
      <c r="B134" s="23" t="n">
        <f aca="false">10/12</f>
        <v>0.833333333333333</v>
      </c>
      <c r="C134" s="43" t="n">
        <v>0</v>
      </c>
      <c r="D134" s="20" t="n">
        <f aca="false">C134*G134</f>
        <v>0</v>
      </c>
      <c r="E134" s="20" t="n">
        <f aca="false">D134*H134</f>
        <v>0</v>
      </c>
      <c r="F134" s="24" t="n">
        <f aca="false">B134*F131</f>
        <v>0</v>
      </c>
      <c r="G134" s="5" t="n">
        <f aca="false">B134*G131</f>
        <v>0</v>
      </c>
      <c r="H134" s="21" t="n">
        <f aca="false">H133</f>
        <v>0.26375</v>
      </c>
      <c r="I134" s="22" t="n">
        <f aca="false">I133</f>
        <v>0.0052</v>
      </c>
    </row>
    <row r="135" customFormat="false" ht="12.8" hidden="false" customHeight="false" outlineLevel="0" collapsed="false">
      <c r="A135" s="0" t="s">
        <v>28</v>
      </c>
      <c r="B135" s="23" t="n">
        <f aca="false">9/12</f>
        <v>0.75</v>
      </c>
      <c r="C135" s="43" t="n">
        <v>0</v>
      </c>
      <c r="D135" s="20" t="n">
        <f aca="false">C135*G135</f>
        <v>0</v>
      </c>
      <c r="E135" s="20" t="n">
        <f aca="false">D135*H135</f>
        <v>0</v>
      </c>
      <c r="F135" s="24" t="n">
        <f aca="false">B135*F131</f>
        <v>0</v>
      </c>
      <c r="G135" s="5" t="n">
        <f aca="false">B135*G131</f>
        <v>0</v>
      </c>
      <c r="H135" s="21" t="n">
        <f aca="false">H134</f>
        <v>0.26375</v>
      </c>
      <c r="I135" s="22" t="n">
        <f aca="false">I134</f>
        <v>0.0052</v>
      </c>
    </row>
    <row r="136" customFormat="false" ht="12.8" hidden="false" customHeight="false" outlineLevel="0" collapsed="false">
      <c r="A136" s="0" t="s">
        <v>29</v>
      </c>
      <c r="B136" s="23" t="n">
        <f aca="false">8/12</f>
        <v>0.666666666666667</v>
      </c>
      <c r="C136" s="43" t="n">
        <v>0</v>
      </c>
      <c r="D136" s="20" t="n">
        <f aca="false">C136*G136</f>
        <v>0</v>
      </c>
      <c r="E136" s="20" t="n">
        <f aca="false">D136*H136</f>
        <v>0</v>
      </c>
      <c r="F136" s="24" t="n">
        <f aca="false">B136*F131</f>
        <v>0</v>
      </c>
      <c r="G136" s="5" t="n">
        <f aca="false">B136*G131</f>
        <v>0</v>
      </c>
      <c r="H136" s="21" t="n">
        <f aca="false">H135</f>
        <v>0.26375</v>
      </c>
      <c r="I136" s="22" t="n">
        <f aca="false">I135</f>
        <v>0.0052</v>
      </c>
    </row>
    <row r="137" customFormat="false" ht="12.8" hidden="false" customHeight="false" outlineLevel="0" collapsed="false">
      <c r="A137" s="0" t="s">
        <v>30</v>
      </c>
      <c r="B137" s="23" t="n">
        <f aca="false">7/12</f>
        <v>0.583333333333333</v>
      </c>
      <c r="C137" s="43" t="n">
        <v>0</v>
      </c>
      <c r="D137" s="20" t="n">
        <f aca="false">C137*G137</f>
        <v>0</v>
      </c>
      <c r="E137" s="20" t="n">
        <f aca="false">D137*H137</f>
        <v>0</v>
      </c>
      <c r="F137" s="24" t="n">
        <f aca="false">B137*F131</f>
        <v>0</v>
      </c>
      <c r="G137" s="5" t="n">
        <f aca="false">B137*G131</f>
        <v>0</v>
      </c>
      <c r="H137" s="21" t="n">
        <f aca="false">H136</f>
        <v>0.26375</v>
      </c>
      <c r="I137" s="22" t="n">
        <f aca="false">I136</f>
        <v>0.0052</v>
      </c>
    </row>
    <row r="138" customFormat="false" ht="12.8" hidden="false" customHeight="false" outlineLevel="0" collapsed="false">
      <c r="A138" s="0" t="s">
        <v>31</v>
      </c>
      <c r="B138" s="23" t="n">
        <f aca="false">6/12</f>
        <v>0.5</v>
      </c>
      <c r="C138" s="43" t="n">
        <v>0</v>
      </c>
      <c r="D138" s="20" t="n">
        <f aca="false">C138*G138</f>
        <v>0</v>
      </c>
      <c r="E138" s="20" t="n">
        <f aca="false">D138*H138</f>
        <v>0</v>
      </c>
      <c r="F138" s="24" t="n">
        <f aca="false">B138*F131</f>
        <v>0</v>
      </c>
      <c r="G138" s="5" t="n">
        <f aca="false">B138*G131</f>
        <v>0</v>
      </c>
      <c r="H138" s="21" t="n">
        <f aca="false">H137</f>
        <v>0.26375</v>
      </c>
      <c r="I138" s="22" t="n">
        <f aca="false">I137</f>
        <v>0.0052</v>
      </c>
    </row>
    <row r="139" customFormat="false" ht="12.8" hidden="false" customHeight="false" outlineLevel="0" collapsed="false">
      <c r="A139" s="0" t="s">
        <v>32</v>
      </c>
      <c r="B139" s="23" t="n">
        <f aca="false">5/12</f>
        <v>0.416666666666667</v>
      </c>
      <c r="C139" s="43" t="n">
        <v>0</v>
      </c>
      <c r="D139" s="20" t="n">
        <f aca="false">C139*G139</f>
        <v>0</v>
      </c>
      <c r="E139" s="20" t="n">
        <f aca="false">D139*H139</f>
        <v>0</v>
      </c>
      <c r="F139" s="24" t="n">
        <f aca="false">B139*F131</f>
        <v>0</v>
      </c>
      <c r="G139" s="5" t="n">
        <f aca="false">B139*G131</f>
        <v>0</v>
      </c>
      <c r="H139" s="21" t="n">
        <f aca="false">H138</f>
        <v>0.26375</v>
      </c>
      <c r="I139" s="22" t="n">
        <f aca="false">I138</f>
        <v>0.0052</v>
      </c>
    </row>
    <row r="140" customFormat="false" ht="12.8" hidden="false" customHeight="false" outlineLevel="0" collapsed="false">
      <c r="A140" s="0" t="s">
        <v>33</v>
      </c>
      <c r="B140" s="23" t="n">
        <f aca="false">4/12</f>
        <v>0.333333333333333</v>
      </c>
      <c r="C140" s="43" t="n">
        <v>0</v>
      </c>
      <c r="D140" s="20" t="n">
        <f aca="false">C140*G140</f>
        <v>0</v>
      </c>
      <c r="E140" s="20" t="n">
        <f aca="false">D140*H140</f>
        <v>0</v>
      </c>
      <c r="F140" s="24" t="n">
        <f aca="false">B140*F131</f>
        <v>0</v>
      </c>
      <c r="G140" s="5" t="n">
        <f aca="false">B140*G131</f>
        <v>0</v>
      </c>
      <c r="H140" s="21" t="n">
        <f aca="false">H139</f>
        <v>0.26375</v>
      </c>
      <c r="I140" s="22" t="n">
        <f aca="false">I139</f>
        <v>0.0052</v>
      </c>
    </row>
    <row r="141" customFormat="false" ht="12.8" hidden="false" customHeight="false" outlineLevel="0" collapsed="false">
      <c r="A141" s="0" t="s">
        <v>34</v>
      </c>
      <c r="B141" s="23" t="n">
        <f aca="false">3/12</f>
        <v>0.25</v>
      </c>
      <c r="C141" s="43" t="n">
        <v>0</v>
      </c>
      <c r="D141" s="20" t="n">
        <f aca="false">C141*G141</f>
        <v>0</v>
      </c>
      <c r="E141" s="20" t="n">
        <f aca="false">D141*H141</f>
        <v>0</v>
      </c>
      <c r="F141" s="24" t="n">
        <f aca="false">B141*F131</f>
        <v>0</v>
      </c>
      <c r="G141" s="5" t="n">
        <f aca="false">B141*G131</f>
        <v>0</v>
      </c>
      <c r="H141" s="21" t="n">
        <f aca="false">H140</f>
        <v>0.26375</v>
      </c>
      <c r="I141" s="22" t="n">
        <f aca="false">I140</f>
        <v>0.0052</v>
      </c>
    </row>
    <row r="142" customFormat="false" ht="12.8" hidden="false" customHeight="false" outlineLevel="0" collapsed="false">
      <c r="A142" s="0" t="s">
        <v>35</v>
      </c>
      <c r="B142" s="23" t="n">
        <f aca="false">2/12</f>
        <v>0.166666666666667</v>
      </c>
      <c r="C142" s="43" t="n">
        <v>0</v>
      </c>
      <c r="D142" s="20" t="n">
        <f aca="false">C142*G142</f>
        <v>0</v>
      </c>
      <c r="E142" s="20" t="n">
        <f aca="false">D142*H142</f>
        <v>0</v>
      </c>
      <c r="F142" s="24" t="n">
        <f aca="false">B142*F131</f>
        <v>0</v>
      </c>
      <c r="G142" s="5" t="n">
        <f aca="false">B142*G131</f>
        <v>0</v>
      </c>
      <c r="H142" s="21" t="n">
        <f aca="false">H141</f>
        <v>0.26375</v>
      </c>
      <c r="I142" s="22" t="n">
        <f aca="false">I141</f>
        <v>0.0052</v>
      </c>
    </row>
    <row r="143" customFormat="false" ht="12.8" hidden="false" customHeight="false" outlineLevel="0" collapsed="false">
      <c r="A143" s="0" t="s">
        <v>36</v>
      </c>
      <c r="B143" s="23" t="n">
        <f aca="false">1/12</f>
        <v>0.0833333333333333</v>
      </c>
      <c r="C143" s="43" t="n">
        <v>0</v>
      </c>
      <c r="D143" s="20" t="n">
        <f aca="false">C143*G143</f>
        <v>0</v>
      </c>
      <c r="E143" s="20" t="n">
        <f aca="false">D143*H143</f>
        <v>0</v>
      </c>
      <c r="F143" s="24" t="n">
        <f aca="false">B143*F131</f>
        <v>0</v>
      </c>
      <c r="G143" s="5" t="n">
        <f aca="false">B143*G131</f>
        <v>0</v>
      </c>
      <c r="H143" s="21" t="n">
        <f aca="false">H142</f>
        <v>0.26375</v>
      </c>
      <c r="I143" s="22" t="n">
        <f aca="false">I142</f>
        <v>0.0052</v>
      </c>
    </row>
    <row r="144" customFormat="false" ht="12.8" hidden="false" customHeight="false" outlineLevel="0" collapsed="false">
      <c r="A144" s="1" t="s">
        <v>37</v>
      </c>
      <c r="C144" s="0" t="n">
        <f aca="false">SUM(C131:C143)</f>
        <v>0</v>
      </c>
      <c r="D144" s="25" t="n">
        <f aca="false">SUM(D131:D143)</f>
        <v>0</v>
      </c>
      <c r="E144" s="25" t="n">
        <f aca="false">SUM(E131:E143)</f>
        <v>0</v>
      </c>
      <c r="F144" s="26"/>
      <c r="G144" s="26"/>
      <c r="H144" s="26"/>
    </row>
    <row r="145" customFormat="false" ht="12.8" hidden="false" customHeight="false" outlineLevel="0" collapsed="false">
      <c r="B145" s="23"/>
      <c r="C145" s="20"/>
      <c r="D145" s="20"/>
      <c r="E145" s="20"/>
      <c r="F145" s="21"/>
      <c r="G145" s="5"/>
      <c r="H145" s="5"/>
      <c r="I145" s="22"/>
    </row>
    <row r="146" customFormat="false" ht="12.8" hidden="false" customHeight="false" outlineLevel="0" collapsed="false">
      <c r="B146" s="23"/>
      <c r="C146" s="20"/>
      <c r="D146" s="20"/>
      <c r="E146" s="20"/>
      <c r="F146" s="21"/>
      <c r="G146" s="5"/>
      <c r="H146" s="5"/>
      <c r="I146" s="22"/>
    </row>
    <row r="147" customFormat="false" ht="12.8" hidden="false" customHeight="false" outlineLevel="0" collapsed="false">
      <c r="A147" s="37" t="s">
        <v>58</v>
      </c>
      <c r="B147" s="37"/>
      <c r="C147" s="37"/>
      <c r="D147" s="37"/>
      <c r="E147" s="37"/>
      <c r="F147" s="37"/>
      <c r="G147" s="37"/>
      <c r="H147" s="37"/>
      <c r="I147" s="37"/>
    </row>
    <row r="148" customFormat="false" ht="12.8" hidden="false" customHeight="false" outlineLevel="0" collapsed="false">
      <c r="A148" s="0" t="s">
        <v>10</v>
      </c>
      <c r="B148" s="11" t="n">
        <v>0</v>
      </c>
      <c r="D148" s="0" t="s">
        <v>11</v>
      </c>
      <c r="E148" s="12" t="n">
        <f aca="false">(B148*I154*0.7)</f>
        <v>0</v>
      </c>
    </row>
    <row r="149" customFormat="false" ht="12.8" hidden="false" customHeight="false" outlineLevel="0" collapsed="false">
      <c r="A149" s="0" t="s">
        <v>12</v>
      </c>
      <c r="B149" s="11" t="n">
        <v>0</v>
      </c>
      <c r="D149" s="0" t="s">
        <v>13</v>
      </c>
      <c r="E149" s="5" t="n">
        <f aca="false">B149-B148</f>
        <v>0</v>
      </c>
    </row>
    <row r="150" customFormat="false" ht="12.8" hidden="false" customHeight="false" outlineLevel="0" collapsed="false">
      <c r="A150" s="0" t="s">
        <v>14</v>
      </c>
      <c r="B150" s="11" t="n">
        <v>0</v>
      </c>
      <c r="D150" s="13" t="s">
        <v>15</v>
      </c>
      <c r="E150" s="14" t="n">
        <f aca="false">E149-E148</f>
        <v>0</v>
      </c>
    </row>
    <row r="151" customFormat="false" ht="12.8" hidden="false" customHeight="false" outlineLevel="0" collapsed="false">
      <c r="A151" s="0" t="s">
        <v>16</v>
      </c>
      <c r="B151" s="16" t="n">
        <v>0.3</v>
      </c>
      <c r="D151" s="0" t="s">
        <v>17</v>
      </c>
      <c r="E151" s="17" t="str">
        <f aca="false">IF(F154&gt;0,"ja","nein")</f>
        <v>nein</v>
      </c>
    </row>
    <row r="153" customFormat="false" ht="12.8" hidden="false" customHeight="false" outlineLevel="0" collapsed="false">
      <c r="B153" s="3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23</v>
      </c>
      <c r="H153" s="3" t="s">
        <v>5</v>
      </c>
      <c r="I153" s="3" t="s">
        <v>3</v>
      </c>
    </row>
    <row r="154" customFormat="false" ht="12.8" hidden="false" customHeight="false" outlineLevel="0" collapsed="false">
      <c r="A154" s="1" t="s">
        <v>24</v>
      </c>
      <c r="B154" s="18" t="n">
        <v>1</v>
      </c>
      <c r="C154" s="44" t="n">
        <v>0</v>
      </c>
      <c r="D154" s="20" t="n">
        <f aca="false">C154*G154</f>
        <v>0</v>
      </c>
      <c r="E154" s="20" t="n">
        <f aca="false">D154*H154</f>
        <v>0</v>
      </c>
      <c r="F154" s="15" t="n">
        <f aca="false">ROUND((IF(E150&gt;0, E148, E149))-B150,10)</f>
        <v>0</v>
      </c>
      <c r="G154" s="5" t="n">
        <f aca="false">IF(F154&gt;0,F154*(1-B151),0)</f>
        <v>0</v>
      </c>
      <c r="H154" s="21" t="n">
        <f aca="false">H131</f>
        <v>0.26375</v>
      </c>
      <c r="I154" s="22" t="n">
        <f aca="false">I131</f>
        <v>0.0052</v>
      </c>
    </row>
    <row r="155" customFormat="false" ht="12.8" hidden="false" customHeight="false" outlineLevel="0" collapsed="false">
      <c r="A155" s="3" t="s">
        <v>25</v>
      </c>
      <c r="B155" s="23" t="n">
        <f aca="false">12/12</f>
        <v>1</v>
      </c>
      <c r="C155" s="44" t="n">
        <v>0</v>
      </c>
      <c r="D155" s="20" t="n">
        <f aca="false">C155*G155</f>
        <v>0</v>
      </c>
      <c r="E155" s="20" t="n">
        <f aca="false">D155*H155</f>
        <v>0</v>
      </c>
      <c r="F155" s="24" t="n">
        <f aca="false">B155*F154</f>
        <v>0</v>
      </c>
      <c r="G155" s="5" t="n">
        <f aca="false">B155*G154</f>
        <v>0</v>
      </c>
      <c r="H155" s="21" t="n">
        <f aca="false">H154</f>
        <v>0.26375</v>
      </c>
      <c r="I155" s="22" t="n">
        <f aca="false">I154</f>
        <v>0.0052</v>
      </c>
    </row>
    <row r="156" customFormat="false" ht="12.8" hidden="false" customHeight="false" outlineLevel="0" collapsed="false">
      <c r="A156" s="3" t="s">
        <v>26</v>
      </c>
      <c r="B156" s="23" t="n">
        <f aca="false">11/12</f>
        <v>0.916666666666667</v>
      </c>
      <c r="C156" s="44" t="n">
        <v>0</v>
      </c>
      <c r="D156" s="20" t="n">
        <f aca="false">C156*G156</f>
        <v>0</v>
      </c>
      <c r="E156" s="20" t="n">
        <f aca="false">D156*H156</f>
        <v>0</v>
      </c>
      <c r="F156" s="24" t="n">
        <f aca="false">B156*F154</f>
        <v>0</v>
      </c>
      <c r="G156" s="5" t="n">
        <f aca="false">B156*G154</f>
        <v>0</v>
      </c>
      <c r="H156" s="21" t="n">
        <f aca="false">H155</f>
        <v>0.26375</v>
      </c>
      <c r="I156" s="22" t="n">
        <f aca="false">I155</f>
        <v>0.0052</v>
      </c>
    </row>
    <row r="157" customFormat="false" ht="12.8" hidden="false" customHeight="false" outlineLevel="0" collapsed="false">
      <c r="A157" s="0" t="s">
        <v>27</v>
      </c>
      <c r="B157" s="23" t="n">
        <f aca="false">10/12</f>
        <v>0.833333333333333</v>
      </c>
      <c r="C157" s="44" t="n">
        <v>0</v>
      </c>
      <c r="D157" s="20" t="n">
        <f aca="false">C157*G157</f>
        <v>0</v>
      </c>
      <c r="E157" s="20" t="n">
        <f aca="false">D157*H157</f>
        <v>0</v>
      </c>
      <c r="F157" s="24" t="n">
        <f aca="false">B157*F154</f>
        <v>0</v>
      </c>
      <c r="G157" s="5" t="n">
        <f aca="false">B157*G154</f>
        <v>0</v>
      </c>
      <c r="H157" s="21" t="n">
        <f aca="false">H156</f>
        <v>0.26375</v>
      </c>
      <c r="I157" s="22" t="n">
        <f aca="false">I156</f>
        <v>0.0052</v>
      </c>
    </row>
    <row r="158" customFormat="false" ht="12.8" hidden="false" customHeight="false" outlineLevel="0" collapsed="false">
      <c r="A158" s="0" t="s">
        <v>28</v>
      </c>
      <c r="B158" s="23" t="n">
        <f aca="false">9/12</f>
        <v>0.75</v>
      </c>
      <c r="C158" s="44" t="n">
        <v>0</v>
      </c>
      <c r="D158" s="20" t="n">
        <f aca="false">C158*G158</f>
        <v>0</v>
      </c>
      <c r="E158" s="20" t="n">
        <f aca="false">D158*H158</f>
        <v>0</v>
      </c>
      <c r="F158" s="24" t="n">
        <f aca="false">B158*F154</f>
        <v>0</v>
      </c>
      <c r="G158" s="5" t="n">
        <f aca="false">B158*G154</f>
        <v>0</v>
      </c>
      <c r="H158" s="21" t="n">
        <f aca="false">H157</f>
        <v>0.26375</v>
      </c>
      <c r="I158" s="22" t="n">
        <f aca="false">I157</f>
        <v>0.0052</v>
      </c>
    </row>
    <row r="159" customFormat="false" ht="12.8" hidden="false" customHeight="false" outlineLevel="0" collapsed="false">
      <c r="A159" s="0" t="s">
        <v>29</v>
      </c>
      <c r="B159" s="23" t="n">
        <f aca="false">8/12</f>
        <v>0.666666666666667</v>
      </c>
      <c r="C159" s="44" t="n">
        <v>0</v>
      </c>
      <c r="D159" s="20" t="n">
        <f aca="false">C159*G159</f>
        <v>0</v>
      </c>
      <c r="E159" s="20" t="n">
        <f aca="false">D159*H159</f>
        <v>0</v>
      </c>
      <c r="F159" s="24" t="n">
        <f aca="false">B159*F154</f>
        <v>0</v>
      </c>
      <c r="G159" s="5" t="n">
        <f aca="false">B159*G154</f>
        <v>0</v>
      </c>
      <c r="H159" s="21" t="n">
        <f aca="false">H158</f>
        <v>0.26375</v>
      </c>
      <c r="I159" s="22" t="n">
        <f aca="false">I158</f>
        <v>0.0052</v>
      </c>
    </row>
    <row r="160" customFormat="false" ht="12.8" hidden="false" customHeight="false" outlineLevel="0" collapsed="false">
      <c r="A160" s="0" t="s">
        <v>30</v>
      </c>
      <c r="B160" s="23" t="n">
        <f aca="false">7/12</f>
        <v>0.583333333333333</v>
      </c>
      <c r="C160" s="44" t="n">
        <v>0</v>
      </c>
      <c r="D160" s="20" t="n">
        <f aca="false">C160*G160</f>
        <v>0</v>
      </c>
      <c r="E160" s="20" t="n">
        <f aca="false">D160*H160</f>
        <v>0</v>
      </c>
      <c r="F160" s="24" t="n">
        <f aca="false">B160*F154</f>
        <v>0</v>
      </c>
      <c r="G160" s="5" t="n">
        <f aca="false">B160*G154</f>
        <v>0</v>
      </c>
      <c r="H160" s="21" t="n">
        <f aca="false">H159</f>
        <v>0.26375</v>
      </c>
      <c r="I160" s="22" t="n">
        <f aca="false">I159</f>
        <v>0.0052</v>
      </c>
    </row>
    <row r="161" customFormat="false" ht="12.8" hidden="false" customHeight="false" outlineLevel="0" collapsed="false">
      <c r="A161" s="0" t="s">
        <v>31</v>
      </c>
      <c r="B161" s="23" t="n">
        <f aca="false">6/12</f>
        <v>0.5</v>
      </c>
      <c r="C161" s="44" t="n">
        <v>0</v>
      </c>
      <c r="D161" s="20" t="n">
        <f aca="false">C161*G161</f>
        <v>0</v>
      </c>
      <c r="E161" s="20" t="n">
        <f aca="false">D161*H161</f>
        <v>0</v>
      </c>
      <c r="F161" s="24" t="n">
        <f aca="false">B161*F154</f>
        <v>0</v>
      </c>
      <c r="G161" s="5" t="n">
        <f aca="false">B161*G154</f>
        <v>0</v>
      </c>
      <c r="H161" s="21" t="n">
        <f aca="false">H160</f>
        <v>0.26375</v>
      </c>
      <c r="I161" s="22" t="n">
        <f aca="false">I160</f>
        <v>0.0052</v>
      </c>
    </row>
    <row r="162" customFormat="false" ht="12.8" hidden="false" customHeight="false" outlineLevel="0" collapsed="false">
      <c r="A162" s="0" t="s">
        <v>32</v>
      </c>
      <c r="B162" s="23" t="n">
        <f aca="false">5/12</f>
        <v>0.416666666666667</v>
      </c>
      <c r="C162" s="44" t="n">
        <v>0</v>
      </c>
      <c r="D162" s="20" t="n">
        <f aca="false">C162*G162</f>
        <v>0</v>
      </c>
      <c r="E162" s="20" t="n">
        <f aca="false">D162*H162</f>
        <v>0</v>
      </c>
      <c r="F162" s="24" t="n">
        <f aca="false">B162*F154</f>
        <v>0</v>
      </c>
      <c r="G162" s="5" t="n">
        <f aca="false">B162*G154</f>
        <v>0</v>
      </c>
      <c r="H162" s="21" t="n">
        <f aca="false">H161</f>
        <v>0.26375</v>
      </c>
      <c r="I162" s="22" t="n">
        <f aca="false">I161</f>
        <v>0.0052</v>
      </c>
    </row>
    <row r="163" customFormat="false" ht="12.8" hidden="false" customHeight="false" outlineLevel="0" collapsed="false">
      <c r="A163" s="0" t="s">
        <v>33</v>
      </c>
      <c r="B163" s="23" t="n">
        <f aca="false">4/12</f>
        <v>0.333333333333333</v>
      </c>
      <c r="C163" s="44" t="n">
        <v>0</v>
      </c>
      <c r="D163" s="20" t="n">
        <f aca="false">C163*G163</f>
        <v>0</v>
      </c>
      <c r="E163" s="20" t="n">
        <f aca="false">D163*H163</f>
        <v>0</v>
      </c>
      <c r="F163" s="24" t="n">
        <f aca="false">B163*F154</f>
        <v>0</v>
      </c>
      <c r="G163" s="5" t="n">
        <f aca="false">B163*G154</f>
        <v>0</v>
      </c>
      <c r="H163" s="21" t="n">
        <f aca="false">H162</f>
        <v>0.26375</v>
      </c>
      <c r="I163" s="22" t="n">
        <f aca="false">I162</f>
        <v>0.0052</v>
      </c>
    </row>
    <row r="164" customFormat="false" ht="12.8" hidden="false" customHeight="false" outlineLevel="0" collapsed="false">
      <c r="A164" s="0" t="s">
        <v>34</v>
      </c>
      <c r="B164" s="23" t="n">
        <f aca="false">3/12</f>
        <v>0.25</v>
      </c>
      <c r="C164" s="44" t="n">
        <v>0</v>
      </c>
      <c r="D164" s="20" t="n">
        <f aca="false">C164*G164</f>
        <v>0</v>
      </c>
      <c r="E164" s="20" t="n">
        <f aca="false">D164*H164</f>
        <v>0</v>
      </c>
      <c r="F164" s="24" t="n">
        <f aca="false">B164*F154</f>
        <v>0</v>
      </c>
      <c r="G164" s="5" t="n">
        <f aca="false">B164*G154</f>
        <v>0</v>
      </c>
      <c r="H164" s="21" t="n">
        <f aca="false">H163</f>
        <v>0.26375</v>
      </c>
      <c r="I164" s="22" t="n">
        <f aca="false">I163</f>
        <v>0.0052</v>
      </c>
    </row>
    <row r="165" customFormat="false" ht="12.8" hidden="false" customHeight="false" outlineLevel="0" collapsed="false">
      <c r="A165" s="0" t="s">
        <v>35</v>
      </c>
      <c r="B165" s="23" t="n">
        <f aca="false">2/12</f>
        <v>0.166666666666667</v>
      </c>
      <c r="C165" s="44" t="n">
        <v>0</v>
      </c>
      <c r="D165" s="20" t="n">
        <f aca="false">C165*G165</f>
        <v>0</v>
      </c>
      <c r="E165" s="20" t="n">
        <f aca="false">D165*H165</f>
        <v>0</v>
      </c>
      <c r="F165" s="24" t="n">
        <f aca="false">B165*F154</f>
        <v>0</v>
      </c>
      <c r="G165" s="5" t="n">
        <f aca="false">B165*G154</f>
        <v>0</v>
      </c>
      <c r="H165" s="21" t="n">
        <f aca="false">H164</f>
        <v>0.26375</v>
      </c>
      <c r="I165" s="22" t="n">
        <f aca="false">I164</f>
        <v>0.0052</v>
      </c>
    </row>
    <row r="166" customFormat="false" ht="12.8" hidden="false" customHeight="false" outlineLevel="0" collapsed="false">
      <c r="A166" s="0" t="s">
        <v>36</v>
      </c>
      <c r="B166" s="23" t="n">
        <f aca="false">1/12</f>
        <v>0.0833333333333333</v>
      </c>
      <c r="C166" s="44" t="n">
        <v>0</v>
      </c>
      <c r="D166" s="20" t="n">
        <f aca="false">C166*G166</f>
        <v>0</v>
      </c>
      <c r="E166" s="20" t="n">
        <f aca="false">D166*H166</f>
        <v>0</v>
      </c>
      <c r="F166" s="24" t="n">
        <f aca="false">B166*F154</f>
        <v>0</v>
      </c>
      <c r="G166" s="5" t="n">
        <f aca="false">B166*G154</f>
        <v>0</v>
      </c>
      <c r="H166" s="21" t="n">
        <f aca="false">H165</f>
        <v>0.26375</v>
      </c>
      <c r="I166" s="22" t="n">
        <f aca="false">I165</f>
        <v>0.0052</v>
      </c>
    </row>
    <row r="167" customFormat="false" ht="12.8" hidden="false" customHeight="false" outlineLevel="0" collapsed="false">
      <c r="A167" s="1" t="s">
        <v>37</v>
      </c>
      <c r="C167" s="0" t="n">
        <f aca="false">SUM(C154:C166)</f>
        <v>0</v>
      </c>
      <c r="D167" s="25" t="n">
        <f aca="false">SUM(D154:D166)</f>
        <v>0</v>
      </c>
      <c r="E167" s="25" t="n">
        <f aca="false">SUM(E154:E166)</f>
        <v>0</v>
      </c>
      <c r="F167" s="26"/>
      <c r="G167" s="26"/>
      <c r="H167" s="26"/>
    </row>
    <row r="170" customFormat="false" ht="12.8" hidden="false" customHeight="false" outlineLevel="0" collapsed="false">
      <c r="A170" s="38" t="s">
        <v>59</v>
      </c>
      <c r="B170" s="38"/>
      <c r="C170" s="38"/>
      <c r="D170" s="38"/>
      <c r="E170" s="38"/>
      <c r="F170" s="38"/>
      <c r="G170" s="38"/>
      <c r="H170" s="38"/>
      <c r="I170" s="38"/>
    </row>
    <row r="171" customFormat="false" ht="12.8" hidden="false" customHeight="false" outlineLevel="0" collapsed="false">
      <c r="A171" s="0" t="s">
        <v>10</v>
      </c>
      <c r="B171" s="11" t="n">
        <v>0</v>
      </c>
      <c r="D171" s="0" t="s">
        <v>11</v>
      </c>
      <c r="E171" s="12" t="n">
        <f aca="false">(B171*I177*0.7)</f>
        <v>0</v>
      </c>
    </row>
    <row r="172" customFormat="false" ht="12.8" hidden="false" customHeight="false" outlineLevel="0" collapsed="false">
      <c r="A172" s="0" t="s">
        <v>12</v>
      </c>
      <c r="B172" s="11" t="n">
        <v>0</v>
      </c>
      <c r="D172" s="0" t="s">
        <v>13</v>
      </c>
      <c r="E172" s="5" t="n">
        <f aca="false">B172-B171</f>
        <v>0</v>
      </c>
    </row>
    <row r="173" customFormat="false" ht="12.8" hidden="false" customHeight="false" outlineLevel="0" collapsed="false">
      <c r="A173" s="0" t="s">
        <v>14</v>
      </c>
      <c r="B173" s="11" t="n">
        <v>0</v>
      </c>
      <c r="D173" s="13" t="s">
        <v>15</v>
      </c>
      <c r="E173" s="14" t="n">
        <f aca="false">E172-E171</f>
        <v>0</v>
      </c>
    </row>
    <row r="174" customFormat="false" ht="12.8" hidden="false" customHeight="false" outlineLevel="0" collapsed="false">
      <c r="A174" s="0" t="s">
        <v>16</v>
      </c>
      <c r="B174" s="16" t="n">
        <v>0.3</v>
      </c>
      <c r="D174" s="0" t="s">
        <v>17</v>
      </c>
      <c r="E174" s="17" t="str">
        <f aca="false">IF(F177&gt;0,"ja","nein")</f>
        <v>nein</v>
      </c>
    </row>
    <row r="176" customFormat="false" ht="12.8" hidden="false" customHeight="false" outlineLevel="0" collapsed="false">
      <c r="B176" s="3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23</v>
      </c>
      <c r="H176" s="3" t="s">
        <v>5</v>
      </c>
      <c r="I176" s="3" t="s">
        <v>3</v>
      </c>
    </row>
    <row r="177" customFormat="false" ht="12.8" hidden="false" customHeight="false" outlineLevel="0" collapsed="false">
      <c r="A177" s="1" t="s">
        <v>24</v>
      </c>
      <c r="B177" s="18" t="n">
        <v>1</v>
      </c>
      <c r="C177" s="45" t="n">
        <v>0</v>
      </c>
      <c r="D177" s="20" t="n">
        <f aca="false">C177*G177</f>
        <v>0</v>
      </c>
      <c r="E177" s="20" t="n">
        <f aca="false">D177*H177</f>
        <v>0</v>
      </c>
      <c r="F177" s="15" t="n">
        <f aca="false">ROUND((IF(E173&gt;0, E171, E172))-B173,10)</f>
        <v>0</v>
      </c>
      <c r="G177" s="5" t="n">
        <f aca="false">IF(F177&gt;0,F177*(1-B174),0)</f>
        <v>0</v>
      </c>
      <c r="H177" s="21" t="n">
        <f aca="false">H154</f>
        <v>0.26375</v>
      </c>
      <c r="I177" s="22" t="n">
        <f aca="false">I154</f>
        <v>0.0052</v>
      </c>
    </row>
    <row r="178" customFormat="false" ht="12.8" hidden="false" customHeight="false" outlineLevel="0" collapsed="false">
      <c r="A178" s="3" t="s">
        <v>25</v>
      </c>
      <c r="B178" s="23" t="n">
        <f aca="false">12/12</f>
        <v>1</v>
      </c>
      <c r="C178" s="45" t="n">
        <v>0</v>
      </c>
      <c r="D178" s="20" t="n">
        <f aca="false">C178*G178</f>
        <v>0</v>
      </c>
      <c r="E178" s="20" t="n">
        <f aca="false">D178*H178</f>
        <v>0</v>
      </c>
      <c r="F178" s="24" t="n">
        <f aca="false">B178*F177</f>
        <v>0</v>
      </c>
      <c r="G178" s="5" t="n">
        <f aca="false">B178*G177</f>
        <v>0</v>
      </c>
      <c r="H178" s="21" t="n">
        <f aca="false">H177</f>
        <v>0.26375</v>
      </c>
      <c r="I178" s="22" t="n">
        <f aca="false">I177</f>
        <v>0.0052</v>
      </c>
    </row>
    <row r="179" customFormat="false" ht="12.8" hidden="false" customHeight="false" outlineLevel="0" collapsed="false">
      <c r="A179" s="3" t="s">
        <v>26</v>
      </c>
      <c r="B179" s="23" t="n">
        <f aca="false">11/12</f>
        <v>0.916666666666667</v>
      </c>
      <c r="C179" s="45" t="n">
        <v>0</v>
      </c>
      <c r="D179" s="20" t="n">
        <f aca="false">C179*G179</f>
        <v>0</v>
      </c>
      <c r="E179" s="20" t="n">
        <f aca="false">D179*H179</f>
        <v>0</v>
      </c>
      <c r="F179" s="24" t="n">
        <f aca="false">B179*F177</f>
        <v>0</v>
      </c>
      <c r="G179" s="5" t="n">
        <f aca="false">B179*G177</f>
        <v>0</v>
      </c>
      <c r="H179" s="21" t="n">
        <f aca="false">H178</f>
        <v>0.26375</v>
      </c>
      <c r="I179" s="22" t="n">
        <f aca="false">I178</f>
        <v>0.0052</v>
      </c>
    </row>
    <row r="180" customFormat="false" ht="12.8" hidden="false" customHeight="false" outlineLevel="0" collapsed="false">
      <c r="A180" s="0" t="s">
        <v>27</v>
      </c>
      <c r="B180" s="23" t="n">
        <f aca="false">10/12</f>
        <v>0.833333333333333</v>
      </c>
      <c r="C180" s="45" t="n">
        <v>0</v>
      </c>
      <c r="D180" s="20" t="n">
        <f aca="false">C180*G180</f>
        <v>0</v>
      </c>
      <c r="E180" s="20" t="n">
        <f aca="false">D180*H180</f>
        <v>0</v>
      </c>
      <c r="F180" s="24" t="n">
        <f aca="false">B180*F177</f>
        <v>0</v>
      </c>
      <c r="G180" s="5" t="n">
        <f aca="false">B180*G177</f>
        <v>0</v>
      </c>
      <c r="H180" s="21" t="n">
        <f aca="false">H179</f>
        <v>0.26375</v>
      </c>
      <c r="I180" s="22" t="n">
        <f aca="false">I179</f>
        <v>0.0052</v>
      </c>
    </row>
    <row r="181" customFormat="false" ht="12.8" hidden="false" customHeight="false" outlineLevel="0" collapsed="false">
      <c r="A181" s="0" t="s">
        <v>28</v>
      </c>
      <c r="B181" s="23" t="n">
        <f aca="false">9/12</f>
        <v>0.75</v>
      </c>
      <c r="C181" s="45" t="n">
        <v>0</v>
      </c>
      <c r="D181" s="20" t="n">
        <f aca="false">C181*G181</f>
        <v>0</v>
      </c>
      <c r="E181" s="20" t="n">
        <f aca="false">D181*H181</f>
        <v>0</v>
      </c>
      <c r="F181" s="24" t="n">
        <f aca="false">B181*F177</f>
        <v>0</v>
      </c>
      <c r="G181" s="5" t="n">
        <f aca="false">B181*G177</f>
        <v>0</v>
      </c>
      <c r="H181" s="21" t="n">
        <f aca="false">H180</f>
        <v>0.26375</v>
      </c>
      <c r="I181" s="22" t="n">
        <f aca="false">I180</f>
        <v>0.0052</v>
      </c>
    </row>
    <row r="182" customFormat="false" ht="12.8" hidden="false" customHeight="false" outlineLevel="0" collapsed="false">
      <c r="A182" s="0" t="s">
        <v>29</v>
      </c>
      <c r="B182" s="23" t="n">
        <f aca="false">8/12</f>
        <v>0.666666666666667</v>
      </c>
      <c r="C182" s="45" t="n">
        <v>0</v>
      </c>
      <c r="D182" s="20" t="n">
        <f aca="false">C182*G182</f>
        <v>0</v>
      </c>
      <c r="E182" s="20" t="n">
        <f aca="false">D182*H182</f>
        <v>0</v>
      </c>
      <c r="F182" s="24" t="n">
        <f aca="false">B182*F177</f>
        <v>0</v>
      </c>
      <c r="G182" s="5" t="n">
        <f aca="false">B182*G177</f>
        <v>0</v>
      </c>
      <c r="H182" s="21" t="n">
        <f aca="false">H181</f>
        <v>0.26375</v>
      </c>
      <c r="I182" s="22" t="n">
        <f aca="false">I181</f>
        <v>0.0052</v>
      </c>
    </row>
    <row r="183" customFormat="false" ht="12.8" hidden="false" customHeight="false" outlineLevel="0" collapsed="false">
      <c r="A183" s="0" t="s">
        <v>30</v>
      </c>
      <c r="B183" s="23" t="n">
        <f aca="false">7/12</f>
        <v>0.583333333333333</v>
      </c>
      <c r="C183" s="45" t="n">
        <v>0</v>
      </c>
      <c r="D183" s="20" t="n">
        <f aca="false">C183*G183</f>
        <v>0</v>
      </c>
      <c r="E183" s="20" t="n">
        <f aca="false">D183*H183</f>
        <v>0</v>
      </c>
      <c r="F183" s="24" t="n">
        <f aca="false">B183*F177</f>
        <v>0</v>
      </c>
      <c r="G183" s="5" t="n">
        <f aca="false">B183*G177</f>
        <v>0</v>
      </c>
      <c r="H183" s="21" t="n">
        <f aca="false">H182</f>
        <v>0.26375</v>
      </c>
      <c r="I183" s="22" t="n">
        <f aca="false">I182</f>
        <v>0.0052</v>
      </c>
    </row>
    <row r="184" customFormat="false" ht="12.8" hidden="false" customHeight="false" outlineLevel="0" collapsed="false">
      <c r="A184" s="0" t="s">
        <v>31</v>
      </c>
      <c r="B184" s="23" t="n">
        <f aca="false">6/12</f>
        <v>0.5</v>
      </c>
      <c r="C184" s="45" t="n">
        <v>0</v>
      </c>
      <c r="D184" s="20" t="n">
        <f aca="false">C184*G184</f>
        <v>0</v>
      </c>
      <c r="E184" s="20" t="n">
        <f aca="false">D184*H184</f>
        <v>0</v>
      </c>
      <c r="F184" s="24" t="n">
        <f aca="false">B184*F177</f>
        <v>0</v>
      </c>
      <c r="G184" s="5" t="n">
        <f aca="false">B184*G177</f>
        <v>0</v>
      </c>
      <c r="H184" s="21" t="n">
        <f aca="false">H183</f>
        <v>0.26375</v>
      </c>
      <c r="I184" s="22" t="n">
        <f aca="false">I183</f>
        <v>0.0052</v>
      </c>
    </row>
    <row r="185" customFormat="false" ht="12.8" hidden="false" customHeight="false" outlineLevel="0" collapsed="false">
      <c r="A185" s="0" t="s">
        <v>32</v>
      </c>
      <c r="B185" s="23" t="n">
        <f aca="false">5/12</f>
        <v>0.416666666666667</v>
      </c>
      <c r="C185" s="45" t="n">
        <v>0</v>
      </c>
      <c r="D185" s="20" t="n">
        <f aca="false">C185*G185</f>
        <v>0</v>
      </c>
      <c r="E185" s="20" t="n">
        <f aca="false">D185*H185</f>
        <v>0</v>
      </c>
      <c r="F185" s="24" t="n">
        <f aca="false">B185*F177</f>
        <v>0</v>
      </c>
      <c r="G185" s="5" t="n">
        <f aca="false">B185*G177</f>
        <v>0</v>
      </c>
      <c r="H185" s="21" t="n">
        <f aca="false">H184</f>
        <v>0.26375</v>
      </c>
      <c r="I185" s="22" t="n">
        <f aca="false">I184</f>
        <v>0.0052</v>
      </c>
    </row>
    <row r="186" customFormat="false" ht="12.8" hidden="false" customHeight="false" outlineLevel="0" collapsed="false">
      <c r="A186" s="0" t="s">
        <v>33</v>
      </c>
      <c r="B186" s="23" t="n">
        <f aca="false">4/12</f>
        <v>0.333333333333333</v>
      </c>
      <c r="C186" s="45" t="n">
        <v>0</v>
      </c>
      <c r="D186" s="20" t="n">
        <f aca="false">C186*G186</f>
        <v>0</v>
      </c>
      <c r="E186" s="20" t="n">
        <f aca="false">D186*H186</f>
        <v>0</v>
      </c>
      <c r="F186" s="24" t="n">
        <f aca="false">B186*F177</f>
        <v>0</v>
      </c>
      <c r="G186" s="5" t="n">
        <f aca="false">B186*G177</f>
        <v>0</v>
      </c>
      <c r="H186" s="21" t="n">
        <f aca="false">H185</f>
        <v>0.26375</v>
      </c>
      <c r="I186" s="22" t="n">
        <f aca="false">I185</f>
        <v>0.0052</v>
      </c>
    </row>
    <row r="187" customFormat="false" ht="12.8" hidden="false" customHeight="false" outlineLevel="0" collapsed="false">
      <c r="A187" s="0" t="s">
        <v>34</v>
      </c>
      <c r="B187" s="23" t="n">
        <f aca="false">3/12</f>
        <v>0.25</v>
      </c>
      <c r="C187" s="45" t="n">
        <v>0</v>
      </c>
      <c r="D187" s="20" t="n">
        <f aca="false">C187*G187</f>
        <v>0</v>
      </c>
      <c r="E187" s="20" t="n">
        <f aca="false">D187*H187</f>
        <v>0</v>
      </c>
      <c r="F187" s="24" t="n">
        <f aca="false">B187*F177</f>
        <v>0</v>
      </c>
      <c r="G187" s="5" t="n">
        <f aca="false">B187*G177</f>
        <v>0</v>
      </c>
      <c r="H187" s="21" t="n">
        <f aca="false">H186</f>
        <v>0.26375</v>
      </c>
      <c r="I187" s="22" t="n">
        <f aca="false">I186</f>
        <v>0.0052</v>
      </c>
    </row>
    <row r="188" customFormat="false" ht="12.8" hidden="false" customHeight="false" outlineLevel="0" collapsed="false">
      <c r="A188" s="0" t="s">
        <v>35</v>
      </c>
      <c r="B188" s="23" t="n">
        <f aca="false">2/12</f>
        <v>0.166666666666667</v>
      </c>
      <c r="C188" s="45" t="n">
        <v>0</v>
      </c>
      <c r="D188" s="20" t="n">
        <f aca="false">C188*G188</f>
        <v>0</v>
      </c>
      <c r="E188" s="20" t="n">
        <f aca="false">D188*H188</f>
        <v>0</v>
      </c>
      <c r="F188" s="24" t="n">
        <f aca="false">B188*F177</f>
        <v>0</v>
      </c>
      <c r="G188" s="5" t="n">
        <f aca="false">B188*G177</f>
        <v>0</v>
      </c>
      <c r="H188" s="21" t="n">
        <f aca="false">H187</f>
        <v>0.26375</v>
      </c>
      <c r="I188" s="22" t="n">
        <f aca="false">I187</f>
        <v>0.0052</v>
      </c>
    </row>
    <row r="189" customFormat="false" ht="12.8" hidden="false" customHeight="false" outlineLevel="0" collapsed="false">
      <c r="A189" s="0" t="s">
        <v>36</v>
      </c>
      <c r="B189" s="23" t="n">
        <f aca="false">1/12</f>
        <v>0.0833333333333333</v>
      </c>
      <c r="C189" s="45" t="n">
        <v>0</v>
      </c>
      <c r="D189" s="20" t="n">
        <f aca="false">C189*G189</f>
        <v>0</v>
      </c>
      <c r="E189" s="20" t="n">
        <f aca="false">D189*H189</f>
        <v>0</v>
      </c>
      <c r="F189" s="24" t="n">
        <f aca="false">B189*F177</f>
        <v>0</v>
      </c>
      <c r="G189" s="5" t="n">
        <f aca="false">B189*G177</f>
        <v>0</v>
      </c>
      <c r="H189" s="21" t="n">
        <f aca="false">H188</f>
        <v>0.26375</v>
      </c>
      <c r="I189" s="22" t="n">
        <f aca="false">I188</f>
        <v>0.0052</v>
      </c>
    </row>
    <row r="190" customFormat="false" ht="12.8" hidden="false" customHeight="false" outlineLevel="0" collapsed="false">
      <c r="A190" s="1" t="s">
        <v>37</v>
      </c>
      <c r="C190" s="0" t="n">
        <f aca="false">SUM(C177:C189)</f>
        <v>0</v>
      </c>
      <c r="D190" s="25" t="n">
        <f aca="false">SUM(D177:D189)</f>
        <v>0</v>
      </c>
      <c r="E190" s="25" t="n">
        <f aca="false">SUM(E177:E189)</f>
        <v>0</v>
      </c>
      <c r="F190" s="26"/>
      <c r="G190" s="26"/>
      <c r="H190" s="26"/>
    </row>
  </sheetData>
  <mergeCells count="8">
    <mergeCell ref="A9:I9"/>
    <mergeCell ref="A32:I32"/>
    <mergeCell ref="A55:I55"/>
    <mergeCell ref="A78:I78"/>
    <mergeCell ref="A101:I101"/>
    <mergeCell ref="A124:I124"/>
    <mergeCell ref="A147:I147"/>
    <mergeCell ref="A170:I17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2024-01-20T20:59:21Z</dcterms:created>
  <dc:creator/>
  <dc:description/>
  <dc:language>de-DE</dc:language>
  <cp:lastModifiedBy/>
  <dcterms:modified xsi:type="dcterms:W3CDTF">2024-01-21T19:44:00Z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