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ellenblatt1" sheetId="1" r:id="rId4"/>
  </sheets>
  <definedNames/>
  <calcPr/>
</workbook>
</file>

<file path=xl/sharedStrings.xml><?xml version="1.0" encoding="utf-8"?>
<sst xmlns="http://schemas.openxmlformats.org/spreadsheetml/2006/main" count="71" uniqueCount="41">
  <si>
    <t>ACC</t>
  </si>
  <si>
    <t>Jahr</t>
  </si>
  <si>
    <t>Stück</t>
  </si>
  <si>
    <t>Wert</t>
  </si>
  <si>
    <t>Wertsteigerung</t>
  </si>
  <si>
    <t>Basisbetrag</t>
  </si>
  <si>
    <t>Vorabpauschale</t>
  </si>
  <si>
    <t>Verkaufwert von Anteil</t>
  </si>
  <si>
    <t>Anteilverkauf Stück</t>
  </si>
  <si>
    <t>VorabAnteil</t>
  </si>
  <si>
    <t>JahresStückzahl</t>
  </si>
  <si>
    <t>Gesamtwert</t>
  </si>
  <si>
    <t>K17</t>
  </si>
  <si>
    <t>E17</t>
  </si>
  <si>
    <t>D18*(1+$E$2)</t>
  </si>
  <si>
    <t>C18*D18*0,7*$F$2</t>
  </si>
  <si>
    <t>F18*0,7*26,375/100</t>
  </si>
  <si>
    <t>G18/(1-0,26375)</t>
  </si>
  <si>
    <t>H18/E18</t>
  </si>
  <si>
    <t>G18/C18</t>
  </si>
  <si>
    <t>C18-I18</t>
  </si>
  <si>
    <t>K18*E18</t>
  </si>
  <si>
    <t>DIS</t>
  </si>
  <si>
    <t>Anteile</t>
  </si>
  <si>
    <t>Kursteigerung</t>
  </si>
  <si>
    <t>Dividende</t>
  </si>
  <si>
    <t>Steuer</t>
  </si>
  <si>
    <t>Reinvestion nach Steuer</t>
  </si>
  <si>
    <t>Spalte 1</t>
  </si>
  <si>
    <t>Endstand</t>
  </si>
  <si>
    <t>Gesamt</t>
  </si>
  <si>
    <t>nix</t>
  </si>
  <si>
    <t>K37</t>
  </si>
  <si>
    <t>E37</t>
  </si>
  <si>
    <t>D38*$E$22+D38</t>
  </si>
  <si>
    <t>D38*$F$22*C38</t>
  </si>
  <si>
    <t>F38*0,7*26,375/100</t>
  </si>
  <si>
    <t>F38-G38</t>
  </si>
  <si>
    <t>H38/E38</t>
  </si>
  <si>
    <t>C38+I38</t>
  </si>
  <si>
    <t>K38*E38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</si>
</sst>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,##0.00\ [$€-1]"/>
    <numFmt numFmtId="165" formatCode="0.0%"/>
  </numFmts>
  <fonts count="2">
    <font>
      <sz val="10.0"/>
      <color rgb="FF000000"/>
      <name val="Arial"/>
      <scheme val="minor"/>
    </font>
    <font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CE5CD"/>
        <bgColor rgb="FFFCE5CD"/>
      </patternFill>
    </fill>
  </fills>
  <borders count="1">
    <border/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1" numFmtId="9" xfId="0" applyAlignment="1" applyFont="1" applyNumberFormat="1">
      <alignment horizontal="right" vertical="bottom"/>
    </xf>
    <xf borderId="0" fillId="0" fontId="1" numFmtId="10" xfId="0" applyAlignment="1" applyFont="1" applyNumberFormat="1">
      <alignment horizontal="right" vertical="bottom"/>
    </xf>
    <xf borderId="0" fillId="0" fontId="1" numFmtId="0" xfId="0" applyAlignment="1" applyFont="1">
      <alignment horizontal="right" vertical="bottom"/>
    </xf>
    <xf borderId="0" fillId="0" fontId="1" numFmtId="164" xfId="0" applyAlignment="1" applyFont="1" applyNumberFormat="1">
      <alignment horizontal="right" vertical="bottom"/>
    </xf>
    <xf borderId="0" fillId="0" fontId="1" numFmtId="2" xfId="0" applyAlignment="1" applyFont="1" applyNumberFormat="1">
      <alignment horizontal="right" vertical="bottom"/>
    </xf>
    <xf borderId="0" fillId="0" fontId="1" numFmtId="0" xfId="0" applyAlignment="1" applyFont="1">
      <alignment shrinkToFit="0" vertical="bottom" wrapText="1"/>
    </xf>
    <xf borderId="0" fillId="0" fontId="1" numFmtId="165" xfId="0" applyAlignment="1" applyFont="1" applyNumberFormat="1">
      <alignment horizontal="right" vertical="bottom"/>
    </xf>
    <xf borderId="0" fillId="2" fontId="1" numFmtId="0" xfId="0" applyAlignment="1" applyFill="1" applyFont="1">
      <alignment vertical="bottom"/>
    </xf>
    <xf borderId="0" fillId="2" fontId="1" numFmtId="0" xfId="0" applyAlignment="1" applyFont="1">
      <alignment horizontal="right" vertical="bottom"/>
    </xf>
    <xf borderId="0" fillId="2" fontId="1" numFmtId="2" xfId="0" applyAlignment="1" applyFont="1" applyNumberFormat="1">
      <alignment horizontal="right" vertical="bottom"/>
    </xf>
    <xf borderId="0" fillId="2" fontId="1" numFmtId="164" xfId="0" applyAlignment="1" applyFont="1" applyNumberForma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>
      <c r="A2" s="1"/>
      <c r="B2" s="1"/>
      <c r="C2" s="1"/>
      <c r="D2" s="1"/>
      <c r="E2" s="2">
        <v>0.07</v>
      </c>
      <c r="F2" s="3">
        <v>0.0229</v>
      </c>
      <c r="G2" s="1"/>
      <c r="H2" s="1"/>
      <c r="I2" s="1"/>
      <c r="J2" s="1"/>
      <c r="K2" s="1"/>
      <c r="L2" s="1"/>
    </row>
    <row r="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</row>
    <row r="4">
      <c r="A4" s="1"/>
      <c r="B4" s="4">
        <v>1.0</v>
      </c>
      <c r="C4" s="4">
        <v>100.0</v>
      </c>
      <c r="D4" s="5">
        <v>100.0</v>
      </c>
      <c r="E4" s="5">
        <f t="shared" ref="E4:E23" si="1">D4*(1+$E$2)</f>
        <v>107</v>
      </c>
      <c r="F4" s="5">
        <f t="shared" ref="F4:F23" si="2">IF((C4*E4-C4*D4)&gt;C4*D4*0.7*$F$2,C4*D4*0.7*$F$2,C4*E4-C4*D4)</f>
        <v>160.3</v>
      </c>
      <c r="G4" s="5">
        <f t="shared" ref="G4:G23" si="3">F4*0.7*26.375/100</f>
        <v>29.5953875</v>
      </c>
      <c r="H4" s="5">
        <f t="shared" ref="H4:H23" si="4">G4/(1-0.26375)</f>
        <v>40.19747029</v>
      </c>
      <c r="I4" s="6">
        <f t="shared" ref="I4:I23" si="5">H4/E4</f>
        <v>0.3756772924</v>
      </c>
      <c r="J4" s="5">
        <f t="shared" ref="J4:J23" si="6">G4/C4</f>
        <v>0.295953875</v>
      </c>
      <c r="K4" s="6">
        <f t="shared" ref="K4:K23" si="7">C4-I4</f>
        <v>99.62432271</v>
      </c>
      <c r="L4" s="5">
        <f t="shared" ref="L4:L23" si="8">K4*E4</f>
        <v>10659.80253</v>
      </c>
    </row>
    <row r="5">
      <c r="A5" s="1"/>
      <c r="B5" s="4">
        <v>2.0</v>
      </c>
      <c r="C5" s="6">
        <f t="shared" ref="C5:C23" si="9">K4</f>
        <v>99.62432271</v>
      </c>
      <c r="D5" s="5">
        <f t="shared" ref="D5:D23" si="10">E4</f>
        <v>107</v>
      </c>
      <c r="E5" s="5">
        <f t="shared" si="1"/>
        <v>114.49</v>
      </c>
      <c r="F5" s="5">
        <f t="shared" si="2"/>
        <v>170.8766346</v>
      </c>
      <c r="G5" s="5">
        <f t="shared" si="3"/>
        <v>31.54809865</v>
      </c>
      <c r="H5" s="5">
        <f t="shared" si="4"/>
        <v>42.84970955</v>
      </c>
      <c r="I5" s="6">
        <f t="shared" si="5"/>
        <v>0.3742659581</v>
      </c>
      <c r="J5" s="5">
        <f t="shared" si="6"/>
        <v>0.3166706463</v>
      </c>
      <c r="K5" s="6">
        <f t="shared" si="7"/>
        <v>99.25005675</v>
      </c>
      <c r="L5" s="5">
        <f t="shared" si="8"/>
        <v>11363.139</v>
      </c>
    </row>
    <row r="6">
      <c r="A6" s="1"/>
      <c r="B6" s="4">
        <v>3.0</v>
      </c>
      <c r="C6" s="6">
        <f t="shared" si="9"/>
        <v>99.25005675</v>
      </c>
      <c r="D6" s="5">
        <f t="shared" si="10"/>
        <v>114.49</v>
      </c>
      <c r="E6" s="5">
        <f t="shared" si="1"/>
        <v>122.5043</v>
      </c>
      <c r="F6" s="5">
        <f t="shared" si="2"/>
        <v>182.1511181</v>
      </c>
      <c r="G6" s="5">
        <f t="shared" si="3"/>
        <v>33.62965018</v>
      </c>
      <c r="H6" s="5">
        <f t="shared" si="4"/>
        <v>45.67694422</v>
      </c>
      <c r="I6" s="6">
        <f t="shared" si="5"/>
        <v>0.3728599259</v>
      </c>
      <c r="J6" s="5">
        <f t="shared" si="6"/>
        <v>0.3388375915</v>
      </c>
      <c r="K6" s="6">
        <f t="shared" si="7"/>
        <v>98.87719682</v>
      </c>
      <c r="L6" s="5">
        <f t="shared" si="8"/>
        <v>12112.88178</v>
      </c>
    </row>
    <row r="7">
      <c r="A7" s="1"/>
      <c r="B7" s="4">
        <v>4.0</v>
      </c>
      <c r="C7" s="6">
        <f t="shared" si="9"/>
        <v>98.87719682</v>
      </c>
      <c r="D7" s="5">
        <f t="shared" si="10"/>
        <v>122.5043</v>
      </c>
      <c r="E7" s="5">
        <f t="shared" si="1"/>
        <v>131.079601</v>
      </c>
      <c r="F7" s="5">
        <f t="shared" si="2"/>
        <v>194.169495</v>
      </c>
      <c r="G7" s="5">
        <f t="shared" si="3"/>
        <v>35.84854301</v>
      </c>
      <c r="H7" s="5">
        <f t="shared" si="4"/>
        <v>48.69072056</v>
      </c>
      <c r="I7" s="6">
        <f t="shared" si="5"/>
        <v>0.3714591758</v>
      </c>
      <c r="J7" s="5">
        <f t="shared" si="6"/>
        <v>0.3625562229</v>
      </c>
      <c r="K7" s="6">
        <f t="shared" si="7"/>
        <v>98.50573765</v>
      </c>
      <c r="L7" s="5">
        <f t="shared" si="8"/>
        <v>12912.09279</v>
      </c>
    </row>
    <row r="8">
      <c r="A8" s="1"/>
      <c r="B8" s="4">
        <v>5.0</v>
      </c>
      <c r="C8" s="6">
        <f t="shared" si="9"/>
        <v>98.50573765</v>
      </c>
      <c r="D8" s="5">
        <f t="shared" si="10"/>
        <v>131.079601</v>
      </c>
      <c r="E8" s="5">
        <f t="shared" si="1"/>
        <v>140.2551731</v>
      </c>
      <c r="F8" s="5">
        <f t="shared" si="2"/>
        <v>206.9808474</v>
      </c>
      <c r="G8" s="5">
        <f t="shared" si="3"/>
        <v>38.21383895</v>
      </c>
      <c r="H8" s="5">
        <f t="shared" si="4"/>
        <v>51.90334662</v>
      </c>
      <c r="I8" s="6">
        <f t="shared" si="5"/>
        <v>0.3700636881</v>
      </c>
      <c r="J8" s="5">
        <f t="shared" si="6"/>
        <v>0.3879351585</v>
      </c>
      <c r="K8" s="6">
        <f t="shared" si="7"/>
        <v>98.13567396</v>
      </c>
      <c r="L8" s="5">
        <f t="shared" si="8"/>
        <v>13764.03594</v>
      </c>
    </row>
    <row r="9">
      <c r="A9" s="1"/>
      <c r="B9" s="4">
        <v>6.0</v>
      </c>
      <c r="C9" s="6">
        <f t="shared" si="9"/>
        <v>98.13567396</v>
      </c>
      <c r="D9" s="5">
        <f t="shared" si="10"/>
        <v>140.2551731</v>
      </c>
      <c r="E9" s="5">
        <f t="shared" si="1"/>
        <v>150.0730352</v>
      </c>
      <c r="F9" s="5">
        <f t="shared" si="2"/>
        <v>220.637496</v>
      </c>
      <c r="G9" s="5">
        <f t="shared" si="3"/>
        <v>40.73519771</v>
      </c>
      <c r="H9" s="5">
        <f t="shared" si="4"/>
        <v>55.32794256</v>
      </c>
      <c r="I9" s="6">
        <f t="shared" si="5"/>
        <v>0.3686734428</v>
      </c>
      <c r="J9" s="5">
        <f t="shared" si="6"/>
        <v>0.4150906196</v>
      </c>
      <c r="K9" s="6">
        <f t="shared" si="7"/>
        <v>97.76700052</v>
      </c>
      <c r="L9" s="5">
        <f t="shared" si="8"/>
        <v>14672.19051</v>
      </c>
    </row>
    <row r="10">
      <c r="A10" s="1"/>
      <c r="B10" s="4">
        <v>7.0</v>
      </c>
      <c r="C10" s="6">
        <f t="shared" si="9"/>
        <v>97.76700052</v>
      </c>
      <c r="D10" s="5">
        <f t="shared" si="10"/>
        <v>150.0730352</v>
      </c>
      <c r="E10" s="5">
        <f t="shared" si="1"/>
        <v>160.5781476</v>
      </c>
      <c r="F10" s="5">
        <f t="shared" si="2"/>
        <v>235.1952139</v>
      </c>
      <c r="G10" s="5">
        <f t="shared" si="3"/>
        <v>43.42291636</v>
      </c>
      <c r="H10" s="5">
        <f t="shared" si="4"/>
        <v>58.9784942</v>
      </c>
      <c r="I10" s="6">
        <f t="shared" si="5"/>
        <v>0.3672884204</v>
      </c>
      <c r="J10" s="5">
        <f t="shared" si="6"/>
        <v>0.444146963</v>
      </c>
      <c r="K10" s="6">
        <f t="shared" si="7"/>
        <v>97.3997121</v>
      </c>
      <c r="L10" s="5">
        <f t="shared" si="8"/>
        <v>15640.26535</v>
      </c>
    </row>
    <row r="11">
      <c r="A11" s="1"/>
      <c r="B11" s="4">
        <v>8.0</v>
      </c>
      <c r="C11" s="6">
        <f t="shared" si="9"/>
        <v>97.3997121</v>
      </c>
      <c r="D11" s="5">
        <f t="shared" si="10"/>
        <v>160.5781476</v>
      </c>
      <c r="E11" s="5">
        <f t="shared" si="1"/>
        <v>171.818618</v>
      </c>
      <c r="F11" s="5">
        <f t="shared" si="2"/>
        <v>250.7134536</v>
      </c>
      <c r="G11" s="5">
        <f t="shared" si="3"/>
        <v>46.28797136</v>
      </c>
      <c r="H11" s="5">
        <f t="shared" si="4"/>
        <v>62.86991017</v>
      </c>
      <c r="I11" s="6">
        <f t="shared" si="5"/>
        <v>0.3659086012</v>
      </c>
      <c r="J11" s="5">
        <f t="shared" si="6"/>
        <v>0.4752372504</v>
      </c>
      <c r="K11" s="6">
        <f t="shared" si="7"/>
        <v>97.0338035</v>
      </c>
      <c r="L11" s="5">
        <f t="shared" si="8"/>
        <v>16672.21401</v>
      </c>
    </row>
    <row r="12">
      <c r="A12" s="1"/>
      <c r="B12" s="4">
        <v>9.0</v>
      </c>
      <c r="C12" s="6">
        <f t="shared" si="9"/>
        <v>97.0338035</v>
      </c>
      <c r="D12" s="5">
        <f t="shared" si="10"/>
        <v>171.818618</v>
      </c>
      <c r="E12" s="5">
        <f t="shared" si="1"/>
        <v>183.8459212</v>
      </c>
      <c r="F12" s="5">
        <f t="shared" si="2"/>
        <v>267.2555906</v>
      </c>
      <c r="G12" s="5">
        <f t="shared" si="3"/>
        <v>49.34206342</v>
      </c>
      <c r="H12" s="5">
        <f t="shared" si="4"/>
        <v>67.01808275</v>
      </c>
      <c r="I12" s="6">
        <f t="shared" si="5"/>
        <v>0.3645339657</v>
      </c>
      <c r="J12" s="5">
        <f t="shared" si="6"/>
        <v>0.5085038579</v>
      </c>
      <c r="K12" s="6">
        <f t="shared" si="7"/>
        <v>96.66926953</v>
      </c>
      <c r="L12" s="5">
        <f t="shared" si="8"/>
        <v>17772.25091</v>
      </c>
    </row>
    <row r="13">
      <c r="A13" s="1"/>
      <c r="B13" s="4">
        <v>10.0</v>
      </c>
      <c r="C13" s="6">
        <f t="shared" si="9"/>
        <v>96.66926953</v>
      </c>
      <c r="D13" s="5">
        <f t="shared" si="10"/>
        <v>183.8459212</v>
      </c>
      <c r="E13" s="5">
        <f t="shared" si="1"/>
        <v>196.7151357</v>
      </c>
      <c r="F13" s="5">
        <f t="shared" si="2"/>
        <v>284.8891821</v>
      </c>
      <c r="G13" s="5">
        <f t="shared" si="3"/>
        <v>52.59766525</v>
      </c>
      <c r="H13" s="5">
        <f t="shared" si="4"/>
        <v>71.4399528</v>
      </c>
      <c r="I13" s="6">
        <f t="shared" si="5"/>
        <v>0.3631644944</v>
      </c>
      <c r="J13" s="5">
        <f t="shared" si="6"/>
        <v>0.5440991279</v>
      </c>
      <c r="K13" s="6">
        <f t="shared" si="7"/>
        <v>96.30610504</v>
      </c>
      <c r="L13" s="5">
        <f t="shared" si="8"/>
        <v>18944.86852</v>
      </c>
    </row>
    <row r="14">
      <c r="A14" s="1"/>
      <c r="B14" s="4">
        <v>11.0</v>
      </c>
      <c r="C14" s="6">
        <f t="shared" si="9"/>
        <v>96.30610504</v>
      </c>
      <c r="D14" s="5">
        <f t="shared" si="10"/>
        <v>196.7151357</v>
      </c>
      <c r="E14" s="5">
        <f t="shared" si="1"/>
        <v>210.4851952</v>
      </c>
      <c r="F14" s="5">
        <f t="shared" si="2"/>
        <v>303.6862424</v>
      </c>
      <c r="G14" s="5">
        <f t="shared" si="3"/>
        <v>56.06807251</v>
      </c>
      <c r="H14" s="5">
        <f t="shared" si="4"/>
        <v>76.15357896</v>
      </c>
      <c r="I14" s="6">
        <f t="shared" si="5"/>
        <v>0.3618001678</v>
      </c>
      <c r="J14" s="5">
        <f t="shared" si="6"/>
        <v>0.5821860669</v>
      </c>
      <c r="K14" s="6">
        <f t="shared" si="7"/>
        <v>95.94430487</v>
      </c>
      <c r="L14" s="5">
        <f t="shared" si="8"/>
        <v>20194.85574</v>
      </c>
    </row>
    <row r="15">
      <c r="A15" s="1"/>
      <c r="B15" s="4">
        <v>12.0</v>
      </c>
      <c r="C15" s="6">
        <f t="shared" si="9"/>
        <v>95.94430487</v>
      </c>
      <c r="D15" s="5">
        <f t="shared" si="10"/>
        <v>210.4851952</v>
      </c>
      <c r="E15" s="5">
        <f t="shared" si="1"/>
        <v>225.2191589</v>
      </c>
      <c r="F15" s="5">
        <f t="shared" si="2"/>
        <v>323.7235375</v>
      </c>
      <c r="G15" s="5">
        <f t="shared" si="3"/>
        <v>59.76745812</v>
      </c>
      <c r="H15" s="5">
        <f t="shared" si="4"/>
        <v>81.17821136</v>
      </c>
      <c r="I15" s="6">
        <f t="shared" si="5"/>
        <v>0.3604409668</v>
      </c>
      <c r="J15" s="5">
        <f t="shared" si="6"/>
        <v>0.6229390916</v>
      </c>
      <c r="K15" s="6">
        <f t="shared" si="7"/>
        <v>95.5838639</v>
      </c>
      <c r="L15" s="5">
        <f t="shared" si="8"/>
        <v>21527.31743</v>
      </c>
    </row>
    <row r="16">
      <c r="A16" s="1"/>
      <c r="B16" s="4">
        <v>13.0</v>
      </c>
      <c r="C16" s="6">
        <f t="shared" si="9"/>
        <v>95.5838639</v>
      </c>
      <c r="D16" s="5">
        <f t="shared" si="10"/>
        <v>225.2191589</v>
      </c>
      <c r="E16" s="5">
        <f t="shared" si="1"/>
        <v>240.9845</v>
      </c>
      <c r="F16" s="5">
        <f t="shared" si="2"/>
        <v>345.0828984</v>
      </c>
      <c r="G16" s="5">
        <f t="shared" si="3"/>
        <v>63.71093012</v>
      </c>
      <c r="H16" s="5">
        <f t="shared" si="4"/>
        <v>86.53437029</v>
      </c>
      <c r="I16" s="6">
        <f t="shared" si="5"/>
        <v>0.3590868719</v>
      </c>
      <c r="J16" s="5">
        <f t="shared" si="6"/>
        <v>0.666544828</v>
      </c>
      <c r="K16" s="6">
        <f t="shared" si="7"/>
        <v>95.22477703</v>
      </c>
      <c r="L16" s="5">
        <f t="shared" si="8"/>
        <v>22947.69528</v>
      </c>
    </row>
    <row r="17">
      <c r="A17" s="1"/>
      <c r="B17" s="4">
        <v>14.0</v>
      </c>
      <c r="C17" s="6">
        <f t="shared" si="9"/>
        <v>95.22477703</v>
      </c>
      <c r="D17" s="5">
        <f t="shared" si="10"/>
        <v>240.9845</v>
      </c>
      <c r="E17" s="5">
        <f t="shared" si="1"/>
        <v>257.853415</v>
      </c>
      <c r="F17" s="5">
        <f t="shared" si="2"/>
        <v>367.8515554</v>
      </c>
      <c r="G17" s="5">
        <f t="shared" si="3"/>
        <v>67.91459341</v>
      </c>
      <c r="H17" s="5">
        <f t="shared" si="4"/>
        <v>92.24392993</v>
      </c>
      <c r="I17" s="6">
        <f t="shared" si="5"/>
        <v>0.3577378641</v>
      </c>
      <c r="J17" s="5">
        <f t="shared" si="6"/>
        <v>0.713202966</v>
      </c>
      <c r="K17" s="6">
        <f t="shared" si="7"/>
        <v>94.86703916</v>
      </c>
      <c r="L17" s="5">
        <f t="shared" si="8"/>
        <v>24461.79002</v>
      </c>
    </row>
    <row r="18">
      <c r="A18" s="1"/>
      <c r="B18" s="4">
        <v>15.0</v>
      </c>
      <c r="C18" s="6">
        <f t="shared" si="9"/>
        <v>94.86703916</v>
      </c>
      <c r="D18" s="5">
        <f t="shared" si="10"/>
        <v>257.853415</v>
      </c>
      <c r="E18" s="5">
        <f t="shared" si="1"/>
        <v>275.9031541</v>
      </c>
      <c r="F18" s="5">
        <f t="shared" si="2"/>
        <v>392.122494</v>
      </c>
      <c r="G18" s="5">
        <f t="shared" si="3"/>
        <v>72.39561546</v>
      </c>
      <c r="H18" s="5">
        <f t="shared" si="4"/>
        <v>98.33020776</v>
      </c>
      <c r="I18" s="6">
        <f t="shared" si="5"/>
        <v>0.3563939241</v>
      </c>
      <c r="J18" s="5">
        <f t="shared" si="6"/>
        <v>0.7631271736</v>
      </c>
      <c r="K18" s="6">
        <f t="shared" si="7"/>
        <v>94.51064524</v>
      </c>
      <c r="L18" s="5">
        <f t="shared" si="8"/>
        <v>26075.78512</v>
      </c>
    </row>
    <row r="19">
      <c r="A19" s="1"/>
      <c r="B19" s="4">
        <v>16.0</v>
      </c>
      <c r="C19" s="6">
        <f t="shared" si="9"/>
        <v>94.51064524</v>
      </c>
      <c r="D19" s="5">
        <f t="shared" si="10"/>
        <v>275.9031541</v>
      </c>
      <c r="E19" s="5">
        <f t="shared" si="1"/>
        <v>295.2163749</v>
      </c>
      <c r="F19" s="5">
        <f t="shared" si="2"/>
        <v>417.9948354</v>
      </c>
      <c r="G19" s="5">
        <f t="shared" si="3"/>
        <v>77.17229649</v>
      </c>
      <c r="H19" s="5">
        <f t="shared" si="4"/>
        <v>104.8180597</v>
      </c>
      <c r="I19" s="6">
        <f t="shared" si="5"/>
        <v>0.3550550331</v>
      </c>
      <c r="J19" s="5">
        <f t="shared" si="6"/>
        <v>0.8165460757</v>
      </c>
      <c r="K19" s="6">
        <f t="shared" si="7"/>
        <v>94.15559021</v>
      </c>
      <c r="L19" s="5">
        <f t="shared" si="8"/>
        <v>27796.27201</v>
      </c>
    </row>
    <row r="20">
      <c r="A20" s="1"/>
      <c r="B20" s="4">
        <v>17.0</v>
      </c>
      <c r="C20" s="6">
        <f t="shared" si="9"/>
        <v>94.15559021</v>
      </c>
      <c r="D20" s="5">
        <f t="shared" si="10"/>
        <v>295.2163749</v>
      </c>
      <c r="E20" s="5">
        <f t="shared" si="1"/>
        <v>315.8815211</v>
      </c>
      <c r="F20" s="5">
        <f t="shared" si="2"/>
        <v>445.5742404</v>
      </c>
      <c r="G20" s="5">
        <f t="shared" si="3"/>
        <v>82.26414413</v>
      </c>
      <c r="H20" s="5">
        <f t="shared" si="4"/>
        <v>111.7339818</v>
      </c>
      <c r="I20" s="6">
        <f t="shared" si="5"/>
        <v>0.353721172</v>
      </c>
      <c r="J20" s="5">
        <f t="shared" si="6"/>
        <v>0.873704301</v>
      </c>
      <c r="K20" s="6">
        <f t="shared" si="7"/>
        <v>93.80186904</v>
      </c>
      <c r="L20" s="5">
        <f t="shared" si="8"/>
        <v>29630.27707</v>
      </c>
    </row>
    <row r="21">
      <c r="A21" s="1"/>
      <c r="B21" s="4">
        <v>18.0</v>
      </c>
      <c r="C21" s="6">
        <f t="shared" si="9"/>
        <v>93.80186904</v>
      </c>
      <c r="D21" s="5">
        <f t="shared" si="10"/>
        <v>315.8815211</v>
      </c>
      <c r="E21" s="5">
        <f t="shared" si="1"/>
        <v>337.9932276</v>
      </c>
      <c r="F21" s="5">
        <f t="shared" si="2"/>
        <v>474.9733415</v>
      </c>
      <c r="G21" s="5">
        <f t="shared" si="3"/>
        <v>87.69195317</v>
      </c>
      <c r="H21" s="5">
        <f t="shared" si="4"/>
        <v>119.1062182</v>
      </c>
      <c r="I21" s="6">
        <f t="shared" si="5"/>
        <v>0.3523923218</v>
      </c>
      <c r="J21" s="5">
        <f t="shared" si="6"/>
        <v>0.9348636021</v>
      </c>
      <c r="K21" s="6">
        <f t="shared" si="7"/>
        <v>93.44947671</v>
      </c>
      <c r="L21" s="5">
        <f t="shared" si="8"/>
        <v>31585.29025</v>
      </c>
    </row>
    <row r="22">
      <c r="A22" s="1"/>
      <c r="B22" s="4">
        <v>19.0</v>
      </c>
      <c r="C22" s="6">
        <f t="shared" si="9"/>
        <v>93.44947671</v>
      </c>
      <c r="D22" s="5">
        <f t="shared" si="10"/>
        <v>337.9932276</v>
      </c>
      <c r="E22" s="5">
        <f t="shared" si="1"/>
        <v>361.6527535</v>
      </c>
      <c r="F22" s="5">
        <f t="shared" si="2"/>
        <v>506.3122027</v>
      </c>
      <c r="G22" s="5">
        <f t="shared" si="3"/>
        <v>93.47789042</v>
      </c>
      <c r="H22" s="5">
        <f t="shared" si="4"/>
        <v>126.9648766</v>
      </c>
      <c r="I22" s="6">
        <f t="shared" si="5"/>
        <v>0.3510684639</v>
      </c>
      <c r="J22" s="5">
        <f t="shared" si="6"/>
        <v>1.000304054</v>
      </c>
      <c r="K22" s="6">
        <f t="shared" si="7"/>
        <v>93.09840825</v>
      </c>
      <c r="L22" s="5">
        <f t="shared" si="8"/>
        <v>33669.29569</v>
      </c>
    </row>
    <row r="23">
      <c r="A23" s="1"/>
      <c r="B23" s="4">
        <v>20.0</v>
      </c>
      <c r="C23" s="6">
        <f t="shared" si="9"/>
        <v>93.09840825</v>
      </c>
      <c r="D23" s="5">
        <f t="shared" si="10"/>
        <v>361.6527535</v>
      </c>
      <c r="E23" s="5">
        <f t="shared" si="1"/>
        <v>386.9684462</v>
      </c>
      <c r="F23" s="5">
        <f t="shared" si="2"/>
        <v>539.7188099</v>
      </c>
      <c r="G23" s="5">
        <f t="shared" si="3"/>
        <v>99.64558528</v>
      </c>
      <c r="H23" s="5">
        <f t="shared" si="4"/>
        <v>135.3420513</v>
      </c>
      <c r="I23" s="6">
        <f t="shared" si="5"/>
        <v>0.3497495794</v>
      </c>
      <c r="J23" s="5">
        <f t="shared" si="6"/>
        <v>1.070325338</v>
      </c>
      <c r="K23" s="6">
        <f t="shared" si="7"/>
        <v>92.74865867</v>
      </c>
      <c r="L23" s="5">
        <f t="shared" si="8"/>
        <v>35890.80434</v>
      </c>
    </row>
    <row r="24">
      <c r="A24" s="1"/>
      <c r="B24" s="1"/>
      <c r="C24" s="7" t="s">
        <v>12</v>
      </c>
      <c r="D24" s="7" t="s">
        <v>13</v>
      </c>
      <c r="E24" s="7" t="s">
        <v>14</v>
      </c>
      <c r="F24" s="7" t="s">
        <v>15</v>
      </c>
      <c r="G24" s="7" t="s">
        <v>16</v>
      </c>
      <c r="H24" s="7" t="s">
        <v>17</v>
      </c>
      <c r="I24" s="7" t="s">
        <v>18</v>
      </c>
      <c r="J24" s="7" t="s">
        <v>19</v>
      </c>
      <c r="K24" s="7" t="s">
        <v>20</v>
      </c>
      <c r="L24" s="1" t="s">
        <v>21</v>
      </c>
    </row>
    <row r="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>
      <c r="A28" s="1"/>
      <c r="B28" s="1"/>
      <c r="C28" s="1"/>
      <c r="D28" s="1"/>
      <c r="E28" s="8">
        <v>0.048</v>
      </c>
      <c r="F28" s="8">
        <v>0.022</v>
      </c>
      <c r="G28" s="1"/>
      <c r="H28" s="1"/>
      <c r="I28" s="1"/>
      <c r="J28" s="1"/>
      <c r="K28" s="1"/>
      <c r="L28" s="1"/>
    </row>
    <row r="29">
      <c r="A29" s="1" t="s">
        <v>22</v>
      </c>
      <c r="B29" s="1" t="s">
        <v>1</v>
      </c>
      <c r="C29" s="1" t="s">
        <v>23</v>
      </c>
      <c r="D29" s="1" t="s">
        <v>3</v>
      </c>
      <c r="E29" s="1" t="s">
        <v>24</v>
      </c>
      <c r="F29" s="1" t="s">
        <v>25</v>
      </c>
      <c r="G29" s="1" t="s">
        <v>26</v>
      </c>
      <c r="H29" s="1" t="s">
        <v>27</v>
      </c>
      <c r="I29" s="1" t="s">
        <v>2</v>
      </c>
      <c r="J29" s="1" t="s">
        <v>28</v>
      </c>
      <c r="K29" s="1" t="s">
        <v>29</v>
      </c>
      <c r="L29" s="1" t="s">
        <v>30</v>
      </c>
    </row>
    <row r="30">
      <c r="A30" s="1"/>
      <c r="B30" s="4">
        <v>1.0</v>
      </c>
      <c r="C30" s="4">
        <v>100.0</v>
      </c>
      <c r="D30" s="5">
        <v>100.0</v>
      </c>
      <c r="E30" s="5">
        <f t="shared" ref="E30:E49" si="11">D30*$E$28+D30</f>
        <v>104.8</v>
      </c>
      <c r="F30" s="5">
        <f t="shared" ref="F30:F49" si="12">D30*$F$28*C30</f>
        <v>220</v>
      </c>
      <c r="G30" s="5">
        <f t="shared" ref="G30:G49" si="13">F30*0.7*26.375/100</f>
        <v>40.6175</v>
      </c>
      <c r="H30" s="5">
        <f t="shared" ref="H30:H49" si="14">F30-G30</f>
        <v>179.3825</v>
      </c>
      <c r="I30" s="6">
        <f t="shared" ref="I30:I49" si="15">H30/E30</f>
        <v>1.711665076</v>
      </c>
      <c r="J30" s="1"/>
      <c r="K30" s="6">
        <f t="shared" ref="K30:K49" si="16">C30+I30</f>
        <v>101.7116651</v>
      </c>
      <c r="L30" s="5">
        <f t="shared" ref="L30:L49" si="17">K30*E30</f>
        <v>10659.3825</v>
      </c>
    </row>
    <row r="31">
      <c r="A31" s="1"/>
      <c r="B31" s="4">
        <v>2.0</v>
      </c>
      <c r="C31" s="6">
        <f t="shared" ref="C31:C49" si="18">K30</f>
        <v>101.7116651</v>
      </c>
      <c r="D31" s="5">
        <f t="shared" ref="D31:D49" si="19">E30</f>
        <v>104.8</v>
      </c>
      <c r="E31" s="5">
        <f t="shared" si="11"/>
        <v>109.8304</v>
      </c>
      <c r="F31" s="5">
        <f t="shared" si="12"/>
        <v>234.506415</v>
      </c>
      <c r="G31" s="5">
        <f t="shared" si="13"/>
        <v>43.29574687</v>
      </c>
      <c r="H31" s="5">
        <f t="shared" si="14"/>
        <v>191.2106681</v>
      </c>
      <c r="I31" s="6">
        <f t="shared" si="15"/>
        <v>1.74096305</v>
      </c>
      <c r="J31" s="1"/>
      <c r="K31" s="6">
        <f t="shared" si="16"/>
        <v>103.4526281</v>
      </c>
      <c r="L31" s="5">
        <f t="shared" si="17"/>
        <v>11362.24353</v>
      </c>
    </row>
    <row r="32">
      <c r="A32" s="1"/>
      <c r="B32" s="4">
        <v>3.0</v>
      </c>
      <c r="C32" s="6">
        <f t="shared" si="18"/>
        <v>103.4526281</v>
      </c>
      <c r="D32" s="5">
        <f t="shared" si="19"/>
        <v>109.8304</v>
      </c>
      <c r="E32" s="5">
        <f t="shared" si="11"/>
        <v>115.1022592</v>
      </c>
      <c r="F32" s="5">
        <f t="shared" si="12"/>
        <v>249.9693576</v>
      </c>
      <c r="G32" s="5">
        <f t="shared" si="13"/>
        <v>46.15059265</v>
      </c>
      <c r="H32" s="5">
        <f t="shared" si="14"/>
        <v>203.818765</v>
      </c>
      <c r="I32" s="6">
        <f t="shared" si="15"/>
        <v>1.770762506</v>
      </c>
      <c r="J32" s="1"/>
      <c r="K32" s="6">
        <f t="shared" si="16"/>
        <v>105.2233906</v>
      </c>
      <c r="L32" s="5">
        <f t="shared" si="17"/>
        <v>12111.44998</v>
      </c>
    </row>
    <row r="33">
      <c r="A33" s="1"/>
      <c r="B33" s="4">
        <v>4.0</v>
      </c>
      <c r="C33" s="6">
        <f t="shared" si="18"/>
        <v>105.2233906</v>
      </c>
      <c r="D33" s="5">
        <f t="shared" si="19"/>
        <v>115.1022592</v>
      </c>
      <c r="E33" s="5">
        <f t="shared" si="11"/>
        <v>120.6271676</v>
      </c>
      <c r="F33" s="5">
        <f t="shared" si="12"/>
        <v>266.4518996</v>
      </c>
      <c r="G33" s="5">
        <f t="shared" si="13"/>
        <v>49.19368197</v>
      </c>
      <c r="H33" s="5">
        <f t="shared" si="14"/>
        <v>217.2582176</v>
      </c>
      <c r="I33" s="6">
        <f t="shared" si="15"/>
        <v>1.80107203</v>
      </c>
      <c r="J33" s="1"/>
      <c r="K33" s="6">
        <f t="shared" si="16"/>
        <v>107.0244627</v>
      </c>
      <c r="L33" s="5">
        <f t="shared" si="17"/>
        <v>12910.0578</v>
      </c>
    </row>
    <row r="34">
      <c r="A34" s="9" t="s">
        <v>31</v>
      </c>
      <c r="B34" s="10">
        <v>5.0</v>
      </c>
      <c r="C34" s="11">
        <f t="shared" si="18"/>
        <v>107.0244627</v>
      </c>
      <c r="D34" s="12">
        <f t="shared" si="19"/>
        <v>120.6271676</v>
      </c>
      <c r="E34" s="5">
        <f t="shared" si="11"/>
        <v>126.4172717</v>
      </c>
      <c r="F34" s="12">
        <f t="shared" si="12"/>
        <v>284.0212716</v>
      </c>
      <c r="G34" s="12">
        <f t="shared" si="13"/>
        <v>52.43742727</v>
      </c>
      <c r="H34" s="12">
        <f t="shared" si="14"/>
        <v>231.5838443</v>
      </c>
      <c r="I34" s="11">
        <f t="shared" si="15"/>
        <v>1.831900351</v>
      </c>
      <c r="J34" s="9"/>
      <c r="K34" s="11">
        <f t="shared" si="16"/>
        <v>108.856363</v>
      </c>
      <c r="L34" s="12">
        <f t="shared" si="17"/>
        <v>13761.32442</v>
      </c>
    </row>
    <row r="35">
      <c r="A35" s="1"/>
      <c r="B35" s="4">
        <v>6.0</v>
      </c>
      <c r="C35" s="6">
        <f t="shared" si="18"/>
        <v>108.856363</v>
      </c>
      <c r="D35" s="5">
        <f t="shared" si="19"/>
        <v>126.4172717</v>
      </c>
      <c r="E35" s="5">
        <f t="shared" si="11"/>
        <v>132.4853007</v>
      </c>
      <c r="F35" s="5">
        <f t="shared" si="12"/>
        <v>302.7491372</v>
      </c>
      <c r="G35" s="5">
        <f t="shared" si="13"/>
        <v>55.89505945</v>
      </c>
      <c r="H35" s="5">
        <f t="shared" si="14"/>
        <v>246.8540777</v>
      </c>
      <c r="I35" s="6">
        <f t="shared" si="15"/>
        <v>1.863256349</v>
      </c>
      <c r="J35" s="1"/>
      <c r="K35" s="6">
        <f t="shared" si="16"/>
        <v>110.7196194</v>
      </c>
      <c r="L35" s="5">
        <f t="shared" si="17"/>
        <v>14668.72207</v>
      </c>
    </row>
    <row r="36">
      <c r="A36" s="1"/>
      <c r="B36" s="4">
        <v>7.0</v>
      </c>
      <c r="C36" s="6">
        <f t="shared" si="18"/>
        <v>110.7196194</v>
      </c>
      <c r="D36" s="5">
        <f t="shared" si="19"/>
        <v>132.4853007</v>
      </c>
      <c r="E36" s="5">
        <f t="shared" si="11"/>
        <v>138.8445952</v>
      </c>
      <c r="F36" s="5">
        <f t="shared" si="12"/>
        <v>322.7118855</v>
      </c>
      <c r="G36" s="5">
        <f t="shared" si="13"/>
        <v>59.58068186</v>
      </c>
      <c r="H36" s="5">
        <f t="shared" si="14"/>
        <v>263.1312036</v>
      </c>
      <c r="I36" s="6">
        <f t="shared" si="15"/>
        <v>1.895149057</v>
      </c>
      <c r="J36" s="1"/>
      <c r="K36" s="6">
        <f t="shared" si="16"/>
        <v>112.6147684</v>
      </c>
      <c r="L36" s="5">
        <f t="shared" si="17"/>
        <v>15635.95193</v>
      </c>
    </row>
    <row r="37">
      <c r="A37" s="1"/>
      <c r="B37" s="4">
        <v>8.0</v>
      </c>
      <c r="C37" s="6">
        <f t="shared" si="18"/>
        <v>112.6147684</v>
      </c>
      <c r="D37" s="5">
        <f t="shared" si="19"/>
        <v>138.8445952</v>
      </c>
      <c r="E37" s="5">
        <f t="shared" si="11"/>
        <v>145.5091357</v>
      </c>
      <c r="F37" s="5">
        <f t="shared" si="12"/>
        <v>343.9909425</v>
      </c>
      <c r="G37" s="5">
        <f t="shared" si="13"/>
        <v>63.50932775</v>
      </c>
      <c r="H37" s="5">
        <f t="shared" si="14"/>
        <v>280.4816147</v>
      </c>
      <c r="I37" s="6">
        <f t="shared" si="15"/>
        <v>1.927587662</v>
      </c>
      <c r="J37" s="1"/>
      <c r="K37" s="6">
        <f t="shared" si="16"/>
        <v>114.5423561</v>
      </c>
      <c r="L37" s="5">
        <f t="shared" si="17"/>
        <v>16666.95924</v>
      </c>
    </row>
    <row r="38">
      <c r="A38" s="9" t="s">
        <v>31</v>
      </c>
      <c r="B38" s="10">
        <v>9.0</v>
      </c>
      <c r="C38" s="11">
        <f t="shared" si="18"/>
        <v>114.5423561</v>
      </c>
      <c r="D38" s="12">
        <f t="shared" si="19"/>
        <v>145.5091357</v>
      </c>
      <c r="E38" s="5">
        <f t="shared" si="11"/>
        <v>152.4935742</v>
      </c>
      <c r="F38" s="12">
        <f t="shared" si="12"/>
        <v>366.6731032</v>
      </c>
      <c r="G38" s="12">
        <f t="shared" si="13"/>
        <v>67.69702168</v>
      </c>
      <c r="H38" s="12">
        <f t="shared" si="14"/>
        <v>298.9760816</v>
      </c>
      <c r="I38" s="11">
        <f t="shared" si="15"/>
        <v>1.960581507</v>
      </c>
      <c r="J38" s="9"/>
      <c r="K38" s="11">
        <f t="shared" si="16"/>
        <v>116.5029376</v>
      </c>
      <c r="L38" s="12">
        <f t="shared" si="17"/>
        <v>17765.94936</v>
      </c>
    </row>
    <row r="39">
      <c r="A39" s="1"/>
      <c r="B39" s="4">
        <v>10.0</v>
      </c>
      <c r="C39" s="6">
        <f t="shared" si="18"/>
        <v>116.5029376</v>
      </c>
      <c r="D39" s="5">
        <f t="shared" si="19"/>
        <v>152.4935742</v>
      </c>
      <c r="E39" s="5">
        <f t="shared" si="11"/>
        <v>159.8132658</v>
      </c>
      <c r="F39" s="5">
        <f t="shared" si="12"/>
        <v>390.850886</v>
      </c>
      <c r="G39" s="5">
        <f t="shared" si="13"/>
        <v>72.16084483</v>
      </c>
      <c r="H39" s="5">
        <f t="shared" si="14"/>
        <v>318.6900412</v>
      </c>
      <c r="I39" s="6">
        <f t="shared" si="15"/>
        <v>1.994140096</v>
      </c>
      <c r="J39" s="1"/>
      <c r="K39" s="6">
        <f t="shared" si="16"/>
        <v>118.4970777</v>
      </c>
      <c r="L39" s="5">
        <f t="shared" si="17"/>
        <v>18937.40497</v>
      </c>
    </row>
    <row r="40">
      <c r="A40" s="1"/>
      <c r="B40" s="4">
        <v>11.0</v>
      </c>
      <c r="C40" s="6">
        <f t="shared" si="18"/>
        <v>118.4970777</v>
      </c>
      <c r="D40" s="5">
        <f t="shared" si="19"/>
        <v>159.8132658</v>
      </c>
      <c r="E40" s="5">
        <f t="shared" si="11"/>
        <v>167.4843026</v>
      </c>
      <c r="F40" s="5">
        <f t="shared" si="12"/>
        <v>416.6229094</v>
      </c>
      <c r="G40" s="5">
        <f t="shared" si="13"/>
        <v>76.91900465</v>
      </c>
      <c r="H40" s="5">
        <f t="shared" si="14"/>
        <v>339.7039048</v>
      </c>
      <c r="I40" s="6">
        <f t="shared" si="15"/>
        <v>2.028273095</v>
      </c>
      <c r="J40" s="1"/>
      <c r="K40" s="6">
        <f t="shared" si="16"/>
        <v>120.5253508</v>
      </c>
      <c r="L40" s="5">
        <f t="shared" si="17"/>
        <v>20186.10432</v>
      </c>
    </row>
    <row r="41">
      <c r="A41" s="1"/>
      <c r="B41" s="4">
        <v>12.0</v>
      </c>
      <c r="C41" s="6">
        <f t="shared" si="18"/>
        <v>120.5253508</v>
      </c>
      <c r="D41" s="5">
        <f t="shared" si="19"/>
        <v>167.4843026</v>
      </c>
      <c r="E41" s="5">
        <f t="shared" si="11"/>
        <v>175.5235491</v>
      </c>
      <c r="F41" s="5">
        <f t="shared" si="12"/>
        <v>444.094295</v>
      </c>
      <c r="G41" s="5">
        <f t="shared" si="13"/>
        <v>81.99090921</v>
      </c>
      <c r="H41" s="5">
        <f t="shared" si="14"/>
        <v>362.1033858</v>
      </c>
      <c r="I41" s="6">
        <f t="shared" si="15"/>
        <v>2.062990337</v>
      </c>
      <c r="J41" s="1"/>
      <c r="K41" s="6">
        <f t="shared" si="16"/>
        <v>122.5883411</v>
      </c>
      <c r="L41" s="5">
        <f t="shared" si="17"/>
        <v>21517.14071</v>
      </c>
    </row>
    <row r="42">
      <c r="A42" s="1"/>
      <c r="B42" s="4">
        <v>13.0</v>
      </c>
      <c r="C42" s="6">
        <f t="shared" si="18"/>
        <v>122.5883411</v>
      </c>
      <c r="D42" s="5">
        <f t="shared" si="19"/>
        <v>175.5235491</v>
      </c>
      <c r="E42" s="5">
        <f t="shared" si="11"/>
        <v>183.9486795</v>
      </c>
      <c r="F42" s="5">
        <f t="shared" si="12"/>
        <v>473.3770956</v>
      </c>
      <c r="G42" s="5">
        <f t="shared" si="13"/>
        <v>87.39724628</v>
      </c>
      <c r="H42" s="5">
        <f t="shared" si="14"/>
        <v>385.9798493</v>
      </c>
      <c r="I42" s="6">
        <f t="shared" si="15"/>
        <v>2.098301823</v>
      </c>
      <c r="J42" s="1"/>
      <c r="K42" s="6">
        <f t="shared" si="16"/>
        <v>124.6866429</v>
      </c>
      <c r="L42" s="5">
        <f t="shared" si="17"/>
        <v>22935.94331</v>
      </c>
    </row>
    <row r="43">
      <c r="A43" s="9" t="s">
        <v>31</v>
      </c>
      <c r="B43" s="10">
        <v>14.0</v>
      </c>
      <c r="C43" s="11">
        <f t="shared" si="18"/>
        <v>124.6866429</v>
      </c>
      <c r="D43" s="12">
        <f t="shared" si="19"/>
        <v>183.9486795</v>
      </c>
      <c r="E43" s="5">
        <f t="shared" si="11"/>
        <v>192.7782161</v>
      </c>
      <c r="F43" s="12">
        <f t="shared" si="12"/>
        <v>504.5907529</v>
      </c>
      <c r="G43" s="12">
        <f t="shared" si="13"/>
        <v>93.16006775</v>
      </c>
      <c r="H43" s="12">
        <f t="shared" si="14"/>
        <v>411.4306851</v>
      </c>
      <c r="I43" s="11">
        <f t="shared" si="15"/>
        <v>2.134217722</v>
      </c>
      <c r="J43" s="9"/>
      <c r="K43" s="11">
        <f t="shared" si="16"/>
        <v>126.8208607</v>
      </c>
      <c r="L43" s="12">
        <f t="shared" si="17"/>
        <v>24448.29928</v>
      </c>
    </row>
    <row r="44">
      <c r="A44" s="1"/>
      <c r="B44" s="4">
        <v>15.0</v>
      </c>
      <c r="C44" s="6">
        <f t="shared" si="18"/>
        <v>126.8208607</v>
      </c>
      <c r="D44" s="5">
        <f t="shared" si="19"/>
        <v>192.7782161</v>
      </c>
      <c r="E44" s="5">
        <f t="shared" si="11"/>
        <v>202.0315704</v>
      </c>
      <c r="F44" s="5">
        <f t="shared" si="12"/>
        <v>537.8625841</v>
      </c>
      <c r="G44" s="5">
        <f t="shared" si="13"/>
        <v>99.30287959</v>
      </c>
      <c r="H44" s="5">
        <f t="shared" si="14"/>
        <v>438.5597045</v>
      </c>
      <c r="I44" s="6">
        <f t="shared" si="15"/>
        <v>2.170748381</v>
      </c>
      <c r="J44" s="1"/>
      <c r="K44" s="6">
        <f t="shared" si="16"/>
        <v>128.991609</v>
      </c>
      <c r="L44" s="5">
        <f t="shared" si="17"/>
        <v>26060.37735</v>
      </c>
    </row>
    <row r="45">
      <c r="A45" s="1"/>
      <c r="B45" s="4">
        <v>16.0</v>
      </c>
      <c r="C45" s="6">
        <f t="shared" si="18"/>
        <v>128.991609</v>
      </c>
      <c r="D45" s="5">
        <f t="shared" si="19"/>
        <v>202.0315704</v>
      </c>
      <c r="E45" s="5">
        <f t="shared" si="11"/>
        <v>211.7290858</v>
      </c>
      <c r="F45" s="5">
        <f t="shared" si="12"/>
        <v>573.3283016</v>
      </c>
      <c r="G45" s="5">
        <f t="shared" si="13"/>
        <v>105.8507377</v>
      </c>
      <c r="H45" s="5">
        <f t="shared" si="14"/>
        <v>467.477564</v>
      </c>
      <c r="I45" s="6">
        <f t="shared" si="15"/>
        <v>2.207904323</v>
      </c>
      <c r="J45" s="1"/>
      <c r="K45" s="6">
        <f t="shared" si="16"/>
        <v>131.1995134</v>
      </c>
      <c r="L45" s="5">
        <f t="shared" si="17"/>
        <v>27778.75302</v>
      </c>
    </row>
    <row r="46">
      <c r="A46" s="1"/>
      <c r="B46" s="4">
        <v>17.0</v>
      </c>
      <c r="C46" s="6">
        <f t="shared" si="18"/>
        <v>131.1995134</v>
      </c>
      <c r="D46" s="5">
        <f t="shared" si="19"/>
        <v>211.7290858</v>
      </c>
      <c r="E46" s="5">
        <f t="shared" si="11"/>
        <v>221.8920819</v>
      </c>
      <c r="F46" s="5">
        <f t="shared" si="12"/>
        <v>611.1325665</v>
      </c>
      <c r="G46" s="5">
        <f t="shared" si="13"/>
        <v>112.8303501</v>
      </c>
      <c r="H46" s="5">
        <f t="shared" si="14"/>
        <v>498.3022164</v>
      </c>
      <c r="I46" s="6">
        <f t="shared" si="15"/>
        <v>2.245696251</v>
      </c>
      <c r="J46" s="1"/>
      <c r="K46" s="6">
        <f t="shared" si="16"/>
        <v>133.4452096</v>
      </c>
      <c r="L46" s="5">
        <f t="shared" si="17"/>
        <v>29610.43539</v>
      </c>
    </row>
    <row r="47">
      <c r="A47" s="1"/>
      <c r="B47" s="4">
        <v>18.0</v>
      </c>
      <c r="C47" s="6">
        <f t="shared" si="18"/>
        <v>133.4452096</v>
      </c>
      <c r="D47" s="5">
        <f t="shared" si="19"/>
        <v>221.8920819</v>
      </c>
      <c r="E47" s="5">
        <f t="shared" si="11"/>
        <v>232.5429019</v>
      </c>
      <c r="F47" s="5">
        <f t="shared" si="12"/>
        <v>651.4295785</v>
      </c>
      <c r="G47" s="5">
        <f t="shared" si="13"/>
        <v>120.2701859</v>
      </c>
      <c r="H47" s="5">
        <f t="shared" si="14"/>
        <v>531.1593926</v>
      </c>
      <c r="I47" s="6">
        <f t="shared" si="15"/>
        <v>2.284135049</v>
      </c>
      <c r="J47" s="1"/>
      <c r="K47" s="6">
        <f t="shared" si="16"/>
        <v>135.7293447</v>
      </c>
      <c r="L47" s="5">
        <f t="shared" si="17"/>
        <v>31562.89568</v>
      </c>
    </row>
    <row r="48">
      <c r="A48" s="1"/>
      <c r="B48" s="4">
        <v>19.0</v>
      </c>
      <c r="C48" s="6">
        <f t="shared" si="18"/>
        <v>135.7293447</v>
      </c>
      <c r="D48" s="5">
        <f t="shared" si="19"/>
        <v>232.5429019</v>
      </c>
      <c r="E48" s="5">
        <f t="shared" si="11"/>
        <v>243.7049612</v>
      </c>
      <c r="F48" s="5">
        <f t="shared" si="12"/>
        <v>694.3837049</v>
      </c>
      <c r="G48" s="5">
        <f t="shared" si="13"/>
        <v>128.2005915</v>
      </c>
      <c r="H48" s="5">
        <f t="shared" si="14"/>
        <v>566.1831134</v>
      </c>
      <c r="I48" s="6">
        <f t="shared" si="15"/>
        <v>2.323231791</v>
      </c>
      <c r="J48" s="1"/>
      <c r="K48" s="6">
        <f t="shared" si="16"/>
        <v>138.0525765</v>
      </c>
      <c r="L48" s="5">
        <f t="shared" si="17"/>
        <v>33644.09778</v>
      </c>
    </row>
    <row r="49">
      <c r="A49" s="1"/>
      <c r="B49" s="4">
        <v>20.0</v>
      </c>
      <c r="C49" s="6">
        <f t="shared" si="18"/>
        <v>138.0525765</v>
      </c>
      <c r="D49" s="5">
        <f t="shared" si="19"/>
        <v>243.7049612</v>
      </c>
      <c r="E49" s="5">
        <f t="shared" si="11"/>
        <v>255.4027993</v>
      </c>
      <c r="F49" s="5">
        <f t="shared" si="12"/>
        <v>740.1701512</v>
      </c>
      <c r="G49" s="5">
        <f t="shared" si="13"/>
        <v>136.6539142</v>
      </c>
      <c r="H49" s="5">
        <f t="shared" si="14"/>
        <v>603.5162371</v>
      </c>
      <c r="I49" s="6">
        <f t="shared" si="15"/>
        <v>2.362997738</v>
      </c>
      <c r="J49" s="1"/>
      <c r="K49" s="6">
        <f t="shared" si="16"/>
        <v>140.4155742</v>
      </c>
      <c r="L49" s="5">
        <f t="shared" si="17"/>
        <v>35862.53071</v>
      </c>
    </row>
    <row r="50">
      <c r="A50" s="1"/>
      <c r="B50" s="1"/>
      <c r="C50" s="7" t="s">
        <v>32</v>
      </c>
      <c r="D50" s="7" t="s">
        <v>33</v>
      </c>
      <c r="E50" s="7" t="s">
        <v>34</v>
      </c>
      <c r="F50" s="7" t="s">
        <v>35</v>
      </c>
      <c r="G50" s="7" t="s">
        <v>36</v>
      </c>
      <c r="H50" s="7" t="s">
        <v>37</v>
      </c>
      <c r="I50" s="7" t="s">
        <v>38</v>
      </c>
      <c r="J50" s="1"/>
      <c r="K50" s="7" t="s">
        <v>39</v>
      </c>
      <c r="L50" s="7" t="s">
        <v>40</v>
      </c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>
      <c r="A56" s="1"/>
      <c r="B56" s="1"/>
      <c r="C56" s="1"/>
      <c r="D56" s="1"/>
      <c r="E56" s="2">
        <v>0.07</v>
      </c>
      <c r="F56" s="3">
        <v>0.02</v>
      </c>
      <c r="G56" s="1"/>
      <c r="H56" s="1"/>
      <c r="I56" s="1"/>
      <c r="J56" s="1"/>
      <c r="K56" s="1"/>
      <c r="L56" s="1"/>
    </row>
    <row r="57">
      <c r="A57" s="1" t="s">
        <v>0</v>
      </c>
      <c r="B57" s="1" t="s">
        <v>1</v>
      </c>
      <c r="C57" s="1" t="s">
        <v>2</v>
      </c>
      <c r="D57" s="1" t="s">
        <v>3</v>
      </c>
      <c r="E57" s="1" t="s">
        <v>4</v>
      </c>
      <c r="F57" s="1" t="s">
        <v>5</v>
      </c>
      <c r="G57" s="1" t="s">
        <v>6</v>
      </c>
      <c r="H57" s="1" t="s">
        <v>7</v>
      </c>
      <c r="I57" s="1" t="s">
        <v>8</v>
      </c>
      <c r="J57" s="1" t="s">
        <v>9</v>
      </c>
      <c r="K57" s="1" t="s">
        <v>10</v>
      </c>
      <c r="L57" s="1" t="s">
        <v>11</v>
      </c>
    </row>
    <row r="58">
      <c r="A58" s="1"/>
      <c r="B58" s="4">
        <v>1.0</v>
      </c>
      <c r="C58" s="4">
        <v>100.0</v>
      </c>
      <c r="D58" s="5">
        <v>100.0</v>
      </c>
      <c r="E58" s="5">
        <f t="shared" ref="E58:E61" si="20">D58*(1+$E$2)</f>
        <v>107</v>
      </c>
      <c r="F58" s="5">
        <f t="shared" ref="F58:F77" si="21">IF((C58*E58-C58*D58)&gt;C58*D58*0.7*$F$2,C58*D58*0.7*$F$2,C58*E58-C58*D58)</f>
        <v>160.3</v>
      </c>
      <c r="G58" s="5">
        <f t="shared" ref="G58:G77" si="22">F58*0.7*26.375/100</f>
        <v>29.5953875</v>
      </c>
      <c r="H58" s="5">
        <f t="shared" ref="H58:H77" si="23">G58/(1-0.26375)</f>
        <v>40.19747029</v>
      </c>
      <c r="I58" s="6">
        <f t="shared" ref="I58:I77" si="24">H58/E58</f>
        <v>0.3756772924</v>
      </c>
      <c r="J58" s="5">
        <f t="shared" ref="J58:J77" si="25">G58/C58</f>
        <v>0.295953875</v>
      </c>
      <c r="K58" s="6">
        <f t="shared" ref="K58:K77" si="26">C58-I58</f>
        <v>99.62432271</v>
      </c>
      <c r="L58" s="5">
        <f t="shared" ref="L58:L77" si="27">K58*E58</f>
        <v>10659.80253</v>
      </c>
    </row>
    <row r="59">
      <c r="A59" s="1"/>
      <c r="B59" s="4">
        <v>2.0</v>
      </c>
      <c r="C59" s="6">
        <f t="shared" ref="C59:C77" si="28">K58</f>
        <v>99.62432271</v>
      </c>
      <c r="D59" s="5">
        <f t="shared" ref="D59:D77" si="29">E58</f>
        <v>107</v>
      </c>
      <c r="E59" s="5">
        <f t="shared" si="20"/>
        <v>114.49</v>
      </c>
      <c r="F59" s="5">
        <f t="shared" si="21"/>
        <v>170.8766346</v>
      </c>
      <c r="G59" s="5">
        <f t="shared" si="22"/>
        <v>31.54809865</v>
      </c>
      <c r="H59" s="5">
        <f t="shared" si="23"/>
        <v>42.84970955</v>
      </c>
      <c r="I59" s="6">
        <f t="shared" si="24"/>
        <v>0.3742659581</v>
      </c>
      <c r="J59" s="5">
        <f t="shared" si="25"/>
        <v>0.3166706463</v>
      </c>
      <c r="K59" s="6">
        <f t="shared" si="26"/>
        <v>99.25005675</v>
      </c>
      <c r="L59" s="5">
        <f t="shared" si="27"/>
        <v>11363.139</v>
      </c>
    </row>
    <row r="60">
      <c r="A60" s="1"/>
      <c r="B60" s="4">
        <v>3.0</v>
      </c>
      <c r="C60" s="6">
        <f t="shared" si="28"/>
        <v>99.25005675</v>
      </c>
      <c r="D60" s="5">
        <f t="shared" si="29"/>
        <v>114.49</v>
      </c>
      <c r="E60" s="5">
        <f t="shared" si="20"/>
        <v>122.5043</v>
      </c>
      <c r="F60" s="5">
        <f t="shared" si="21"/>
        <v>182.1511181</v>
      </c>
      <c r="G60" s="5">
        <f t="shared" si="22"/>
        <v>33.62965018</v>
      </c>
      <c r="H60" s="5">
        <f t="shared" si="23"/>
        <v>45.67694422</v>
      </c>
      <c r="I60" s="6">
        <f t="shared" si="24"/>
        <v>0.3728599259</v>
      </c>
      <c r="J60" s="5">
        <f t="shared" si="25"/>
        <v>0.3388375915</v>
      </c>
      <c r="K60" s="6">
        <f t="shared" si="26"/>
        <v>98.87719682</v>
      </c>
      <c r="L60" s="5">
        <f t="shared" si="27"/>
        <v>12112.88178</v>
      </c>
    </row>
    <row r="61">
      <c r="A61" s="1"/>
      <c r="B61" s="4">
        <v>4.0</v>
      </c>
      <c r="C61" s="6">
        <f t="shared" si="28"/>
        <v>98.87719682</v>
      </c>
      <c r="D61" s="5">
        <f t="shared" si="29"/>
        <v>122.5043</v>
      </c>
      <c r="E61" s="5">
        <f t="shared" si="20"/>
        <v>131.079601</v>
      </c>
      <c r="F61" s="5">
        <f t="shared" si="21"/>
        <v>194.169495</v>
      </c>
      <c r="G61" s="5">
        <f t="shared" si="22"/>
        <v>35.84854301</v>
      </c>
      <c r="H61" s="5">
        <f t="shared" si="23"/>
        <v>48.69072056</v>
      </c>
      <c r="I61" s="6">
        <f t="shared" si="24"/>
        <v>0.3714591758</v>
      </c>
      <c r="J61" s="5">
        <f t="shared" si="25"/>
        <v>0.3625562229</v>
      </c>
      <c r="K61" s="6">
        <f t="shared" si="26"/>
        <v>98.50573765</v>
      </c>
      <c r="L61" s="5">
        <f t="shared" si="27"/>
        <v>12912.09279</v>
      </c>
    </row>
    <row r="62">
      <c r="A62" s="9" t="s">
        <v>31</v>
      </c>
      <c r="B62" s="10">
        <v>5.0</v>
      </c>
      <c r="C62" s="11">
        <f t="shared" si="28"/>
        <v>98.50573765</v>
      </c>
      <c r="D62" s="12">
        <f t="shared" si="29"/>
        <v>131.079601</v>
      </c>
      <c r="E62" s="12">
        <f>D62*(1+0)</f>
        <v>131.079601</v>
      </c>
      <c r="F62" s="12">
        <f t="shared" si="21"/>
        <v>0</v>
      </c>
      <c r="G62" s="12">
        <f t="shared" si="22"/>
        <v>0</v>
      </c>
      <c r="H62" s="12">
        <f t="shared" si="23"/>
        <v>0</v>
      </c>
      <c r="I62" s="11">
        <f t="shared" si="24"/>
        <v>0</v>
      </c>
      <c r="J62" s="12">
        <f t="shared" si="25"/>
        <v>0</v>
      </c>
      <c r="K62" s="11">
        <f t="shared" si="26"/>
        <v>98.50573765</v>
      </c>
      <c r="L62" s="12">
        <f t="shared" si="27"/>
        <v>12912.09279</v>
      </c>
    </row>
    <row r="63">
      <c r="A63" s="1"/>
      <c r="B63" s="4">
        <v>6.0</v>
      </c>
      <c r="C63" s="6">
        <f t="shared" si="28"/>
        <v>98.50573765</v>
      </c>
      <c r="D63" s="5">
        <f t="shared" si="29"/>
        <v>131.079601</v>
      </c>
      <c r="E63" s="5">
        <f t="shared" ref="E63:E64" si="30">D63*(1+$E$2)</f>
        <v>140.2551731</v>
      </c>
      <c r="F63" s="5">
        <f t="shared" si="21"/>
        <v>206.9808474</v>
      </c>
      <c r="G63" s="5">
        <f t="shared" si="22"/>
        <v>38.21383895</v>
      </c>
      <c r="H63" s="5">
        <f t="shared" si="23"/>
        <v>51.90334662</v>
      </c>
      <c r="I63" s="6">
        <f t="shared" si="24"/>
        <v>0.3700636881</v>
      </c>
      <c r="J63" s="5">
        <f t="shared" si="25"/>
        <v>0.3879351585</v>
      </c>
      <c r="K63" s="6">
        <f t="shared" si="26"/>
        <v>98.13567396</v>
      </c>
      <c r="L63" s="5">
        <f t="shared" si="27"/>
        <v>13764.03594</v>
      </c>
    </row>
    <row r="64">
      <c r="A64" s="1"/>
      <c r="B64" s="4">
        <v>7.0</v>
      </c>
      <c r="C64" s="6">
        <f t="shared" si="28"/>
        <v>98.13567396</v>
      </c>
      <c r="D64" s="5">
        <f t="shared" si="29"/>
        <v>140.2551731</v>
      </c>
      <c r="E64" s="5">
        <f t="shared" si="30"/>
        <v>150.0730352</v>
      </c>
      <c r="F64" s="5">
        <f t="shared" si="21"/>
        <v>220.637496</v>
      </c>
      <c r="G64" s="5">
        <f t="shared" si="22"/>
        <v>40.73519771</v>
      </c>
      <c r="H64" s="5">
        <f t="shared" si="23"/>
        <v>55.32794256</v>
      </c>
      <c r="I64" s="6">
        <f t="shared" si="24"/>
        <v>0.3686734428</v>
      </c>
      <c r="J64" s="5">
        <f t="shared" si="25"/>
        <v>0.4150906196</v>
      </c>
      <c r="K64" s="6">
        <f t="shared" si="26"/>
        <v>97.76700052</v>
      </c>
      <c r="L64" s="5">
        <f t="shared" si="27"/>
        <v>14672.19051</v>
      </c>
    </row>
    <row r="65">
      <c r="A65" s="1"/>
      <c r="B65" s="4">
        <v>8.0</v>
      </c>
      <c r="C65" s="6">
        <f t="shared" si="28"/>
        <v>97.76700052</v>
      </c>
      <c r="D65" s="5">
        <f t="shared" si="29"/>
        <v>150.0730352</v>
      </c>
      <c r="E65" s="5">
        <f>D65*(1+0)</f>
        <v>150.0730352</v>
      </c>
      <c r="F65" s="5">
        <f t="shared" si="21"/>
        <v>0</v>
      </c>
      <c r="G65" s="5">
        <f t="shared" si="22"/>
        <v>0</v>
      </c>
      <c r="H65" s="5">
        <f t="shared" si="23"/>
        <v>0</v>
      </c>
      <c r="I65" s="6">
        <f t="shared" si="24"/>
        <v>0</v>
      </c>
      <c r="J65" s="5">
        <f t="shared" si="25"/>
        <v>0</v>
      </c>
      <c r="K65" s="6">
        <f t="shared" si="26"/>
        <v>97.76700052</v>
      </c>
      <c r="L65" s="5">
        <f t="shared" si="27"/>
        <v>14672.19051</v>
      </c>
    </row>
    <row r="66">
      <c r="A66" s="9" t="s">
        <v>31</v>
      </c>
      <c r="B66" s="10">
        <v>9.0</v>
      </c>
      <c r="C66" s="11">
        <f t="shared" si="28"/>
        <v>97.76700052</v>
      </c>
      <c r="D66" s="12">
        <f t="shared" si="29"/>
        <v>150.0730352</v>
      </c>
      <c r="E66" s="12">
        <f t="shared" ref="E66:E70" si="31">D66*(1+$E$2)</f>
        <v>160.5781476</v>
      </c>
      <c r="F66" s="12">
        <f t="shared" si="21"/>
        <v>235.1952139</v>
      </c>
      <c r="G66" s="12">
        <f t="shared" si="22"/>
        <v>43.42291636</v>
      </c>
      <c r="H66" s="12">
        <f t="shared" si="23"/>
        <v>58.9784942</v>
      </c>
      <c r="I66" s="11">
        <f t="shared" si="24"/>
        <v>0.3672884204</v>
      </c>
      <c r="J66" s="12">
        <f t="shared" si="25"/>
        <v>0.444146963</v>
      </c>
      <c r="K66" s="11">
        <f t="shared" si="26"/>
        <v>97.3997121</v>
      </c>
      <c r="L66" s="12">
        <f t="shared" si="27"/>
        <v>15640.26535</v>
      </c>
    </row>
    <row r="67">
      <c r="A67" s="1"/>
      <c r="B67" s="4">
        <v>10.0</v>
      </c>
      <c r="C67" s="6">
        <f t="shared" si="28"/>
        <v>97.3997121</v>
      </c>
      <c r="D67" s="5">
        <f t="shared" si="29"/>
        <v>160.5781476</v>
      </c>
      <c r="E67" s="5">
        <f t="shared" si="31"/>
        <v>171.818618</v>
      </c>
      <c r="F67" s="5">
        <f t="shared" si="21"/>
        <v>250.7134536</v>
      </c>
      <c r="G67" s="5">
        <f t="shared" si="22"/>
        <v>46.28797136</v>
      </c>
      <c r="H67" s="5">
        <f t="shared" si="23"/>
        <v>62.86991017</v>
      </c>
      <c r="I67" s="6">
        <f t="shared" si="24"/>
        <v>0.3659086012</v>
      </c>
      <c r="J67" s="5">
        <f t="shared" si="25"/>
        <v>0.4752372504</v>
      </c>
      <c r="K67" s="6">
        <f t="shared" si="26"/>
        <v>97.0338035</v>
      </c>
      <c r="L67" s="5">
        <f t="shared" si="27"/>
        <v>16672.21401</v>
      </c>
    </row>
    <row r="68">
      <c r="A68" s="1"/>
      <c r="B68" s="4">
        <v>11.0</v>
      </c>
      <c r="C68" s="6">
        <f t="shared" si="28"/>
        <v>97.0338035</v>
      </c>
      <c r="D68" s="5">
        <f t="shared" si="29"/>
        <v>171.818618</v>
      </c>
      <c r="E68" s="5">
        <f t="shared" si="31"/>
        <v>183.8459212</v>
      </c>
      <c r="F68" s="5">
        <f t="shared" si="21"/>
        <v>267.2555906</v>
      </c>
      <c r="G68" s="5">
        <f t="shared" si="22"/>
        <v>49.34206342</v>
      </c>
      <c r="H68" s="5">
        <f t="shared" si="23"/>
        <v>67.01808275</v>
      </c>
      <c r="I68" s="6">
        <f t="shared" si="24"/>
        <v>0.3645339657</v>
      </c>
      <c r="J68" s="5">
        <f t="shared" si="25"/>
        <v>0.5085038579</v>
      </c>
      <c r="K68" s="6">
        <f t="shared" si="26"/>
        <v>96.66926953</v>
      </c>
      <c r="L68" s="5">
        <f t="shared" si="27"/>
        <v>17772.25091</v>
      </c>
    </row>
    <row r="69">
      <c r="A69" s="1"/>
      <c r="B69" s="4">
        <v>12.0</v>
      </c>
      <c r="C69" s="6">
        <f t="shared" si="28"/>
        <v>96.66926953</v>
      </c>
      <c r="D69" s="5">
        <f t="shared" si="29"/>
        <v>183.8459212</v>
      </c>
      <c r="E69" s="5">
        <f t="shared" si="31"/>
        <v>196.7151357</v>
      </c>
      <c r="F69" s="5">
        <f t="shared" si="21"/>
        <v>284.8891821</v>
      </c>
      <c r="G69" s="5">
        <f t="shared" si="22"/>
        <v>52.59766525</v>
      </c>
      <c r="H69" s="5">
        <f t="shared" si="23"/>
        <v>71.4399528</v>
      </c>
      <c r="I69" s="6">
        <f t="shared" si="24"/>
        <v>0.3631644944</v>
      </c>
      <c r="J69" s="5">
        <f t="shared" si="25"/>
        <v>0.5440991279</v>
      </c>
      <c r="K69" s="6">
        <f t="shared" si="26"/>
        <v>96.30610504</v>
      </c>
      <c r="L69" s="5">
        <f t="shared" si="27"/>
        <v>18944.86852</v>
      </c>
    </row>
    <row r="70">
      <c r="A70" s="1"/>
      <c r="B70" s="4">
        <v>13.0</v>
      </c>
      <c r="C70" s="6">
        <f t="shared" si="28"/>
        <v>96.30610504</v>
      </c>
      <c r="D70" s="5">
        <f t="shared" si="29"/>
        <v>196.7151357</v>
      </c>
      <c r="E70" s="5">
        <f t="shared" si="31"/>
        <v>210.4851952</v>
      </c>
      <c r="F70" s="5">
        <f t="shared" si="21"/>
        <v>303.6862424</v>
      </c>
      <c r="G70" s="5">
        <f t="shared" si="22"/>
        <v>56.06807251</v>
      </c>
      <c r="H70" s="5">
        <f t="shared" si="23"/>
        <v>76.15357896</v>
      </c>
      <c r="I70" s="6">
        <f t="shared" si="24"/>
        <v>0.3618001678</v>
      </c>
      <c r="J70" s="5">
        <f t="shared" si="25"/>
        <v>0.5821860669</v>
      </c>
      <c r="K70" s="6">
        <f t="shared" si="26"/>
        <v>95.94430487</v>
      </c>
      <c r="L70" s="5">
        <f t="shared" si="27"/>
        <v>20194.85574</v>
      </c>
    </row>
    <row r="71">
      <c r="A71" s="9" t="s">
        <v>31</v>
      </c>
      <c r="B71" s="10">
        <v>14.0</v>
      </c>
      <c r="C71" s="11">
        <f t="shared" si="28"/>
        <v>95.94430487</v>
      </c>
      <c r="D71" s="12">
        <f t="shared" si="29"/>
        <v>210.4851952</v>
      </c>
      <c r="E71" s="12">
        <f>D71*(1)</f>
        <v>210.4851952</v>
      </c>
      <c r="F71" s="12">
        <f t="shared" si="21"/>
        <v>0</v>
      </c>
      <c r="G71" s="12">
        <f t="shared" si="22"/>
        <v>0</v>
      </c>
      <c r="H71" s="12">
        <f t="shared" si="23"/>
        <v>0</v>
      </c>
      <c r="I71" s="11">
        <f t="shared" si="24"/>
        <v>0</v>
      </c>
      <c r="J71" s="12">
        <f t="shared" si="25"/>
        <v>0</v>
      </c>
      <c r="K71" s="11">
        <f t="shared" si="26"/>
        <v>95.94430487</v>
      </c>
      <c r="L71" s="12">
        <f t="shared" si="27"/>
        <v>20194.85574</v>
      </c>
    </row>
    <row r="72">
      <c r="A72" s="1"/>
      <c r="B72" s="4">
        <v>15.0</v>
      </c>
      <c r="C72" s="6">
        <f t="shared" si="28"/>
        <v>95.94430487</v>
      </c>
      <c r="D72" s="5">
        <f t="shared" si="29"/>
        <v>210.4851952</v>
      </c>
      <c r="E72" s="5">
        <f t="shared" ref="E72:E77" si="32">D72*(1+$E$2)</f>
        <v>225.2191589</v>
      </c>
      <c r="F72" s="5">
        <f t="shared" si="21"/>
        <v>323.7235375</v>
      </c>
      <c r="G72" s="5">
        <f t="shared" si="22"/>
        <v>59.76745812</v>
      </c>
      <c r="H72" s="5">
        <f t="shared" si="23"/>
        <v>81.17821136</v>
      </c>
      <c r="I72" s="6">
        <f t="shared" si="24"/>
        <v>0.3604409668</v>
      </c>
      <c r="J72" s="5">
        <f t="shared" si="25"/>
        <v>0.6229390916</v>
      </c>
      <c r="K72" s="6">
        <f t="shared" si="26"/>
        <v>95.5838639</v>
      </c>
      <c r="L72" s="5">
        <f t="shared" si="27"/>
        <v>21527.31743</v>
      </c>
    </row>
    <row r="73">
      <c r="A73" s="1"/>
      <c r="B73" s="4">
        <v>16.0</v>
      </c>
      <c r="C73" s="6">
        <f t="shared" si="28"/>
        <v>95.5838639</v>
      </c>
      <c r="D73" s="5">
        <f t="shared" si="29"/>
        <v>225.2191589</v>
      </c>
      <c r="E73" s="5">
        <f t="shared" si="32"/>
        <v>240.9845</v>
      </c>
      <c r="F73" s="5">
        <f t="shared" si="21"/>
        <v>345.0828984</v>
      </c>
      <c r="G73" s="5">
        <f t="shared" si="22"/>
        <v>63.71093012</v>
      </c>
      <c r="H73" s="5">
        <f t="shared" si="23"/>
        <v>86.53437029</v>
      </c>
      <c r="I73" s="6">
        <f t="shared" si="24"/>
        <v>0.3590868719</v>
      </c>
      <c r="J73" s="5">
        <f t="shared" si="25"/>
        <v>0.666544828</v>
      </c>
      <c r="K73" s="6">
        <f t="shared" si="26"/>
        <v>95.22477703</v>
      </c>
      <c r="L73" s="5">
        <f t="shared" si="27"/>
        <v>22947.69528</v>
      </c>
    </row>
    <row r="74">
      <c r="A74" s="1"/>
      <c r="B74" s="4">
        <v>17.0</v>
      </c>
      <c r="C74" s="6">
        <f t="shared" si="28"/>
        <v>95.22477703</v>
      </c>
      <c r="D74" s="5">
        <f t="shared" si="29"/>
        <v>240.9845</v>
      </c>
      <c r="E74" s="5">
        <f t="shared" si="32"/>
        <v>257.853415</v>
      </c>
      <c r="F74" s="5">
        <f t="shared" si="21"/>
        <v>367.8515554</v>
      </c>
      <c r="G74" s="5">
        <f t="shared" si="22"/>
        <v>67.91459341</v>
      </c>
      <c r="H74" s="5">
        <f t="shared" si="23"/>
        <v>92.24392993</v>
      </c>
      <c r="I74" s="6">
        <f t="shared" si="24"/>
        <v>0.3577378641</v>
      </c>
      <c r="J74" s="5">
        <f t="shared" si="25"/>
        <v>0.713202966</v>
      </c>
      <c r="K74" s="6">
        <f t="shared" si="26"/>
        <v>94.86703916</v>
      </c>
      <c r="L74" s="5">
        <f t="shared" si="27"/>
        <v>24461.79002</v>
      </c>
    </row>
    <row r="75">
      <c r="A75" s="1"/>
      <c r="B75" s="4">
        <v>18.0</v>
      </c>
      <c r="C75" s="6">
        <f t="shared" si="28"/>
        <v>94.86703916</v>
      </c>
      <c r="D75" s="5">
        <f t="shared" si="29"/>
        <v>257.853415</v>
      </c>
      <c r="E75" s="5">
        <f t="shared" si="32"/>
        <v>275.9031541</v>
      </c>
      <c r="F75" s="5">
        <f t="shared" si="21"/>
        <v>392.122494</v>
      </c>
      <c r="G75" s="5">
        <f t="shared" si="22"/>
        <v>72.39561546</v>
      </c>
      <c r="H75" s="5">
        <f t="shared" si="23"/>
        <v>98.33020776</v>
      </c>
      <c r="I75" s="6">
        <f t="shared" si="24"/>
        <v>0.3563939241</v>
      </c>
      <c r="J75" s="5">
        <f t="shared" si="25"/>
        <v>0.7631271736</v>
      </c>
      <c r="K75" s="6">
        <f t="shared" si="26"/>
        <v>94.51064524</v>
      </c>
      <c r="L75" s="5">
        <f t="shared" si="27"/>
        <v>26075.78512</v>
      </c>
    </row>
    <row r="76">
      <c r="A76" s="1"/>
      <c r="B76" s="4">
        <v>19.0</v>
      </c>
      <c r="C76" s="6">
        <f t="shared" si="28"/>
        <v>94.51064524</v>
      </c>
      <c r="D76" s="5">
        <f t="shared" si="29"/>
        <v>275.9031541</v>
      </c>
      <c r="E76" s="5">
        <f t="shared" si="32"/>
        <v>295.2163749</v>
      </c>
      <c r="F76" s="5">
        <f t="shared" si="21"/>
        <v>417.9948354</v>
      </c>
      <c r="G76" s="5">
        <f t="shared" si="22"/>
        <v>77.17229649</v>
      </c>
      <c r="H76" s="5">
        <f t="shared" si="23"/>
        <v>104.8180597</v>
      </c>
      <c r="I76" s="6">
        <f t="shared" si="24"/>
        <v>0.3550550331</v>
      </c>
      <c r="J76" s="5">
        <f t="shared" si="25"/>
        <v>0.8165460757</v>
      </c>
      <c r="K76" s="6">
        <f t="shared" si="26"/>
        <v>94.15559021</v>
      </c>
      <c r="L76" s="5">
        <f t="shared" si="27"/>
        <v>27796.27201</v>
      </c>
    </row>
    <row r="77">
      <c r="A77" s="1"/>
      <c r="B77" s="4">
        <v>20.0</v>
      </c>
      <c r="C77" s="6">
        <f t="shared" si="28"/>
        <v>94.15559021</v>
      </c>
      <c r="D77" s="5">
        <f t="shared" si="29"/>
        <v>295.2163749</v>
      </c>
      <c r="E77" s="5">
        <f t="shared" si="32"/>
        <v>315.8815211</v>
      </c>
      <c r="F77" s="5">
        <f t="shared" si="21"/>
        <v>445.5742404</v>
      </c>
      <c r="G77" s="5">
        <f t="shared" si="22"/>
        <v>82.26414413</v>
      </c>
      <c r="H77" s="5">
        <f t="shared" si="23"/>
        <v>111.7339818</v>
      </c>
      <c r="I77" s="6">
        <f t="shared" si="24"/>
        <v>0.353721172</v>
      </c>
      <c r="J77" s="5">
        <f t="shared" si="25"/>
        <v>0.873704301</v>
      </c>
      <c r="K77" s="6">
        <f t="shared" si="26"/>
        <v>93.80186904</v>
      </c>
      <c r="L77" s="5">
        <f t="shared" si="27"/>
        <v>29630.27707</v>
      </c>
    </row>
    <row r="78">
      <c r="A78" s="1"/>
      <c r="B78" s="1"/>
      <c r="C78" s="7" t="s">
        <v>12</v>
      </c>
      <c r="D78" s="7" t="s">
        <v>13</v>
      </c>
      <c r="E78" s="7" t="s">
        <v>14</v>
      </c>
      <c r="F78" s="7" t="s">
        <v>15</v>
      </c>
      <c r="G78" s="7" t="s">
        <v>16</v>
      </c>
      <c r="H78" s="7" t="s">
        <v>17</v>
      </c>
      <c r="I78" s="7" t="s">
        <v>18</v>
      </c>
      <c r="J78" s="7" t="s">
        <v>19</v>
      </c>
      <c r="K78" s="7" t="s">
        <v>20</v>
      </c>
      <c r="L78" s="1" t="s">
        <v>21</v>
      </c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</sheetData>
  <drawing r:id="rId1"/>
</worksheet>
</file>