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\Desktop\Allgemein\Persönliche Vermögensplanung\Versicherungen\sonstiges\Altersvorsorgedepot (Riester 2.0)\"/>
    </mc:Choice>
  </mc:AlternateContent>
  <xr:revisionPtr revIDLastSave="0" documentId="13_ncr:1_{C08193BC-24D3-4217-8D54-A0043978C8A2}" xr6:coauthVersionLast="47" xr6:coauthVersionMax="47" xr10:uidLastSave="{00000000-0000-0000-0000-000000000000}"/>
  <bookViews>
    <workbookView xWindow="57480" yWindow="876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" l="1"/>
  <c r="B30" i="1"/>
  <c r="B20" i="1"/>
  <c r="B11" i="1"/>
  <c r="B25" i="1"/>
  <c r="C19" i="1"/>
  <c r="E20" i="1" s="1"/>
  <c r="H20" i="1" s="1"/>
  <c r="C20" i="1" l="1"/>
  <c r="C21" i="1" s="1"/>
  <c r="C23" i="1" s="1"/>
  <c r="C25" i="1" s="1"/>
  <c r="E19" i="1"/>
  <c r="C26" i="1" l="1"/>
  <c r="C29" i="1"/>
  <c r="E21" i="1"/>
  <c r="E23" i="1" s="1"/>
  <c r="F22" i="1" s="1"/>
  <c r="H19" i="1"/>
  <c r="H21" i="1" s="1"/>
  <c r="E25" i="1" l="1"/>
  <c r="E26" i="1" s="1"/>
  <c r="E30" i="1" s="1"/>
  <c r="F23" i="1"/>
  <c r="F25" i="1" s="1"/>
  <c r="F29" i="1" s="1"/>
  <c r="H29" i="1" s="1"/>
  <c r="H22" i="1"/>
  <c r="C31" i="1" l="1"/>
  <c r="E31" i="1"/>
  <c r="F26" i="1"/>
  <c r="H25" i="1"/>
  <c r="H23" i="1"/>
  <c r="H26" i="1" l="1"/>
  <c r="H30" i="1"/>
  <c r="H31" i="1" l="1"/>
  <c r="F31" i="1"/>
  <c r="H33" i="1" l="1"/>
  <c r="H34" i="1"/>
</calcChain>
</file>

<file path=xl/sharedStrings.xml><?xml version="1.0" encoding="utf-8"?>
<sst xmlns="http://schemas.openxmlformats.org/spreadsheetml/2006/main" count="33" uniqueCount="32">
  <si>
    <t>Altersvorsorgedepot (AVD) Rechner</t>
  </si>
  <si>
    <t>AVD</t>
  </si>
  <si>
    <t>ESt</t>
  </si>
  <si>
    <t>Auszahlung</t>
  </si>
  <si>
    <t>AVD-Depot</t>
  </si>
  <si>
    <t>AVD Summe</t>
  </si>
  <si>
    <t>Anlage-Gewinn</t>
  </si>
  <si>
    <t>Allgemeines:</t>
  </si>
  <si>
    <t>Variabeln:</t>
  </si>
  <si>
    <t>Brutto-Betrag</t>
  </si>
  <si>
    <t>(=) Zwischensumme</t>
  </si>
  <si>
    <t>(=) Summe investierbarer Betrag</t>
  </si>
  <si>
    <t>(=) Summe Anlagevermögen</t>
  </si>
  <si>
    <t>(=) Cashflow</t>
  </si>
  <si>
    <t>Vorteil in EUR</t>
  </si>
  <si>
    <t>Vorteil in %</t>
  </si>
  <si>
    <t>Tarifliche ESt Einzahlphase</t>
  </si>
  <si>
    <t>Tarifliche ESt Auszahlphase</t>
  </si>
  <si>
    <t>KapESt zzgl. Soli</t>
  </si>
  <si>
    <t>Kosten AVD = 0 %, Unterstellung gleiche Kosten wie in einem "normalen" Depot eines günstigen Online-Brokers (0 % AVD soll wohl bei Scalable Capital möglich sein)</t>
  </si>
  <si>
    <t>Berechnung mit max. Förderung von 540 EUR bei 1.800 EUR Einzahlung p. a.</t>
  </si>
  <si>
    <t>Förderung/ Steuererstattung</t>
  </si>
  <si>
    <t>Sparerpauschbetrag wird nicht berücksichtigt, dieser ist bereits durch anderer Kapitalanlagen ausgeschöpft (WPF-typisch)</t>
  </si>
  <si>
    <t>Die Beiträge aus der Steuererstattung werden in einem "normalen" Depot in die gleichen ETF's angelegt.</t>
  </si>
  <si>
    <t>AVD Steuererstattung</t>
  </si>
  <si>
    <t>Es werden jeweils nur Aktien-ETF's gekauft - sowohl im "normalen" Depot - als auch im AVD-Depot</t>
  </si>
  <si>
    <t>Anlage in klassisches-Depot</t>
  </si>
  <si>
    <t>Teilfreistellung Aktien-ETF's klassisches Depot</t>
  </si>
  <si>
    <t>KapESt abzgl. Teilfreistellung</t>
  </si>
  <si>
    <t>klassisches Depot</t>
  </si>
  <si>
    <t>Onlinebroker</t>
  </si>
  <si>
    <t>Tarifliche ESt auf ges. 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</si>
</sst>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0" borderId="0" xfId="0" applyFont="1"/>
    <xf numFmtId="4" fontId="1" fillId="0" borderId="0" xfId="0" applyNumberFormat="1" applyFont="1"/>
    <xf numFmtId="0" fontId="0" fillId="0" borderId="0" xfId="0" applyFont="1"/>
    <xf numFmtId="0" fontId="1" fillId="0" borderId="0" xfId="0" applyFont="1" applyFill="1" applyBorder="1"/>
    <xf numFmtId="0" fontId="0" fillId="0" borderId="1" xfId="0" applyFont="1" applyFill="1" applyBorder="1"/>
    <xf numFmtId="0" fontId="0" fillId="0" borderId="1" xfId="0" applyFont="1" applyBorder="1"/>
    <xf numFmtId="4" fontId="0" fillId="0" borderId="1" xfId="0" applyNumberFormat="1" applyFont="1" applyBorder="1"/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1" fillId="0" borderId="1" xfId="0" applyFont="1" applyBorder="1"/>
    <xf numFmtId="0" fontId="0" fillId="2" borderId="0" xfId="0" applyFill="1"/>
    <xf numFmtId="0" fontId="0" fillId="0" borderId="1" xfId="0" applyBorder="1" applyAlignment="1">
      <alignment horizontal="center"/>
    </xf>
    <xf numFmtId="4" fontId="0" fillId="2" borderId="0" xfId="0" applyNumberFormat="1" applyFill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4" fontId="0" fillId="3" borderId="0" xfId="0" applyNumberFormat="1" applyFill="1"/>
    <xf numFmtId="4" fontId="0" fillId="3" borderId="1" xfId="0" applyNumberFormat="1" applyFill="1" applyBorder="1"/>
    <xf numFmtId="4" fontId="1" fillId="3" borderId="0" xfId="0" applyNumberFormat="1" applyFont="1" applyFill="1"/>
    <xf numFmtId="0" fontId="0" fillId="3" borderId="0" xfId="0" applyFill="1"/>
    <xf numFmtId="9" fontId="0" fillId="4" borderId="0" xfId="0" applyNumberFormat="1" applyFill="1" applyAlignment="1">
      <alignment horizontal="center"/>
    </xf>
    <xf numFmtId="0" fontId="1" fillId="0" borderId="3" xfId="0" applyFont="1" applyFill="1" applyBorder="1"/>
    <xf numFmtId="0" fontId="1" fillId="0" borderId="3" xfId="0" applyFont="1" applyBorder="1"/>
    <xf numFmtId="4" fontId="1" fillId="0" borderId="3" xfId="0" applyNumberFormat="1" applyFont="1" applyBorder="1"/>
    <xf numFmtId="0" fontId="0" fillId="0" borderId="2" xfId="0" applyBorder="1"/>
    <xf numFmtId="4" fontId="0" fillId="0" borderId="2" xfId="0" applyNumberFormat="1" applyBorder="1" applyAlignment="1">
      <alignment horizontal="right"/>
    </xf>
    <xf numFmtId="4" fontId="0" fillId="0" borderId="2" xfId="0" applyNumberFormat="1" applyBorder="1"/>
    <xf numFmtId="4" fontId="1" fillId="3" borderId="3" xfId="0" applyNumberFormat="1" applyFont="1" applyFill="1" applyBorder="1"/>
    <xf numFmtId="4" fontId="0" fillId="3" borderId="2" xfId="0" applyNumberFormat="1" applyFill="1" applyBorder="1"/>
    <xf numFmtId="9" fontId="0" fillId="0" borderId="1" xfId="0" applyNumberFormat="1" applyBorder="1"/>
    <xf numFmtId="10" fontId="1" fillId="3" borderId="4" xfId="0" applyNumberFormat="1" applyFont="1" applyFill="1" applyBorder="1"/>
    <xf numFmtId="4" fontId="1" fillId="3" borderId="5" xfId="0" applyNumberFormat="1" applyFont="1" applyFill="1" applyBorder="1"/>
    <xf numFmtId="164" fontId="0" fillId="4" borderId="0" xfId="0" applyNumberFormat="1" applyFill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7" xfId="0" applyNumberFormat="1" applyBorder="1"/>
    <xf numFmtId="4" fontId="0" fillId="0" borderId="8" xfId="0" applyNumberFormat="1" applyBorder="1"/>
    <xf numFmtId="4" fontId="0" fillId="0" borderId="8" xfId="0" applyNumberFormat="1" applyBorder="1" applyAlignment="1">
      <alignment horizontal="right"/>
    </xf>
    <xf numFmtId="4" fontId="1" fillId="0" borderId="7" xfId="0" applyNumberFormat="1" applyFont="1" applyBorder="1" applyAlignment="1">
      <alignment horizontal="right"/>
    </xf>
    <xf numFmtId="4" fontId="1" fillId="0" borderId="7" xfId="0" applyNumberFormat="1" applyFont="1" applyBorder="1"/>
    <xf numFmtId="4" fontId="0" fillId="0" borderId="9" xfId="0" applyNumberFormat="1" applyBorder="1" applyAlignment="1">
      <alignment horizontal="right"/>
    </xf>
    <xf numFmtId="4" fontId="1" fillId="0" borderId="6" xfId="0" applyNumberFormat="1" applyFont="1" applyBorder="1"/>
    <xf numFmtId="164" fontId="0" fillId="0" borderId="0" xfId="0" applyNumberFormat="1"/>
    <xf numFmtId="9" fontId="0" fillId="0" borderId="2" xfId="0" applyNumberFormat="1" applyBorder="1"/>
    <xf numFmtId="0" fontId="0" fillId="0" borderId="0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showGridLines="0" tabSelected="1" zoomScaleNormal="100" workbookViewId="0">
      <selection activeCell="K14" sqref="K14:L14"/>
    </sheetView>
  </sheetViews>
  <sheetFormatPr baseColWidth="10" defaultColWidth="9.06640625" defaultRowHeight="14.25" x14ac:dyDescent="0.45"/>
  <cols>
    <col min="1" max="1" width="39" customWidth="1"/>
    <col min="2" max="2" width="7.59765625" bestFit="1" customWidth="1"/>
    <col min="3" max="3" width="19" bestFit="1" customWidth="1"/>
    <col min="4" max="4" width="6.9296875" customWidth="1"/>
    <col min="5" max="5" width="19" bestFit="1" customWidth="1"/>
    <col min="6" max="6" width="24.06640625" bestFit="1" customWidth="1"/>
    <col min="8" max="8" width="18.06640625" bestFit="1" customWidth="1"/>
  </cols>
  <sheetData>
    <row r="1" spans="1:2" x14ac:dyDescent="0.45">
      <c r="A1" s="4" t="s">
        <v>0</v>
      </c>
    </row>
    <row r="3" spans="1:2" x14ac:dyDescent="0.45">
      <c r="A3" s="4" t="s">
        <v>7</v>
      </c>
    </row>
    <row r="4" spans="1:2" x14ac:dyDescent="0.45">
      <c r="A4" s="6" t="s">
        <v>20</v>
      </c>
    </row>
    <row r="5" spans="1:2" x14ac:dyDescent="0.45">
      <c r="A5" s="6" t="s">
        <v>19</v>
      </c>
    </row>
    <row r="6" spans="1:2" x14ac:dyDescent="0.45">
      <c r="A6" s="6" t="s">
        <v>25</v>
      </c>
    </row>
    <row r="7" spans="1:2" x14ac:dyDescent="0.45">
      <c r="A7" s="6" t="s">
        <v>23</v>
      </c>
    </row>
    <row r="8" spans="1:2" x14ac:dyDescent="0.45">
      <c r="A8" s="6" t="s">
        <v>22</v>
      </c>
    </row>
    <row r="10" spans="1:2" x14ac:dyDescent="0.45">
      <c r="A10" s="4" t="s">
        <v>8</v>
      </c>
    </row>
    <row r="11" spans="1:2" x14ac:dyDescent="0.45">
      <c r="A11" t="s">
        <v>18</v>
      </c>
      <c r="B11" s="36">
        <f>0.25*1.055</f>
        <v>0.26374999999999998</v>
      </c>
    </row>
    <row r="12" spans="1:2" x14ac:dyDescent="0.45">
      <c r="A12" t="s">
        <v>16</v>
      </c>
      <c r="B12" s="24">
        <v>0.42</v>
      </c>
    </row>
    <row r="13" spans="1:2" x14ac:dyDescent="0.45">
      <c r="A13" t="s">
        <v>17</v>
      </c>
      <c r="B13" s="24">
        <v>0.42</v>
      </c>
    </row>
    <row r="14" spans="1:2" x14ac:dyDescent="0.45">
      <c r="A14" t="s">
        <v>6</v>
      </c>
      <c r="B14" s="24">
        <v>1</v>
      </c>
    </row>
    <row r="15" spans="1:2" x14ac:dyDescent="0.45">
      <c r="A15" t="s">
        <v>27</v>
      </c>
      <c r="B15" s="24">
        <v>0.3</v>
      </c>
    </row>
    <row r="17" spans="1:8" x14ac:dyDescent="0.45">
      <c r="C17" s="11" t="s">
        <v>29</v>
      </c>
      <c r="D17" s="14"/>
      <c r="E17" s="11" t="s">
        <v>1</v>
      </c>
      <c r="F17" s="37" t="s">
        <v>24</v>
      </c>
      <c r="H17" s="18" t="s">
        <v>5</v>
      </c>
    </row>
    <row r="18" spans="1:8" x14ac:dyDescent="0.45">
      <c r="A18" s="13"/>
      <c r="B18" s="13"/>
      <c r="C18" s="15" t="s">
        <v>30</v>
      </c>
      <c r="D18" s="14"/>
      <c r="E18" s="15" t="s">
        <v>4</v>
      </c>
      <c r="F18" s="38" t="s">
        <v>26</v>
      </c>
      <c r="H18" s="19"/>
    </row>
    <row r="19" spans="1:8" x14ac:dyDescent="0.45">
      <c r="A19" t="s">
        <v>9</v>
      </c>
      <c r="C19" s="1">
        <f>1800/(1-B12)</f>
        <v>3103.4482758620684</v>
      </c>
      <c r="D19" s="16"/>
      <c r="E19" s="1">
        <f>C19</f>
        <v>3103.4482758620684</v>
      </c>
      <c r="F19" s="39"/>
      <c r="H19" s="20">
        <f>SUM(E19:G19)</f>
        <v>3103.4482758620684</v>
      </c>
    </row>
    <row r="20" spans="1:8" x14ac:dyDescent="0.45">
      <c r="A20" s="2" t="s">
        <v>2</v>
      </c>
      <c r="B20" s="33">
        <f>B12</f>
        <v>0.42</v>
      </c>
      <c r="C20" s="3">
        <f>C19*-B12</f>
        <v>-1303.4482758620686</v>
      </c>
      <c r="D20" s="16"/>
      <c r="E20" s="3">
        <f>C19*-B12</f>
        <v>-1303.4482758620686</v>
      </c>
      <c r="F20" s="40"/>
      <c r="H20" s="21">
        <f>SUM(E20:G20)</f>
        <v>-1303.4482758620686</v>
      </c>
    </row>
    <row r="21" spans="1:8" x14ac:dyDescent="0.45">
      <c r="A21" s="4" t="s">
        <v>10</v>
      </c>
      <c r="B21" s="4"/>
      <c r="C21" s="5">
        <f>SUM(C19:C20)</f>
        <v>1799.9999999999998</v>
      </c>
      <c r="D21" s="16"/>
      <c r="E21" s="5">
        <f>SUM(E19:E20)</f>
        <v>1799.9999999999998</v>
      </c>
      <c r="F21" s="39"/>
      <c r="H21" s="20">
        <f>SUM(H19:H20)</f>
        <v>1799.9999999999998</v>
      </c>
    </row>
    <row r="22" spans="1:8" x14ac:dyDescent="0.45">
      <c r="A22" s="9" t="s">
        <v>21</v>
      </c>
      <c r="B22" s="13"/>
      <c r="C22" s="10"/>
      <c r="D22" s="16"/>
      <c r="E22" s="10">
        <v>540</v>
      </c>
      <c r="F22" s="41">
        <f>IF(E23*B12-E22&gt;=0,E23*B12-E22,"0")</f>
        <v>442.79999999999995</v>
      </c>
      <c r="H22" s="21">
        <f>SUM(E22:F22)</f>
        <v>982.8</v>
      </c>
    </row>
    <row r="23" spans="1:8" x14ac:dyDescent="0.45">
      <c r="A23" s="7" t="s">
        <v>11</v>
      </c>
      <c r="B23" s="4"/>
      <c r="C23" s="5">
        <f>SUM(C21:C22)</f>
        <v>1799.9999999999998</v>
      </c>
      <c r="D23" s="16"/>
      <c r="E23" s="5">
        <f>SUM(E21:E22)</f>
        <v>2340</v>
      </c>
      <c r="F23" s="42">
        <f>F22</f>
        <v>442.79999999999995</v>
      </c>
      <c r="H23" s="22">
        <f>SUM(E23:F23)</f>
        <v>2782.8</v>
      </c>
    </row>
    <row r="24" spans="1:8" x14ac:dyDescent="0.45">
      <c r="A24" s="7"/>
      <c r="B24" s="4"/>
      <c r="C24" s="5"/>
      <c r="D24" s="16"/>
      <c r="E24" s="5"/>
      <c r="F24" s="39"/>
      <c r="H24" s="20"/>
    </row>
    <row r="25" spans="1:8" x14ac:dyDescent="0.45">
      <c r="A25" s="8" t="s">
        <v>6</v>
      </c>
      <c r="B25" s="33">
        <f>B14</f>
        <v>1</v>
      </c>
      <c r="C25" s="3">
        <f>C23*B14</f>
        <v>1799.9999999999998</v>
      </c>
      <c r="D25" s="16"/>
      <c r="E25" s="3">
        <f>E23*B14</f>
        <v>2340</v>
      </c>
      <c r="F25" s="40">
        <f>F23*B14</f>
        <v>442.79999999999995</v>
      </c>
      <c r="H25" s="21">
        <f>SUM(E25:F25)</f>
        <v>2782.8</v>
      </c>
    </row>
    <row r="26" spans="1:8" x14ac:dyDescent="0.45">
      <c r="A26" s="7" t="s">
        <v>12</v>
      </c>
      <c r="B26" s="4"/>
      <c r="C26" s="5">
        <f>SUM(C23:C25)</f>
        <v>3599.9999999999995</v>
      </c>
      <c r="D26" s="16"/>
      <c r="E26" s="5">
        <f>SUM(E23:E25)</f>
        <v>4680</v>
      </c>
      <c r="F26" s="43">
        <f>SUM(F23:F25)</f>
        <v>885.59999999999991</v>
      </c>
      <c r="H26" s="22">
        <f>SUM(H23:H25)</f>
        <v>5565.6</v>
      </c>
    </row>
    <row r="27" spans="1:8" x14ac:dyDescent="0.45">
      <c r="A27" s="7"/>
      <c r="B27" s="4"/>
      <c r="C27" s="5"/>
      <c r="D27" s="16"/>
      <c r="E27" s="5"/>
      <c r="F27" s="39"/>
      <c r="H27" s="20"/>
    </row>
    <row r="28" spans="1:8" x14ac:dyDescent="0.45">
      <c r="A28" s="7" t="s">
        <v>3</v>
      </c>
      <c r="C28" s="1"/>
      <c r="D28" s="16"/>
      <c r="E28" s="1"/>
      <c r="F28" s="39"/>
      <c r="H28" s="20"/>
    </row>
    <row r="29" spans="1:8" x14ac:dyDescent="0.45">
      <c r="A29" s="48" t="s">
        <v>28</v>
      </c>
      <c r="B29" s="46">
        <f>B11*(1-B15)</f>
        <v>0.18462499999999998</v>
      </c>
      <c r="C29" s="1">
        <f>IF(C25&lt;=0,0,C25*-B29)</f>
        <v>-332.32499999999993</v>
      </c>
      <c r="D29" s="16"/>
      <c r="E29" s="1"/>
      <c r="F29" s="39">
        <f>IF(F25&lt;=0,0,F25*-B29)</f>
        <v>-81.751949999999979</v>
      </c>
      <c r="H29" s="20">
        <f>SUM(E29:F29)</f>
        <v>-81.751949999999979</v>
      </c>
    </row>
    <row r="30" spans="1:8" ht="14.65" thickBot="1" x14ac:dyDescent="0.5">
      <c r="A30" s="28" t="s">
        <v>31</v>
      </c>
      <c r="B30" s="47">
        <f>B13</f>
        <v>0.42</v>
      </c>
      <c r="C30" s="29"/>
      <c r="D30" s="16"/>
      <c r="E30" s="30">
        <f>E26*-B13</f>
        <v>-1965.6</v>
      </c>
      <c r="F30" s="44"/>
      <c r="H30" s="32">
        <f>SUM(E30:F30)</f>
        <v>-1965.6</v>
      </c>
    </row>
    <row r="31" spans="1:8" ht="14.65" thickBot="1" x14ac:dyDescent="0.5">
      <c r="A31" s="25" t="s">
        <v>13</v>
      </c>
      <c r="B31" s="26"/>
      <c r="C31" s="27">
        <f>SUM(C26:C30)</f>
        <v>3267.6749999999997</v>
      </c>
      <c r="D31" s="16"/>
      <c r="E31" s="27">
        <f>SUM(E26:E30)</f>
        <v>2714.4</v>
      </c>
      <c r="F31" s="45">
        <f>SUM(F26:F30)</f>
        <v>803.84804999999994</v>
      </c>
      <c r="H31" s="31">
        <f>SUM(H26:H30)</f>
        <v>3518.2480500000006</v>
      </c>
    </row>
    <row r="32" spans="1:8" ht="15" thickTop="1" thickBot="1" x14ac:dyDescent="0.5">
      <c r="D32" s="14"/>
      <c r="H32" s="23"/>
    </row>
    <row r="33" spans="1:8" x14ac:dyDescent="0.45">
      <c r="A33" s="7" t="s">
        <v>15</v>
      </c>
      <c r="B33" s="4"/>
      <c r="C33" s="4"/>
      <c r="D33" s="17"/>
      <c r="E33" s="12"/>
      <c r="F33" s="4"/>
      <c r="G33" s="4"/>
      <c r="H33" s="34">
        <f>H31/C31-1</f>
        <v>7.6682365902362104E-2</v>
      </c>
    </row>
    <row r="34" spans="1:8" ht="14.65" thickBot="1" x14ac:dyDescent="0.5">
      <c r="A34" s="4" t="s">
        <v>14</v>
      </c>
      <c r="D34" s="17"/>
      <c r="H34" s="35">
        <f>H31-C31</f>
        <v>250.57305000000088</v>
      </c>
    </row>
  </sheetData>
  <pageMargins left="0.7" right="0.7" top="0.75" bottom="0.75" header="0.3" footer="0.3"/>
  <pageSetup paperSize="9" scale="57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cp:lastPrinted>2026-09-07T10:48:23Z</cp:lastPrinted>
  <dcterms:created xsi:type="dcterms:W3CDTF">2015-06-05T18:19:34Z</dcterms:created>
  <dcterms:modified xsi:type="dcterms:W3CDTF">2026-09-07T13:08:30Z</dcterms:modified>
</cp:coreProperties>
</file>