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110" windowHeight="8475" activeTab="1"/>
  </bookViews>
  <sheets>
    <sheet name="Alte Neue Welt" sheetId="1" r:id="rId1"/>
    <sheet name="Asianisierung" sheetId="2" r:id="rId2"/>
    <sheet name="Global Trends" sheetId="3" r:id="rId3"/>
  </sheets>
  <calcPr calcId="125725"/>
</workbook>
</file>

<file path=xl/calcChain.xml><?xml version="1.0" encoding="utf-8"?>
<calcChain xmlns="http://schemas.openxmlformats.org/spreadsheetml/2006/main">
  <c r="G8" i="2"/>
  <c r="G7"/>
  <c r="G6"/>
  <c r="G5"/>
  <c r="G4"/>
  <c r="G3"/>
  <c r="G2"/>
  <c r="F11" i="1"/>
  <c r="F10"/>
  <c r="F9"/>
  <c r="F8"/>
  <c r="F7"/>
  <c r="F6"/>
  <c r="F5"/>
  <c r="F4"/>
  <c r="F3"/>
  <c r="F2"/>
  <c r="G2" i="3"/>
  <c r="G3"/>
  <c r="G4"/>
  <c r="G5"/>
  <c r="G6"/>
  <c r="G7"/>
  <c r="G8"/>
  <c r="G9"/>
  <c r="G10"/>
  <c r="G11"/>
  <c r="I11"/>
  <c r="I10"/>
  <c r="I9"/>
  <c r="I8"/>
  <c r="I7"/>
  <c r="I6"/>
  <c r="I5"/>
  <c r="I4"/>
  <c r="I3"/>
  <c r="I2"/>
  <c r="I8" i="2"/>
  <c r="I7"/>
  <c r="I6"/>
  <c r="I5"/>
  <c r="I4"/>
  <c r="I3"/>
  <c r="I2"/>
  <c r="G9"/>
  <c r="H2" i="1"/>
  <c r="H3"/>
  <c r="H12" s="1"/>
  <c r="H4"/>
  <c r="H5"/>
  <c r="H6"/>
  <c r="H7"/>
  <c r="H8"/>
  <c r="H9"/>
  <c r="H10"/>
  <c r="H11"/>
  <c r="I12" i="3"/>
  <c r="G12"/>
  <c r="F12" i="1"/>
  <c r="I9" i="2" l="1"/>
</calcChain>
</file>

<file path=xl/sharedStrings.xml><?xml version="1.0" encoding="utf-8"?>
<sst xmlns="http://schemas.openxmlformats.org/spreadsheetml/2006/main" count="93" uniqueCount="71">
  <si>
    <t>Templeton Growth EUR</t>
  </si>
  <si>
    <t>LU0114760746</t>
  </si>
  <si>
    <t>DWS AKKUMULA</t>
  </si>
  <si>
    <t>DE0008474024</t>
  </si>
  <si>
    <t>FORTIS L FUND OBAM EQUITY WORLD C</t>
  </si>
  <si>
    <t>LU0185157681</t>
  </si>
  <si>
    <t>A0B94X</t>
  </si>
  <si>
    <t>PIONEER FUNDS - U.S. PIONEER FUND A EUR C</t>
  </si>
  <si>
    <t>LU0133643469</t>
  </si>
  <si>
    <t>LU0048578792</t>
  </si>
  <si>
    <t>FIDELITY - EUROPEAN GROWTH FUND</t>
  </si>
  <si>
    <t>M&amp;G GLOBAL BASICS FUND EURO A</t>
  </si>
  <si>
    <t>GB0030932676</t>
  </si>
  <si>
    <t>JF PACIFIC EQUITY A (DIST) - USD</t>
  </si>
  <si>
    <t>LU0052474979</t>
  </si>
  <si>
    <t>A0B93W</t>
  </si>
  <si>
    <t>LU0189847683</t>
  </si>
  <si>
    <t>AXA WORLD FUNDS SICAV -FRAMLINGTON TALENTS</t>
  </si>
  <si>
    <t>MORGAN STANLEY INVESTMENT FUNDS GLOBAL BRANDS FUND</t>
  </si>
  <si>
    <t>LU0119620416</t>
  </si>
  <si>
    <t>LU0130729220</t>
  </si>
  <si>
    <t>PICTET FUNDS EMERGING MARKETS-P</t>
  </si>
  <si>
    <t>Fond</t>
  </si>
  <si>
    <t>ISIN</t>
  </si>
  <si>
    <t>WKN</t>
  </si>
  <si>
    <t>Wertigkeit</t>
  </si>
  <si>
    <t>10 Jahr 
Performance</t>
  </si>
  <si>
    <t>ACATIS ASIA PACIFIC PLUS FONDS UI</t>
  </si>
  <si>
    <t>DE0005320303</t>
  </si>
  <si>
    <t>DWS TOP 50 ASIEN</t>
  </si>
  <si>
    <t>DE0009769760</t>
  </si>
  <si>
    <t>INVESCO NIPPON SELECT EQUITY FUND</t>
  </si>
  <si>
    <t>Volumen
(in Mio. EUR)</t>
  </si>
  <si>
    <t>LU0028119369</t>
  </si>
  <si>
    <t>INVESCO PRC EQUITY FUND</t>
  </si>
  <si>
    <t>IE0003583568</t>
  </si>
  <si>
    <t>HSBC GIF INDIAN EQUITY A DIS</t>
  </si>
  <si>
    <t>LU0066902890</t>
  </si>
  <si>
    <t>FT EMERGING ARABIA</t>
  </si>
  <si>
    <t>LU0317905148</t>
  </si>
  <si>
    <t>A0MZHX</t>
  </si>
  <si>
    <t>FR0010148981</t>
  </si>
  <si>
    <t>CARMIGNAC INVESTISSEMENT</t>
  </si>
  <si>
    <t>A0DP5W</t>
  </si>
  <si>
    <t>WM AKTIEN GLOBAL UI-FONDS B</t>
  </si>
  <si>
    <t>DE0009790758</t>
  </si>
  <si>
    <t>C-QUADRAT ARTS BEST MOMENTUM (EUR)</t>
  </si>
  <si>
    <t>AT0000825393</t>
  </si>
  <si>
    <t>n.a.</t>
  </si>
  <si>
    <t>ACATIS NEW THEMES PLUS UI</t>
  </si>
  <si>
    <t>DE0005320311</t>
  </si>
  <si>
    <t>SARASIN EQUISAR GLOBAL AUSS.</t>
  </si>
  <si>
    <t>LU0088812606</t>
  </si>
  <si>
    <t>BLACKROCK GLOBAL FUNDS - WORLD ENERGY FUND A2 EUR</t>
  </si>
  <si>
    <t>LU0171301533</t>
  </si>
  <si>
    <t>A0BMA5</t>
  </si>
  <si>
    <t>BLACKROCK GLOBAL FUNDS - WORLD MINING FUND A2 USD</t>
  </si>
  <si>
    <t>LU0075056555</t>
  </si>
  <si>
    <t>PICTET FUNDS (LUX) - BIOTECH HP EUR</t>
  </si>
  <si>
    <t>LU0190161025</t>
  </si>
  <si>
    <t>A0B6Q2</t>
  </si>
  <si>
    <t>PICTET GENERICS P</t>
  </si>
  <si>
    <t>LU0188501257</t>
  </si>
  <si>
    <t>A0B6PQ</t>
  </si>
  <si>
    <t>5 Jahr
Performance</t>
  </si>
  <si>
    <t>Wertig-
keit</t>
  </si>
  <si>
    <t>% p.a.
bei 10 J.</t>
  </si>
  <si>
    <t>% p.a.
bei 5 J.</t>
  </si>
  <si>
    <t>Rendite p.a.</t>
  </si>
  <si>
    <t>% p.a.
bei 10 J</t>
  </si>
  <si>
    <t>% p.a.
bei 5 J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</si>
</sst>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0" fillId="2" borderId="1" xfId="1" applyFont="1" applyAlignment="1">
      <alignment horizontal="center"/>
    </xf>
    <xf numFmtId="0" fontId="2" fillId="2" borderId="1" xfId="1" applyFont="1" applyAlignment="1">
      <alignment horizontal="center"/>
    </xf>
    <xf numFmtId="2" fontId="0" fillId="0" borderId="0" xfId="0" applyNumberFormat="1"/>
    <xf numFmtId="2" fontId="1" fillId="0" borderId="0" xfId="0" applyNumberFormat="1" applyFont="1"/>
  </cellXfs>
  <cellStyles count="2">
    <cellStyle name="Notiz" xfId="1" builtinId="10"/>
    <cellStyle name="Standard" xfId="0" builtinId="0"/>
  </cellStyles>
  <dxfs count="15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right" vertical="bottom" textRotation="0" wrapText="0" indent="0" relativeIndent="0" justifyLastLine="0" shrinkToFit="0" mergeCell="0" readingOrder="0"/>
    </dxf>
    <dxf>
      <font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right" vertical="bottom" textRotation="0" wrapText="0" indent="0" relativeIndent="0" justifyLastLine="0" shrinkToFit="0" mergeCell="0" readingOrder="0"/>
    </dxf>
    <dxf>
      <font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right" vertical="bottom" textRotation="0" wrapText="0" indent="0" relativeIndent="0" justifyLastLine="0" shrinkToFit="0" mergeCell="0" readingOrder="0"/>
    </dxf>
    <dxf>
      <font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1:H11" totalsRowShown="0" headerRowDxfId="14">
  <autoFilter ref="A1:H11">
    <filterColumn colId="4"/>
    <filterColumn colId="5"/>
  </autoFilter>
  <tableColumns count="8">
    <tableColumn id="1" name="Fond" dataDxfId="13" dataCellStyle="Standard"/>
    <tableColumn id="2" name="ISIN"/>
    <tableColumn id="3" name="WKN" dataDxfId="12"/>
    <tableColumn id="4" name="Wertigkeit"/>
    <tableColumn id="8" name="5 Jahr_x000a_Performance"/>
    <tableColumn id="7" name="% p.a._x000a_bei 5 J" dataDxfId="1">
      <calculatedColumnFormula>((E2/100+1)^(1/5)-1)*100</calculatedColumnFormula>
    </tableColumn>
    <tableColumn id="5" name="10 Jahr _x000a_Performance"/>
    <tableColumn id="6" name="% p.a._x000a_bei 10 J" dataDxfId="5">
      <calculatedColumnFormula>((G2/100+1)^(1/10)-1)*100</calculatedColumnFormula>
    </tableColumn>
  </tableColumns>
  <tableStyleInfo name="TableStyleDark1" showFirstColumn="0" showLastColumn="0" showRowStripes="1" showColumnStripes="0"/>
</table>
</file>

<file path=xl/tables/table2.xml><?xml version="1.0" encoding="utf-8"?>
<table xmlns="http://schemas.openxmlformats.org/spreadsheetml/2006/main" id="2" name="Tabelle13" displayName="Tabelle13" ref="A1:I8" totalsRowShown="0" headerRowDxfId="11">
  <autoFilter ref="A1:I8">
    <filterColumn colId="4"/>
    <filterColumn colId="5"/>
    <filterColumn colId="6"/>
  </autoFilter>
  <tableColumns count="9">
    <tableColumn id="1" name="Fond" dataDxfId="10" dataCellStyle="Standard"/>
    <tableColumn id="2" name="ISIN"/>
    <tableColumn id="3" name="WKN" dataDxfId="9"/>
    <tableColumn id="4" name="Wertigkeit"/>
    <tableColumn id="7" name="Volumen_x000a_(in Mio. EUR)"/>
    <tableColumn id="9" name="5 Jahr_x000a_Performance"/>
    <tableColumn id="8" name="% p.a._x000a_bei 5 J" dataDxfId="0">
      <calculatedColumnFormula>((F2/100+1)^(1/5)-1)*100</calculatedColumnFormula>
    </tableColumn>
    <tableColumn id="5" name="10 Jahr _x000a_Performance"/>
    <tableColumn id="6" name="% p.a._x000a_bei 10 J" dataDxfId="4">
      <calculatedColumnFormula>((H2/100+1)^(1/10)-1)*100</calculatedColumnFormula>
    </tableColumn>
  </tableColumns>
  <tableStyleInfo name="TableStyleDark1" showFirstColumn="0" showLastColumn="0" showRowStripes="1" showColumnStripes="0"/>
</table>
</file>

<file path=xl/tables/table3.xml><?xml version="1.0" encoding="utf-8"?>
<table xmlns="http://schemas.openxmlformats.org/spreadsheetml/2006/main" id="3" name="Tabelle134" displayName="Tabelle134" ref="A1:I11" totalsRowShown="0" headerRowDxfId="8">
  <autoFilter ref="A1:I11">
    <filterColumn colId="5"/>
    <filterColumn colId="6"/>
  </autoFilter>
  <tableColumns count="9">
    <tableColumn id="1" name="Fond" dataDxfId="7" dataCellStyle="Standard"/>
    <tableColumn id="2" name="ISIN"/>
    <tableColumn id="3" name="WKN" dataDxfId="6"/>
    <tableColumn id="4" name="Wertig-_x000a_keit"/>
    <tableColumn id="7" name="Volumen_x000a_(in Mio. EUR)"/>
    <tableColumn id="11" name="5 Jahr_x000a_Performance"/>
    <tableColumn id="10" name="% p.a._x000a_bei 5 J." dataDxfId="2">
      <calculatedColumnFormula>((F2/100+1)^(1/5)-1)*100</calculatedColumnFormula>
    </tableColumn>
    <tableColumn id="5" name="10 Jahr _x000a_Performance"/>
    <tableColumn id="6" name="% p.a._x000a_bei 10 J." dataDxfId="3">
      <calculatedColumnFormula>((H2/100+1)^(1/10)-1)*100</calculatedColumnFormula>
    </tableColumn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onds.onvista.de/snapshot.html?ID_INSTRUMENT=6280190&amp;SEARCH_VALUE=LU0133643469" TargetMode="External"/><Relationship Id="rId3" Type="http://schemas.openxmlformats.org/officeDocument/2006/relationships/hyperlink" Target="http://fonds.onvista.de/snapshot.html?ID_INSTRUMENT=4019548&amp;SEARCH_VALUE=LU0119620416" TargetMode="External"/><Relationship Id="rId7" Type="http://schemas.openxmlformats.org/officeDocument/2006/relationships/hyperlink" Target="http://fonds.onvista.de/snapshot.html?ID_INSTRUMENT=101982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fonds.onvista.de/snapshot.html?ID_INSTRUMENT=101642&amp;SEARCH_VALUE=LU0130729220" TargetMode="External"/><Relationship Id="rId1" Type="http://schemas.openxmlformats.org/officeDocument/2006/relationships/hyperlink" Target="http://fonds.onvista.de/snapshot.html?ID_INSTRUMENT=4377750&amp;SEARCH_VALUE=LU0114760746" TargetMode="External"/><Relationship Id="rId6" Type="http://schemas.openxmlformats.org/officeDocument/2006/relationships/hyperlink" Target="http://fonds.onvista.de/snapshot.html?ID_INSTRUMENT=6280254&amp;SEARCH_VALUE=GB003093267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fonds.onvista.de/snapshot.html?ID_INSTRUMENT=100834&amp;SEARCH_VALUE=LU0052474979" TargetMode="External"/><Relationship Id="rId10" Type="http://schemas.openxmlformats.org/officeDocument/2006/relationships/hyperlink" Target="http://fonds.onvista.de/snapshot.html?ID_INSTRUMENT=83585&amp;SEARCH_VALUE=DE0008474024" TargetMode="External"/><Relationship Id="rId4" Type="http://schemas.openxmlformats.org/officeDocument/2006/relationships/hyperlink" Target="http://fonds.onvista.de/snapshot.html?ID_INSTRUMENT=10381288&amp;SEARCH_VALUE=LU0189847683" TargetMode="External"/><Relationship Id="rId9" Type="http://schemas.openxmlformats.org/officeDocument/2006/relationships/hyperlink" Target="http://fonds.onvista.de/snapshot.html?ID_INSTRUMENT=10381293&amp;SEARCH_VALUE=LU018515768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fonds.onvista.de/snapshot.html?ID_INSTRUMENT=104833&amp;SEARCH_VALUE=DE0009769760" TargetMode="External"/><Relationship Id="rId7" Type="http://schemas.openxmlformats.org/officeDocument/2006/relationships/hyperlink" Target="http://fonds.onvista.de/snapshot.html?ID_INSTRUMENT=17751001&amp;SEARCH_VALUE=LU0317905148" TargetMode="External"/><Relationship Id="rId2" Type="http://schemas.openxmlformats.org/officeDocument/2006/relationships/hyperlink" Target="http://fonds.onvista.de/snapshot.html?ID_INSTRUMENT=81862&amp;SEARCH_VALUE=DE0005320303" TargetMode="External"/><Relationship Id="rId1" Type="http://schemas.openxmlformats.org/officeDocument/2006/relationships/hyperlink" Target="http://fonds.onvista.de/snapshot.html?ID_INSTRUMENT=100834&amp;SEARCH_VALUE=LU0052474979" TargetMode="External"/><Relationship Id="rId6" Type="http://schemas.openxmlformats.org/officeDocument/2006/relationships/hyperlink" Target="http://fonds.onvista.de/snapshot.html?ID_INSTRUMENT=103208&amp;SEARCH_VALUE=LU0066902890" TargetMode="External"/><Relationship Id="rId5" Type="http://schemas.openxmlformats.org/officeDocument/2006/relationships/hyperlink" Target="http://fonds.onvista.de/snapshot.html?ID_INSTRUMENT=293329&amp;SEARCH_VALUE=IE0003583568" TargetMode="External"/><Relationship Id="rId4" Type="http://schemas.openxmlformats.org/officeDocument/2006/relationships/hyperlink" Target="http://fonds.onvista.de/snapshot.html?ID_INSTRUMENT=102360&amp;SEARCH_VALUE=LU0028119369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fonds.onvista.de/snapshot.html?ID_INSTRUMENT=11246790&amp;SEARCH_VALUE=LU0190161025" TargetMode="External"/><Relationship Id="rId3" Type="http://schemas.openxmlformats.org/officeDocument/2006/relationships/hyperlink" Target="http://fonds.onvista.de/snapshot.html?ID_INSTRUMENT=106596&amp;SEARCH_VALUE=DE0009790758" TargetMode="External"/><Relationship Id="rId7" Type="http://schemas.openxmlformats.org/officeDocument/2006/relationships/hyperlink" Target="http://fonds.onvista.de/snapshot.html?ID_INSTRUMENT=9376506&amp;SEARCH_VALUE=LU0171301533" TargetMode="External"/><Relationship Id="rId12" Type="http://schemas.openxmlformats.org/officeDocument/2006/relationships/table" Target="../tables/table3.xml"/><Relationship Id="rId2" Type="http://schemas.openxmlformats.org/officeDocument/2006/relationships/hyperlink" Target="http://fonds.onvista.de/snapshot.html?ID_INSTRUMENT=10381293&amp;SEARCH_VALUE=LU0185157681" TargetMode="External"/><Relationship Id="rId1" Type="http://schemas.openxmlformats.org/officeDocument/2006/relationships/hyperlink" Target="http://fonds.onvista.de/snapshot.html?ID_INSTRUMENT=11680838&amp;SEARCH_VALUE=FR0010148981" TargetMode="External"/><Relationship Id="rId6" Type="http://schemas.openxmlformats.org/officeDocument/2006/relationships/hyperlink" Target="http://fonds.onvista.de/snapshot.html?ID_INSTRUMENT=109354&amp;SEARCH_VALUE=LU0088812606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fonds.onvista.de/snapshot.html?ID_INSTRUMENT=81863&amp;SEARCH_VALUE=DE0005320311" TargetMode="External"/><Relationship Id="rId10" Type="http://schemas.openxmlformats.org/officeDocument/2006/relationships/hyperlink" Target="http://fonds.onvista.de/snapshot.html?ID_INSTRUMENT=11240574&amp;SEARCH_VALUE=LU0188501257" TargetMode="External"/><Relationship Id="rId4" Type="http://schemas.openxmlformats.org/officeDocument/2006/relationships/hyperlink" Target="http://fonds.onvista.de/snapshot.html?ID_INSTRUMENT=171822&amp;SEARCH_VALUE=AT0000825393" TargetMode="External"/><Relationship Id="rId9" Type="http://schemas.openxmlformats.org/officeDocument/2006/relationships/hyperlink" Target="http://fonds.onvista.de/snapshot.html?ID_INSTRUMENT=10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H12"/>
  <sheetViews>
    <sheetView workbookViewId="0">
      <selection activeCell="F3" sqref="F3"/>
    </sheetView>
  </sheetViews>
  <sheetFormatPr baseColWidth="10" defaultRowHeight="15"/>
  <cols>
    <col min="1" max="1" width="57.28515625" bestFit="1" customWidth="1"/>
    <col min="2" max="2" width="13.42578125" bestFit="1" customWidth="1"/>
    <col min="3" max="3" width="10.140625" style="1" bestFit="1" customWidth="1"/>
    <col min="4" max="4" width="15.140625" bestFit="1" customWidth="1"/>
    <col min="5" max="5" width="17" bestFit="1" customWidth="1"/>
    <col min="6" max="6" width="11" bestFit="1" customWidth="1"/>
    <col min="7" max="7" width="17" bestFit="1" customWidth="1"/>
    <col min="8" max="8" width="12" bestFit="1" customWidth="1"/>
  </cols>
  <sheetData>
    <row r="1" spans="1:8" ht="30" customHeight="1">
      <c r="A1" s="2" t="s">
        <v>22</v>
      </c>
      <c r="B1" s="2" t="s">
        <v>23</v>
      </c>
      <c r="C1" s="2" t="s">
        <v>24</v>
      </c>
      <c r="D1" s="2" t="s">
        <v>25</v>
      </c>
      <c r="E1" s="3" t="s">
        <v>64</v>
      </c>
      <c r="F1" s="3" t="s">
        <v>70</v>
      </c>
      <c r="G1" s="3" t="s">
        <v>26</v>
      </c>
      <c r="H1" s="3" t="s">
        <v>69</v>
      </c>
    </row>
    <row r="2" spans="1:8">
      <c r="A2" s="4" t="s">
        <v>0</v>
      </c>
      <c r="B2" t="s">
        <v>1</v>
      </c>
      <c r="C2" s="1">
        <v>941034</v>
      </c>
      <c r="D2">
        <v>10</v>
      </c>
      <c r="E2">
        <v>-8.75</v>
      </c>
      <c r="F2" s="7">
        <f t="shared" ref="F2:F11" si="0">((E2/100+1)^(1/5)-1)*100</f>
        <v>-1.814676668329307</v>
      </c>
      <c r="G2">
        <v>-12.4</v>
      </c>
      <c r="H2" s="7">
        <f t="shared" ref="H2:H11" si="1">((G2/100+1)^(1/10)-1)*100</f>
        <v>-1.3151669771044872</v>
      </c>
    </row>
    <row r="3" spans="1:8">
      <c r="A3" s="4" t="s">
        <v>2</v>
      </c>
      <c r="B3" t="s">
        <v>3</v>
      </c>
      <c r="C3" s="1">
        <v>847402</v>
      </c>
      <c r="D3">
        <v>10</v>
      </c>
      <c r="E3">
        <v>26.7</v>
      </c>
      <c r="F3" s="7">
        <f t="shared" si="0"/>
        <v>4.8468345117849143</v>
      </c>
      <c r="G3">
        <v>5.25</v>
      </c>
      <c r="H3" s="7">
        <f t="shared" si="1"/>
        <v>0.51299419818657821</v>
      </c>
    </row>
    <row r="4" spans="1:8">
      <c r="A4" s="4" t="s">
        <v>4</v>
      </c>
      <c r="B4" t="s">
        <v>5</v>
      </c>
      <c r="C4" s="1" t="s">
        <v>6</v>
      </c>
      <c r="D4">
        <v>10</v>
      </c>
      <c r="E4">
        <v>19.399999999999999</v>
      </c>
      <c r="F4" s="7">
        <f t="shared" si="0"/>
        <v>3.6098071528046116</v>
      </c>
      <c r="G4">
        <v>15.35</v>
      </c>
      <c r="H4" s="7">
        <f t="shared" si="1"/>
        <v>1.4382527275163204</v>
      </c>
    </row>
    <row r="5" spans="1:8">
      <c r="A5" s="4" t="s">
        <v>7</v>
      </c>
      <c r="B5" t="s">
        <v>8</v>
      </c>
      <c r="C5" s="1">
        <v>805665</v>
      </c>
      <c r="D5">
        <v>10</v>
      </c>
      <c r="E5">
        <v>-5.24</v>
      </c>
      <c r="F5" s="7">
        <f t="shared" si="0"/>
        <v>-1.0706830782812982</v>
      </c>
      <c r="G5">
        <v>-31.95</v>
      </c>
      <c r="H5" s="7">
        <f t="shared" si="1"/>
        <v>-3.7761314906882726</v>
      </c>
    </row>
    <row r="6" spans="1:8">
      <c r="A6" s="4" t="s">
        <v>10</v>
      </c>
      <c r="B6" t="s">
        <v>9</v>
      </c>
      <c r="C6" s="1">
        <v>973270</v>
      </c>
      <c r="D6">
        <v>10</v>
      </c>
      <c r="E6">
        <v>10</v>
      </c>
      <c r="F6" s="7">
        <f t="shared" si="0"/>
        <v>1.9244876491456564</v>
      </c>
      <c r="G6">
        <v>34.130000000000003</v>
      </c>
      <c r="H6" s="7">
        <f t="shared" si="1"/>
        <v>2.9799300418672514</v>
      </c>
    </row>
    <row r="7" spans="1:8">
      <c r="A7" s="4" t="s">
        <v>11</v>
      </c>
      <c r="B7" t="s">
        <v>12</v>
      </c>
      <c r="C7" s="1">
        <v>797735</v>
      </c>
      <c r="D7">
        <v>10</v>
      </c>
      <c r="E7">
        <v>52.83</v>
      </c>
      <c r="F7" s="7">
        <f t="shared" si="0"/>
        <v>8.8533308193653237</v>
      </c>
      <c r="G7">
        <v>94.56</v>
      </c>
      <c r="H7" s="7">
        <f t="shared" si="1"/>
        <v>6.8821929306229546</v>
      </c>
    </row>
    <row r="8" spans="1:8">
      <c r="A8" s="4" t="s">
        <v>13</v>
      </c>
      <c r="B8" t="s">
        <v>14</v>
      </c>
      <c r="C8" s="1">
        <v>971609</v>
      </c>
      <c r="D8">
        <v>10</v>
      </c>
      <c r="E8">
        <v>15.9</v>
      </c>
      <c r="F8" s="7">
        <f t="shared" si="0"/>
        <v>2.9951293100546339</v>
      </c>
      <c r="G8">
        <v>-19.670000000000002</v>
      </c>
      <c r="H8" s="7">
        <f t="shared" si="1"/>
        <v>-2.1664581045799935</v>
      </c>
    </row>
    <row r="9" spans="1:8">
      <c r="A9" s="4" t="s">
        <v>17</v>
      </c>
      <c r="B9" t="s">
        <v>16</v>
      </c>
      <c r="C9" s="1" t="s">
        <v>15</v>
      </c>
      <c r="D9">
        <v>10</v>
      </c>
      <c r="E9">
        <v>-13.85</v>
      </c>
      <c r="F9" s="7">
        <f t="shared" si="0"/>
        <v>-2.9375931337191075</v>
      </c>
      <c r="G9">
        <v>-10.29</v>
      </c>
      <c r="H9" s="7">
        <f t="shared" si="1"/>
        <v>-1.0800050159179175</v>
      </c>
    </row>
    <row r="10" spans="1:8">
      <c r="A10" s="4" t="s">
        <v>18</v>
      </c>
      <c r="B10" t="s">
        <v>19</v>
      </c>
      <c r="C10" s="1">
        <v>579993</v>
      </c>
      <c r="D10">
        <v>10</v>
      </c>
      <c r="E10">
        <v>23.56</v>
      </c>
      <c r="F10" s="7">
        <f t="shared" si="0"/>
        <v>4.3219220325664942</v>
      </c>
      <c r="G10">
        <v>31.03</v>
      </c>
      <c r="H10" s="7">
        <f t="shared" si="1"/>
        <v>2.7394115903702998</v>
      </c>
    </row>
    <row r="11" spans="1:8">
      <c r="A11" s="4" t="s">
        <v>21</v>
      </c>
      <c r="B11" t="s">
        <v>20</v>
      </c>
      <c r="C11" s="1">
        <v>972822</v>
      </c>
      <c r="D11">
        <v>10</v>
      </c>
      <c r="E11">
        <v>52.36</v>
      </c>
      <c r="F11" s="7">
        <f t="shared" si="0"/>
        <v>8.7862967077824372</v>
      </c>
      <c r="G11">
        <v>38.67</v>
      </c>
      <c r="H11" s="7">
        <f t="shared" si="1"/>
        <v>3.3232959748516144</v>
      </c>
    </row>
    <row r="12" spans="1:8">
      <c r="F12" s="8">
        <f>AVERAGE(Tabelle1[% p.a.
bei 5 J])</f>
        <v>2.9514855303174357</v>
      </c>
      <c r="G12" s="5" t="s">
        <v>68</v>
      </c>
      <c r="H12" s="8">
        <f>AVERAGE(H2:H11)</f>
        <v>0.95383158751243469</v>
      </c>
    </row>
  </sheetData>
  <hyperlinks>
    <hyperlink ref="A2" r:id="rId1"/>
    <hyperlink ref="A11" r:id="rId2"/>
    <hyperlink ref="A10" r:id="rId3"/>
    <hyperlink ref="A9" r:id="rId4"/>
    <hyperlink ref="A8" r:id="rId5"/>
    <hyperlink ref="A7" r:id="rId6"/>
    <hyperlink ref="A6" r:id="rId7"/>
    <hyperlink ref="A5" r:id="rId8"/>
    <hyperlink ref="A4" r:id="rId9"/>
    <hyperlink ref="A3" r:id="rId10"/>
  </hyperlinks>
  <pageMargins left="0.7" right="0.7" top="0.78740157499999996" bottom="0.78740157499999996" header="0.3" footer="0.3"/>
  <pageSetup paperSize="9" orientation="portrait"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I9"/>
  <sheetViews>
    <sheetView tabSelected="1" workbookViewId="0">
      <selection activeCell="G13" sqref="G13"/>
    </sheetView>
  </sheetViews>
  <sheetFormatPr baseColWidth="10" defaultRowHeight="15"/>
  <cols>
    <col min="1" max="1" width="35.5703125" bestFit="1" customWidth="1"/>
    <col min="2" max="2" width="13.28515625" bestFit="1" customWidth="1"/>
    <col min="3" max="3" width="10.140625" bestFit="1" customWidth="1"/>
    <col min="4" max="4" width="15.140625" bestFit="1" customWidth="1"/>
    <col min="5" max="5" width="17.28515625" bestFit="1" customWidth="1"/>
    <col min="6" max="6" width="17" bestFit="1" customWidth="1"/>
    <col min="7" max="7" width="11" bestFit="1" customWidth="1"/>
    <col min="8" max="8" width="17" bestFit="1" customWidth="1"/>
    <col min="9" max="9" width="12" bestFit="1" customWidth="1"/>
  </cols>
  <sheetData>
    <row r="1" spans="1:9" ht="30">
      <c r="A1" s="2" t="s">
        <v>22</v>
      </c>
      <c r="B1" s="2" t="s">
        <v>23</v>
      </c>
      <c r="C1" s="2" t="s">
        <v>24</v>
      </c>
      <c r="D1" s="2" t="s">
        <v>25</v>
      </c>
      <c r="E1" s="3" t="s">
        <v>32</v>
      </c>
      <c r="F1" s="3" t="s">
        <v>64</v>
      </c>
      <c r="G1" s="3" t="s">
        <v>70</v>
      </c>
      <c r="H1" s="3" t="s">
        <v>26</v>
      </c>
      <c r="I1" s="3" t="s">
        <v>69</v>
      </c>
    </row>
    <row r="2" spans="1:9">
      <c r="A2" s="4" t="s">
        <v>13</v>
      </c>
      <c r="B2" t="s">
        <v>14</v>
      </c>
      <c r="C2" s="1">
        <v>971609</v>
      </c>
      <c r="D2">
        <v>10</v>
      </c>
      <c r="E2">
        <v>422</v>
      </c>
      <c r="F2">
        <v>15.9</v>
      </c>
      <c r="G2" s="7">
        <f t="shared" ref="G2:G8" si="0">((F2/100+1)^(1/5)-1)*100</f>
        <v>2.9951293100546339</v>
      </c>
      <c r="H2">
        <v>-19.670000000000002</v>
      </c>
      <c r="I2" s="7">
        <f t="shared" ref="I2:I8" si="1">((H2/100+1)^(1/10)-1)*100</f>
        <v>-2.1664581045799935</v>
      </c>
    </row>
    <row r="3" spans="1:9">
      <c r="A3" s="4" t="s">
        <v>27</v>
      </c>
      <c r="B3" t="s">
        <v>28</v>
      </c>
      <c r="C3" s="1">
        <v>532030</v>
      </c>
      <c r="D3">
        <v>40</v>
      </c>
      <c r="E3">
        <v>15</v>
      </c>
      <c r="F3">
        <v>10.52</v>
      </c>
      <c r="G3" s="7">
        <f t="shared" si="0"/>
        <v>2.0206709170192516</v>
      </c>
      <c r="H3">
        <v>-17.309999999999999</v>
      </c>
      <c r="I3" s="7">
        <f t="shared" si="1"/>
        <v>-1.8827654170649577</v>
      </c>
    </row>
    <row r="4" spans="1:9">
      <c r="A4" s="4" t="s">
        <v>29</v>
      </c>
      <c r="B4" t="s">
        <v>30</v>
      </c>
      <c r="C4" s="1">
        <v>976976</v>
      </c>
      <c r="D4">
        <v>10</v>
      </c>
      <c r="E4">
        <v>1833</v>
      </c>
      <c r="F4">
        <v>59.78</v>
      </c>
      <c r="G4" s="7">
        <f t="shared" si="0"/>
        <v>9.8258272862214557</v>
      </c>
      <c r="H4">
        <v>31.85</v>
      </c>
      <c r="I4" s="7">
        <f t="shared" si="1"/>
        <v>2.8035266811217152</v>
      </c>
    </row>
    <row r="5" spans="1:9">
      <c r="A5" s="4" t="s">
        <v>31</v>
      </c>
      <c r="B5" t="s">
        <v>33</v>
      </c>
      <c r="C5" s="1">
        <v>973794</v>
      </c>
      <c r="D5">
        <v>10</v>
      </c>
      <c r="E5">
        <v>89</v>
      </c>
      <c r="F5">
        <v>-26.53</v>
      </c>
      <c r="G5" s="7">
        <f t="shared" si="0"/>
        <v>-5.9796187367575193</v>
      </c>
      <c r="H5">
        <v>-69.97</v>
      </c>
      <c r="I5" s="7">
        <f t="shared" si="1"/>
        <v>-11.334323249004807</v>
      </c>
    </row>
    <row r="6" spans="1:9">
      <c r="A6" s="4" t="s">
        <v>34</v>
      </c>
      <c r="B6" t="s">
        <v>35</v>
      </c>
      <c r="C6" s="1">
        <v>974759</v>
      </c>
      <c r="D6">
        <v>10</v>
      </c>
      <c r="E6">
        <v>1397</v>
      </c>
      <c r="F6">
        <v>151.02000000000001</v>
      </c>
      <c r="G6" s="7">
        <f t="shared" si="0"/>
        <v>20.210295587229197</v>
      </c>
      <c r="H6">
        <v>303.24</v>
      </c>
      <c r="I6" s="7">
        <f t="shared" si="1"/>
        <v>14.96254264868584</v>
      </c>
    </row>
    <row r="7" spans="1:9">
      <c r="A7" s="4" t="s">
        <v>36</v>
      </c>
      <c r="B7" t="s">
        <v>37</v>
      </c>
      <c r="C7" s="1">
        <v>974873</v>
      </c>
      <c r="D7">
        <v>10</v>
      </c>
      <c r="E7">
        <v>4515</v>
      </c>
      <c r="F7">
        <v>141.91999999999999</v>
      </c>
      <c r="G7" s="7">
        <f t="shared" si="0"/>
        <v>19.325800016756123</v>
      </c>
      <c r="H7">
        <v>202.73</v>
      </c>
      <c r="I7" s="7">
        <f t="shared" si="1"/>
        <v>11.713471075876548</v>
      </c>
    </row>
    <row r="8" spans="1:9">
      <c r="A8" s="4" t="s">
        <v>38</v>
      </c>
      <c r="B8" t="s">
        <v>39</v>
      </c>
      <c r="C8" s="1" t="s">
        <v>40</v>
      </c>
      <c r="D8">
        <v>10</v>
      </c>
      <c r="E8">
        <v>34</v>
      </c>
      <c r="F8">
        <v>-40.96</v>
      </c>
      <c r="G8" s="7">
        <f t="shared" si="0"/>
        <v>-10.00274365150039</v>
      </c>
      <c r="H8">
        <v>-40.96</v>
      </c>
      <c r="I8" s="7">
        <f t="shared" si="1"/>
        <v>-5.133116237277191</v>
      </c>
    </row>
    <row r="9" spans="1:9">
      <c r="G9" s="8">
        <f>$D$2/100*G2+$D$3/100*G3+$D$4/100*G4+$D$5/100*G5+$D$6/100*G6+$D$7/100*G7+$D$8/100*G8</f>
        <v>4.4457373480080502</v>
      </c>
      <c r="H9" s="5" t="s">
        <v>68</v>
      </c>
      <c r="I9" s="8">
        <f>$D$2/100*I2+$D$3/100*I3+$D$4/100*I4+$D$5/100*I5+$D$6/100*I6+$D$7/100*I7+$D$8/100*I8</f>
        <v>0.33145811465622832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</hyperlinks>
  <pageMargins left="0.7" right="0.7" top="0.78740157499999996" bottom="0.78740157499999996" header="0.3" footer="0.3"/>
  <pageSetup paperSize="9" orientation="portrait" r:id="rId8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2"/>
  <sheetViews>
    <sheetView workbookViewId="0">
      <selection activeCell="G2" sqref="G2:G8"/>
    </sheetView>
  </sheetViews>
  <sheetFormatPr baseColWidth="10" defaultRowHeight="15"/>
  <cols>
    <col min="1" max="1" width="54" bestFit="1" customWidth="1"/>
    <col min="2" max="2" width="13.28515625" bestFit="1" customWidth="1"/>
    <col min="3" max="3" width="10.140625" bestFit="1" customWidth="1"/>
    <col min="4" max="4" width="12.42578125" bestFit="1" customWidth="1"/>
    <col min="5" max="5" width="17.28515625" bestFit="1" customWidth="1"/>
    <col min="6" max="6" width="17" bestFit="1" customWidth="1"/>
    <col min="7" max="7" width="11.5703125" bestFit="1" customWidth="1"/>
    <col min="8" max="8" width="17" bestFit="1" customWidth="1"/>
    <col min="9" max="9" width="12.5703125" bestFit="1" customWidth="1"/>
  </cols>
  <sheetData>
    <row r="1" spans="1:9" ht="30">
      <c r="A1" s="2" t="s">
        <v>22</v>
      </c>
      <c r="B1" s="2" t="s">
        <v>23</v>
      </c>
      <c r="C1" s="2" t="s">
        <v>24</v>
      </c>
      <c r="D1" s="3" t="s">
        <v>65</v>
      </c>
      <c r="E1" s="3" t="s">
        <v>32</v>
      </c>
      <c r="F1" s="3" t="s">
        <v>64</v>
      </c>
      <c r="G1" s="3" t="s">
        <v>67</v>
      </c>
      <c r="H1" s="3" t="s">
        <v>26</v>
      </c>
      <c r="I1" s="3" t="s">
        <v>66</v>
      </c>
    </row>
    <row r="2" spans="1:9">
      <c r="A2" s="4" t="s">
        <v>42</v>
      </c>
      <c r="B2" t="s">
        <v>41</v>
      </c>
      <c r="C2" s="1" t="s">
        <v>43</v>
      </c>
      <c r="D2">
        <v>10</v>
      </c>
      <c r="E2">
        <v>5288</v>
      </c>
      <c r="F2">
        <v>94.88</v>
      </c>
      <c r="G2" s="7">
        <f t="shared" ref="G2:G11" si="0">((F2/100+1)^(1/5)-1)*100</f>
        <v>14.275585258279611</v>
      </c>
      <c r="H2">
        <v>111.16</v>
      </c>
      <c r="I2" s="7">
        <f t="shared" ref="I2:I11" si="1">((H2/100+1)^(1/10)-1)*100</f>
        <v>7.7608889463719688</v>
      </c>
    </row>
    <row r="3" spans="1:9">
      <c r="A3" s="4" t="s">
        <v>4</v>
      </c>
      <c r="B3" t="s">
        <v>5</v>
      </c>
      <c r="C3" s="1" t="s">
        <v>6</v>
      </c>
      <c r="D3">
        <v>10</v>
      </c>
      <c r="E3">
        <v>858</v>
      </c>
      <c r="F3" s="1">
        <v>19.399999999999999</v>
      </c>
      <c r="G3" s="7">
        <f t="shared" si="0"/>
        <v>3.6098071528046116</v>
      </c>
      <c r="H3">
        <v>15.35</v>
      </c>
      <c r="I3" s="7">
        <f t="shared" si="1"/>
        <v>1.4382527275163204</v>
      </c>
    </row>
    <row r="4" spans="1:9">
      <c r="A4" s="4" t="s">
        <v>44</v>
      </c>
      <c r="B4" t="s">
        <v>45</v>
      </c>
      <c r="C4" s="1">
        <v>979075</v>
      </c>
      <c r="D4">
        <v>10</v>
      </c>
      <c r="E4">
        <v>74</v>
      </c>
      <c r="F4">
        <v>-8.9</v>
      </c>
      <c r="G4" s="7">
        <f t="shared" si="0"/>
        <v>-1.8469780208641429</v>
      </c>
      <c r="H4">
        <v>5.07</v>
      </c>
      <c r="I4" s="7">
        <f t="shared" si="1"/>
        <v>0.49579108383879245</v>
      </c>
    </row>
    <row r="5" spans="1:9">
      <c r="A5" s="4" t="s">
        <v>46</v>
      </c>
      <c r="B5" t="s">
        <v>47</v>
      </c>
      <c r="C5" s="1">
        <v>541664</v>
      </c>
      <c r="D5">
        <v>10</v>
      </c>
      <c r="E5" s="1" t="s">
        <v>48</v>
      </c>
      <c r="F5">
        <v>46.45</v>
      </c>
      <c r="G5" s="7">
        <f t="shared" si="0"/>
        <v>7.9289309163326882</v>
      </c>
      <c r="H5">
        <v>12.15</v>
      </c>
      <c r="I5" s="7">
        <f t="shared" si="1"/>
        <v>1.1532702194305244</v>
      </c>
    </row>
    <row r="6" spans="1:9">
      <c r="A6" s="4" t="s">
        <v>49</v>
      </c>
      <c r="B6" t="s">
        <v>50</v>
      </c>
      <c r="C6" s="1">
        <v>532031</v>
      </c>
      <c r="D6">
        <v>20</v>
      </c>
      <c r="E6">
        <v>14</v>
      </c>
      <c r="F6">
        <v>17.68</v>
      </c>
      <c r="G6" s="7">
        <f t="shared" si="0"/>
        <v>3.3095647752837687</v>
      </c>
      <c r="H6">
        <v>-68.44</v>
      </c>
      <c r="I6" s="7">
        <f t="shared" si="1"/>
        <v>-10.892614862288374</v>
      </c>
    </row>
    <row r="7" spans="1:9">
      <c r="A7" s="4" t="s">
        <v>51</v>
      </c>
      <c r="B7" t="s">
        <v>52</v>
      </c>
      <c r="C7" s="1">
        <v>988087</v>
      </c>
      <c r="D7">
        <v>10</v>
      </c>
      <c r="E7">
        <v>310</v>
      </c>
      <c r="F7">
        <v>25.78</v>
      </c>
      <c r="G7" s="7">
        <f t="shared" si="0"/>
        <v>4.6941265719185221</v>
      </c>
      <c r="H7">
        <v>-20.399999999999999</v>
      </c>
      <c r="I7" s="7">
        <f t="shared" si="1"/>
        <v>-2.2557301512271533</v>
      </c>
    </row>
    <row r="8" spans="1:9">
      <c r="A8" s="4" t="s">
        <v>53</v>
      </c>
      <c r="B8" t="s">
        <v>54</v>
      </c>
      <c r="C8" s="1" t="s">
        <v>55</v>
      </c>
      <c r="D8">
        <v>5</v>
      </c>
      <c r="E8">
        <v>2891</v>
      </c>
      <c r="F8">
        <v>46.75</v>
      </c>
      <c r="G8" s="7">
        <f t="shared" si="0"/>
        <v>7.9731127954682401</v>
      </c>
      <c r="H8">
        <v>96.17</v>
      </c>
      <c r="I8" s="7">
        <f t="shared" si="1"/>
        <v>6.9703111863846035</v>
      </c>
    </row>
    <row r="9" spans="1:9">
      <c r="A9" s="4" t="s">
        <v>56</v>
      </c>
      <c r="B9" t="s">
        <v>57</v>
      </c>
      <c r="C9" s="1">
        <v>986932</v>
      </c>
      <c r="D9">
        <v>5</v>
      </c>
      <c r="E9">
        <v>9721</v>
      </c>
      <c r="F9">
        <v>118.92</v>
      </c>
      <c r="G9" s="7">
        <f t="shared" si="0"/>
        <v>16.965313150800366</v>
      </c>
      <c r="H9">
        <v>320.10000000000002</v>
      </c>
      <c r="I9" s="7">
        <f t="shared" si="1"/>
        <v>15.434404844361804</v>
      </c>
    </row>
    <row r="10" spans="1:9">
      <c r="A10" s="4" t="s">
        <v>58</v>
      </c>
      <c r="B10" t="s">
        <v>59</v>
      </c>
      <c r="C10" s="1" t="s">
        <v>60</v>
      </c>
      <c r="D10">
        <v>10</v>
      </c>
      <c r="E10">
        <v>1141</v>
      </c>
      <c r="F10">
        <v>23.54</v>
      </c>
      <c r="G10" s="7">
        <f t="shared" si="0"/>
        <v>4.3185446069561984</v>
      </c>
      <c r="H10">
        <v>17.98</v>
      </c>
      <c r="I10" s="7">
        <f t="shared" si="1"/>
        <v>1.667194450963061</v>
      </c>
    </row>
    <row r="11" spans="1:9">
      <c r="A11" s="4" t="s">
        <v>61</v>
      </c>
      <c r="B11" t="s">
        <v>62</v>
      </c>
      <c r="C11" s="1" t="s">
        <v>63</v>
      </c>
      <c r="D11">
        <v>10</v>
      </c>
      <c r="E11" s="1" t="s">
        <v>48</v>
      </c>
      <c r="F11" s="1">
        <v>15</v>
      </c>
      <c r="G11" s="7">
        <f t="shared" si="0"/>
        <v>2.8346722100213606</v>
      </c>
      <c r="H11">
        <v>-0.02</v>
      </c>
      <c r="I11" s="7">
        <f t="shared" si="1"/>
        <v>-2.0001800227986699E-3</v>
      </c>
    </row>
    <row r="12" spans="1:9">
      <c r="G12" s="8">
        <f>$D$2/100*G2+$D$3/100*G3+$D$4/100*G4+$D$5/100*G5+$D$6/100*G6+$D$7/100*G7+$D$8/100*G8+$D$9/100*G9+$D$10/100*G10+$D$11/100*G11</f>
        <v>5.4903031219150691</v>
      </c>
      <c r="H12" s="6" t="s">
        <v>68</v>
      </c>
      <c r="I12" s="8">
        <f>$D$2/100*I2+$D$3/100*I3+$D$4/100*I4+$D$5/100*I5+$D$6/100*I6+$D$7/100*I7+$D$8/100*I8+$D$9/100*I9+$D$10/100*I10+$D$11/100*I11</f>
        <v>-3.2520461233283005E-2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10" r:id="rId8"/>
    <hyperlink ref="A9" r:id="rId9"/>
    <hyperlink ref="A11" r:id="rId10"/>
  </hyperlinks>
  <pageMargins left="0.7" right="0.7" top="0.78740157499999996" bottom="0.78740157499999996" header="0.3" footer="0.3"/>
  <pageSetup paperSize="9"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Alte Neue Welt</vt:lpstr>
      <vt:lpstr>Asianisierung</vt:lpstr>
      <vt:lpstr>Global Trends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jogo</dc:creator>
  <cp:lastModifiedBy>jogo</cp:lastModifiedBy>
  <dcterms:created xsi:type="dcterms:W3CDTF">2010-01-25T19:55:48Z</dcterms:created>
  <dcterms:modified xsi:type="dcterms:W3CDTF">2010-01-27T22:38:23Z</dcterms:modified>
</cp:coreProperties>
</file>