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8915" windowHeight="847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D27" i="1"/>
  <c r="F27"/>
  <c r="H27"/>
  <c r="J27"/>
  <c r="D24"/>
  <c r="F24"/>
  <c r="H24"/>
  <c r="J24"/>
  <c r="J37"/>
  <c r="D35"/>
  <c r="F35"/>
  <c r="H35"/>
  <c r="J35"/>
  <c r="D34"/>
  <c r="F34"/>
  <c r="H34"/>
  <c r="J34"/>
  <c r="J33"/>
  <c r="D30"/>
  <c r="F30"/>
  <c r="H30"/>
  <c r="J30"/>
  <c r="D26"/>
  <c r="F26"/>
  <c r="H26"/>
  <c r="J26"/>
</calcChain>
</file>

<file path=xl/sharedStrings.xml><?xml version="1.0" encoding="utf-8"?>
<sst xmlns="http://schemas.openxmlformats.org/spreadsheetml/2006/main" count="85" uniqueCount="84">
  <si>
    <t>Parmalat</t>
  </si>
  <si>
    <t>3940.0</t>
  </si>
  <si>
    <t>EK-Entwicklung</t>
  </si>
  <si>
    <t>2051.7</t>
  </si>
  <si>
    <t>2685.3</t>
  </si>
  <si>
    <t>103.5</t>
  </si>
  <si>
    <t>250.5</t>
  </si>
  <si>
    <t>Total  revenues</t>
  </si>
  <si>
    <t>3894.8</t>
  </si>
  <si>
    <t>3669.5</t>
  </si>
  <si>
    <t>249.1</t>
  </si>
  <si>
    <t>231.0</t>
  </si>
  <si>
    <t>3992.1</t>
  </si>
  <si>
    <t>EBIT (mit misc income+exp)</t>
  </si>
  <si>
    <t>EBIT (ohne misc income+exp)</t>
  </si>
  <si>
    <t>666.8</t>
  </si>
  <si>
    <t>738.8</t>
  </si>
  <si>
    <t>767.9</t>
  </si>
  <si>
    <t>341.1</t>
  </si>
  <si>
    <t>Profit</t>
  </si>
  <si>
    <t>674.4</t>
  </si>
  <si>
    <t>195.4</t>
  </si>
  <si>
    <t>521.5</t>
  </si>
  <si>
    <t>675.7</t>
  </si>
  <si>
    <t>0.3948</t>
  </si>
  <si>
    <t>0.1140</t>
  </si>
  <si>
    <t>0.3005</t>
  </si>
  <si>
    <t>0.3958</t>
  </si>
  <si>
    <t>EPS (diluted)</t>
  </si>
  <si>
    <t>3256.8</t>
  </si>
  <si>
    <t>2841.1</t>
  </si>
  <si>
    <t>Bilanzsumme</t>
  </si>
  <si>
    <t>3997.2</t>
  </si>
  <si>
    <t>4570.9</t>
  </si>
  <si>
    <t>4369.8</t>
  </si>
  <si>
    <t>4593.9</t>
  </si>
  <si>
    <t xml:space="preserve">GKR </t>
  </si>
  <si>
    <t>EGT=EBT (ohne misc)</t>
  </si>
  <si>
    <t>EGT=EBT (mit misc)</t>
  </si>
  <si>
    <t>666.4</t>
  </si>
  <si>
    <t>250.1</t>
  </si>
  <si>
    <t>757.7</t>
  </si>
  <si>
    <t>122.4</t>
  </si>
  <si>
    <t>779.9</t>
  </si>
  <si>
    <t>261.1</t>
  </si>
  <si>
    <t>275.6</t>
  </si>
  <si>
    <t>165.5</t>
  </si>
  <si>
    <t>CF in % von BL</t>
  </si>
  <si>
    <t>WC</t>
  </si>
  <si>
    <t>KGV (organisch)</t>
  </si>
  <si>
    <t>KGV (misc)</t>
  </si>
  <si>
    <t>KU</t>
  </si>
  <si>
    <t>KBV</t>
  </si>
  <si>
    <t>419.9</t>
  </si>
  <si>
    <t>427.8</t>
  </si>
  <si>
    <t>420.5</t>
  </si>
  <si>
    <t>CF (Brutto-CF?)</t>
  </si>
  <si>
    <t>Debitorenlaufzeit</t>
  </si>
  <si>
    <t>Kreditorenlaufzeit</t>
  </si>
  <si>
    <t>DBU</t>
  </si>
  <si>
    <t>Buchwert (ohne goodwill)</t>
  </si>
  <si>
    <t>EKR</t>
  </si>
  <si>
    <t>operativer CF</t>
  </si>
  <si>
    <t>316.0</t>
  </si>
  <si>
    <t>258.8</t>
  </si>
  <si>
    <t>264.8</t>
  </si>
  <si>
    <t>172.9</t>
  </si>
  <si>
    <t>KCV</t>
  </si>
  <si>
    <t>9</t>
  </si>
  <si>
    <t>4643.6</t>
  </si>
  <si>
    <t>3381.0</t>
  </si>
  <si>
    <t>2010 (1/2)</t>
  </si>
  <si>
    <t>2048.9</t>
  </si>
  <si>
    <t>176.7</t>
  </si>
  <si>
    <t>116.2</t>
  </si>
  <si>
    <t>176.8</t>
  </si>
  <si>
    <t>116.3</t>
  </si>
  <si>
    <t>148.6</t>
  </si>
  <si>
    <t>0.0836</t>
  </si>
  <si>
    <t>+6.1%</t>
  </si>
  <si>
    <t>+1.1%</t>
  </si>
  <si>
    <t>+1.01%</t>
  </si>
  <si>
    <t>205.1</t>
  </si>
  <si>
    <t>143.7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</si>
</sst>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16" fontId="0" fillId="0" borderId="0" xfId="0" applyNumberFormat="1"/>
    <xf numFmtId="2" fontId="0" fillId="0" borderId="0" xfId="0" applyNumberFormat="1"/>
    <xf numFmtId="49" fontId="0" fillId="0" borderId="0" xfId="0" applyNumberFormat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10" fontId="1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workbookViewId="0">
      <selection activeCell="K32" sqref="K32"/>
    </sheetView>
  </sheetViews>
  <sheetFormatPr baseColWidth="10" defaultRowHeight="15"/>
  <cols>
    <col min="1" max="1" width="27.28515625" customWidth="1"/>
    <col min="2" max="2" width="4.140625" customWidth="1"/>
  </cols>
  <sheetData>
    <row r="1" spans="1:12" ht="21">
      <c r="D1" s="1" t="s">
        <v>0</v>
      </c>
    </row>
    <row r="4" spans="1:12">
      <c r="D4">
        <v>2006</v>
      </c>
      <c r="F4">
        <v>2007</v>
      </c>
      <c r="H4">
        <v>2008</v>
      </c>
      <c r="J4">
        <v>2009</v>
      </c>
      <c r="L4" t="s">
        <v>71</v>
      </c>
    </row>
    <row r="6" spans="1:12">
      <c r="A6" t="s">
        <v>7</v>
      </c>
      <c r="D6" t="s">
        <v>9</v>
      </c>
      <c r="F6" t="s">
        <v>8</v>
      </c>
      <c r="H6" t="s">
        <v>1</v>
      </c>
      <c r="J6" t="s">
        <v>12</v>
      </c>
      <c r="L6" t="s">
        <v>72</v>
      </c>
    </row>
    <row r="7" spans="1:12">
      <c r="F7" s="7" t="s">
        <v>79</v>
      </c>
      <c r="G7" s="8"/>
      <c r="H7" s="7" t="s">
        <v>81</v>
      </c>
      <c r="I7" s="8"/>
      <c r="J7" s="7" t="s">
        <v>81</v>
      </c>
      <c r="K7" s="8"/>
      <c r="L7" s="7" t="s">
        <v>80</v>
      </c>
    </row>
    <row r="8" spans="1:12">
      <c r="A8" t="s">
        <v>14</v>
      </c>
      <c r="D8" t="s">
        <v>11</v>
      </c>
      <c r="F8" t="s">
        <v>10</v>
      </c>
      <c r="H8" t="s">
        <v>5</v>
      </c>
      <c r="J8" t="s">
        <v>6</v>
      </c>
      <c r="L8" t="s">
        <v>74</v>
      </c>
    </row>
    <row r="9" spans="1:12">
      <c r="A9" t="s">
        <v>13</v>
      </c>
      <c r="D9" t="s">
        <v>18</v>
      </c>
      <c r="F9" t="s">
        <v>17</v>
      </c>
      <c r="H9" t="s">
        <v>16</v>
      </c>
      <c r="J9" t="s">
        <v>15</v>
      </c>
      <c r="L9" t="s">
        <v>73</v>
      </c>
    </row>
    <row r="11" spans="1:12">
      <c r="A11" s="2" t="s">
        <v>37</v>
      </c>
      <c r="B11" s="2"/>
      <c r="C11" s="2"/>
      <c r="D11" s="2" t="s">
        <v>46</v>
      </c>
      <c r="E11" s="2"/>
      <c r="F11" s="2" t="s">
        <v>44</v>
      </c>
      <c r="G11" s="6"/>
      <c r="H11" s="2" t="s">
        <v>42</v>
      </c>
      <c r="I11" s="2"/>
      <c r="J11" s="2" t="s">
        <v>40</v>
      </c>
      <c r="L11" s="2" t="s">
        <v>76</v>
      </c>
    </row>
    <row r="12" spans="1:12">
      <c r="A12" s="2"/>
      <c r="B12" s="2"/>
      <c r="C12" s="2"/>
      <c r="D12" s="2"/>
      <c r="E12" s="2"/>
      <c r="F12" s="2"/>
      <c r="G12" s="6"/>
      <c r="H12" s="2"/>
      <c r="I12" s="2"/>
      <c r="J12" s="2"/>
      <c r="L12" s="2"/>
    </row>
    <row r="13" spans="1:12">
      <c r="A13" t="s">
        <v>38</v>
      </c>
      <c r="D13" t="s">
        <v>45</v>
      </c>
      <c r="F13" t="s">
        <v>43</v>
      </c>
      <c r="H13" t="s">
        <v>41</v>
      </c>
      <c r="J13" t="s">
        <v>39</v>
      </c>
      <c r="L13" t="s">
        <v>75</v>
      </c>
    </row>
    <row r="14" spans="1:12">
      <c r="A14" t="s">
        <v>19</v>
      </c>
      <c r="D14" t="s">
        <v>21</v>
      </c>
      <c r="F14" t="s">
        <v>20</v>
      </c>
      <c r="H14" t="s">
        <v>23</v>
      </c>
      <c r="J14" t="s">
        <v>22</v>
      </c>
      <c r="L14" t="s">
        <v>77</v>
      </c>
    </row>
    <row r="16" spans="1:12">
      <c r="A16" t="s">
        <v>28</v>
      </c>
      <c r="D16" t="s">
        <v>25</v>
      </c>
      <c r="F16" t="s">
        <v>24</v>
      </c>
      <c r="H16" t="s">
        <v>27</v>
      </c>
      <c r="J16" t="s">
        <v>26</v>
      </c>
      <c r="L16" t="s">
        <v>78</v>
      </c>
    </row>
    <row r="20" spans="1:12">
      <c r="A20" s="2" t="s">
        <v>2</v>
      </c>
      <c r="D20" t="s">
        <v>3</v>
      </c>
      <c r="F20" t="s">
        <v>4</v>
      </c>
      <c r="H20" t="s">
        <v>30</v>
      </c>
      <c r="J20" t="s">
        <v>29</v>
      </c>
      <c r="L20" t="s">
        <v>70</v>
      </c>
    </row>
    <row r="21" spans="1:12">
      <c r="D21" s="9">
        <v>0.51329999999999998</v>
      </c>
      <c r="E21" s="2"/>
      <c r="F21" s="9">
        <v>0.58750000000000002</v>
      </c>
      <c r="G21" s="2"/>
      <c r="H21" s="9">
        <v>0.65039999999999998</v>
      </c>
      <c r="I21" s="2"/>
      <c r="J21" s="9">
        <v>0.70889999999999997</v>
      </c>
      <c r="K21" s="2"/>
      <c r="L21" s="9">
        <v>0.72799999999999998</v>
      </c>
    </row>
    <row r="23" spans="1:12">
      <c r="A23" t="s">
        <v>31</v>
      </c>
      <c r="D23" t="s">
        <v>32</v>
      </c>
      <c r="F23" t="s">
        <v>33</v>
      </c>
      <c r="H23" t="s">
        <v>34</v>
      </c>
      <c r="J23" t="s">
        <v>35</v>
      </c>
      <c r="L23" t="s">
        <v>69</v>
      </c>
    </row>
    <row r="24" spans="1:12">
      <c r="A24" t="s">
        <v>60</v>
      </c>
      <c r="D24">
        <f>2051.7-543.8-642.1-37.6</f>
        <v>828.19999999999982</v>
      </c>
      <c r="F24">
        <f>2685.3-539.9-612.1-25.7</f>
        <v>1507.6000000000001</v>
      </c>
      <c r="H24">
        <f>2841.1-425.1-518.2-24.9</f>
        <v>1872.8999999999999</v>
      </c>
      <c r="J24">
        <f>3256.8-24.5-452.8-561.3</f>
        <v>2218.1999999999998</v>
      </c>
    </row>
    <row r="26" spans="1:12">
      <c r="A26" t="s">
        <v>36</v>
      </c>
      <c r="D26" s="4">
        <f>(165.5+93.4)/((3997.2+4148.7)/2)*100</f>
        <v>6.3565720178249174</v>
      </c>
      <c r="E26" s="4"/>
      <c r="F26" s="4">
        <f>(261.1+56.4)/((4570.9+3997.2)/2)*100</f>
        <v>7.4112113537423712</v>
      </c>
      <c r="G26" s="4"/>
      <c r="H26" s="4">
        <f>(122.4+71.2)/((4369.8+4570.9)/2)*100</f>
        <v>4.3307570995559628</v>
      </c>
      <c r="I26" s="4"/>
      <c r="J26" s="4">
        <f>(250.1+66.9)/((4593.9+4369.8)/2)*100</f>
        <v>7.0729720985753639</v>
      </c>
    </row>
    <row r="27" spans="1:12">
      <c r="A27" t="s">
        <v>61</v>
      </c>
      <c r="D27" s="4">
        <f>165.5/2051.7*100</f>
        <v>8.0664814544036663</v>
      </c>
      <c r="E27" s="4"/>
      <c r="F27" s="4">
        <f>261.1/((2685.3+2051.7)/2)*100</f>
        <v>11.023854760396876</v>
      </c>
      <c r="G27" s="4"/>
      <c r="H27" s="4">
        <f>122.4/((2841.1+2685.3)/2)*100</f>
        <v>4.4296467863346853</v>
      </c>
      <c r="I27" s="4"/>
      <c r="J27" s="4">
        <f>250.1/((3256.8+2841.1)/2)*100</f>
        <v>8.2028239229898823</v>
      </c>
    </row>
    <row r="29" spans="1:12">
      <c r="A29" t="s">
        <v>56</v>
      </c>
      <c r="D29" s="4">
        <v>338</v>
      </c>
      <c r="E29" s="4"/>
      <c r="F29" s="4" t="s">
        <v>55</v>
      </c>
      <c r="G29" s="4"/>
      <c r="H29" s="4" t="s">
        <v>54</v>
      </c>
      <c r="I29" s="4"/>
      <c r="J29" s="4" t="s">
        <v>53</v>
      </c>
      <c r="L29" t="s">
        <v>82</v>
      </c>
    </row>
    <row r="30" spans="1:12">
      <c r="A30" t="s">
        <v>47</v>
      </c>
      <c r="D30" s="4">
        <f>338/3669.5*100</f>
        <v>9.2110641776808837</v>
      </c>
      <c r="E30" s="4"/>
      <c r="F30" s="4">
        <f>420.5/3894.8*100</f>
        <v>10.796446544110095</v>
      </c>
      <c r="G30" s="4"/>
      <c r="H30" s="4">
        <f>427.8/3940*100</f>
        <v>10.857868020304569</v>
      </c>
      <c r="I30" s="4"/>
      <c r="J30" s="4">
        <f>419.9/3992.1*100</f>
        <v>10.518273590340923</v>
      </c>
    </row>
    <row r="31" spans="1:12">
      <c r="A31" t="s">
        <v>62</v>
      </c>
      <c r="D31" s="4" t="s">
        <v>66</v>
      </c>
      <c r="E31" s="4"/>
      <c r="F31" s="4" t="s">
        <v>65</v>
      </c>
      <c r="G31" s="4"/>
      <c r="H31" s="4" t="s">
        <v>64</v>
      </c>
      <c r="I31" s="4"/>
      <c r="J31" s="4" t="s">
        <v>63</v>
      </c>
      <c r="L31" t="s">
        <v>83</v>
      </c>
    </row>
    <row r="32" spans="1:12">
      <c r="D32" s="4"/>
      <c r="E32" s="4"/>
      <c r="F32" s="4"/>
      <c r="G32" s="4"/>
      <c r="H32" s="4"/>
      <c r="I32" s="4"/>
      <c r="J32" s="4"/>
    </row>
    <row r="33" spans="1:12">
      <c r="A33" t="s">
        <v>48</v>
      </c>
      <c r="D33" s="4"/>
      <c r="E33" s="4"/>
      <c r="F33" s="4"/>
      <c r="G33" s="4"/>
      <c r="H33" s="4"/>
      <c r="I33" s="4"/>
      <c r="J33" s="4">
        <f>2692.8/765.3*100</f>
        <v>351.86201489611921</v>
      </c>
    </row>
    <row r="34" spans="1:12">
      <c r="A34" t="s">
        <v>57</v>
      </c>
      <c r="D34" s="4">
        <f>530/3881.4*360</f>
        <v>49.157520482300207</v>
      </c>
      <c r="E34" s="4"/>
      <c r="F34" s="4">
        <f>522.4/3894.8*360</f>
        <v>48.285919687788841</v>
      </c>
      <c r="G34" s="4"/>
      <c r="H34" s="4">
        <f>465.5/3940*360</f>
        <v>42.532994923857871</v>
      </c>
      <c r="I34" s="4"/>
      <c r="J34" s="4">
        <f>459.8/3992.1*360</f>
        <v>41.463891185090553</v>
      </c>
    </row>
    <row r="35" spans="1:12">
      <c r="A35" t="s">
        <v>58</v>
      </c>
      <c r="D35" s="4">
        <f>521*360/2220.3</f>
        <v>84.475070936359941</v>
      </c>
      <c r="E35" s="4"/>
      <c r="F35" s="4">
        <f>532.7*360/2343</f>
        <v>81.848911651728571</v>
      </c>
      <c r="G35" s="4"/>
      <c r="H35" s="4">
        <f>469.9*360/2422.1</f>
        <v>69.841872755047277</v>
      </c>
      <c r="I35" s="4"/>
      <c r="J35" s="4">
        <f>492.9/2381.8*360</f>
        <v>74.499958014946671</v>
      </c>
    </row>
    <row r="36" spans="1:12">
      <c r="D36" s="4"/>
      <c r="E36" s="4"/>
      <c r="F36" s="4"/>
      <c r="G36" s="4"/>
      <c r="H36" s="4"/>
      <c r="I36" s="4"/>
      <c r="J36" s="4"/>
    </row>
    <row r="37" spans="1:12">
      <c r="A37" t="s">
        <v>59</v>
      </c>
      <c r="D37" s="4"/>
      <c r="E37" s="4"/>
      <c r="F37" s="4"/>
      <c r="G37" s="4"/>
      <c r="H37" s="4"/>
      <c r="I37" s="4"/>
      <c r="J37" s="4">
        <f>(3992.1-2381)*100/3992.1</f>
        <v>40.357205480824632</v>
      </c>
    </row>
    <row r="39" spans="1:12">
      <c r="A39" t="s">
        <v>67</v>
      </c>
      <c r="D39">
        <v>25</v>
      </c>
      <c r="F39">
        <v>17</v>
      </c>
      <c r="H39">
        <v>13</v>
      </c>
      <c r="J39" s="5" t="s">
        <v>68</v>
      </c>
      <c r="L39">
        <v>10</v>
      </c>
    </row>
    <row r="40" spans="1:12">
      <c r="A40" t="s">
        <v>49</v>
      </c>
      <c r="D40">
        <v>30</v>
      </c>
      <c r="F40">
        <v>22</v>
      </c>
      <c r="H40">
        <v>30</v>
      </c>
      <c r="J40">
        <v>16</v>
      </c>
      <c r="L40">
        <v>16</v>
      </c>
    </row>
    <row r="41" spans="1:12">
      <c r="A41" t="s">
        <v>50</v>
      </c>
      <c r="D41">
        <v>21</v>
      </c>
      <c r="F41">
        <v>6.5</v>
      </c>
      <c r="H41">
        <v>4</v>
      </c>
      <c r="J41">
        <v>5</v>
      </c>
    </row>
    <row r="42" spans="1:12">
      <c r="A42" t="s">
        <v>51</v>
      </c>
      <c r="D42">
        <v>1.1599999999999999</v>
      </c>
      <c r="F42">
        <v>1.1399999999999999</v>
      </c>
      <c r="H42">
        <v>0.7</v>
      </c>
      <c r="J42">
        <v>0.7</v>
      </c>
      <c r="L42">
        <v>0.75</v>
      </c>
    </row>
    <row r="43" spans="1:12">
      <c r="A43" t="s">
        <v>52</v>
      </c>
      <c r="J43">
        <v>0.83</v>
      </c>
    </row>
    <row r="45" spans="1:12">
      <c r="J45" s="3"/>
    </row>
    <row r="46" spans="1:12">
      <c r="J46" s="3"/>
    </row>
    <row r="47" spans="1:12">
      <c r="J47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FSC</dc:creator>
  <cp:lastModifiedBy>FSC</cp:lastModifiedBy>
  <dcterms:created xsi:type="dcterms:W3CDTF">2010-08-03T17:53:30Z</dcterms:created>
  <dcterms:modified xsi:type="dcterms:W3CDTF">2010-08-06T12:26:21Z</dcterms:modified>
</cp:coreProperties>
</file>