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18780" windowHeight="8580"/>
  </bookViews>
  <sheets>
    <sheet name="BIP 2010 10" sheetId="4" r:id="rId1"/>
    <sheet name="Andere" sheetId="1" r:id="rId2"/>
    <sheet name="MSCI" sheetId="5" r:id="rId3"/>
    <sheet name="Tabelle2" sheetId="2" r:id="rId4"/>
    <sheet name="Tabelle3" sheetId="3" r:id="rId5"/>
  </sheets>
  <externalReferences>
    <externalReference r:id="rId6"/>
  </externalReferences>
  <definedNames>
    <definedName name="_xlnm._FilterDatabase" localSheetId="0" hidden="1">'BIP 2010 10'!$A$1:$P$186</definedName>
    <definedName name="Eigenbeitrag">[1]Riester!$C$12</definedName>
    <definedName name="Einkommen">[1]Riester!$C$6</definedName>
    <definedName name="ZVE">#REF!</definedName>
  </definedNames>
  <calcPr calcId="144525"/>
</workbook>
</file>

<file path=xl/calcChain.xml><?xml version="1.0" encoding="utf-8"?>
<calcChain xmlns="http://schemas.openxmlformats.org/spreadsheetml/2006/main">
  <c r="S194" i="4" l="1"/>
  <c r="T194" i="4" s="1"/>
  <c r="T192" i="4"/>
  <c r="T191" i="4"/>
  <c r="T190" i="4"/>
  <c r="T189" i="4"/>
  <c r="T188" i="4"/>
  <c r="T187" i="4"/>
  <c r="T186" i="4"/>
  <c r="T185" i="4"/>
  <c r="H185" i="4"/>
  <c r="P185" i="4" s="1"/>
  <c r="T184" i="4"/>
  <c r="T183" i="4"/>
  <c r="P183" i="4"/>
  <c r="T182" i="4"/>
  <c r="P182" i="4"/>
  <c r="T181" i="4"/>
  <c r="P181" i="4"/>
  <c r="T180" i="4"/>
  <c r="P180" i="4"/>
  <c r="T179" i="4"/>
  <c r="P179" i="4"/>
  <c r="T178" i="4"/>
  <c r="P178" i="4"/>
  <c r="T177" i="4"/>
  <c r="P177" i="4"/>
  <c r="T176" i="4"/>
  <c r="P176" i="4"/>
  <c r="T175" i="4"/>
  <c r="P175" i="4"/>
  <c r="T174" i="4"/>
  <c r="P174" i="4"/>
  <c r="T173" i="4"/>
  <c r="P173" i="4"/>
  <c r="T172" i="4"/>
  <c r="P172" i="4"/>
  <c r="T171" i="4"/>
  <c r="P171" i="4"/>
  <c r="T170" i="4"/>
  <c r="P170" i="4"/>
  <c r="T169" i="4"/>
  <c r="P169" i="4"/>
  <c r="T168" i="4"/>
  <c r="P168" i="4"/>
  <c r="T167" i="4"/>
  <c r="P167" i="4"/>
  <c r="T166" i="4"/>
  <c r="P166" i="4"/>
  <c r="T165" i="4"/>
  <c r="P165" i="4"/>
  <c r="T164" i="4"/>
  <c r="P164" i="4"/>
  <c r="T163" i="4"/>
  <c r="P163" i="4"/>
  <c r="T162" i="4"/>
  <c r="P162" i="4"/>
  <c r="T161" i="4"/>
  <c r="P161" i="4"/>
  <c r="T160" i="4"/>
  <c r="P160" i="4"/>
  <c r="T159" i="4"/>
  <c r="P159" i="4"/>
  <c r="T158" i="4"/>
  <c r="P158" i="4"/>
  <c r="T157" i="4"/>
  <c r="P157" i="4"/>
  <c r="T156" i="4"/>
  <c r="P156" i="4"/>
  <c r="T155" i="4"/>
  <c r="P155" i="4"/>
  <c r="T154" i="4"/>
  <c r="P154" i="4"/>
  <c r="T153" i="4"/>
  <c r="P153" i="4"/>
  <c r="T152" i="4"/>
  <c r="P152" i="4"/>
  <c r="T151" i="4"/>
  <c r="P151" i="4"/>
  <c r="T150" i="4"/>
  <c r="P150" i="4"/>
  <c r="T149" i="4"/>
  <c r="P149" i="4"/>
  <c r="T148" i="4"/>
  <c r="P148" i="4"/>
  <c r="T147" i="4"/>
  <c r="P147" i="4"/>
  <c r="T146" i="4"/>
  <c r="P146" i="4"/>
  <c r="T145" i="4"/>
  <c r="P145" i="4"/>
  <c r="T144" i="4"/>
  <c r="P144" i="4"/>
  <c r="T143" i="4"/>
  <c r="P143" i="4"/>
  <c r="T142" i="4"/>
  <c r="P142" i="4"/>
  <c r="T141" i="4"/>
  <c r="P141" i="4"/>
  <c r="T140" i="4"/>
  <c r="P140" i="4"/>
  <c r="T139" i="4"/>
  <c r="P139" i="4"/>
  <c r="T138" i="4"/>
  <c r="P138" i="4"/>
  <c r="T137" i="4"/>
  <c r="P137" i="4"/>
  <c r="T136" i="4"/>
  <c r="P136" i="4"/>
  <c r="T135" i="4"/>
  <c r="P135" i="4"/>
  <c r="T134" i="4"/>
  <c r="P134" i="4"/>
  <c r="T133" i="4"/>
  <c r="P133" i="4"/>
  <c r="T132" i="4"/>
  <c r="P132" i="4"/>
  <c r="T131" i="4"/>
  <c r="P131" i="4"/>
  <c r="T130" i="4"/>
  <c r="P130" i="4"/>
  <c r="T129" i="4"/>
  <c r="P129" i="4"/>
  <c r="T128" i="4"/>
  <c r="P128" i="4"/>
  <c r="T127" i="4"/>
  <c r="P127" i="4"/>
  <c r="T126" i="4"/>
  <c r="P126" i="4"/>
  <c r="T125" i="4"/>
  <c r="P125" i="4"/>
  <c r="T124" i="4"/>
  <c r="P124" i="4"/>
  <c r="T123" i="4"/>
  <c r="P123" i="4"/>
  <c r="T122" i="4"/>
  <c r="P122" i="4"/>
  <c r="T121" i="4"/>
  <c r="P121" i="4"/>
  <c r="T120" i="4"/>
  <c r="P120" i="4"/>
  <c r="T119" i="4"/>
  <c r="P119" i="4"/>
  <c r="T118" i="4"/>
  <c r="P118" i="4"/>
  <c r="T117" i="4"/>
  <c r="P117" i="4"/>
  <c r="T116" i="4"/>
  <c r="P116" i="4"/>
  <c r="T115" i="4"/>
  <c r="P115" i="4"/>
  <c r="T114" i="4"/>
  <c r="P114" i="4"/>
  <c r="T113" i="4"/>
  <c r="P113" i="4"/>
  <c r="T112" i="4"/>
  <c r="P112" i="4"/>
  <c r="T111" i="4"/>
  <c r="P111" i="4"/>
  <c r="T110" i="4"/>
  <c r="P110" i="4"/>
  <c r="T109" i="4"/>
  <c r="P109" i="4"/>
  <c r="T108" i="4"/>
  <c r="P108" i="4"/>
  <c r="T107" i="4"/>
  <c r="P107" i="4"/>
  <c r="T106" i="4"/>
  <c r="P106" i="4"/>
  <c r="T105" i="4"/>
  <c r="P105" i="4"/>
  <c r="T104" i="4"/>
  <c r="P104" i="4"/>
  <c r="T103" i="4"/>
  <c r="P103" i="4"/>
  <c r="T102" i="4"/>
  <c r="P102" i="4"/>
  <c r="T101" i="4"/>
  <c r="P101" i="4"/>
  <c r="T100" i="4"/>
  <c r="P100" i="4"/>
  <c r="T99" i="4"/>
  <c r="P99" i="4"/>
  <c r="T98" i="4"/>
  <c r="P98" i="4"/>
  <c r="T97" i="4"/>
  <c r="P97" i="4"/>
  <c r="T96" i="4"/>
  <c r="P96" i="4"/>
  <c r="T95" i="4"/>
  <c r="P95" i="4"/>
  <c r="T94" i="4"/>
  <c r="P94" i="4"/>
  <c r="T93" i="4"/>
  <c r="P93" i="4"/>
  <c r="T92" i="4"/>
  <c r="P92" i="4"/>
  <c r="T91" i="4"/>
  <c r="P91" i="4"/>
  <c r="T90" i="4"/>
  <c r="P90" i="4"/>
  <c r="T89" i="4"/>
  <c r="P89" i="4"/>
  <c r="T88" i="4"/>
  <c r="P88" i="4"/>
  <c r="T87" i="4"/>
  <c r="P87" i="4"/>
  <c r="T86" i="4"/>
  <c r="P86" i="4"/>
  <c r="T85" i="4"/>
  <c r="P85" i="4"/>
  <c r="T84" i="4"/>
  <c r="P84" i="4"/>
  <c r="T83" i="4"/>
  <c r="P83" i="4"/>
  <c r="P82" i="4"/>
  <c r="P81" i="4"/>
  <c r="P80" i="4"/>
  <c r="S79" i="4"/>
  <c r="P79" i="4"/>
  <c r="S78" i="4"/>
  <c r="P78" i="4"/>
  <c r="S77" i="4"/>
  <c r="P77" i="4"/>
  <c r="S76" i="4"/>
  <c r="P76" i="4"/>
  <c r="S75" i="4"/>
  <c r="P75" i="4"/>
  <c r="S74" i="4"/>
  <c r="P74" i="4"/>
  <c r="S73" i="4"/>
  <c r="P73" i="4"/>
  <c r="S72" i="4"/>
  <c r="P72" i="4"/>
  <c r="S71" i="4"/>
  <c r="P71" i="4"/>
  <c r="S70" i="4"/>
  <c r="P70" i="4"/>
  <c r="S69" i="4"/>
  <c r="P69" i="4"/>
  <c r="S68" i="4"/>
  <c r="P68" i="4"/>
  <c r="S67" i="4"/>
  <c r="P67" i="4"/>
  <c r="S66" i="4"/>
  <c r="P66" i="4"/>
  <c r="S65" i="4"/>
  <c r="P65" i="4"/>
  <c r="S64" i="4"/>
  <c r="P64" i="4"/>
  <c r="S63" i="4"/>
  <c r="P63" i="4"/>
  <c r="S62" i="4"/>
  <c r="P62" i="4"/>
  <c r="S61" i="4"/>
  <c r="P61" i="4"/>
  <c r="S60" i="4"/>
  <c r="P60" i="4"/>
  <c r="S59" i="4"/>
  <c r="P59" i="4"/>
  <c r="S58" i="4"/>
  <c r="P58" i="4"/>
  <c r="S57" i="4"/>
  <c r="P57" i="4"/>
  <c r="S56" i="4"/>
  <c r="P56" i="4"/>
  <c r="S55" i="4"/>
  <c r="P55" i="4"/>
  <c r="S54" i="4"/>
  <c r="P54" i="4"/>
  <c r="S53" i="4"/>
  <c r="P53" i="4"/>
  <c r="S52" i="4"/>
  <c r="P52" i="4"/>
  <c r="S51" i="4"/>
  <c r="P51" i="4"/>
  <c r="S50" i="4"/>
  <c r="S80" i="4" s="1"/>
  <c r="T80" i="4" s="1"/>
  <c r="P50" i="4"/>
  <c r="P49" i="4"/>
  <c r="P48" i="4"/>
  <c r="P47" i="4"/>
  <c r="S46" i="4"/>
  <c r="P46" i="4"/>
  <c r="S45" i="4"/>
  <c r="P45" i="4"/>
  <c r="X44" i="4"/>
  <c r="S44" i="4"/>
  <c r="P44" i="4"/>
  <c r="X43" i="4"/>
  <c r="X45" i="4" s="1"/>
  <c r="Y45" i="4" s="1"/>
  <c r="S43" i="4"/>
  <c r="P43" i="4"/>
  <c r="S42" i="4"/>
  <c r="S47" i="4" s="1"/>
  <c r="T47" i="4" s="1"/>
  <c r="P42" i="4"/>
  <c r="P41" i="4"/>
  <c r="P40" i="4"/>
  <c r="X39" i="4"/>
  <c r="P39" i="4"/>
  <c r="X38" i="4"/>
  <c r="P38" i="4"/>
  <c r="X37" i="4"/>
  <c r="P37" i="4"/>
  <c r="X36" i="4"/>
  <c r="P36" i="4"/>
  <c r="X35" i="4"/>
  <c r="S35" i="4"/>
  <c r="P35" i="4"/>
  <c r="X34" i="4"/>
  <c r="S34" i="4"/>
  <c r="P34" i="4"/>
  <c r="X33" i="4"/>
  <c r="S33" i="4"/>
  <c r="P33" i="4"/>
  <c r="X32" i="4"/>
  <c r="S32" i="4"/>
  <c r="P32" i="4"/>
  <c r="X31" i="4"/>
  <c r="S31" i="4"/>
  <c r="P31" i="4"/>
  <c r="X30" i="4"/>
  <c r="S30" i="4"/>
  <c r="P30" i="4"/>
  <c r="X29" i="4"/>
  <c r="S29" i="4"/>
  <c r="P29" i="4"/>
  <c r="X28" i="4"/>
  <c r="S28" i="4"/>
  <c r="P28" i="4"/>
  <c r="X27" i="4"/>
  <c r="Y27" i="4" s="1"/>
  <c r="S27" i="4"/>
  <c r="T27" i="4" s="1"/>
  <c r="P27" i="4"/>
  <c r="X26" i="4"/>
  <c r="Y26" i="4" s="1"/>
  <c r="S26" i="4"/>
  <c r="T26" i="4" s="1"/>
  <c r="P26" i="4"/>
  <c r="X25" i="4"/>
  <c r="Y25" i="4" s="1"/>
  <c r="S25" i="4"/>
  <c r="T25" i="4" s="1"/>
  <c r="P25" i="4"/>
  <c r="X24" i="4"/>
  <c r="Y24" i="4" s="1"/>
  <c r="S24" i="4"/>
  <c r="T24" i="4" s="1"/>
  <c r="P24" i="4"/>
  <c r="X23" i="4"/>
  <c r="Y23" i="4" s="1"/>
  <c r="S23" i="4"/>
  <c r="T23" i="4" s="1"/>
  <c r="P23" i="4"/>
  <c r="X22" i="4"/>
  <c r="Y22" i="4" s="1"/>
  <c r="S22" i="4"/>
  <c r="T22" i="4" s="1"/>
  <c r="P22" i="4"/>
  <c r="X21" i="4"/>
  <c r="Y21" i="4" s="1"/>
  <c r="S21" i="4"/>
  <c r="T21" i="4" s="1"/>
  <c r="P21" i="4"/>
  <c r="X20" i="4"/>
  <c r="Y20" i="4" s="1"/>
  <c r="S20" i="4"/>
  <c r="T20" i="4" s="1"/>
  <c r="P20" i="4"/>
  <c r="X19" i="4"/>
  <c r="X40" i="4" s="1"/>
  <c r="Y40" i="4" s="1"/>
  <c r="S19" i="4"/>
  <c r="S36" i="4" s="1"/>
  <c r="T36" i="4" s="1"/>
  <c r="P19" i="4"/>
  <c r="P18" i="4"/>
  <c r="P17" i="4"/>
  <c r="P16" i="4"/>
  <c r="T15" i="4"/>
  <c r="P15" i="4"/>
  <c r="T14" i="4"/>
  <c r="P14" i="4"/>
  <c r="T13" i="4"/>
  <c r="P13" i="4"/>
  <c r="T12" i="4"/>
  <c r="P12" i="4"/>
  <c r="T11" i="4"/>
  <c r="P11" i="4"/>
  <c r="T10" i="4"/>
  <c r="P10" i="4"/>
  <c r="T9" i="4"/>
  <c r="P9" i="4"/>
  <c r="AC8" i="4"/>
  <c r="T8" i="4"/>
  <c r="P8" i="4"/>
  <c r="AC7" i="4"/>
  <c r="T7" i="4"/>
  <c r="P7" i="4"/>
  <c r="AC6" i="4"/>
  <c r="T6" i="4"/>
  <c r="P6" i="4"/>
  <c r="AC5" i="4"/>
  <c r="T5" i="4"/>
  <c r="P5" i="4"/>
  <c r="AC4" i="4"/>
  <c r="AA4" i="4"/>
  <c r="AA16" i="4" s="1"/>
  <c r="Z4" i="4"/>
  <c r="T4" i="4"/>
  <c r="P4" i="4"/>
  <c r="AC3" i="4"/>
  <c r="T3" i="4"/>
  <c r="P3" i="4"/>
  <c r="AC2" i="4"/>
  <c r="AC16" i="4" s="1"/>
  <c r="T2" i="4"/>
  <c r="T16" i="4" s="1"/>
  <c r="P2" i="4"/>
  <c r="Q20" i="4" l="1"/>
  <c r="Q11" i="4"/>
  <c r="Q6" i="4"/>
  <c r="U16" i="4"/>
  <c r="Z15" i="4"/>
  <c r="Z14" i="4"/>
  <c r="Z13" i="4"/>
  <c r="Z12" i="4"/>
  <c r="Z11" i="4"/>
  <c r="Z10" i="4"/>
  <c r="Z9" i="4"/>
  <c r="U2" i="4"/>
  <c r="W2" i="4"/>
  <c r="AD16" i="4"/>
  <c r="AD2" i="4"/>
  <c r="W3" i="4"/>
  <c r="AD3" i="4"/>
  <c r="U4" i="4"/>
  <c r="Z16" i="4"/>
  <c r="AD4" i="4"/>
  <c r="U5" i="4"/>
  <c r="AD5" i="4"/>
  <c r="U6" i="4"/>
  <c r="AD6" i="4"/>
  <c r="U7" i="4"/>
  <c r="AD7" i="4"/>
  <c r="W8" i="4"/>
  <c r="AD8" i="4"/>
  <c r="U9" i="4"/>
  <c r="U10" i="4"/>
  <c r="U11" i="4"/>
  <c r="U12" i="4"/>
  <c r="U13" i="4"/>
  <c r="U14" i="4"/>
  <c r="U15" i="4"/>
  <c r="U3" i="4"/>
  <c r="V3" i="4" s="1"/>
  <c r="U8" i="4"/>
  <c r="V8" i="4" s="1"/>
  <c r="T39" i="4"/>
  <c r="T19" i="4"/>
  <c r="Y19" i="4"/>
  <c r="T28" i="4"/>
  <c r="T38" i="4" s="1"/>
  <c r="Y28" i="4"/>
  <c r="T29" i="4"/>
  <c r="Y29" i="4"/>
  <c r="T30" i="4"/>
  <c r="Y30" i="4"/>
  <c r="T31" i="4"/>
  <c r="Y31" i="4"/>
  <c r="T32" i="4"/>
  <c r="Y32" i="4"/>
  <c r="T33" i="4"/>
  <c r="Y33" i="4"/>
  <c r="T34" i="4"/>
  <c r="Y34" i="4"/>
  <c r="T35" i="4"/>
  <c r="Y35" i="4"/>
  <c r="Y36" i="4"/>
  <c r="Y37" i="4"/>
  <c r="Y38" i="4"/>
  <c r="Y39" i="4"/>
  <c r="T43" i="4"/>
  <c r="T44" i="4"/>
  <c r="Y44" i="4"/>
  <c r="T45" i="4"/>
  <c r="T46" i="4"/>
  <c r="T51" i="4"/>
  <c r="T52" i="4"/>
  <c r="T53" i="4"/>
  <c r="T54" i="4"/>
  <c r="T55" i="4"/>
  <c r="T56" i="4"/>
  <c r="T57" i="4"/>
  <c r="T58" i="4"/>
  <c r="T59" i="4"/>
  <c r="T60" i="4"/>
  <c r="T61" i="4"/>
  <c r="T62" i="4"/>
  <c r="T63" i="4"/>
  <c r="T64" i="4"/>
  <c r="T65" i="4"/>
  <c r="T66" i="4"/>
  <c r="T67" i="4"/>
  <c r="T68" i="4"/>
  <c r="T69" i="4"/>
  <c r="T70" i="4"/>
  <c r="T71" i="4"/>
  <c r="T72" i="4"/>
  <c r="T73" i="4"/>
  <c r="T74" i="4"/>
  <c r="T75" i="4"/>
  <c r="T76" i="4"/>
  <c r="T77" i="4"/>
  <c r="T78" i="4"/>
  <c r="T79" i="4"/>
  <c r="T42" i="4"/>
  <c r="Y43" i="4"/>
  <c r="T50" i="4"/>
  <c r="T37" i="4" l="1"/>
  <c r="V7" i="4"/>
  <c r="V6" i="4"/>
  <c r="V5" i="4"/>
  <c r="W16" i="4"/>
  <c r="V2" i="4"/>
  <c r="V4" i="4" l="1"/>
  <c r="X6" i="4"/>
  <c r="X7" i="4"/>
  <c r="X5" i="4" l="1"/>
  <c r="X4" i="4" s="1"/>
  <c r="X16" i="4" s="1"/>
  <c r="V16" i="4"/>
</calcChain>
</file>

<file path=xl/comments1.xml><?xml version="1.0" encoding="utf-8"?>
<comments xmlns="http://schemas.openxmlformats.org/spreadsheetml/2006/main">
  <authors>
    <author>nobby</author>
    <author>R938604</author>
    <author>Service, SrvAdminWks</author>
  </authors>
  <commentList>
    <comment ref="Z1" authorId="0">
      <text>
        <r>
          <rPr>
            <sz val="8"/>
            <color indexed="81"/>
            <rFont val="Tahoma"/>
            <family val="2"/>
          </rPr>
          <t>http://www.mscibarra.com/resources/pdfs/MSCI_Barra_2009yearbook.pdf</t>
        </r>
      </text>
    </comment>
    <comment ref="AA1" authorId="1">
      <text>
        <r>
          <rPr>
            <sz val="8"/>
            <color indexed="81"/>
            <rFont val="Tahoma"/>
            <family val="2"/>
          </rPr>
          <t>MSCI ACWI IMI captures up to 99% of the developed
and emerging investable market universe, covering over
8,000 securities in 45 countries across size (Large + Mid
+ Small Cap) and style segments.</t>
        </r>
      </text>
    </comment>
    <comment ref="Z8" authorId="2">
      <text>
        <r>
          <rPr>
            <sz val="8"/>
            <color indexed="81"/>
            <rFont val="Tahoma"/>
            <family val="2"/>
          </rPr>
          <t>Japan 8,4% = 62%
Pazifik ex Japan = 5,1% = 38 %
Pazifik = 13,5% = 100%</t>
        </r>
      </text>
    </comment>
    <comment ref="R9" authorId="2">
      <text>
        <r>
          <rPr>
            <sz val="8"/>
            <color indexed="81"/>
            <rFont val="Tahoma"/>
            <family val="2"/>
          </rPr>
          <t xml:space="preserve">1. The MSCI Saudi Arabia Index is currently not included in the MSCI Frontier Markets Index but is part of the MSCI Gulf Cooperation Council (GCC) Countries Index.
2. The MSCI Bosnia Herzegovina Index, the MSCI Botswana Index, the MSCI Ghana Index, and the MSCI Jamaica Index are currently stand-alone country indices and are not included in the MSCI Frontier Markets Index. The addition of these country indices to the MSCI Frontier Markets Index is under consideration
</t>
        </r>
      </text>
    </comment>
  </commentList>
</comments>
</file>

<file path=xl/sharedStrings.xml><?xml version="1.0" encoding="utf-8"?>
<sst xmlns="http://schemas.openxmlformats.org/spreadsheetml/2006/main" count="1386" uniqueCount="256">
  <si>
    <t>Andere</t>
  </si>
  <si>
    <t>Saudi Arabia</t>
  </si>
  <si>
    <t>Islamic Republic of Iran</t>
  </si>
  <si>
    <t>Venezuela</t>
  </si>
  <si>
    <t>Algeria</t>
  </si>
  <si>
    <t>Slovak Republic</t>
  </si>
  <si>
    <t>Angola</t>
  </si>
  <si>
    <t>Iraq</t>
  </si>
  <si>
    <t>Libya</t>
  </si>
  <si>
    <t>Sudan</t>
  </si>
  <si>
    <t>Ecuador</t>
  </si>
  <si>
    <t>Syrian Arab Republic</t>
  </si>
  <si>
    <t>Belarus</t>
  </si>
  <si>
    <t>Luxembourg</t>
  </si>
  <si>
    <t>Azerbaijan</t>
  </si>
  <si>
    <t>Dominican Republic</t>
  </si>
  <si>
    <t>Guatemala</t>
  </si>
  <si>
    <t>Uruguay</t>
  </si>
  <si>
    <t>Uzbekistan</t>
  </si>
  <si>
    <t>Myanmar</t>
  </si>
  <si>
    <t>Costa Rica</t>
  </si>
  <si>
    <t>Ethiopia</t>
  </si>
  <si>
    <t>Republic of Yemen</t>
  </si>
  <si>
    <t>Panama</t>
  </si>
  <si>
    <t>Latvia</t>
  </si>
  <si>
    <t>Cyprus</t>
  </si>
  <si>
    <t>Tanzania</t>
  </si>
  <si>
    <t>Côte d'Ivoire</t>
  </si>
  <si>
    <t>Cameroon</t>
  </si>
  <si>
    <t>El Salvador</t>
  </si>
  <si>
    <t>Bolivia</t>
  </si>
  <si>
    <t>Ghana</t>
  </si>
  <si>
    <t>Paraguay</t>
  </si>
  <si>
    <t>Uganda</t>
  </si>
  <si>
    <t>Islamic Republic of Afghanistan</t>
  </si>
  <si>
    <t>Bosnia and Herzegovina</t>
  </si>
  <si>
    <t>Zambia</t>
  </si>
  <si>
    <t>Honduras</t>
  </si>
  <si>
    <t>Nepal</t>
  </si>
  <si>
    <t>Equatorial Guinea</t>
  </si>
  <si>
    <t>Jamaica</t>
  </si>
  <si>
    <t>Iceland</t>
  </si>
  <si>
    <t>Senegal</t>
  </si>
  <si>
    <t>Democratic Republic of Congo</t>
  </si>
  <si>
    <t>Gabon</t>
  </si>
  <si>
    <t>Brunei Darussalam</t>
  </si>
  <si>
    <t>Republic of Congo</t>
  </si>
  <si>
    <t>Albania</t>
  </si>
  <si>
    <t>Namibia</t>
  </si>
  <si>
    <t>Cambodia</t>
  </si>
  <si>
    <t>Georgia</t>
  </si>
  <si>
    <t>Mozambique</t>
  </si>
  <si>
    <t>Former Yugoslav Republic of Macedonia</t>
  </si>
  <si>
    <t>Mali</t>
  </si>
  <si>
    <t>Armenia</t>
  </si>
  <si>
    <t>Papua New Guinea</t>
  </si>
  <si>
    <t>Burkina Faso</t>
  </si>
  <si>
    <t>Madagascar</t>
  </si>
  <si>
    <t>Malta</t>
  </si>
  <si>
    <t>Chad</t>
  </si>
  <si>
    <t>The Bahamas</t>
  </si>
  <si>
    <t>Haiti</t>
  </si>
  <si>
    <t>Benin</t>
  </si>
  <si>
    <t>Nicaragua</t>
  </si>
  <si>
    <t>Lao People's Democratic Republic</t>
  </si>
  <si>
    <t>Mongolia</t>
  </si>
  <si>
    <t>Kosovo</t>
  </si>
  <si>
    <t>Rwanda</t>
  </si>
  <si>
    <t>Niger</t>
  </si>
  <si>
    <t>Tajikistan</t>
  </si>
  <si>
    <t>Zimbabwe</t>
  </si>
  <si>
    <t>Moldova</t>
  </si>
  <si>
    <t>Malawi</t>
  </si>
  <si>
    <t>Kyrgyz Republic</t>
  </si>
  <si>
    <t>Guinea</t>
  </si>
  <si>
    <t>Barbados</t>
  </si>
  <si>
    <t>Montenegro</t>
  </si>
  <si>
    <t>Mauritania</t>
  </si>
  <si>
    <t>Suriname</t>
  </si>
  <si>
    <t>Swaziland</t>
  </si>
  <si>
    <t>Fiji</t>
  </si>
  <si>
    <t>Togo</t>
  </si>
  <si>
    <t>Eritrea</t>
  </si>
  <si>
    <t>Guyana</t>
  </si>
  <si>
    <t>Central African Republic</t>
  </si>
  <si>
    <t>Sierra Leone</t>
  </si>
  <si>
    <t>Lesotho</t>
  </si>
  <si>
    <t>Cape Verde</t>
  </si>
  <si>
    <t>Burundi</t>
  </si>
  <si>
    <t>Maldives</t>
  </si>
  <si>
    <t>Belize</t>
  </si>
  <si>
    <t>Bhutan</t>
  </si>
  <si>
    <t>Djibouti</t>
  </si>
  <si>
    <t>Antigua and Barbuda</t>
  </si>
  <si>
    <t>The Gambia</t>
  </si>
  <si>
    <t>St. Lucia</t>
  </si>
  <si>
    <t>Liberia</t>
  </si>
  <si>
    <t>Seychelles</t>
  </si>
  <si>
    <t>Guinea-Bissau</t>
  </si>
  <si>
    <t>Vanuatu</t>
  </si>
  <si>
    <t>Solomon Islands</t>
  </si>
  <si>
    <t>Grenada</t>
  </si>
  <si>
    <t>Democratic Republic of Timor-Leste</t>
  </si>
  <si>
    <t>St. Kitts and Nevis</t>
  </si>
  <si>
    <t>Comoros</t>
  </si>
  <si>
    <t>Samoa</t>
  </si>
  <si>
    <t>Dominica</t>
  </si>
  <si>
    <t>Tonga</t>
  </si>
  <si>
    <t>São Tomé and Príncipe</t>
  </si>
  <si>
    <t>Kiribati</t>
  </si>
  <si>
    <t>Turkmenistan</t>
  </si>
  <si>
    <t>n/a</t>
  </si>
  <si>
    <t>Summe</t>
  </si>
  <si>
    <t>BIP Okt 2010</t>
  </si>
  <si>
    <t>Anteil weltweit</t>
  </si>
  <si>
    <t>Anteil Andere</t>
  </si>
  <si>
    <t>Country</t>
  </si>
  <si>
    <t>Subject Descriptor</t>
  </si>
  <si>
    <t>Units</t>
  </si>
  <si>
    <t>Scale</t>
  </si>
  <si>
    <t>Country/Series-specific Notes</t>
  </si>
  <si>
    <t>10/2010</t>
  </si>
  <si>
    <t>Estimates Start After</t>
  </si>
  <si>
    <t>Kürzel</t>
  </si>
  <si>
    <t>Anteil</t>
  </si>
  <si>
    <t>Region</t>
  </si>
  <si>
    <t>BIP</t>
  </si>
  <si>
    <t>ACWI</t>
  </si>
  <si>
    <t>World</t>
  </si>
  <si>
    <t>EM</t>
  </si>
  <si>
    <t>MSCI 2009</t>
  </si>
  <si>
    <t>MSCI ACWI IMI 2010-05</t>
  </si>
  <si>
    <t>Top 80% BIP</t>
  </si>
  <si>
    <t>United States</t>
  </si>
  <si>
    <t>Gross domestic product, current prices</t>
  </si>
  <si>
    <t>U.S. dollars</t>
  </si>
  <si>
    <t>Billions</t>
  </si>
  <si>
    <t>See notes for:  Gross domestic product, current prices (National currency).</t>
  </si>
  <si>
    <t>NA</t>
  </si>
  <si>
    <t>Europa &amp; ME</t>
  </si>
  <si>
    <t>E</t>
  </si>
  <si>
    <t>China</t>
  </si>
  <si>
    <t>EM Asia</t>
  </si>
  <si>
    <t>Nordamerika</t>
  </si>
  <si>
    <t>Japan</t>
  </si>
  <si>
    <t>P</t>
  </si>
  <si>
    <t>Emerg Markets</t>
  </si>
  <si>
    <t>Germany</t>
  </si>
  <si>
    <t>Latin America</t>
  </si>
  <si>
    <t>EMLA</t>
  </si>
  <si>
    <t>France</t>
  </si>
  <si>
    <t>EMEA</t>
  </si>
  <si>
    <t>United Kingdom</t>
  </si>
  <si>
    <t>Emerg Asia</t>
  </si>
  <si>
    <t>Italy</t>
  </si>
  <si>
    <t>Pazifik</t>
  </si>
  <si>
    <t>Brazil</t>
  </si>
  <si>
    <t>Frontier Markets</t>
  </si>
  <si>
    <t>FM</t>
  </si>
  <si>
    <t>Canada</t>
  </si>
  <si>
    <t>Americas</t>
  </si>
  <si>
    <t>FM Am</t>
  </si>
  <si>
    <t>Russia</t>
  </si>
  <si>
    <t>CEE, CIS</t>
  </si>
  <si>
    <t>FM CEEC</t>
  </si>
  <si>
    <t>India</t>
  </si>
  <si>
    <t>Africa</t>
  </si>
  <si>
    <t>FM Af</t>
  </si>
  <si>
    <t>Spain</t>
  </si>
  <si>
    <t>Middle East</t>
  </si>
  <si>
    <t>FM ME</t>
  </si>
  <si>
    <t>Australia</t>
  </si>
  <si>
    <t>Asia</t>
  </si>
  <si>
    <t>FM Asia</t>
  </si>
  <si>
    <t>Mexico</t>
  </si>
  <si>
    <t>A</t>
  </si>
  <si>
    <t>Korea</t>
  </si>
  <si>
    <t>S</t>
  </si>
  <si>
    <t>Netherlands</t>
  </si>
  <si>
    <t>Turkey</t>
  </si>
  <si>
    <t>Indonesia</t>
  </si>
  <si>
    <t>€</t>
  </si>
  <si>
    <t>Switzerland</t>
  </si>
  <si>
    <t>Belgium</t>
  </si>
  <si>
    <t>Sweden</t>
  </si>
  <si>
    <t>Poland</t>
  </si>
  <si>
    <t>Taiwan Province of China</t>
  </si>
  <si>
    <t>ex UK</t>
  </si>
  <si>
    <t>Norway</t>
  </si>
  <si>
    <t>Austria</t>
  </si>
  <si>
    <t>South Africa</t>
  </si>
  <si>
    <t>Argentina</t>
  </si>
  <si>
    <t>Greece</t>
  </si>
  <si>
    <t>Thailand</t>
  </si>
  <si>
    <t>Denmark</t>
  </si>
  <si>
    <t>Colombia</t>
  </si>
  <si>
    <t>Finland</t>
  </si>
  <si>
    <t>Malaysia</t>
  </si>
  <si>
    <t>Portugal</t>
  </si>
  <si>
    <t>Egypt</t>
  </si>
  <si>
    <t>Ireland</t>
  </si>
  <si>
    <t>Chile</t>
  </si>
  <si>
    <t>Israel</t>
  </si>
  <si>
    <t>Czech Republic</t>
  </si>
  <si>
    <t>United Arab Emirates</t>
  </si>
  <si>
    <t>Philippines</t>
  </si>
  <si>
    <t>Anteil €-Land</t>
  </si>
  <si>
    <t>Peru</t>
  </si>
  <si>
    <t>Hong Kong SAR</t>
  </si>
  <si>
    <t>Anteil Nicht-€ + ex UK</t>
  </si>
  <si>
    <t>Hungary</t>
  </si>
  <si>
    <t>Anteil ex UK</t>
  </si>
  <si>
    <t>Morocco</t>
  </si>
  <si>
    <t>Singapore</t>
  </si>
  <si>
    <t>Nigeria</t>
  </si>
  <si>
    <t>New Zealand</t>
  </si>
  <si>
    <t>Pakistan</t>
  </si>
  <si>
    <t>Romania</t>
  </si>
  <si>
    <t>Ukraine</t>
  </si>
  <si>
    <t>Kazakhstan</t>
  </si>
  <si>
    <t>Qatar</t>
  </si>
  <si>
    <t>Kuwait</t>
  </si>
  <si>
    <t>Bangladesh</t>
  </si>
  <si>
    <t>Vietnam</t>
  </si>
  <si>
    <t>Croatia</t>
  </si>
  <si>
    <t>Oman</t>
  </si>
  <si>
    <t>Sri Lanka</t>
  </si>
  <si>
    <t>Slovenia</t>
  </si>
  <si>
    <t>Bulgaria</t>
  </si>
  <si>
    <t>Tunisia</t>
  </si>
  <si>
    <t>Lebanon</t>
  </si>
  <si>
    <t>Serbia</t>
  </si>
  <si>
    <t>Lithuania</t>
  </si>
  <si>
    <t>Kenya</t>
  </si>
  <si>
    <t>Jordan</t>
  </si>
  <si>
    <t>Bahrain</t>
  </si>
  <si>
    <t>Trinidad and Tobago</t>
  </si>
  <si>
    <t>Estonia</t>
  </si>
  <si>
    <t>Botswana</t>
  </si>
  <si>
    <t>Mauritius</t>
  </si>
  <si>
    <t>St. Vincent and the Grenadines</t>
  </si>
  <si>
    <t>International Monetary Fund, World Economic Outlook Database, October 2010</t>
  </si>
  <si>
    <t>Quelle:</t>
  </si>
  <si>
    <t>http://www.mscibarra.com/products/indices/international_equity_indices/</t>
  </si>
  <si>
    <t>Nur Large und Mid Caps!</t>
  </si>
  <si>
    <t>LargeCap = 70% der MK, MidCap = die nächsten 15% --&gt; Summe 85% der MK</t>
  </si>
  <si>
    <t>Wenn auch Small Caps mit betrachtet werden sollen, bietet sich der MSCI ACWI IMI (Investible Market Index) an; SC machen 14% der MK aus, 1% fällt unter'm Tisch.</t>
  </si>
  <si>
    <t>http://www.mscibarra.com/products/indices/global_equity_indices/acwi-imi/</t>
  </si>
  <si>
    <t>http://www.mscibarra.com/resources/pdfs/ACWI_IMI_Factsheet_updated_0610.pdf</t>
  </si>
  <si>
    <t>MSCI Frontier Markets Indices</t>
  </si>
  <si>
    <t>http://www.mscibarra.com/products/indices/global_equity_indices/fm/</t>
  </si>
  <si>
    <t>MSCI’s Frontier Markets Indices cover 26 countries outside the traditional developed and emerging markets and include five GCC countries.</t>
  </si>
  <si>
    <t>With the introduction of a complete set of MSCI Frontier Markets Small Cap Indices in December 2010, MSCI offers MSCI Frontier Markets IMI Indices covering over 400 securities with large, mid and small cap representation across the 26 frontier markets countries.</t>
  </si>
  <si>
    <t>MSCI GCC Countries ex Saudia Arabia Indices</t>
  </si>
  <si>
    <t>MSCI GCC Countries ex Saudia Arabia Indices cover countries in the Gulf Corporation Council including: the United Arab Emirates, Kuwait, Qatar, Bahrain, and Oman.</t>
  </si>
  <si>
    <t>MSCI Frontier Markets Small Cap Indices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</si>
</sst>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0.0%"/>
    <numFmt numFmtId="165" formatCode="0.000%"/>
    <numFmt numFmtId="166" formatCode="0.000"/>
    <numFmt numFmtId="167" formatCode="_-&quot;€&quot;\ * #,##0.00_-;\-&quot;€&quot;\ * #,##0.00_-;_-&quot;€&quot;\ * &quot;-&quot;??_-;_-@_-"/>
  </numFmts>
  <fonts count="17" x14ac:knownFonts="1">
    <font>
      <sz val="11"/>
      <color theme="1"/>
      <name val="Calibri"/>
      <family val="2"/>
      <scheme val="minor"/>
    </font>
    <font>
      <b/>
      <sz val="18"/>
      <color indexed="56"/>
      <name val="Cambria"/>
      <family val="2"/>
    </font>
    <font>
      <b/>
      <sz val="15"/>
      <color indexed="56"/>
      <name val="Calibri"/>
      <family val="2"/>
    </font>
    <font>
      <b/>
      <sz val="11"/>
      <color indexed="8"/>
      <name val="Calibri"/>
      <family val="2"/>
    </font>
    <font>
      <sz val="11"/>
      <color theme="1"/>
      <name val="Calibri"/>
      <family val="2"/>
      <scheme val="minor"/>
    </font>
    <font>
      <b/>
      <sz val="11"/>
      <color theme="1"/>
      <name val="Calibri"/>
      <family val="2"/>
      <scheme val="minor"/>
    </font>
    <font>
      <sz val="10"/>
      <name val="Arial"/>
      <family val="2"/>
    </font>
    <font>
      <b/>
      <sz val="10"/>
      <name val="Arial"/>
      <family val="2"/>
    </font>
    <font>
      <b/>
      <sz val="11"/>
      <color indexed="8"/>
      <name val="Arial"/>
      <family val="2"/>
    </font>
    <font>
      <b/>
      <sz val="10"/>
      <color indexed="23"/>
      <name val="Arial"/>
      <family val="2"/>
    </font>
    <font>
      <sz val="10"/>
      <color indexed="23"/>
      <name val="Arial"/>
      <family val="2"/>
    </font>
    <font>
      <sz val="10"/>
      <color indexed="55"/>
      <name val="Arial"/>
      <family val="2"/>
    </font>
    <font>
      <u/>
      <sz val="10"/>
      <color indexed="12"/>
      <name val="Arial"/>
      <family val="2"/>
    </font>
    <font>
      <b/>
      <sz val="11"/>
      <name val="Arial"/>
      <family val="2"/>
    </font>
    <font>
      <sz val="8"/>
      <color indexed="81"/>
      <name val="Tahoma"/>
      <family val="2"/>
    </font>
    <font>
      <u/>
      <sz val="11"/>
      <color theme="10"/>
      <name val="Calibri"/>
      <family val="2"/>
      <scheme val="minor"/>
    </font>
    <font>
      <u/>
      <sz val="8"/>
      <color indexed="12"/>
      <name val="Arial"/>
      <family val="2"/>
    </font>
  </fonts>
  <fills count="6">
    <fill>
      <patternFill patternType="none"/>
    </fill>
    <fill>
      <patternFill patternType="gray125"/>
    </fill>
    <fill>
      <patternFill patternType="solid">
        <fgColor indexed="47"/>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s>
  <borders count="18">
    <border>
      <left/>
      <right/>
      <top/>
      <bottom/>
      <diagonal/>
    </border>
    <border>
      <left/>
      <right/>
      <top style="thin">
        <color indexed="62"/>
      </top>
      <bottom style="double">
        <color indexed="62"/>
      </bottom>
      <diagonal/>
    </border>
    <border>
      <left/>
      <right/>
      <top/>
      <bottom style="thick">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49"/>
      </top>
      <bottom style="double">
        <color indexed="49"/>
      </bottom>
      <diagonal/>
    </border>
  </borders>
  <cellStyleXfs count="15">
    <xf numFmtId="0" fontId="0" fillId="0" borderId="0"/>
    <xf numFmtId="9" fontId="4" fillId="0" borderId="0" applyFont="0" applyFill="0" applyBorder="0" applyAlignment="0" applyProtection="0"/>
    <xf numFmtId="0" fontId="6" fillId="0" borderId="0"/>
    <xf numFmtId="9" fontId="6" fillId="0" borderId="0" applyFont="0" applyFill="0" applyBorder="0" applyAlignment="0" applyProtection="0"/>
    <xf numFmtId="0" fontId="12" fillId="0" borderId="0" applyNumberFormat="0" applyFill="0" applyBorder="0" applyAlignment="0" applyProtection="0">
      <alignment vertical="top"/>
      <protection locked="0"/>
    </xf>
    <xf numFmtId="0" fontId="3" fillId="0" borderId="17" applyNumberFormat="0" applyFill="0" applyAlignment="0" applyProtection="0"/>
    <xf numFmtId="0" fontId="3" fillId="0" borderId="1" applyNumberFormat="0" applyFill="0" applyAlignment="0" applyProtection="0"/>
    <xf numFmtId="44" fontId="6" fillId="0" borderId="0" applyFont="0" applyFill="0" applyBorder="0" applyAlignment="0" applyProtection="0"/>
    <xf numFmtId="0" fontId="6" fillId="0" borderId="0"/>
    <xf numFmtId="0" fontId="1" fillId="0" borderId="0" applyNumberFormat="0" applyFill="0" applyBorder="0" applyAlignment="0" applyProtection="0"/>
    <xf numFmtId="0" fontId="2" fillId="0" borderId="2" applyNumberFormat="0" applyFill="0" applyAlignment="0" applyProtection="0"/>
    <xf numFmtId="44" fontId="6" fillId="0" borderId="0" applyFont="0" applyFill="0" applyBorder="0" applyAlignment="0" applyProtection="0"/>
    <xf numFmtId="167" fontId="6"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alignment vertical="top"/>
      <protection locked="0"/>
    </xf>
  </cellStyleXfs>
  <cellXfs count="127">
    <xf numFmtId="0" fontId="0" fillId="0" borderId="0" xfId="0"/>
    <xf numFmtId="10" fontId="4" fillId="0" borderId="0" xfId="1" applyNumberFormat="1" applyFont="1"/>
    <xf numFmtId="0" fontId="5" fillId="0" borderId="0" xfId="0" applyFont="1"/>
    <xf numFmtId="4" fontId="0" fillId="0" borderId="0" xfId="0" applyNumberFormat="1"/>
    <xf numFmtId="4" fontId="5" fillId="0" borderId="0" xfId="0" applyNumberFormat="1" applyFont="1"/>
    <xf numFmtId="10" fontId="5" fillId="0" borderId="0" xfId="1" applyNumberFormat="1" applyFont="1"/>
    <xf numFmtId="0" fontId="7" fillId="0" borderId="0" xfId="2" applyFont="1"/>
    <xf numFmtId="0" fontId="6" fillId="0" borderId="0" xfId="2"/>
    <xf numFmtId="17" fontId="8" fillId="0" borderId="0" xfId="2" quotePrefix="1" applyNumberFormat="1" applyFont="1" applyAlignment="1">
      <alignment horizontal="right"/>
    </xf>
    <xf numFmtId="0" fontId="6" fillId="0" borderId="3" xfId="2" applyBorder="1"/>
    <xf numFmtId="0" fontId="7" fillId="0" borderId="4" xfId="2" applyFont="1" applyBorder="1"/>
    <xf numFmtId="0" fontId="7" fillId="0" borderId="3" xfId="2" applyFont="1" applyBorder="1"/>
    <xf numFmtId="0" fontId="6" fillId="0" borderId="4" xfId="2" applyFont="1" applyBorder="1"/>
    <xf numFmtId="0" fontId="7" fillId="2" borderId="5" xfId="2" applyFont="1" applyFill="1" applyBorder="1" applyAlignment="1">
      <alignment horizontal="center"/>
    </xf>
    <xf numFmtId="0" fontId="7" fillId="0" borderId="5" xfId="2" applyFont="1" applyBorder="1" applyAlignment="1">
      <alignment horizontal="center"/>
    </xf>
    <xf numFmtId="0" fontId="7" fillId="0" borderId="0" xfId="2" applyFont="1" applyAlignment="1">
      <alignment horizontal="center"/>
    </xf>
    <xf numFmtId="0" fontId="7" fillId="0" borderId="0" xfId="2" applyFont="1" applyAlignment="1">
      <alignment horizontal="left"/>
    </xf>
    <xf numFmtId="0" fontId="9" fillId="0" borderId="3" xfId="2" applyFont="1" applyBorder="1" applyAlignment="1">
      <alignment horizontal="center"/>
    </xf>
    <xf numFmtId="0" fontId="9" fillId="0" borderId="4" xfId="2" applyFont="1" applyBorder="1" applyAlignment="1">
      <alignment horizontal="center"/>
    </xf>
    <xf numFmtId="0" fontId="6" fillId="0" borderId="0" xfId="2" applyFont="1"/>
    <xf numFmtId="164" fontId="6" fillId="0" borderId="0" xfId="2" applyNumberFormat="1" applyFont="1"/>
    <xf numFmtId="1" fontId="10" fillId="0" borderId="0" xfId="2" applyNumberFormat="1" applyFont="1"/>
    <xf numFmtId="0" fontId="6" fillId="0" borderId="0" xfId="2" applyFont="1" applyFill="1" applyBorder="1"/>
    <xf numFmtId="0" fontId="6" fillId="3" borderId="0" xfId="2" applyFill="1"/>
    <xf numFmtId="4" fontId="6" fillId="3" borderId="0" xfId="2" applyNumberFormat="1" applyFill="1"/>
    <xf numFmtId="0" fontId="6" fillId="3" borderId="0" xfId="2" applyFont="1" applyFill="1"/>
    <xf numFmtId="165" fontId="6" fillId="3" borderId="0" xfId="3" applyNumberFormat="1" applyFont="1" applyFill="1"/>
    <xf numFmtId="3" fontId="6" fillId="0" borderId="5" xfId="2" applyNumberFormat="1" applyBorder="1"/>
    <xf numFmtId="164" fontId="0" fillId="0" borderId="5" xfId="3" applyNumberFormat="1" applyFont="1" applyBorder="1"/>
    <xf numFmtId="164" fontId="6" fillId="2" borderId="5" xfId="3" applyNumberFormat="1" applyFont="1" applyFill="1" applyBorder="1"/>
    <xf numFmtId="164" fontId="11" fillId="0" borderId="6" xfId="3" applyNumberFormat="1" applyFont="1" applyBorder="1"/>
    <xf numFmtId="3" fontId="10" fillId="0" borderId="5" xfId="2" applyNumberFormat="1" applyFont="1" applyBorder="1"/>
    <xf numFmtId="164" fontId="10" fillId="0" borderId="5" xfId="3" applyNumberFormat="1" applyFont="1" applyBorder="1"/>
    <xf numFmtId="164" fontId="6" fillId="0" borderId="0" xfId="2" applyNumberFormat="1"/>
    <xf numFmtId="164" fontId="0" fillId="0" borderId="0" xfId="3" applyNumberFormat="1" applyFont="1"/>
    <xf numFmtId="164" fontId="10" fillId="0" borderId="0" xfId="2" applyNumberFormat="1" applyFont="1"/>
    <xf numFmtId="0" fontId="7" fillId="0" borderId="7" xfId="2" applyFont="1" applyBorder="1"/>
    <xf numFmtId="0" fontId="6" fillId="0" borderId="8" xfId="2" applyFont="1" applyBorder="1"/>
    <xf numFmtId="164" fontId="11" fillId="0" borderId="0" xfId="2" applyNumberFormat="1" applyFont="1"/>
    <xf numFmtId="3" fontId="6" fillId="0" borderId="9" xfId="2" applyNumberFormat="1" applyBorder="1"/>
    <xf numFmtId="164" fontId="0" fillId="0" borderId="6" xfId="3" applyNumberFormat="1" applyFont="1" applyBorder="1"/>
    <xf numFmtId="164" fontId="6" fillId="2" borderId="6" xfId="3" applyNumberFormat="1" applyFont="1" applyFill="1" applyBorder="1"/>
    <xf numFmtId="164" fontId="6" fillId="0" borderId="6" xfId="3" applyNumberFormat="1" applyFont="1" applyBorder="1"/>
    <xf numFmtId="164" fontId="6" fillId="0" borderId="9" xfId="3" applyNumberFormat="1" applyFont="1" applyBorder="1"/>
    <xf numFmtId="3" fontId="10" fillId="0" borderId="6" xfId="2" applyNumberFormat="1" applyFont="1" applyBorder="1"/>
    <xf numFmtId="164" fontId="10" fillId="0" borderId="6" xfId="3" applyNumberFormat="1" applyFont="1" applyBorder="1"/>
    <xf numFmtId="0" fontId="10" fillId="0" borderId="0" xfId="2" applyFont="1"/>
    <xf numFmtId="0" fontId="10" fillId="0" borderId="10" xfId="2" applyFont="1" applyBorder="1" applyAlignment="1">
      <alignment horizontal="left" indent="1"/>
    </xf>
    <xf numFmtId="0" fontId="10" fillId="0" borderId="11" xfId="2" applyFont="1" applyBorder="1"/>
    <xf numFmtId="3" fontId="11" fillId="0" borderId="9" xfId="2" applyNumberFormat="1" applyFont="1" applyBorder="1"/>
    <xf numFmtId="164" fontId="11" fillId="0" borderId="9" xfId="3" applyNumberFormat="1" applyFont="1" applyBorder="1"/>
    <xf numFmtId="164" fontId="11" fillId="2" borderId="9" xfId="3" applyNumberFormat="1" applyFont="1" applyFill="1" applyBorder="1"/>
    <xf numFmtId="0" fontId="6" fillId="0" borderId="9" xfId="2" applyBorder="1"/>
    <xf numFmtId="164" fontId="6" fillId="3" borderId="0" xfId="3" applyNumberFormat="1" applyFont="1" applyFill="1"/>
    <xf numFmtId="0" fontId="6" fillId="4" borderId="0" xfId="2" applyFill="1"/>
    <xf numFmtId="4" fontId="6" fillId="4" borderId="0" xfId="2" applyNumberFormat="1" applyFill="1"/>
    <xf numFmtId="0" fontId="6" fillId="4" borderId="0" xfId="2" applyFont="1" applyFill="1"/>
    <xf numFmtId="165" fontId="6" fillId="4" borderId="0" xfId="3" applyNumberFormat="1" applyFont="1" applyFill="1"/>
    <xf numFmtId="0" fontId="10" fillId="0" borderId="12" xfId="2" applyFont="1" applyBorder="1" applyAlignment="1">
      <alignment horizontal="left" indent="1"/>
    </xf>
    <xf numFmtId="0" fontId="10" fillId="0" borderId="13" xfId="2" applyFont="1" applyBorder="1"/>
    <xf numFmtId="164" fontId="11" fillId="0" borderId="14" xfId="3" applyNumberFormat="1" applyFont="1" applyBorder="1"/>
    <xf numFmtId="164" fontId="11" fillId="2" borderId="14" xfId="3" applyNumberFormat="1" applyFont="1" applyFill="1" applyBorder="1"/>
    <xf numFmtId="0" fontId="6" fillId="0" borderId="14" xfId="2" applyBorder="1"/>
    <xf numFmtId="3" fontId="11" fillId="0" borderId="14" xfId="2" applyNumberFormat="1" applyFont="1" applyBorder="1"/>
    <xf numFmtId="164" fontId="11" fillId="2" borderId="6" xfId="3" applyNumberFormat="1" applyFont="1" applyFill="1" applyBorder="1"/>
    <xf numFmtId="164" fontId="0" fillId="0" borderId="9" xfId="3" applyNumberFormat="1" applyFont="1" applyBorder="1"/>
    <xf numFmtId="0" fontId="10" fillId="0" borderId="7" xfId="2" applyFont="1" applyBorder="1"/>
    <xf numFmtId="0" fontId="10" fillId="0" borderId="6" xfId="2" applyFont="1" applyBorder="1"/>
    <xf numFmtId="2" fontId="6" fillId="0" borderId="0" xfId="2" applyNumberFormat="1"/>
    <xf numFmtId="164" fontId="7" fillId="0" borderId="0" xfId="2" applyNumberFormat="1" applyFont="1"/>
    <xf numFmtId="0" fontId="10" fillId="0" borderId="10" xfId="2" applyFont="1" applyBorder="1"/>
    <xf numFmtId="0" fontId="10" fillId="0" borderId="9" xfId="2" applyFont="1" applyBorder="1"/>
    <xf numFmtId="164" fontId="6" fillId="4" borderId="0" xfId="3" applyNumberFormat="1" applyFont="1" applyFill="1"/>
    <xf numFmtId="0" fontId="11" fillId="0" borderId="0" xfId="2" applyFont="1"/>
    <xf numFmtId="0" fontId="6" fillId="5" borderId="0" xfId="2" applyFill="1"/>
    <xf numFmtId="4" fontId="6" fillId="5" borderId="0" xfId="2" applyNumberFormat="1" applyFill="1"/>
    <xf numFmtId="165" fontId="6" fillId="5" borderId="0" xfId="3" applyNumberFormat="1" applyFont="1" applyFill="1"/>
    <xf numFmtId="2" fontId="6" fillId="0" borderId="0" xfId="2" applyNumberFormat="1" applyFont="1"/>
    <xf numFmtId="1" fontId="6" fillId="0" borderId="0" xfId="2" applyNumberFormat="1"/>
    <xf numFmtId="1" fontId="11" fillId="0" borderId="0" xfId="2" applyNumberFormat="1" applyFont="1"/>
    <xf numFmtId="10" fontId="6" fillId="0" borderId="0" xfId="2" applyNumberFormat="1"/>
    <xf numFmtId="0" fontId="6" fillId="5" borderId="0" xfId="2" applyFont="1" applyFill="1"/>
    <xf numFmtId="0" fontId="6" fillId="0" borderId="0" xfId="2" quotePrefix="1" applyFont="1"/>
    <xf numFmtId="164" fontId="11" fillId="2" borderId="5" xfId="3" applyNumberFormat="1" applyFont="1" applyFill="1" applyBorder="1"/>
    <xf numFmtId="164" fontId="11" fillId="0" borderId="5" xfId="3" applyNumberFormat="1" applyFont="1" applyBorder="1"/>
    <xf numFmtId="0" fontId="10" fillId="0" borderId="3" xfId="2" applyFont="1" applyBorder="1"/>
    <xf numFmtId="0" fontId="10" fillId="0" borderId="5" xfId="2" applyFont="1" applyBorder="1"/>
    <xf numFmtId="3" fontId="7" fillId="0" borderId="5" xfId="2" applyNumberFormat="1" applyFont="1" applyBorder="1"/>
    <xf numFmtId="10" fontId="7" fillId="0" borderId="0" xfId="2" applyNumberFormat="1" applyFont="1"/>
    <xf numFmtId="0" fontId="12" fillId="0" borderId="0" xfId="4" applyAlignment="1" applyProtection="1"/>
    <xf numFmtId="0" fontId="6" fillId="0" borderId="0" xfId="2" applyFont="1" applyAlignment="1">
      <alignment horizontal="right"/>
    </xf>
    <xf numFmtId="0" fontId="7" fillId="0" borderId="15" xfId="2" applyFont="1" applyBorder="1"/>
    <xf numFmtId="0" fontId="6" fillId="0" borderId="15" xfId="2" applyBorder="1"/>
    <xf numFmtId="0" fontId="7" fillId="0" borderId="8" xfId="2" applyFont="1" applyBorder="1"/>
    <xf numFmtId="0" fontId="6" fillId="0" borderId="8" xfId="2" applyBorder="1"/>
    <xf numFmtId="0" fontId="6" fillId="0" borderId="10" xfId="2" applyBorder="1"/>
    <xf numFmtId="3" fontId="6" fillId="0" borderId="0" xfId="2" applyNumberFormat="1" applyBorder="1"/>
    <xf numFmtId="164" fontId="0" fillId="0" borderId="11" xfId="3" applyNumberFormat="1" applyFont="1" applyBorder="1"/>
    <xf numFmtId="0" fontId="11" fillId="0" borderId="9" xfId="2" applyFont="1" applyFill="1" applyBorder="1"/>
    <xf numFmtId="164" fontId="6" fillId="5" borderId="0" xfId="3" applyNumberFormat="1" applyFont="1" applyFill="1"/>
    <xf numFmtId="3" fontId="6" fillId="0" borderId="0" xfId="2" applyNumberFormat="1"/>
    <xf numFmtId="4" fontId="6" fillId="0" borderId="0" xfId="2" applyNumberFormat="1"/>
    <xf numFmtId="165" fontId="0" fillId="0" borderId="0" xfId="3" applyNumberFormat="1" applyFont="1"/>
    <xf numFmtId="0" fontId="6" fillId="0" borderId="9" xfId="2" applyFont="1" applyBorder="1"/>
    <xf numFmtId="0" fontId="11" fillId="0" borderId="9" xfId="2" applyFont="1" applyBorder="1"/>
    <xf numFmtId="166" fontId="6" fillId="0" borderId="0" xfId="2" applyNumberFormat="1"/>
    <xf numFmtId="0" fontId="6" fillId="0" borderId="10" xfId="2" applyFont="1" applyBorder="1"/>
    <xf numFmtId="10" fontId="0" fillId="0" borderId="0" xfId="3" applyNumberFormat="1" applyFont="1"/>
    <xf numFmtId="0" fontId="6" fillId="0" borderId="12" xfId="2" applyBorder="1"/>
    <xf numFmtId="3" fontId="7" fillId="0" borderId="16" xfId="2" applyNumberFormat="1" applyFont="1" applyBorder="1"/>
    <xf numFmtId="164" fontId="7" fillId="0" borderId="13" xfId="3" applyNumberFormat="1" applyFont="1" applyBorder="1"/>
    <xf numFmtId="164" fontId="7" fillId="0" borderId="14" xfId="3" applyNumberFormat="1" applyFont="1" applyBorder="1" applyAlignment="1">
      <alignment horizontal="right"/>
    </xf>
    <xf numFmtId="0" fontId="6" fillId="0" borderId="7" xfId="2" applyFont="1" applyFill="1" applyBorder="1"/>
    <xf numFmtId="4" fontId="7" fillId="0" borderId="15" xfId="2" applyNumberFormat="1" applyFont="1" applyBorder="1"/>
    <xf numFmtId="164" fontId="7" fillId="0" borderId="8" xfId="3" applyNumberFormat="1" applyFont="1" applyBorder="1"/>
    <xf numFmtId="0" fontId="6" fillId="0" borderId="10" xfId="2" applyFont="1" applyFill="1" applyBorder="1"/>
    <xf numFmtId="164" fontId="7" fillId="0" borderId="11" xfId="3" applyNumberFormat="1" applyFont="1" applyFill="1" applyBorder="1"/>
    <xf numFmtId="0" fontId="6" fillId="0" borderId="12" xfId="2" applyFont="1" applyFill="1" applyBorder="1"/>
    <xf numFmtId="0" fontId="6" fillId="0" borderId="16" xfId="2" applyBorder="1"/>
    <xf numFmtId="164" fontId="7" fillId="0" borderId="13" xfId="2" applyNumberFormat="1" applyFont="1" applyBorder="1"/>
    <xf numFmtId="3" fontId="6" fillId="0" borderId="15" xfId="2" applyNumberFormat="1" applyBorder="1"/>
    <xf numFmtId="0" fontId="8" fillId="0" borderId="0" xfId="2" applyFont="1"/>
    <xf numFmtId="4" fontId="13" fillId="0" borderId="0" xfId="2" applyNumberFormat="1" applyFont="1"/>
    <xf numFmtId="165" fontId="7" fillId="0" borderId="0" xfId="3" applyNumberFormat="1" applyFont="1"/>
    <xf numFmtId="0" fontId="15" fillId="0" borderId="0" xfId="13" applyAlignment="1" applyProtection="1"/>
    <xf numFmtId="0" fontId="16" fillId="0" borderId="0" xfId="14" applyAlignment="1" applyProtection="1"/>
    <xf numFmtId="0" fontId="6" fillId="0" borderId="0" xfId="2" applyAlignment="1"/>
  </cellXfs>
  <cellStyles count="15">
    <cellStyle name="Ergebnis 1" xfId="5"/>
    <cellStyle name="Ergebnis 1 1" xfId="6"/>
    <cellStyle name="Euro" xfId="7"/>
    <cellStyle name="Hyperlink" xfId="13" builtinId="8"/>
    <cellStyle name="Hyperlink 2" xfId="4"/>
    <cellStyle name="Hyperlink 3" xfId="14"/>
    <cellStyle name="Prozent" xfId="1" builtinId="5"/>
    <cellStyle name="Prozent 2" xfId="3"/>
    <cellStyle name="Standard" xfId="0" builtinId="0"/>
    <cellStyle name="Standard 2" xfId="2"/>
    <cellStyle name="Standard 3" xfId="8"/>
    <cellStyle name="Überschrift 1 1" xfId="9"/>
    <cellStyle name="Überschrift 1 1 1" xfId="10"/>
    <cellStyle name="Währung 2" xfId="11"/>
    <cellStyle name="Währung 3"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685800</xdr:colOff>
      <xdr:row>30</xdr:row>
      <xdr:rowOff>95250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781800" cy="495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088A472E\R938604$\Privat\Gu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V"/>
      <sheetName val="Sparplan"/>
      <sheetName val="Steuer 2011"/>
      <sheetName val="Steuer 2010"/>
      <sheetName val="Steuer 2009"/>
      <sheetName val="Berechnung 2011"/>
      <sheetName val="Steuer 2008"/>
      <sheetName val="Riester"/>
      <sheetName val="VO 2004"/>
      <sheetName val="VO 2003"/>
      <sheetName val="AZ Rente"/>
      <sheetName val="DWS TRD"/>
      <sheetName val="Berechnung 2010"/>
      <sheetName val="Berechnung 2009"/>
      <sheetName val="FT-Bewertung"/>
      <sheetName val="DWS TRD Künd"/>
      <sheetName val="Sonst"/>
    </sheetNames>
    <sheetDataSet>
      <sheetData sheetId="0"/>
      <sheetData sheetId="1"/>
      <sheetData sheetId="2"/>
      <sheetData sheetId="3"/>
      <sheetData sheetId="4"/>
      <sheetData sheetId="5"/>
      <sheetData sheetId="6"/>
      <sheetData sheetId="7">
        <row r="6">
          <cell r="C6">
            <v>66162</v>
          </cell>
        </row>
        <row r="12">
          <cell r="C12">
            <v>60</v>
          </cell>
        </row>
      </sheetData>
      <sheetData sheetId="8" refreshError="1"/>
      <sheetData sheetId="9"/>
      <sheetData sheetId="10"/>
      <sheetData sheetId="11"/>
      <sheetData sheetId="12"/>
      <sheetData sheetId="13"/>
      <sheetData sheetId="14" refreshError="1"/>
      <sheetData sheetId="15"/>
      <sheetData sheetId="16"/>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mscibarra.com/products/indices/global_equity_indices/acwi-imi/" TargetMode="External"/><Relationship Id="rId1" Type="http://schemas.openxmlformats.org/officeDocument/2006/relationships/hyperlink" Target="http://www.mscibarra.com/products/indices/international_equity_indic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12"/>
  <sheetViews>
    <sheetView showGridLines="0" tabSelected="1" zoomScale="85" zoomScaleNormal="85" workbookViewId="0">
      <selection activeCell="U40" sqref="U40"/>
    </sheetView>
  </sheetViews>
  <sheetFormatPr baseColWidth="10" defaultRowHeight="12.75" x14ac:dyDescent="0.2"/>
  <cols>
    <col min="1" max="1" width="31.5703125" style="7" customWidth="1"/>
    <col min="2" max="2" width="38" style="7" hidden="1" customWidth="1"/>
    <col min="3" max="4" width="0" style="7" hidden="1" customWidth="1"/>
    <col min="5" max="5" width="14.140625" style="7" hidden="1" customWidth="1"/>
    <col min="6" max="7" width="0" style="7" hidden="1" customWidth="1"/>
    <col min="8" max="8" width="11.42578125" style="7"/>
    <col min="9" max="14" width="0" style="7" hidden="1" customWidth="1"/>
    <col min="15" max="15" width="9.42578125" style="7" bestFit="1" customWidth="1"/>
    <col min="16" max="16" width="9" style="7" customWidth="1"/>
    <col min="17" max="17" width="8.28515625" style="7" customWidth="1"/>
    <col min="18" max="18" width="16.5703125" style="7" customWidth="1"/>
    <col min="19" max="19" width="9.42578125" style="7" bestFit="1" customWidth="1"/>
    <col min="20" max="20" width="11.42578125" style="7"/>
    <col min="21" max="21" width="7.7109375" style="7" customWidth="1"/>
    <col min="22" max="22" width="9" style="7" customWidth="1"/>
    <col min="23" max="23" width="10" style="7" customWidth="1"/>
    <col min="24" max="24" width="9.28515625" style="7" customWidth="1"/>
    <col min="25" max="25" width="7.5703125" style="7" customWidth="1"/>
    <col min="26" max="26" width="10.85546875" style="7" customWidth="1"/>
    <col min="27" max="27" width="12.7109375" style="7" customWidth="1"/>
    <col min="28" max="28" width="3.42578125" style="7" customWidth="1"/>
    <col min="29" max="30" width="8.5703125" style="7" customWidth="1"/>
    <col min="31" max="31" width="4.7109375" style="7" customWidth="1"/>
    <col min="32" max="32" width="7.42578125" style="7" bestFit="1" customWidth="1"/>
    <col min="33" max="33" width="10.85546875" style="7" bestFit="1" customWidth="1"/>
    <col min="34" max="34" width="9.42578125" style="7" bestFit="1" customWidth="1"/>
    <col min="35" max="35" width="11" style="7" bestFit="1" customWidth="1"/>
    <col min="36" max="36" width="7.28515625" style="7" customWidth="1"/>
    <col min="37" max="37" width="8.28515625" style="7" bestFit="1" customWidth="1"/>
    <col min="38" max="39" width="11.42578125" style="7"/>
    <col min="40" max="43" width="7.7109375" style="7" customWidth="1"/>
    <col min="44" max="16384" width="11.42578125" style="7"/>
  </cols>
  <sheetData>
    <row r="1" spans="1:43" ht="15" x14ac:dyDescent="0.25">
      <c r="A1" s="6" t="s">
        <v>116</v>
      </c>
      <c r="B1" s="7" t="s">
        <v>117</v>
      </c>
      <c r="C1" s="7" t="s">
        <v>118</v>
      </c>
      <c r="D1" s="7" t="s">
        <v>119</v>
      </c>
      <c r="E1" s="7" t="s">
        <v>120</v>
      </c>
      <c r="F1" s="7">
        <v>2008</v>
      </c>
      <c r="G1" s="7">
        <v>2009</v>
      </c>
      <c r="H1" s="8" t="s">
        <v>121</v>
      </c>
      <c r="I1" s="7">
        <v>2011</v>
      </c>
      <c r="J1" s="7">
        <v>2012</v>
      </c>
      <c r="K1" s="7">
        <v>2013</v>
      </c>
      <c r="L1" s="7">
        <v>2014</v>
      </c>
      <c r="M1" s="7">
        <v>2015</v>
      </c>
      <c r="N1" s="7" t="s">
        <v>122</v>
      </c>
      <c r="O1" s="6" t="s">
        <v>123</v>
      </c>
      <c r="P1" s="6" t="s">
        <v>124</v>
      </c>
      <c r="R1" s="9"/>
      <c r="S1" s="10" t="s">
        <v>125</v>
      </c>
      <c r="T1" s="11">
        <v>2010</v>
      </c>
      <c r="U1" s="12" t="s">
        <v>126</v>
      </c>
      <c r="V1" s="13" t="s">
        <v>127</v>
      </c>
      <c r="W1" s="14" t="s">
        <v>128</v>
      </c>
      <c r="X1" s="14" t="s">
        <v>129</v>
      </c>
      <c r="Z1" s="15" t="s">
        <v>130</v>
      </c>
      <c r="AA1" s="16" t="s">
        <v>131</v>
      </c>
      <c r="AC1" s="17" t="s">
        <v>132</v>
      </c>
      <c r="AD1" s="18"/>
      <c r="AF1" s="19"/>
      <c r="AG1" s="20"/>
      <c r="AH1" s="21"/>
      <c r="AI1" s="19"/>
      <c r="AJ1" s="22"/>
      <c r="AK1" s="22"/>
    </row>
    <row r="2" spans="1:43" ht="15" x14ac:dyDescent="0.25">
      <c r="A2" s="23" t="s">
        <v>133</v>
      </c>
      <c r="B2" s="23" t="s">
        <v>134</v>
      </c>
      <c r="C2" s="23" t="s">
        <v>135</v>
      </c>
      <c r="D2" s="23" t="s">
        <v>136</v>
      </c>
      <c r="E2" s="23" t="s">
        <v>137</v>
      </c>
      <c r="F2" s="23">
        <v>14369.075000000001</v>
      </c>
      <c r="G2" s="23">
        <v>14119.05</v>
      </c>
      <c r="H2" s="24">
        <v>14624.183999999999</v>
      </c>
      <c r="I2" s="23">
        <v>15157.285</v>
      </c>
      <c r="J2" s="23">
        <v>15824.694</v>
      </c>
      <c r="K2" s="23">
        <v>16525.593000000001</v>
      </c>
      <c r="L2" s="23">
        <v>17267.5</v>
      </c>
      <c r="M2" s="23">
        <v>18029.316999999999</v>
      </c>
      <c r="N2" s="23">
        <v>2009</v>
      </c>
      <c r="O2" s="25" t="s">
        <v>138</v>
      </c>
      <c r="P2" s="26">
        <f t="shared" ref="P2:P65" si="0">H2/$H$185</f>
        <v>0.2360890392538455</v>
      </c>
      <c r="R2" s="11" t="s">
        <v>139</v>
      </c>
      <c r="S2" s="12" t="s">
        <v>140</v>
      </c>
      <c r="T2" s="27">
        <f>SUMIF($O$2:$O$184,S2,$H$2:$H$184)</f>
        <v>15980.441000000001</v>
      </c>
      <c r="U2" s="28">
        <f t="shared" ref="U2:U16" si="1">T2/$T$16</f>
        <v>0.25798410103037267</v>
      </c>
      <c r="V2" s="29">
        <f>U2/($U$16-$U$15-$U$9)</f>
        <v>0.28202327870262567</v>
      </c>
      <c r="W2" s="28">
        <f>T2/($T$2+$T$3+$T$8)</f>
        <v>0.40599916571760419</v>
      </c>
      <c r="X2" s="30">
        <v>0</v>
      </c>
      <c r="Z2" s="28">
        <v>0.27400000000000002</v>
      </c>
      <c r="AA2" s="28">
        <v>0.23899999999999999</v>
      </c>
      <c r="AC2" s="31">
        <f>SUMIF($O$2:$O$20,S2,$H$2:$H$20)</f>
        <v>12824.115</v>
      </c>
      <c r="AD2" s="32">
        <f t="shared" ref="AD2:AD8" si="2">AC2/$AC$16</f>
        <v>0.25796517151402093</v>
      </c>
      <c r="AE2" s="33"/>
      <c r="AF2" s="33"/>
      <c r="AG2" s="34"/>
      <c r="AH2" s="35"/>
      <c r="AI2" s="35"/>
      <c r="AJ2" s="20"/>
      <c r="AK2" s="33"/>
      <c r="AL2" s="33"/>
    </row>
    <row r="3" spans="1:43" ht="15" x14ac:dyDescent="0.25">
      <c r="A3" s="23" t="s">
        <v>141</v>
      </c>
      <c r="B3" s="23" t="s">
        <v>134</v>
      </c>
      <c r="C3" s="23" t="s">
        <v>135</v>
      </c>
      <c r="D3" s="23" t="s">
        <v>136</v>
      </c>
      <c r="E3" s="23" t="s">
        <v>137</v>
      </c>
      <c r="F3" s="23">
        <v>4519.95</v>
      </c>
      <c r="G3" s="23">
        <v>4984.7309999999998</v>
      </c>
      <c r="H3" s="24">
        <v>5745.1329999999998</v>
      </c>
      <c r="I3" s="23">
        <v>6422.2759999999998</v>
      </c>
      <c r="J3" s="23">
        <v>7169.6790000000001</v>
      </c>
      <c r="K3" s="23">
        <v>8000.5159999999996</v>
      </c>
      <c r="L3" s="23">
        <v>8935.6859999999997</v>
      </c>
      <c r="M3" s="23">
        <v>9982.0759999999991</v>
      </c>
      <c r="N3" s="23">
        <v>2009</v>
      </c>
      <c r="O3" s="23" t="s">
        <v>142</v>
      </c>
      <c r="P3" s="26">
        <f t="shared" si="0"/>
        <v>9.2747939328140502E-2</v>
      </c>
      <c r="R3" s="36" t="s">
        <v>143</v>
      </c>
      <c r="S3" s="37" t="s">
        <v>138</v>
      </c>
      <c r="T3" s="27">
        <f>SUMIF($O$2:$O$184,S3,$H$2:$H$184)</f>
        <v>16187.848</v>
      </c>
      <c r="U3" s="28">
        <f t="shared" si="1"/>
        <v>0.26133242592593758</v>
      </c>
      <c r="V3" s="29">
        <f>U3/($U$16-$U$15-$U$9)</f>
        <v>0.28568360335611148</v>
      </c>
      <c r="W3" s="28">
        <f>T3/($T$2+$T$3+$T$8)</f>
        <v>0.41126854901960386</v>
      </c>
      <c r="X3" s="30">
        <v>0</v>
      </c>
      <c r="Z3" s="28">
        <v>0.46100000000000002</v>
      </c>
      <c r="AA3" s="28">
        <v>0.4945</v>
      </c>
      <c r="AC3" s="31">
        <f>SUMIF($O$2:$O$20,S3,$H$2:$H$20)</f>
        <v>16187.848</v>
      </c>
      <c r="AD3" s="32">
        <f t="shared" si="2"/>
        <v>0.32562878496979325</v>
      </c>
      <c r="AE3" s="33"/>
      <c r="AF3" s="33"/>
      <c r="AG3" s="34"/>
      <c r="AH3" s="35"/>
      <c r="AI3" s="35"/>
      <c r="AJ3" s="38"/>
    </row>
    <row r="4" spans="1:43" ht="15" x14ac:dyDescent="0.25">
      <c r="A4" s="23" t="s">
        <v>144</v>
      </c>
      <c r="B4" s="23" t="s">
        <v>134</v>
      </c>
      <c r="C4" s="23" t="s">
        <v>135</v>
      </c>
      <c r="D4" s="23" t="s">
        <v>136</v>
      </c>
      <c r="E4" s="23" t="s">
        <v>137</v>
      </c>
      <c r="F4" s="23">
        <v>4886.9520000000002</v>
      </c>
      <c r="G4" s="23">
        <v>5068.8940000000002</v>
      </c>
      <c r="H4" s="24">
        <v>5390.8969999999999</v>
      </c>
      <c r="I4" s="23">
        <v>5683.2920000000004</v>
      </c>
      <c r="J4" s="23">
        <v>5877.5339999999997</v>
      </c>
      <c r="K4" s="23">
        <v>6080.7049999999999</v>
      </c>
      <c r="L4" s="23">
        <v>6302.1390000000001</v>
      </c>
      <c r="M4" s="23">
        <v>6517.4809999999998</v>
      </c>
      <c r="N4" s="23">
        <v>2009</v>
      </c>
      <c r="O4" s="25" t="s">
        <v>145</v>
      </c>
      <c r="P4" s="26">
        <f t="shared" si="0"/>
        <v>8.702924508105464E-2</v>
      </c>
      <c r="R4" s="36" t="s">
        <v>146</v>
      </c>
      <c r="S4" s="37" t="s">
        <v>129</v>
      </c>
      <c r="T4" s="39">
        <f>SUBTOTAL(9,T5:T7)</f>
        <v>17302.780000000002</v>
      </c>
      <c r="U4" s="40">
        <f t="shared" si="1"/>
        <v>0.27933159939868446</v>
      </c>
      <c r="V4" s="41">
        <f>SUBTOTAL(9,V5:V7)</f>
        <v>0.30535995510200364</v>
      </c>
      <c r="W4" s="30">
        <v>0</v>
      </c>
      <c r="X4" s="30">
        <f>SUBTOTAL(9,X5:X7)</f>
        <v>1</v>
      </c>
      <c r="Z4" s="42">
        <f>SUBTOTAL(9,Z5:Z7)</f>
        <v>0.13</v>
      </c>
      <c r="AA4" s="43">
        <f>SUBTOTAL(9,AA5:AA7)</f>
        <v>0.1283</v>
      </c>
      <c r="AC4" s="44">
        <f>SUBTOTAL(9,AC5:AC7)</f>
        <v>14090.001</v>
      </c>
      <c r="AD4" s="45">
        <f t="shared" si="2"/>
        <v>0.28342926779724964</v>
      </c>
      <c r="AE4" s="33"/>
      <c r="AF4" s="33"/>
      <c r="AG4" s="34"/>
      <c r="AH4" s="46"/>
      <c r="AI4" s="46"/>
      <c r="AJ4" s="19"/>
    </row>
    <row r="5" spans="1:43" ht="15" x14ac:dyDescent="0.25">
      <c r="A5" s="23" t="s">
        <v>147</v>
      </c>
      <c r="B5" s="23" t="s">
        <v>134</v>
      </c>
      <c r="C5" s="23" t="s">
        <v>135</v>
      </c>
      <c r="D5" s="23" t="s">
        <v>136</v>
      </c>
      <c r="E5" s="23" t="s">
        <v>137</v>
      </c>
      <c r="F5" s="23">
        <v>3651.6179999999999</v>
      </c>
      <c r="G5" s="23">
        <v>3338.6750000000002</v>
      </c>
      <c r="H5" s="24">
        <v>3305.8980000000001</v>
      </c>
      <c r="I5" s="23">
        <v>3358.2420000000002</v>
      </c>
      <c r="J5" s="23">
        <v>3453.8739999999998</v>
      </c>
      <c r="K5" s="23">
        <v>3546.6350000000002</v>
      </c>
      <c r="L5" s="23">
        <v>3640.6559999999999</v>
      </c>
      <c r="M5" s="23">
        <v>3728.7660000000001</v>
      </c>
      <c r="N5" s="23">
        <v>2009</v>
      </c>
      <c r="O5" s="25" t="s">
        <v>140</v>
      </c>
      <c r="P5" s="26">
        <f t="shared" si="0"/>
        <v>5.3369561179701333E-2</v>
      </c>
      <c r="R5" s="47" t="s">
        <v>148</v>
      </c>
      <c r="S5" s="48" t="s">
        <v>149</v>
      </c>
      <c r="T5" s="49">
        <f>SUMIF($O$2:$O$184,S5,$H$2:$H$184)</f>
        <v>3663.4110000000001</v>
      </c>
      <c r="U5" s="50">
        <f t="shared" si="1"/>
        <v>5.9141158466138613E-2</v>
      </c>
      <c r="V5" s="51">
        <f>U5/($U$16-$U$15-$U$9)</f>
        <v>6.4651981848014378E-2</v>
      </c>
      <c r="W5" s="52"/>
      <c r="X5" s="43">
        <f>V5/$V$4</f>
        <v>0.2117238385970347</v>
      </c>
      <c r="Z5" s="50">
        <v>3.1E-2</v>
      </c>
      <c r="AA5" s="50">
        <v>2.8000000000000001E-2</v>
      </c>
      <c r="AC5" s="49">
        <f>SUMIF($O$2:$O$20,S5,$H$2:$H$20)</f>
        <v>3027.57</v>
      </c>
      <c r="AD5" s="50">
        <f t="shared" si="2"/>
        <v>6.0901482427497287E-2</v>
      </c>
      <c r="AE5" s="35"/>
      <c r="AF5" s="35"/>
      <c r="AG5" s="34"/>
      <c r="AH5" s="46"/>
      <c r="AI5" s="46"/>
      <c r="AJ5" s="19"/>
    </row>
    <row r="6" spans="1:43" ht="15" x14ac:dyDescent="0.25">
      <c r="A6" s="23" t="s">
        <v>150</v>
      </c>
      <c r="B6" s="23" t="s">
        <v>134</v>
      </c>
      <c r="C6" s="23" t="s">
        <v>135</v>
      </c>
      <c r="D6" s="23" t="s">
        <v>136</v>
      </c>
      <c r="E6" s="23" t="s">
        <v>137</v>
      </c>
      <c r="F6" s="23">
        <v>2865.2269999999999</v>
      </c>
      <c r="G6" s="23">
        <v>2656.3780000000002</v>
      </c>
      <c r="H6" s="24">
        <v>2555.4389999999999</v>
      </c>
      <c r="I6" s="23">
        <v>2590.7869999999998</v>
      </c>
      <c r="J6" s="23">
        <v>2665.4859999999999</v>
      </c>
      <c r="K6" s="23">
        <v>2750.5439999999999</v>
      </c>
      <c r="L6" s="23">
        <v>2846.462</v>
      </c>
      <c r="M6" s="23">
        <v>2945.2040000000002</v>
      </c>
      <c r="N6" s="23">
        <v>2009</v>
      </c>
      <c r="O6" s="25" t="s">
        <v>140</v>
      </c>
      <c r="P6" s="26">
        <f t="shared" si="0"/>
        <v>4.1254345430952431E-2</v>
      </c>
      <c r="Q6" s="53">
        <f>SUBTOTAL(9,P2:P6)</f>
        <v>0.51049013027369439</v>
      </c>
      <c r="R6" s="47" t="s">
        <v>151</v>
      </c>
      <c r="S6" s="48" t="s">
        <v>151</v>
      </c>
      <c r="T6" s="49">
        <f>SUMIF($O$2:$O$184,S6,$H$2:$H$184)</f>
        <v>3635.3010000000004</v>
      </c>
      <c r="U6" s="50">
        <f t="shared" si="1"/>
        <v>5.8687357905818423E-2</v>
      </c>
      <c r="V6" s="51">
        <f>U6/($U$16-$U$15-$U$9)</f>
        <v>6.4155895766013826E-2</v>
      </c>
      <c r="W6" s="52"/>
      <c r="X6" s="43">
        <f>V6/$V$4</f>
        <v>0.21009924416770018</v>
      </c>
      <c r="Z6" s="50">
        <v>2.7E-2</v>
      </c>
      <c r="AA6" s="50">
        <v>2.3400000000000001E-2</v>
      </c>
      <c r="AC6" s="49">
        <f>SUMIF($O$2:$O$20,S6,$H$2:$H$20)</f>
        <v>2205.9630000000002</v>
      </c>
      <c r="AD6" s="50">
        <f t="shared" si="2"/>
        <v>4.4374338786620691E-2</v>
      </c>
      <c r="AE6" s="35"/>
      <c r="AF6" s="35"/>
      <c r="AG6" s="34"/>
      <c r="AH6" s="46"/>
      <c r="AI6" s="46"/>
      <c r="AJ6" s="19"/>
    </row>
    <row r="7" spans="1:43" ht="15" x14ac:dyDescent="0.25">
      <c r="A7" s="54" t="s">
        <v>152</v>
      </c>
      <c r="B7" s="54" t="s">
        <v>134</v>
      </c>
      <c r="C7" s="54" t="s">
        <v>135</v>
      </c>
      <c r="D7" s="54" t="s">
        <v>136</v>
      </c>
      <c r="E7" s="54" t="s">
        <v>137</v>
      </c>
      <c r="F7" s="54">
        <v>2679.0129999999999</v>
      </c>
      <c r="G7" s="54">
        <v>2178.8560000000002</v>
      </c>
      <c r="H7" s="55">
        <v>2258.5650000000001</v>
      </c>
      <c r="I7" s="54">
        <v>2395.4830000000002</v>
      </c>
      <c r="J7" s="54">
        <v>2497.5549999999998</v>
      </c>
      <c r="K7" s="54">
        <v>2617.375</v>
      </c>
      <c r="L7" s="54">
        <v>2748.4079999999999</v>
      </c>
      <c r="M7" s="54">
        <v>2885.4070000000002</v>
      </c>
      <c r="N7" s="54">
        <v>2009</v>
      </c>
      <c r="O7" s="56" t="s">
        <v>140</v>
      </c>
      <c r="P7" s="57">
        <f t="shared" si="0"/>
        <v>3.6461688456761863E-2</v>
      </c>
      <c r="R7" s="58" t="s">
        <v>153</v>
      </c>
      <c r="S7" s="59" t="s">
        <v>142</v>
      </c>
      <c r="T7" s="49">
        <f>SUMIF($O$2:$O$184,S7,$H$2:$H$184)</f>
        <v>10004.068000000001</v>
      </c>
      <c r="U7" s="60">
        <f t="shared" si="1"/>
        <v>0.16150308302672739</v>
      </c>
      <c r="V7" s="61">
        <f>U7/($U$16-$U$15-$U$9)</f>
        <v>0.17655207748797541</v>
      </c>
      <c r="W7" s="62"/>
      <c r="X7" s="43">
        <f>V7/$V$4</f>
        <v>0.5781769172352651</v>
      </c>
      <c r="Z7" s="60">
        <v>7.1999999999999995E-2</v>
      </c>
      <c r="AA7" s="50">
        <v>7.6899999999999996E-2</v>
      </c>
      <c r="AC7" s="63">
        <f>SUMIF($O$2:$O$20,S7,$H$2:$H$20)</f>
        <v>8856.4680000000008</v>
      </c>
      <c r="AD7" s="60">
        <f t="shared" si="2"/>
        <v>0.1781534465831317</v>
      </c>
      <c r="AE7" s="35"/>
      <c r="AF7" s="35"/>
      <c r="AG7" s="34"/>
      <c r="AH7" s="46"/>
      <c r="AI7" s="46"/>
      <c r="AJ7" s="19"/>
    </row>
    <row r="8" spans="1:43" ht="15" x14ac:dyDescent="0.25">
      <c r="A8" s="54" t="s">
        <v>154</v>
      </c>
      <c r="B8" s="54" t="s">
        <v>134</v>
      </c>
      <c r="C8" s="54" t="s">
        <v>135</v>
      </c>
      <c r="D8" s="54" t="s">
        <v>136</v>
      </c>
      <c r="E8" s="54" t="s">
        <v>137</v>
      </c>
      <c r="F8" s="54">
        <v>2307.4290000000001</v>
      </c>
      <c r="G8" s="54">
        <v>2118.2640000000001</v>
      </c>
      <c r="H8" s="55">
        <v>2036.6869999999999</v>
      </c>
      <c r="I8" s="54">
        <v>2054.902</v>
      </c>
      <c r="J8" s="54">
        <v>2110.4490000000001</v>
      </c>
      <c r="K8" s="54">
        <v>2166.6959999999999</v>
      </c>
      <c r="L8" s="54">
        <v>2226.6329999999998</v>
      </c>
      <c r="M8" s="54">
        <v>2288.866</v>
      </c>
      <c r="N8" s="54">
        <v>2009</v>
      </c>
      <c r="O8" s="56" t="s">
        <v>140</v>
      </c>
      <c r="P8" s="57">
        <f t="shared" si="0"/>
        <v>3.2879747484768844E-2</v>
      </c>
      <c r="R8" s="11" t="s">
        <v>155</v>
      </c>
      <c r="S8" s="12" t="s">
        <v>145</v>
      </c>
      <c r="T8" s="27">
        <f>SUMIF($O$2:$O$184,S8,$H$2:$H$184)</f>
        <v>7192.4839999999995</v>
      </c>
      <c r="U8" s="28">
        <f t="shared" si="1"/>
        <v>0.11611359904994729</v>
      </c>
      <c r="V8" s="29">
        <f>U8/($U$16-$U$15-$U$9)</f>
        <v>0.12693316283925929</v>
      </c>
      <c r="W8" s="28">
        <f>T8/($T$2+$T$3+$T$8)</f>
        <v>0.18273228526279195</v>
      </c>
      <c r="X8" s="30">
        <v>0</v>
      </c>
      <c r="Z8" s="28">
        <v>0.13500000000000001</v>
      </c>
      <c r="AA8" s="28">
        <v>0.13819999999999999</v>
      </c>
      <c r="AC8" s="31">
        <f>SUMIF($O$2:$O$20,S8,$H$2:$H$20)</f>
        <v>6610.6189999999997</v>
      </c>
      <c r="AD8" s="32">
        <f t="shared" si="2"/>
        <v>0.13297677571893618</v>
      </c>
      <c r="AE8" s="33"/>
      <c r="AF8" s="33"/>
      <c r="AG8" s="34"/>
      <c r="AH8" s="35"/>
      <c r="AI8" s="35"/>
      <c r="AJ8" s="20"/>
      <c r="AK8" s="33"/>
    </row>
    <row r="9" spans="1:43" ht="15" x14ac:dyDescent="0.25">
      <c r="A9" s="54" t="s">
        <v>156</v>
      </c>
      <c r="B9" s="54" t="s">
        <v>134</v>
      </c>
      <c r="C9" s="54" t="s">
        <v>135</v>
      </c>
      <c r="D9" s="54" t="s">
        <v>136</v>
      </c>
      <c r="E9" s="54" t="s">
        <v>137</v>
      </c>
      <c r="F9" s="54">
        <v>1635.521</v>
      </c>
      <c r="G9" s="54">
        <v>1574.039</v>
      </c>
      <c r="H9" s="55">
        <v>2023.528</v>
      </c>
      <c r="I9" s="54">
        <v>2192.9580000000001</v>
      </c>
      <c r="J9" s="54">
        <v>2326.8130000000001</v>
      </c>
      <c r="K9" s="54">
        <v>2471.4850000000001</v>
      </c>
      <c r="L9" s="54">
        <v>2626.3009999999999</v>
      </c>
      <c r="M9" s="54">
        <v>2789.2750000000001</v>
      </c>
      <c r="N9" s="54">
        <v>2009</v>
      </c>
      <c r="O9" s="56" t="s">
        <v>149</v>
      </c>
      <c r="P9" s="57">
        <f t="shared" si="0"/>
        <v>3.2667311996570574E-2</v>
      </c>
      <c r="R9" s="36" t="s">
        <v>157</v>
      </c>
      <c r="S9" s="37" t="s">
        <v>158</v>
      </c>
      <c r="T9" s="39">
        <f>SUBTOTAL(9,T10:T14)</f>
        <v>2402.569</v>
      </c>
      <c r="U9" s="40">
        <f t="shared" si="1"/>
        <v>3.8786451739876354E-2</v>
      </c>
      <c r="V9" s="64">
        <v>0</v>
      </c>
      <c r="W9" s="30">
        <v>0</v>
      </c>
      <c r="X9" s="30">
        <v>0</v>
      </c>
      <c r="Z9" s="40">
        <f t="shared" ref="Z9:Z15" si="3">Y9/$T$16</f>
        <v>0</v>
      </c>
      <c r="AA9" s="65">
        <v>0</v>
      </c>
      <c r="AC9" s="66"/>
      <c r="AD9" s="67"/>
      <c r="AE9" s="33"/>
      <c r="AF9" s="33"/>
      <c r="AG9" s="68"/>
      <c r="AH9" s="46"/>
      <c r="AI9" s="69"/>
      <c r="AJ9" s="69"/>
    </row>
    <row r="10" spans="1:43" x14ac:dyDescent="0.2">
      <c r="A10" s="54" t="s">
        <v>159</v>
      </c>
      <c r="B10" s="54" t="s">
        <v>134</v>
      </c>
      <c r="C10" s="54" t="s">
        <v>135</v>
      </c>
      <c r="D10" s="54" t="s">
        <v>136</v>
      </c>
      <c r="E10" s="54" t="s">
        <v>137</v>
      </c>
      <c r="F10" s="54">
        <v>1499.1079999999999</v>
      </c>
      <c r="G10" s="54">
        <v>1336.066</v>
      </c>
      <c r="H10" s="55">
        <v>1563.664</v>
      </c>
      <c r="I10" s="54">
        <v>1632.894</v>
      </c>
      <c r="J10" s="54">
        <v>1700.673</v>
      </c>
      <c r="K10" s="54">
        <v>1762.403</v>
      </c>
      <c r="L10" s="54">
        <v>1822.721</v>
      </c>
      <c r="M10" s="54">
        <v>1880.4</v>
      </c>
      <c r="N10" s="54">
        <v>2009</v>
      </c>
      <c r="O10" s="56" t="s">
        <v>138</v>
      </c>
      <c r="P10" s="57">
        <f t="shared" si="0"/>
        <v>2.5243386672092274E-2</v>
      </c>
      <c r="R10" s="47" t="s">
        <v>160</v>
      </c>
      <c r="S10" s="48" t="s">
        <v>161</v>
      </c>
      <c r="T10" s="49">
        <f>SUMIF($O$2:$O$184,S10,$H$2:$H$184)</f>
        <v>372.21</v>
      </c>
      <c r="U10" s="50">
        <f t="shared" si="1"/>
        <v>6.0088618483379154E-3</v>
      </c>
      <c r="V10" s="51"/>
      <c r="W10" s="50"/>
      <c r="X10" s="52"/>
      <c r="Z10" s="50">
        <f t="shared" si="3"/>
        <v>0</v>
      </c>
      <c r="AA10" s="50">
        <v>0</v>
      </c>
      <c r="AC10" s="70"/>
      <c r="AD10" s="71"/>
      <c r="AE10" s="33"/>
      <c r="AF10" s="33"/>
      <c r="AG10" s="68"/>
      <c r="AJ10" s="46"/>
    </row>
    <row r="11" spans="1:43" x14ac:dyDescent="0.2">
      <c r="A11" s="54" t="s">
        <v>162</v>
      </c>
      <c r="B11" s="54" t="s">
        <v>134</v>
      </c>
      <c r="C11" s="54" t="s">
        <v>135</v>
      </c>
      <c r="D11" s="54" t="s">
        <v>136</v>
      </c>
      <c r="E11" s="54" t="s">
        <v>137</v>
      </c>
      <c r="F11" s="54">
        <v>1666.954</v>
      </c>
      <c r="G11" s="54">
        <v>1231.8920000000001</v>
      </c>
      <c r="H11" s="55">
        <v>1476.912</v>
      </c>
      <c r="I11" s="54">
        <v>1678.107</v>
      </c>
      <c r="J11" s="54">
        <v>1866.84</v>
      </c>
      <c r="K11" s="54">
        <v>2068.7719999999999</v>
      </c>
      <c r="L11" s="54">
        <v>2277.402</v>
      </c>
      <c r="M11" s="54">
        <v>2498.9780000000001</v>
      </c>
      <c r="N11" s="54">
        <v>2009</v>
      </c>
      <c r="O11" s="56" t="s">
        <v>151</v>
      </c>
      <c r="P11" s="57">
        <f t="shared" si="0"/>
        <v>2.3842884850359888E-2</v>
      </c>
      <c r="Q11" s="72">
        <f>SUBTOTAL(9,P2:P11)</f>
        <v>0.66158514973424787</v>
      </c>
      <c r="R11" s="47" t="s">
        <v>163</v>
      </c>
      <c r="S11" s="48" t="s">
        <v>164</v>
      </c>
      <c r="T11" s="49">
        <f>SUMIF($O$2:$O$184,S11,$H$2:$H$184)</f>
        <v>669.78800000000012</v>
      </c>
      <c r="U11" s="50">
        <f t="shared" si="1"/>
        <v>1.0812884016212774E-2</v>
      </c>
      <c r="V11" s="51"/>
      <c r="W11" s="50"/>
      <c r="X11" s="52"/>
      <c r="Z11" s="50">
        <f t="shared" si="3"/>
        <v>0</v>
      </c>
      <c r="AA11" s="50">
        <v>0</v>
      </c>
      <c r="AC11" s="70"/>
      <c r="AD11" s="71"/>
      <c r="AE11" s="33"/>
      <c r="AF11" s="33"/>
      <c r="AG11" s="68"/>
      <c r="AH11" s="19"/>
      <c r="AI11" s="19"/>
      <c r="AJ11" s="46"/>
      <c r="AK11" s="73"/>
      <c r="AN11" s="19"/>
      <c r="AO11" s="19"/>
    </row>
    <row r="12" spans="1:43" x14ac:dyDescent="0.2">
      <c r="A12" s="74" t="s">
        <v>165</v>
      </c>
      <c r="B12" s="74" t="s">
        <v>134</v>
      </c>
      <c r="C12" s="74" t="s">
        <v>135</v>
      </c>
      <c r="D12" s="74" t="s">
        <v>136</v>
      </c>
      <c r="E12" s="74" t="s">
        <v>137</v>
      </c>
      <c r="F12" s="74">
        <v>1260.6189999999999</v>
      </c>
      <c r="G12" s="74">
        <v>1236.943</v>
      </c>
      <c r="H12" s="75">
        <v>1430.02</v>
      </c>
      <c r="I12" s="74">
        <v>1598.394</v>
      </c>
      <c r="J12" s="74">
        <v>1762.289</v>
      </c>
      <c r="K12" s="74">
        <v>1955.181</v>
      </c>
      <c r="L12" s="74">
        <v>2174.4279999999999</v>
      </c>
      <c r="M12" s="74">
        <v>2412.3679999999999</v>
      </c>
      <c r="N12" s="74">
        <v>2009</v>
      </c>
      <c r="O12" s="74" t="s">
        <v>142</v>
      </c>
      <c r="P12" s="76">
        <f t="shared" si="0"/>
        <v>2.3085872546036355E-2</v>
      </c>
      <c r="R12" s="47" t="s">
        <v>166</v>
      </c>
      <c r="S12" s="48" t="s">
        <v>167</v>
      </c>
      <c r="T12" s="49">
        <f>SUMIF($O$2:$O$184,S12,$H$2:$H$184)</f>
        <v>304.87199999999996</v>
      </c>
      <c r="U12" s="50">
        <f t="shared" si="1"/>
        <v>4.9217746149390852E-3</v>
      </c>
      <c r="V12" s="51"/>
      <c r="W12" s="50"/>
      <c r="X12" s="52"/>
      <c r="Z12" s="50">
        <f t="shared" si="3"/>
        <v>0</v>
      </c>
      <c r="AA12" s="50">
        <v>0</v>
      </c>
      <c r="AC12" s="70"/>
      <c r="AD12" s="71"/>
      <c r="AE12" s="77"/>
      <c r="AF12" s="78"/>
      <c r="AI12" s="79"/>
      <c r="AK12" s="78"/>
      <c r="AN12" s="80"/>
      <c r="AO12" s="80"/>
      <c r="AP12" s="19"/>
    </row>
    <row r="13" spans="1:43" x14ac:dyDescent="0.2">
      <c r="A13" s="74" t="s">
        <v>168</v>
      </c>
      <c r="B13" s="74" t="s">
        <v>134</v>
      </c>
      <c r="C13" s="74" t="s">
        <v>135</v>
      </c>
      <c r="D13" s="74" t="s">
        <v>136</v>
      </c>
      <c r="E13" s="74" t="s">
        <v>137</v>
      </c>
      <c r="F13" s="74">
        <v>1601.4079999999999</v>
      </c>
      <c r="G13" s="74">
        <v>1467.8889999999999</v>
      </c>
      <c r="H13" s="75">
        <v>1374.779</v>
      </c>
      <c r="I13" s="74">
        <v>1366.0930000000001</v>
      </c>
      <c r="J13" s="74">
        <v>1399.4079999999999</v>
      </c>
      <c r="K13" s="74">
        <v>1441.54</v>
      </c>
      <c r="L13" s="74">
        <v>1489.154</v>
      </c>
      <c r="M13" s="74">
        <v>1539.8340000000001</v>
      </c>
      <c r="N13" s="74">
        <v>2009</v>
      </c>
      <c r="O13" s="81" t="s">
        <v>140</v>
      </c>
      <c r="P13" s="76">
        <f t="shared" si="0"/>
        <v>2.2194076147863187E-2</v>
      </c>
      <c r="R13" s="47" t="s">
        <v>169</v>
      </c>
      <c r="S13" s="48" t="s">
        <v>170</v>
      </c>
      <c r="T13" s="49">
        <f>SUMIF($O$2:$O$184,S13,$H$2:$H$184)</f>
        <v>625.27700000000004</v>
      </c>
      <c r="U13" s="50">
        <f t="shared" si="1"/>
        <v>1.0094309959278867E-2</v>
      </c>
      <c r="V13" s="51"/>
      <c r="W13" s="50"/>
      <c r="X13" s="52"/>
      <c r="Z13" s="50">
        <f t="shared" si="3"/>
        <v>0</v>
      </c>
      <c r="AA13" s="50">
        <v>0</v>
      </c>
      <c r="AC13" s="70"/>
      <c r="AD13" s="71"/>
      <c r="AE13" s="77"/>
      <c r="AF13" s="78"/>
      <c r="AI13" s="79"/>
      <c r="AJ13" s="73"/>
      <c r="AK13" s="78"/>
      <c r="AL13" s="82"/>
      <c r="AM13" s="82"/>
      <c r="AN13" s="82"/>
      <c r="AO13" s="82"/>
    </row>
    <row r="14" spans="1:43" x14ac:dyDescent="0.2">
      <c r="A14" s="74" t="s">
        <v>171</v>
      </c>
      <c r="B14" s="74" t="s">
        <v>134</v>
      </c>
      <c r="C14" s="74" t="s">
        <v>135</v>
      </c>
      <c r="D14" s="74" t="s">
        <v>136</v>
      </c>
      <c r="E14" s="74" t="s">
        <v>137</v>
      </c>
      <c r="F14" s="74">
        <v>1058.05</v>
      </c>
      <c r="G14" s="74">
        <v>994.24599999999998</v>
      </c>
      <c r="H14" s="75">
        <v>1219.722</v>
      </c>
      <c r="I14" s="74">
        <v>1297.8309999999999</v>
      </c>
      <c r="J14" s="74">
        <v>1338.2239999999999</v>
      </c>
      <c r="K14" s="74">
        <v>1383.0540000000001</v>
      </c>
      <c r="L14" s="74">
        <v>1429.1110000000001</v>
      </c>
      <c r="M14" s="74">
        <v>1480.145</v>
      </c>
      <c r="N14" s="74">
        <v>2009</v>
      </c>
      <c r="O14" s="81" t="s">
        <v>145</v>
      </c>
      <c r="P14" s="76">
        <f t="shared" si="0"/>
        <v>1.96908760951571E-2</v>
      </c>
      <c r="R14" s="58" t="s">
        <v>172</v>
      </c>
      <c r="S14" s="59" t="s">
        <v>173</v>
      </c>
      <c r="T14" s="49">
        <f>SUMIF($O$2:$O$184,S14,$H$2:$H$184)</f>
        <v>430.42200000000003</v>
      </c>
      <c r="U14" s="60">
        <f t="shared" si="1"/>
        <v>6.9486213011077146E-3</v>
      </c>
      <c r="V14" s="61"/>
      <c r="W14" s="60"/>
      <c r="X14" s="52"/>
      <c r="Z14" s="60">
        <f t="shared" si="3"/>
        <v>0</v>
      </c>
      <c r="AA14" s="50">
        <v>0</v>
      </c>
      <c r="AC14" s="70"/>
      <c r="AD14" s="71"/>
      <c r="AE14" s="77"/>
      <c r="AF14" s="78"/>
      <c r="AI14" s="79"/>
      <c r="AJ14" s="78"/>
      <c r="AK14" s="78"/>
      <c r="AL14" s="19"/>
      <c r="AM14" s="19"/>
      <c r="AN14" s="80"/>
      <c r="AO14" s="80"/>
      <c r="AP14" s="19"/>
    </row>
    <row r="15" spans="1:43" ht="15" x14ac:dyDescent="0.25">
      <c r="A15" s="74" t="s">
        <v>174</v>
      </c>
      <c r="B15" s="74" t="s">
        <v>134</v>
      </c>
      <c r="C15" s="74" t="s">
        <v>135</v>
      </c>
      <c r="D15" s="74" t="s">
        <v>136</v>
      </c>
      <c r="E15" s="74" t="s">
        <v>137</v>
      </c>
      <c r="F15" s="74">
        <v>1089.8779999999999</v>
      </c>
      <c r="G15" s="74">
        <v>874.81</v>
      </c>
      <c r="H15" s="75">
        <v>1004.042</v>
      </c>
      <c r="I15" s="74">
        <v>1041.0889999999999</v>
      </c>
      <c r="J15" s="74">
        <v>1114.2380000000001</v>
      </c>
      <c r="K15" s="74">
        <v>1190.954</v>
      </c>
      <c r="L15" s="74">
        <v>1268.377</v>
      </c>
      <c r="M15" s="74">
        <v>1348.6379999999999</v>
      </c>
      <c r="N15" s="74">
        <v>2009</v>
      </c>
      <c r="O15" s="81" t="s">
        <v>149</v>
      </c>
      <c r="P15" s="76">
        <f t="shared" si="0"/>
        <v>1.6208994030060722E-2</v>
      </c>
      <c r="R15" s="9" t="s">
        <v>0</v>
      </c>
      <c r="S15" s="12" t="s">
        <v>175</v>
      </c>
      <c r="T15" s="27">
        <f>SUMIF($O$2:$O$184,"",$H$2:$H$184)</f>
        <v>2877.3890000000001</v>
      </c>
      <c r="U15" s="28">
        <f t="shared" si="1"/>
        <v>4.6451822855181721E-2</v>
      </c>
      <c r="V15" s="83">
        <v>0</v>
      </c>
      <c r="W15" s="84">
        <v>0</v>
      </c>
      <c r="X15" s="30">
        <v>0</v>
      </c>
      <c r="Z15" s="28">
        <f t="shared" si="3"/>
        <v>0</v>
      </c>
      <c r="AA15" s="28">
        <v>0</v>
      </c>
      <c r="AC15" s="85"/>
      <c r="AD15" s="86"/>
      <c r="AE15" s="77"/>
      <c r="AF15" s="78"/>
      <c r="AI15" s="78"/>
      <c r="AK15" s="78"/>
      <c r="AL15" s="19"/>
      <c r="AM15" s="19"/>
      <c r="AN15" s="80"/>
      <c r="AO15" s="80"/>
      <c r="AP15" s="19"/>
      <c r="AQ15" s="19"/>
    </row>
    <row r="16" spans="1:43" ht="15" x14ac:dyDescent="0.25">
      <c r="A16" s="74" t="s">
        <v>176</v>
      </c>
      <c r="B16" s="74" t="s">
        <v>134</v>
      </c>
      <c r="C16" s="74" t="s">
        <v>135</v>
      </c>
      <c r="D16" s="74" t="s">
        <v>136</v>
      </c>
      <c r="E16" s="74" t="s">
        <v>137</v>
      </c>
      <c r="F16" s="74">
        <v>931.40499999999997</v>
      </c>
      <c r="G16" s="74">
        <v>832.51199999999994</v>
      </c>
      <c r="H16" s="75">
        <v>986.25599999999997</v>
      </c>
      <c r="I16" s="74">
        <v>1056.2619999999999</v>
      </c>
      <c r="J16" s="74">
        <v>1124.8</v>
      </c>
      <c r="K16" s="74">
        <v>1196.953</v>
      </c>
      <c r="L16" s="74">
        <v>1279.2170000000001</v>
      </c>
      <c r="M16" s="74">
        <v>1371.3340000000001</v>
      </c>
      <c r="N16" s="74">
        <v>2009</v>
      </c>
      <c r="O16" s="74" t="s">
        <v>142</v>
      </c>
      <c r="P16" s="76">
        <f t="shared" si="0"/>
        <v>1.5921861452122092E-2</v>
      </c>
      <c r="R16" s="11" t="s">
        <v>112</v>
      </c>
      <c r="S16" s="10" t="s">
        <v>177</v>
      </c>
      <c r="T16" s="87">
        <f>SUBTOTAL(9,T2:T15)</f>
        <v>61943.510999999999</v>
      </c>
      <c r="U16" s="28">
        <f t="shared" si="1"/>
        <v>1</v>
      </c>
      <c r="V16" s="29">
        <f>SUBTOTAL(9,V2:V15)</f>
        <v>1.0000000000000002</v>
      </c>
      <c r="W16" s="28">
        <f>SUBTOTAL(9,W2:W15)</f>
        <v>1</v>
      </c>
      <c r="X16" s="28">
        <f>SUBTOTAL(9,X2:X15)</f>
        <v>1</v>
      </c>
      <c r="Z16" s="28">
        <f>SUBTOTAL(9,Z2:Z15)</f>
        <v>1</v>
      </c>
      <c r="AA16" s="28">
        <f>SUBTOTAL(9,AA2:AA15)</f>
        <v>1</v>
      </c>
      <c r="AC16" s="31">
        <f>SUBTOTAL(9,AC2:AC8)</f>
        <v>49712.582999999999</v>
      </c>
      <c r="AD16" s="32">
        <f>AC16/T16</f>
        <v>0.80254706582582958</v>
      </c>
      <c r="AE16" s="33"/>
      <c r="AF16" s="33"/>
      <c r="AG16" s="68"/>
      <c r="AI16" s="33"/>
      <c r="AJ16" s="33"/>
      <c r="AK16" s="33"/>
      <c r="AN16" s="88"/>
      <c r="AO16" s="88"/>
    </row>
    <row r="17" spans="1:41" ht="15" x14ac:dyDescent="0.25">
      <c r="A17" s="74" t="s">
        <v>178</v>
      </c>
      <c r="B17" s="74" t="s">
        <v>134</v>
      </c>
      <c r="C17" s="74" t="s">
        <v>135</v>
      </c>
      <c r="D17" s="74" t="s">
        <v>136</v>
      </c>
      <c r="E17" s="74" t="s">
        <v>137</v>
      </c>
      <c r="F17" s="74">
        <v>877.47400000000005</v>
      </c>
      <c r="G17" s="74">
        <v>796.65099999999995</v>
      </c>
      <c r="H17" s="75">
        <v>770.31200000000001</v>
      </c>
      <c r="I17" s="74">
        <v>776.09100000000001</v>
      </c>
      <c r="J17" s="74">
        <v>792.3</v>
      </c>
      <c r="K17" s="74">
        <v>809.80499999999995</v>
      </c>
      <c r="L17" s="74">
        <v>829.53499999999997</v>
      </c>
      <c r="M17" s="74">
        <v>849.98599999999999</v>
      </c>
      <c r="N17" s="74">
        <v>2009</v>
      </c>
      <c r="O17" s="81" t="s">
        <v>140</v>
      </c>
      <c r="P17" s="76">
        <f t="shared" si="0"/>
        <v>1.2435717439394105E-2</v>
      </c>
      <c r="Z17" s="124"/>
      <c r="AA17" s="89"/>
      <c r="AL17" s="19"/>
      <c r="AM17" s="90"/>
      <c r="AN17" s="19"/>
      <c r="AO17" s="19"/>
    </row>
    <row r="18" spans="1:41" x14ac:dyDescent="0.2">
      <c r="A18" s="74" t="s">
        <v>179</v>
      </c>
      <c r="B18" s="74" t="s">
        <v>134</v>
      </c>
      <c r="C18" s="74" t="s">
        <v>135</v>
      </c>
      <c r="D18" s="74" t="s">
        <v>136</v>
      </c>
      <c r="E18" s="74" t="s">
        <v>137</v>
      </c>
      <c r="F18" s="74">
        <v>730.31799999999998</v>
      </c>
      <c r="G18" s="74">
        <v>614.46600000000001</v>
      </c>
      <c r="H18" s="75">
        <v>729.05100000000004</v>
      </c>
      <c r="I18" s="74">
        <v>789.601</v>
      </c>
      <c r="J18" s="74">
        <v>845.81600000000003</v>
      </c>
      <c r="K18" s="74">
        <v>902.87099999999998</v>
      </c>
      <c r="L18" s="74">
        <v>965.96900000000005</v>
      </c>
      <c r="M18" s="74">
        <v>1033.2929999999999</v>
      </c>
      <c r="N18" s="74">
        <v>2009</v>
      </c>
      <c r="O18" s="81" t="s">
        <v>151</v>
      </c>
      <c r="P18" s="76">
        <f t="shared" si="0"/>
        <v>1.1769610540803872E-2</v>
      </c>
      <c r="R18" s="36" t="s">
        <v>139</v>
      </c>
      <c r="S18" s="91"/>
      <c r="T18" s="92"/>
      <c r="U18" s="93"/>
      <c r="W18" s="36" t="s">
        <v>129</v>
      </c>
      <c r="X18" s="92"/>
      <c r="Y18" s="94"/>
      <c r="AM18" s="90"/>
      <c r="AN18" s="19"/>
      <c r="AO18" s="19"/>
    </row>
    <row r="19" spans="1:41" ht="15" x14ac:dyDescent="0.25">
      <c r="A19" s="74" t="s">
        <v>180</v>
      </c>
      <c r="B19" s="74" t="s">
        <v>134</v>
      </c>
      <c r="C19" s="74" t="s">
        <v>135</v>
      </c>
      <c r="D19" s="74" t="s">
        <v>136</v>
      </c>
      <c r="E19" s="74" t="s">
        <v>137</v>
      </c>
      <c r="F19" s="74">
        <v>511.48899999999998</v>
      </c>
      <c r="G19" s="74">
        <v>539.37699999999995</v>
      </c>
      <c r="H19" s="75">
        <v>695.05899999999997</v>
      </c>
      <c r="I19" s="74">
        <v>776.976</v>
      </c>
      <c r="J19" s="74">
        <v>850.13400000000001</v>
      </c>
      <c r="K19" s="74">
        <v>931.99900000000002</v>
      </c>
      <c r="L19" s="74">
        <v>1020.317</v>
      </c>
      <c r="M19" s="74">
        <v>1111.0530000000001</v>
      </c>
      <c r="N19" s="74">
        <v>2009</v>
      </c>
      <c r="O19" s="74" t="s">
        <v>142</v>
      </c>
      <c r="P19" s="76">
        <f t="shared" si="0"/>
        <v>1.1220852495752146E-2</v>
      </c>
      <c r="R19" s="95" t="s">
        <v>147</v>
      </c>
      <c r="S19" s="96">
        <f t="shared" ref="S19:S35" si="4">VLOOKUP(R19,$A$2:$H$184,8,FALSE)</f>
        <v>3305.8980000000001</v>
      </c>
      <c r="T19" s="97">
        <f t="shared" ref="T19:T36" si="5">S19/$S$36</f>
        <v>0.20687151249455507</v>
      </c>
      <c r="U19" s="98" t="s">
        <v>181</v>
      </c>
      <c r="W19" s="95" t="s">
        <v>141</v>
      </c>
      <c r="X19" s="96">
        <f t="shared" ref="X19:X39" si="6">VLOOKUP(W19,$A$2:$H$184,8,FALSE)</f>
        <v>5745.1329999999998</v>
      </c>
      <c r="Y19" s="97">
        <f t="shared" ref="Y19:Y40" si="7">X19/$X$40</f>
        <v>0.33203525676220808</v>
      </c>
      <c r="AA19" s="19"/>
      <c r="AF19" s="6"/>
    </row>
    <row r="20" spans="1:41" ht="15" x14ac:dyDescent="0.25">
      <c r="A20" s="74" t="s">
        <v>182</v>
      </c>
      <c r="B20" s="74" t="s">
        <v>134</v>
      </c>
      <c r="C20" s="74" t="s">
        <v>135</v>
      </c>
      <c r="D20" s="74" t="s">
        <v>136</v>
      </c>
      <c r="E20" s="74" t="s">
        <v>137</v>
      </c>
      <c r="F20" s="74">
        <v>502.447</v>
      </c>
      <c r="G20" s="74">
        <v>491.923</v>
      </c>
      <c r="H20" s="75">
        <v>522.43499999999995</v>
      </c>
      <c r="I20" s="74">
        <v>544.06700000000001</v>
      </c>
      <c r="J20" s="74">
        <v>550.625</v>
      </c>
      <c r="K20" s="74">
        <v>558.80799999999999</v>
      </c>
      <c r="L20" s="74">
        <v>567.21799999999996</v>
      </c>
      <c r="M20" s="74">
        <v>575.75400000000002</v>
      </c>
      <c r="N20" s="74">
        <v>2009</v>
      </c>
      <c r="O20" s="81" t="s">
        <v>140</v>
      </c>
      <c r="P20" s="76">
        <f t="shared" si="0"/>
        <v>8.4340553443927376E-3</v>
      </c>
      <c r="Q20" s="99">
        <f>SUBTOTAL(9,P2:P20)</f>
        <v>0.80254706582583002</v>
      </c>
      <c r="R20" s="95" t="s">
        <v>150</v>
      </c>
      <c r="S20" s="96">
        <f t="shared" si="4"/>
        <v>2555.4389999999999</v>
      </c>
      <c r="T20" s="97">
        <f t="shared" si="5"/>
        <v>0.15991041799159358</v>
      </c>
      <c r="U20" s="98" t="s">
        <v>181</v>
      </c>
      <c r="W20" s="95" t="s">
        <v>156</v>
      </c>
      <c r="X20" s="96">
        <f t="shared" si="6"/>
        <v>2023.528</v>
      </c>
      <c r="Y20" s="97">
        <f t="shared" si="7"/>
        <v>0.11694814359311045</v>
      </c>
      <c r="AA20" s="19"/>
      <c r="AD20" s="100"/>
      <c r="AM20" s="90"/>
      <c r="AN20" s="80"/>
      <c r="AO20" s="80"/>
    </row>
    <row r="21" spans="1:41" ht="15" x14ac:dyDescent="0.25">
      <c r="A21" s="19" t="s">
        <v>183</v>
      </c>
      <c r="B21" s="7" t="s">
        <v>134</v>
      </c>
      <c r="C21" s="7" t="s">
        <v>135</v>
      </c>
      <c r="D21" s="7" t="s">
        <v>136</v>
      </c>
      <c r="E21" s="7" t="s">
        <v>137</v>
      </c>
      <c r="F21" s="7">
        <v>506.71600000000001</v>
      </c>
      <c r="G21" s="7">
        <v>472.10300000000001</v>
      </c>
      <c r="H21" s="101">
        <v>461.33100000000002</v>
      </c>
      <c r="I21" s="7">
        <v>469.13299999999998</v>
      </c>
      <c r="J21" s="7">
        <v>482.92899999999997</v>
      </c>
      <c r="K21" s="7">
        <v>499.97899999999998</v>
      </c>
      <c r="L21" s="7">
        <v>518.05799999999999</v>
      </c>
      <c r="M21" s="7">
        <v>536.22900000000004</v>
      </c>
      <c r="N21" s="7">
        <v>2009</v>
      </c>
      <c r="O21" s="19" t="s">
        <v>140</v>
      </c>
      <c r="P21" s="102">
        <f t="shared" si="0"/>
        <v>7.4476081925675857E-3</v>
      </c>
      <c r="R21" s="95" t="s">
        <v>152</v>
      </c>
      <c r="S21" s="96">
        <f t="shared" si="4"/>
        <v>2258.5650000000001</v>
      </c>
      <c r="T21" s="97">
        <f t="shared" si="5"/>
        <v>0.14133308336109121</v>
      </c>
      <c r="U21" s="103"/>
      <c r="W21" s="95" t="s">
        <v>162</v>
      </c>
      <c r="X21" s="96">
        <f t="shared" si="6"/>
        <v>1476.912</v>
      </c>
      <c r="Y21" s="97">
        <f t="shared" si="7"/>
        <v>8.5356919523914637E-2</v>
      </c>
      <c r="AA21" s="19"/>
      <c r="AD21" s="100"/>
      <c r="AL21" s="19"/>
      <c r="AN21" s="80"/>
      <c r="AO21" s="80"/>
    </row>
    <row r="22" spans="1:41" ht="15" x14ac:dyDescent="0.25">
      <c r="A22" s="7" t="s">
        <v>184</v>
      </c>
      <c r="B22" s="7" t="s">
        <v>134</v>
      </c>
      <c r="C22" s="7" t="s">
        <v>135</v>
      </c>
      <c r="D22" s="7" t="s">
        <v>136</v>
      </c>
      <c r="E22" s="7" t="s">
        <v>137</v>
      </c>
      <c r="F22" s="7">
        <v>487.57600000000002</v>
      </c>
      <c r="G22" s="7">
        <v>406.072</v>
      </c>
      <c r="H22" s="101">
        <v>444.58499999999998</v>
      </c>
      <c r="I22" s="7">
        <v>474.68599999999998</v>
      </c>
      <c r="J22" s="7">
        <v>511.14100000000002</v>
      </c>
      <c r="K22" s="7">
        <v>544.85599999999999</v>
      </c>
      <c r="L22" s="7">
        <v>574.05200000000002</v>
      </c>
      <c r="M22" s="7">
        <v>601.06200000000001</v>
      </c>
      <c r="N22" s="7">
        <v>2009</v>
      </c>
      <c r="O22" s="19" t="s">
        <v>140</v>
      </c>
      <c r="P22" s="102">
        <f t="shared" si="0"/>
        <v>7.1772651052989279E-3</v>
      </c>
      <c r="R22" s="95" t="s">
        <v>154</v>
      </c>
      <c r="S22" s="96">
        <f t="shared" si="4"/>
        <v>2036.6869999999999</v>
      </c>
      <c r="T22" s="97">
        <f t="shared" si="5"/>
        <v>0.12744873561374181</v>
      </c>
      <c r="U22" s="104" t="s">
        <v>181</v>
      </c>
      <c r="W22" s="95" t="s">
        <v>165</v>
      </c>
      <c r="X22" s="96">
        <f t="shared" si="6"/>
        <v>1430.02</v>
      </c>
      <c r="Y22" s="97">
        <f t="shared" si="7"/>
        <v>8.2646834786086379E-2</v>
      </c>
      <c r="AM22" s="90"/>
    </row>
    <row r="23" spans="1:41" ht="15" x14ac:dyDescent="0.25">
      <c r="A23" s="7" t="s">
        <v>185</v>
      </c>
      <c r="B23" s="7" t="s">
        <v>134</v>
      </c>
      <c r="C23" s="7" t="s">
        <v>135</v>
      </c>
      <c r="D23" s="7" t="s">
        <v>136</v>
      </c>
      <c r="E23" s="7" t="s">
        <v>137</v>
      </c>
      <c r="F23" s="7">
        <v>529.40099999999995</v>
      </c>
      <c r="G23" s="7">
        <v>430.73599999999999</v>
      </c>
      <c r="H23" s="101">
        <v>438.88400000000001</v>
      </c>
      <c r="I23" s="7">
        <v>468.822</v>
      </c>
      <c r="J23" s="7">
        <v>503.41</v>
      </c>
      <c r="K23" s="7">
        <v>545.226</v>
      </c>
      <c r="L23" s="7">
        <v>579.52</v>
      </c>
      <c r="M23" s="7">
        <v>604.91600000000005</v>
      </c>
      <c r="N23" s="7">
        <v>2008</v>
      </c>
      <c r="O23" s="19" t="s">
        <v>151</v>
      </c>
      <c r="P23" s="102">
        <f t="shared" si="0"/>
        <v>7.0852296376936134E-3</v>
      </c>
      <c r="R23" s="95" t="s">
        <v>168</v>
      </c>
      <c r="S23" s="96">
        <f t="shared" si="4"/>
        <v>1374.779</v>
      </c>
      <c r="T23" s="97">
        <f t="shared" si="5"/>
        <v>8.6028852395249919E-2</v>
      </c>
      <c r="U23" s="104" t="s">
        <v>181</v>
      </c>
      <c r="W23" s="95" t="s">
        <v>174</v>
      </c>
      <c r="X23" s="96">
        <f t="shared" si="6"/>
        <v>1004.042</v>
      </c>
      <c r="Y23" s="97">
        <f t="shared" si="7"/>
        <v>5.8027785130481915E-2</v>
      </c>
      <c r="AD23" s="105"/>
      <c r="AM23" s="90"/>
    </row>
    <row r="24" spans="1:41" ht="15" x14ac:dyDescent="0.25">
      <c r="A24" s="7" t="s">
        <v>1</v>
      </c>
      <c r="B24" s="7" t="s">
        <v>134</v>
      </c>
      <c r="C24" s="7" t="s">
        <v>135</v>
      </c>
      <c r="D24" s="7" t="s">
        <v>136</v>
      </c>
      <c r="E24" s="7" t="s">
        <v>137</v>
      </c>
      <c r="F24" s="7">
        <v>476.94099999999997</v>
      </c>
      <c r="G24" s="7">
        <v>376.26799999999997</v>
      </c>
      <c r="H24" s="101">
        <v>434.44</v>
      </c>
      <c r="I24" s="7">
        <v>475.98700000000002</v>
      </c>
      <c r="J24" s="7">
        <v>520.10199999999998</v>
      </c>
      <c r="K24" s="7">
        <v>564.10599999999999</v>
      </c>
      <c r="L24" s="7">
        <v>607.78499999999997</v>
      </c>
      <c r="M24" s="7">
        <v>656.40099999999995</v>
      </c>
      <c r="N24" s="7">
        <v>2009</v>
      </c>
      <c r="P24" s="102">
        <f t="shared" si="0"/>
        <v>7.0134868525615268E-3</v>
      </c>
      <c r="R24" s="95" t="s">
        <v>178</v>
      </c>
      <c r="S24" s="96">
        <f t="shared" si="4"/>
        <v>770.31200000000001</v>
      </c>
      <c r="T24" s="97">
        <f t="shared" si="5"/>
        <v>4.8203425675173793E-2</v>
      </c>
      <c r="U24" s="104" t="s">
        <v>181</v>
      </c>
      <c r="W24" s="95" t="s">
        <v>176</v>
      </c>
      <c r="X24" s="96">
        <f t="shared" si="6"/>
        <v>986.25599999999997</v>
      </c>
      <c r="Y24" s="97">
        <f t="shared" si="7"/>
        <v>5.6999857826314608E-2</v>
      </c>
      <c r="AD24" s="105"/>
      <c r="AF24" s="19"/>
      <c r="AG24" s="20"/>
      <c r="AM24" s="90"/>
    </row>
    <row r="25" spans="1:41" ht="15" x14ac:dyDescent="0.25">
      <c r="A25" s="7" t="s">
        <v>186</v>
      </c>
      <c r="B25" s="7" t="s">
        <v>134</v>
      </c>
      <c r="C25" s="7" t="s">
        <v>135</v>
      </c>
      <c r="D25" s="7" t="s">
        <v>136</v>
      </c>
      <c r="E25" s="7" t="s">
        <v>137</v>
      </c>
      <c r="F25" s="7">
        <v>402.69</v>
      </c>
      <c r="G25" s="7">
        <v>378.524</v>
      </c>
      <c r="H25" s="101">
        <v>426.98399999999998</v>
      </c>
      <c r="I25" s="7">
        <v>455.41800000000001</v>
      </c>
      <c r="J25" s="7">
        <v>491.44299999999998</v>
      </c>
      <c r="K25" s="7">
        <v>533.6</v>
      </c>
      <c r="L25" s="7">
        <v>581.41499999999996</v>
      </c>
      <c r="M25" s="7">
        <v>634.12699999999995</v>
      </c>
      <c r="N25" s="7">
        <v>2009</v>
      </c>
      <c r="O25" s="7" t="s">
        <v>142</v>
      </c>
      <c r="P25" s="102">
        <f t="shared" si="0"/>
        <v>6.8931191194506278E-3</v>
      </c>
      <c r="R25" s="95" t="s">
        <v>182</v>
      </c>
      <c r="S25" s="96">
        <f t="shared" si="4"/>
        <v>522.43499999999995</v>
      </c>
      <c r="T25" s="97">
        <f t="shared" si="5"/>
        <v>3.2692151612086294E-2</v>
      </c>
      <c r="U25" s="104" t="s">
        <v>187</v>
      </c>
      <c r="W25" s="95" t="s">
        <v>179</v>
      </c>
      <c r="X25" s="96">
        <f t="shared" si="6"/>
        <v>729.05100000000004</v>
      </c>
      <c r="Y25" s="97">
        <f t="shared" si="7"/>
        <v>4.2134905489175721E-2</v>
      </c>
      <c r="AE25" s="77"/>
      <c r="AF25" s="78"/>
      <c r="AG25" s="34"/>
      <c r="AM25" s="90"/>
    </row>
    <row r="26" spans="1:41" ht="15" x14ac:dyDescent="0.25">
      <c r="A26" s="7" t="s">
        <v>188</v>
      </c>
      <c r="B26" s="7" t="s">
        <v>134</v>
      </c>
      <c r="C26" s="7" t="s">
        <v>135</v>
      </c>
      <c r="D26" s="7" t="s">
        <v>136</v>
      </c>
      <c r="E26" s="7" t="s">
        <v>137</v>
      </c>
      <c r="F26" s="7">
        <v>446.31900000000002</v>
      </c>
      <c r="G26" s="7">
        <v>378.59199999999998</v>
      </c>
      <c r="H26" s="101">
        <v>413.51100000000002</v>
      </c>
      <c r="I26" s="7">
        <v>425.04</v>
      </c>
      <c r="J26" s="7">
        <v>440.14800000000002</v>
      </c>
      <c r="K26" s="7">
        <v>454.38799999999998</v>
      </c>
      <c r="L26" s="7">
        <v>466.45299999999997</v>
      </c>
      <c r="M26" s="7">
        <v>479.154</v>
      </c>
      <c r="N26" s="7">
        <v>2009</v>
      </c>
      <c r="O26" s="19" t="s">
        <v>140</v>
      </c>
      <c r="P26" s="102">
        <f t="shared" si="0"/>
        <v>6.6756144965693072E-3</v>
      </c>
      <c r="R26" s="95" t="s">
        <v>183</v>
      </c>
      <c r="S26" s="96">
        <f t="shared" si="4"/>
        <v>461.33100000000002</v>
      </c>
      <c r="T26" s="97">
        <f t="shared" si="5"/>
        <v>2.8868477409353097E-2</v>
      </c>
      <c r="U26" s="104" t="s">
        <v>181</v>
      </c>
      <c r="W26" s="95" t="s">
        <v>180</v>
      </c>
      <c r="X26" s="96">
        <f t="shared" si="6"/>
        <v>695.05899999999997</v>
      </c>
      <c r="Y26" s="97">
        <f t="shared" si="7"/>
        <v>4.0170365686901174E-2</v>
      </c>
      <c r="AE26" s="77"/>
      <c r="AF26" s="78"/>
      <c r="AG26" s="34"/>
      <c r="AM26" s="90"/>
    </row>
    <row r="27" spans="1:41" ht="15" x14ac:dyDescent="0.25">
      <c r="A27" s="7" t="s">
        <v>189</v>
      </c>
      <c r="B27" s="7" t="s">
        <v>134</v>
      </c>
      <c r="C27" s="7" t="s">
        <v>135</v>
      </c>
      <c r="D27" s="7" t="s">
        <v>136</v>
      </c>
      <c r="E27" s="7" t="s">
        <v>137</v>
      </c>
      <c r="F27" s="7">
        <v>416.62099999999998</v>
      </c>
      <c r="G27" s="7">
        <v>382.07299999999998</v>
      </c>
      <c r="H27" s="101">
        <v>366.25900000000001</v>
      </c>
      <c r="I27" s="7">
        <v>366.02100000000002</v>
      </c>
      <c r="J27" s="7">
        <v>376.08699999999999</v>
      </c>
      <c r="K27" s="7">
        <v>387.21499999999997</v>
      </c>
      <c r="L27" s="7">
        <v>399.98200000000003</v>
      </c>
      <c r="M27" s="7">
        <v>413.49799999999999</v>
      </c>
      <c r="N27" s="7">
        <v>2009</v>
      </c>
      <c r="O27" s="19" t="s">
        <v>140</v>
      </c>
      <c r="P27" s="102">
        <f t="shared" si="0"/>
        <v>5.912790445475399E-3</v>
      </c>
      <c r="R27" s="95" t="s">
        <v>184</v>
      </c>
      <c r="S27" s="96">
        <f t="shared" si="4"/>
        <v>444.58499999999998</v>
      </c>
      <c r="T27" s="97">
        <f t="shared" si="5"/>
        <v>2.7820571409762719E-2</v>
      </c>
      <c r="U27" s="104" t="s">
        <v>187</v>
      </c>
      <c r="W27" s="95" t="s">
        <v>185</v>
      </c>
      <c r="X27" s="96">
        <f t="shared" si="6"/>
        <v>438.88400000000001</v>
      </c>
      <c r="Y27" s="97">
        <f t="shared" si="7"/>
        <v>2.5364941356244484E-2</v>
      </c>
      <c r="AE27" s="77"/>
      <c r="AF27" s="78"/>
      <c r="AG27" s="34"/>
      <c r="AM27" s="90"/>
    </row>
    <row r="28" spans="1:41" ht="15" x14ac:dyDescent="0.25">
      <c r="A28" s="7" t="s">
        <v>190</v>
      </c>
      <c r="B28" s="7" t="s">
        <v>134</v>
      </c>
      <c r="C28" s="7" t="s">
        <v>135</v>
      </c>
      <c r="D28" s="7" t="s">
        <v>136</v>
      </c>
      <c r="E28" s="7" t="s">
        <v>137</v>
      </c>
      <c r="F28" s="7">
        <v>276.77</v>
      </c>
      <c r="G28" s="7">
        <v>287.21899999999999</v>
      </c>
      <c r="H28" s="101">
        <v>354.41399999999999</v>
      </c>
      <c r="I28" s="7">
        <v>366.17399999999998</v>
      </c>
      <c r="J28" s="7">
        <v>384.42599999999999</v>
      </c>
      <c r="K28" s="7">
        <v>405.39299999999997</v>
      </c>
      <c r="L28" s="7">
        <v>429.24200000000002</v>
      </c>
      <c r="M28" s="7">
        <v>455.14100000000002</v>
      </c>
      <c r="N28" s="7">
        <v>2009</v>
      </c>
      <c r="O28" s="19" t="s">
        <v>151</v>
      </c>
      <c r="P28" s="102">
        <f t="shared" si="0"/>
        <v>5.7215678329889993E-3</v>
      </c>
      <c r="R28" s="95" t="s">
        <v>188</v>
      </c>
      <c r="S28" s="96">
        <f t="shared" si="4"/>
        <v>413.51100000000002</v>
      </c>
      <c r="T28" s="97">
        <f t="shared" si="5"/>
        <v>2.5876069377559732E-2</v>
      </c>
      <c r="U28" s="104" t="s">
        <v>187</v>
      </c>
      <c r="W28" s="95" t="s">
        <v>186</v>
      </c>
      <c r="X28" s="96">
        <f t="shared" si="6"/>
        <v>426.98399999999998</v>
      </c>
      <c r="Y28" s="97">
        <f t="shared" si="7"/>
        <v>2.467719060174145E-2</v>
      </c>
      <c r="AE28" s="77"/>
      <c r="AF28" s="78"/>
      <c r="AM28" s="90"/>
    </row>
    <row r="29" spans="1:41" ht="15" x14ac:dyDescent="0.25">
      <c r="A29" s="7" t="s">
        <v>191</v>
      </c>
      <c r="B29" s="7" t="s">
        <v>134</v>
      </c>
      <c r="C29" s="7" t="s">
        <v>135</v>
      </c>
      <c r="D29" s="7" t="s">
        <v>136</v>
      </c>
      <c r="E29" s="7" t="s">
        <v>137</v>
      </c>
      <c r="F29" s="7">
        <v>328.02800000000002</v>
      </c>
      <c r="G29" s="7">
        <v>310.05700000000002</v>
      </c>
      <c r="H29" s="101">
        <v>351.01499999999999</v>
      </c>
      <c r="I29" s="7">
        <v>362.99</v>
      </c>
      <c r="J29" s="7">
        <v>371.30200000000002</v>
      </c>
      <c r="K29" s="7">
        <v>382.738</v>
      </c>
      <c r="L29" s="7">
        <v>396.40800000000002</v>
      </c>
      <c r="M29" s="7">
        <v>410.77100000000002</v>
      </c>
      <c r="N29" s="7">
        <v>2009</v>
      </c>
      <c r="O29" s="7" t="s">
        <v>161</v>
      </c>
      <c r="P29" s="102">
        <f t="shared" si="0"/>
        <v>5.6666952572320328E-3</v>
      </c>
      <c r="R29" s="106" t="s">
        <v>189</v>
      </c>
      <c r="S29" s="96">
        <f t="shared" si="4"/>
        <v>366.25900000000001</v>
      </c>
      <c r="T29" s="97">
        <f t="shared" si="5"/>
        <v>2.2919204795412092E-2</v>
      </c>
      <c r="U29" s="104" t="s">
        <v>181</v>
      </c>
      <c r="W29" s="95" t="s">
        <v>190</v>
      </c>
      <c r="X29" s="96">
        <f t="shared" si="6"/>
        <v>354.41399999999999</v>
      </c>
      <c r="Y29" s="97">
        <f t="shared" si="7"/>
        <v>2.048306688289396E-2</v>
      </c>
      <c r="AE29" s="33"/>
      <c r="AF29" s="33"/>
      <c r="AG29" s="33"/>
      <c r="AM29" s="90"/>
    </row>
    <row r="30" spans="1:41" ht="12" customHeight="1" x14ac:dyDescent="0.25">
      <c r="A30" s="7" t="s">
        <v>2</v>
      </c>
      <c r="B30" s="7" t="s">
        <v>134</v>
      </c>
      <c r="C30" s="7" t="s">
        <v>135</v>
      </c>
      <c r="D30" s="7" t="s">
        <v>136</v>
      </c>
      <c r="E30" s="7" t="s">
        <v>137</v>
      </c>
      <c r="F30" s="7">
        <v>330.71800000000002</v>
      </c>
      <c r="G30" s="7">
        <v>325.93799999999999</v>
      </c>
      <c r="H30" s="101">
        <v>337.90100000000001</v>
      </c>
      <c r="I30" s="7">
        <v>342.255</v>
      </c>
      <c r="J30" s="7">
        <v>358.23899999999998</v>
      </c>
      <c r="K30" s="7">
        <v>379.43200000000002</v>
      </c>
      <c r="L30" s="7">
        <v>404.024</v>
      </c>
      <c r="M30" s="7">
        <v>432.77699999999999</v>
      </c>
      <c r="N30" s="7">
        <v>2008</v>
      </c>
      <c r="P30" s="102">
        <f t="shared" si="0"/>
        <v>5.4549862373800585E-3</v>
      </c>
      <c r="R30" s="95" t="s">
        <v>192</v>
      </c>
      <c r="S30" s="96">
        <f t="shared" si="4"/>
        <v>305.005</v>
      </c>
      <c r="T30" s="97">
        <f t="shared" si="5"/>
        <v>1.9086144118300615E-2</v>
      </c>
      <c r="U30" s="98" t="s">
        <v>181</v>
      </c>
      <c r="W30" s="95" t="s">
        <v>193</v>
      </c>
      <c r="X30" s="96">
        <f t="shared" si="6"/>
        <v>312.60500000000002</v>
      </c>
      <c r="Y30" s="97">
        <f t="shared" si="7"/>
        <v>1.8066749967346286E-2</v>
      </c>
      <c r="AM30" s="90"/>
    </row>
    <row r="31" spans="1:41" ht="12" customHeight="1" x14ac:dyDescent="0.25">
      <c r="A31" s="7" t="s">
        <v>193</v>
      </c>
      <c r="B31" s="7" t="s">
        <v>134</v>
      </c>
      <c r="C31" s="7" t="s">
        <v>135</v>
      </c>
      <c r="D31" s="7" t="s">
        <v>136</v>
      </c>
      <c r="E31" s="7" t="s">
        <v>137</v>
      </c>
      <c r="F31" s="7">
        <v>272.42899999999997</v>
      </c>
      <c r="G31" s="7">
        <v>263.97899999999998</v>
      </c>
      <c r="H31" s="101">
        <v>312.60500000000002</v>
      </c>
      <c r="I31" s="7">
        <v>334.02600000000001</v>
      </c>
      <c r="J31" s="7">
        <v>356.209</v>
      </c>
      <c r="K31" s="7">
        <v>383.16699999999997</v>
      </c>
      <c r="L31" s="7">
        <v>413.26600000000002</v>
      </c>
      <c r="M31" s="7">
        <v>445.72399999999999</v>
      </c>
      <c r="N31" s="7">
        <v>2009</v>
      </c>
      <c r="O31" s="7" t="s">
        <v>142</v>
      </c>
      <c r="P31" s="102">
        <f t="shared" si="0"/>
        <v>5.0466141643149718E-3</v>
      </c>
      <c r="R31" s="95" t="s">
        <v>194</v>
      </c>
      <c r="S31" s="96">
        <f t="shared" si="4"/>
        <v>304.55500000000001</v>
      </c>
      <c r="T31" s="97">
        <f t="shared" si="5"/>
        <v>1.9057984695165796E-2</v>
      </c>
      <c r="U31" s="104" t="s">
        <v>187</v>
      </c>
      <c r="W31" s="95" t="s">
        <v>195</v>
      </c>
      <c r="X31" s="96">
        <f t="shared" si="6"/>
        <v>283.10899999999998</v>
      </c>
      <c r="Y31" s="97">
        <f t="shared" si="7"/>
        <v>1.6362052803075573E-2</v>
      </c>
      <c r="AM31" s="90"/>
    </row>
    <row r="32" spans="1:41" ht="12" customHeight="1" x14ac:dyDescent="0.25">
      <c r="A32" s="7" t="s">
        <v>192</v>
      </c>
      <c r="B32" s="7" t="s">
        <v>134</v>
      </c>
      <c r="C32" s="7" t="s">
        <v>135</v>
      </c>
      <c r="D32" s="7" t="s">
        <v>136</v>
      </c>
      <c r="E32" s="7" t="s">
        <v>137</v>
      </c>
      <c r="F32" s="7">
        <v>351.94799999999998</v>
      </c>
      <c r="G32" s="7">
        <v>330.78</v>
      </c>
      <c r="H32" s="101">
        <v>305.005</v>
      </c>
      <c r="I32" s="7">
        <v>291.39800000000002</v>
      </c>
      <c r="J32" s="7">
        <v>294.21800000000002</v>
      </c>
      <c r="K32" s="7">
        <v>301.03500000000003</v>
      </c>
      <c r="L32" s="7">
        <v>309.02499999999998</v>
      </c>
      <c r="M32" s="7">
        <v>319.37799999999999</v>
      </c>
      <c r="N32" s="7">
        <v>2009</v>
      </c>
      <c r="O32" s="19" t="s">
        <v>140</v>
      </c>
      <c r="P32" s="102">
        <f t="shared" si="0"/>
        <v>4.9239217324959219E-3</v>
      </c>
      <c r="R32" s="95" t="s">
        <v>196</v>
      </c>
      <c r="S32" s="96">
        <f t="shared" si="4"/>
        <v>231.982</v>
      </c>
      <c r="T32" s="97">
        <f t="shared" si="5"/>
        <v>1.4516620661469855E-2</v>
      </c>
      <c r="U32" s="98" t="s">
        <v>181</v>
      </c>
      <c r="W32" s="95" t="s">
        <v>197</v>
      </c>
      <c r="X32" s="96">
        <f t="shared" si="6"/>
        <v>218.95</v>
      </c>
      <c r="Y32" s="97">
        <f t="shared" si="7"/>
        <v>1.2654035941045309E-2</v>
      </c>
      <c r="AM32" s="90"/>
    </row>
    <row r="33" spans="1:43" ht="12" customHeight="1" x14ac:dyDescent="0.25">
      <c r="A33" s="7" t="s">
        <v>194</v>
      </c>
      <c r="B33" s="7" t="s">
        <v>134</v>
      </c>
      <c r="C33" s="7" t="s">
        <v>135</v>
      </c>
      <c r="D33" s="7" t="s">
        <v>136</v>
      </c>
      <c r="E33" s="7" t="s">
        <v>137</v>
      </c>
      <c r="F33" s="7">
        <v>340.80099999999999</v>
      </c>
      <c r="G33" s="7">
        <v>310.09300000000002</v>
      </c>
      <c r="H33" s="101">
        <v>304.55500000000001</v>
      </c>
      <c r="I33" s="7">
        <v>313.928</v>
      </c>
      <c r="J33" s="7">
        <v>326.279</v>
      </c>
      <c r="K33" s="7">
        <v>338.96199999999999</v>
      </c>
      <c r="L33" s="7">
        <v>350.1</v>
      </c>
      <c r="M33" s="7">
        <v>362.21899999999999</v>
      </c>
      <c r="N33" s="7">
        <v>2009</v>
      </c>
      <c r="O33" s="19" t="s">
        <v>140</v>
      </c>
      <c r="P33" s="102">
        <f t="shared" si="0"/>
        <v>4.9166570490329527E-3</v>
      </c>
      <c r="R33" s="95" t="s">
        <v>198</v>
      </c>
      <c r="S33" s="96">
        <f t="shared" si="4"/>
        <v>223.7</v>
      </c>
      <c r="T33" s="97">
        <f t="shared" si="5"/>
        <v>1.3998362122797486E-2</v>
      </c>
      <c r="U33" s="104" t="s">
        <v>181</v>
      </c>
      <c r="W33" s="95" t="s">
        <v>199</v>
      </c>
      <c r="X33" s="96">
        <f t="shared" si="6"/>
        <v>216.83</v>
      </c>
      <c r="Y33" s="97">
        <f t="shared" si="7"/>
        <v>1.2531512277217879E-2</v>
      </c>
      <c r="AB33" s="89"/>
      <c r="AI33" s="19"/>
      <c r="AJ33" s="34"/>
      <c r="AK33" s="107"/>
    </row>
    <row r="34" spans="1:43" ht="12" customHeight="1" x14ac:dyDescent="0.25">
      <c r="A34" s="7" t="s">
        <v>3</v>
      </c>
      <c r="B34" s="7" t="s">
        <v>134</v>
      </c>
      <c r="C34" s="7" t="s">
        <v>135</v>
      </c>
      <c r="D34" s="7" t="s">
        <v>136</v>
      </c>
      <c r="E34" s="7" t="s">
        <v>137</v>
      </c>
      <c r="F34" s="7">
        <v>310.69600000000003</v>
      </c>
      <c r="G34" s="7">
        <v>325.678</v>
      </c>
      <c r="H34" s="101">
        <v>285.214</v>
      </c>
      <c r="I34" s="7">
        <v>296.34399999999999</v>
      </c>
      <c r="J34" s="7">
        <v>293.68900000000002</v>
      </c>
      <c r="K34" s="7">
        <v>290.79300000000001</v>
      </c>
      <c r="L34" s="7">
        <v>288.108</v>
      </c>
      <c r="M34" s="7">
        <v>286.733</v>
      </c>
      <c r="N34" s="7">
        <v>2009</v>
      </c>
      <c r="P34" s="102">
        <f t="shared" si="0"/>
        <v>4.6044209537945014E-3</v>
      </c>
      <c r="R34" s="95" t="s">
        <v>200</v>
      </c>
      <c r="S34" s="96">
        <f t="shared" si="4"/>
        <v>204.14400000000001</v>
      </c>
      <c r="T34" s="97">
        <f t="shared" si="5"/>
        <v>1.2774616169854135E-2</v>
      </c>
      <c r="U34" s="104" t="s">
        <v>187</v>
      </c>
      <c r="W34" s="95" t="s">
        <v>201</v>
      </c>
      <c r="X34" s="96">
        <f t="shared" si="6"/>
        <v>199.18299999999999</v>
      </c>
      <c r="Y34" s="97">
        <f t="shared" si="7"/>
        <v>1.1511618364216615E-2</v>
      </c>
      <c r="AI34" s="19"/>
      <c r="AJ34" s="34"/>
      <c r="AK34" s="107"/>
      <c r="AL34" s="19"/>
      <c r="AM34" s="19"/>
      <c r="AP34" s="19"/>
      <c r="AQ34" s="19"/>
    </row>
    <row r="35" spans="1:43" ht="12" customHeight="1" x14ac:dyDescent="0.25">
      <c r="A35" s="7" t="s">
        <v>195</v>
      </c>
      <c r="B35" s="7" t="s">
        <v>134</v>
      </c>
      <c r="C35" s="7" t="s">
        <v>135</v>
      </c>
      <c r="D35" s="7" t="s">
        <v>136</v>
      </c>
      <c r="E35" s="7" t="s">
        <v>137</v>
      </c>
      <c r="F35" s="7">
        <v>233.72900000000001</v>
      </c>
      <c r="G35" s="7">
        <v>232.40299999999999</v>
      </c>
      <c r="H35" s="101">
        <v>283.10899999999998</v>
      </c>
      <c r="I35" s="7">
        <v>308.57400000000001</v>
      </c>
      <c r="J35" s="7">
        <v>327.19200000000001</v>
      </c>
      <c r="K35" s="7">
        <v>346.88600000000002</v>
      </c>
      <c r="L35" s="7">
        <v>368.50799999999998</v>
      </c>
      <c r="M35" s="7">
        <v>391.685</v>
      </c>
      <c r="N35" s="7">
        <v>2009</v>
      </c>
      <c r="O35" s="19" t="s">
        <v>149</v>
      </c>
      <c r="P35" s="102">
        <f t="shared" si="0"/>
        <v>4.5704383789288306E-3</v>
      </c>
      <c r="R35" s="95" t="s">
        <v>202</v>
      </c>
      <c r="S35" s="96">
        <f t="shared" si="4"/>
        <v>201.25399999999999</v>
      </c>
      <c r="T35" s="97">
        <f t="shared" si="5"/>
        <v>1.2593770096832746E-2</v>
      </c>
      <c r="U35" s="104" t="s">
        <v>187</v>
      </c>
      <c r="W35" s="95" t="s">
        <v>203</v>
      </c>
      <c r="X35" s="96">
        <f t="shared" si="6"/>
        <v>195.232</v>
      </c>
      <c r="Y35" s="97">
        <f t="shared" si="7"/>
        <v>1.1283273554885398E-2</v>
      </c>
      <c r="AI35" s="19"/>
      <c r="AJ35" s="33"/>
      <c r="AK35" s="107"/>
    </row>
    <row r="36" spans="1:43" ht="12" customHeight="1" x14ac:dyDescent="0.25">
      <c r="A36" s="7" t="s">
        <v>204</v>
      </c>
      <c r="B36" s="7" t="s">
        <v>134</v>
      </c>
      <c r="C36" s="7" t="s">
        <v>135</v>
      </c>
      <c r="D36" s="7" t="s">
        <v>136</v>
      </c>
      <c r="E36" s="7" t="s">
        <v>137</v>
      </c>
      <c r="F36" s="7">
        <v>254.39400000000001</v>
      </c>
      <c r="G36" s="7">
        <v>223.874</v>
      </c>
      <c r="H36" s="101">
        <v>239.65</v>
      </c>
      <c r="I36" s="7">
        <v>255.08199999999999</v>
      </c>
      <c r="J36" s="7">
        <v>276.59899999999999</v>
      </c>
      <c r="K36" s="7">
        <v>299.21800000000002</v>
      </c>
      <c r="L36" s="7">
        <v>322.51100000000002</v>
      </c>
      <c r="M36" s="7">
        <v>348.42099999999999</v>
      </c>
      <c r="N36" s="7">
        <v>2008</v>
      </c>
      <c r="O36" s="7" t="s">
        <v>170</v>
      </c>
      <c r="P36" s="102">
        <f t="shared" si="0"/>
        <v>3.868847537557246E-3</v>
      </c>
      <c r="R36" s="108"/>
      <c r="S36" s="109">
        <f>SUM(S19:S35)</f>
        <v>15980.441000000001</v>
      </c>
      <c r="T36" s="110">
        <f t="shared" si="5"/>
        <v>1</v>
      </c>
      <c r="U36" s="111"/>
      <c r="W36" s="95" t="s">
        <v>205</v>
      </c>
      <c r="X36" s="96">
        <f t="shared" si="6"/>
        <v>189.06100000000001</v>
      </c>
      <c r="Y36" s="97">
        <f t="shared" si="7"/>
        <v>1.0926625663621682E-2</v>
      </c>
    </row>
    <row r="37" spans="1:43" ht="12" customHeight="1" x14ac:dyDescent="0.25">
      <c r="A37" s="7" t="s">
        <v>196</v>
      </c>
      <c r="B37" s="7" t="s">
        <v>134</v>
      </c>
      <c r="C37" s="7" t="s">
        <v>135</v>
      </c>
      <c r="D37" s="7" t="s">
        <v>136</v>
      </c>
      <c r="E37" s="7" t="s">
        <v>137</v>
      </c>
      <c r="F37" s="7">
        <v>271.75099999999998</v>
      </c>
      <c r="G37" s="7">
        <v>238.607</v>
      </c>
      <c r="H37" s="101">
        <v>231.982</v>
      </c>
      <c r="I37" s="7">
        <v>234.71700000000001</v>
      </c>
      <c r="J37" s="7">
        <v>241.84700000000001</v>
      </c>
      <c r="K37" s="7">
        <v>249.66499999999999</v>
      </c>
      <c r="L37" s="7">
        <v>258.25099999999998</v>
      </c>
      <c r="M37" s="7">
        <v>266.70800000000003</v>
      </c>
      <c r="N37" s="7">
        <v>2009</v>
      </c>
      <c r="O37" s="19" t="s">
        <v>140</v>
      </c>
      <c r="P37" s="102">
        <f t="shared" si="0"/>
        <v>3.745057331348237E-3</v>
      </c>
      <c r="R37" s="112" t="s">
        <v>206</v>
      </c>
      <c r="S37" s="113"/>
      <c r="T37" s="114">
        <f>SUMIF(U19:U35,"€",T19:T35)</f>
        <v>0.72785175327764717</v>
      </c>
      <c r="U37" s="101"/>
      <c r="W37" s="95" t="s">
        <v>207</v>
      </c>
      <c r="X37" s="96">
        <f t="shared" si="6"/>
        <v>153.54900000000001</v>
      </c>
      <c r="Y37" s="97">
        <f t="shared" si="7"/>
        <v>8.8742387061501084E-3</v>
      </c>
      <c r="AI37" s="19"/>
      <c r="AJ37" s="19"/>
      <c r="AL37" s="19"/>
    </row>
    <row r="38" spans="1:43" ht="12" customHeight="1" x14ac:dyDescent="0.25">
      <c r="A38" s="7" t="s">
        <v>208</v>
      </c>
      <c r="B38" s="7" t="s">
        <v>134</v>
      </c>
      <c r="C38" s="7" t="s">
        <v>135</v>
      </c>
      <c r="D38" s="7" t="s">
        <v>136</v>
      </c>
      <c r="E38" s="7" t="s">
        <v>137</v>
      </c>
      <c r="F38" s="7">
        <v>215.14699999999999</v>
      </c>
      <c r="G38" s="7">
        <v>210.57</v>
      </c>
      <c r="H38" s="101">
        <v>226.48500000000001</v>
      </c>
      <c r="I38" s="7">
        <v>243.184</v>
      </c>
      <c r="J38" s="7">
        <v>259.43</v>
      </c>
      <c r="K38" s="7">
        <v>277.41800000000001</v>
      </c>
      <c r="L38" s="7">
        <v>296.77699999999999</v>
      </c>
      <c r="M38" s="7">
        <v>316.02699999999999</v>
      </c>
      <c r="N38" s="7">
        <v>2009</v>
      </c>
      <c r="O38" s="19" t="s">
        <v>145</v>
      </c>
      <c r="P38" s="102">
        <f t="shared" si="0"/>
        <v>3.6563151869128015E-3</v>
      </c>
      <c r="R38" s="115" t="s">
        <v>209</v>
      </c>
      <c r="T38" s="116">
        <f>SUMIF(U19:U35,"ex UK",T19:T35)</f>
        <v>0.13081516336126142</v>
      </c>
      <c r="W38" s="95" t="s">
        <v>210</v>
      </c>
      <c r="X38" s="96">
        <f t="shared" si="6"/>
        <v>132.27600000000001</v>
      </c>
      <c r="Y38" s="97">
        <f t="shared" si="7"/>
        <v>7.6447830926590979E-3</v>
      </c>
      <c r="AI38" s="19"/>
      <c r="AJ38" s="19"/>
      <c r="AL38" s="19"/>
    </row>
    <row r="39" spans="1:43" ht="12" customHeight="1" x14ac:dyDescent="0.25">
      <c r="A39" s="7" t="s">
        <v>198</v>
      </c>
      <c r="B39" s="7" t="s">
        <v>134</v>
      </c>
      <c r="C39" s="7" t="s">
        <v>135</v>
      </c>
      <c r="D39" s="7" t="s">
        <v>136</v>
      </c>
      <c r="E39" s="7" t="s">
        <v>137</v>
      </c>
      <c r="F39" s="7">
        <v>253.017</v>
      </c>
      <c r="G39" s="7">
        <v>233.47800000000001</v>
      </c>
      <c r="H39" s="101">
        <v>223.7</v>
      </c>
      <c r="I39" s="7">
        <v>222.03299999999999</v>
      </c>
      <c r="J39" s="7">
        <v>224.55799999999999</v>
      </c>
      <c r="K39" s="7">
        <v>228.91300000000001</v>
      </c>
      <c r="L39" s="7">
        <v>234.23699999999999</v>
      </c>
      <c r="M39" s="7">
        <v>240.227</v>
      </c>
      <c r="N39" s="7">
        <v>2009</v>
      </c>
      <c r="O39" s="19" t="s">
        <v>140</v>
      </c>
      <c r="P39" s="102">
        <f t="shared" si="0"/>
        <v>3.6113548681475311E-3</v>
      </c>
      <c r="R39" s="117" t="s">
        <v>211</v>
      </c>
      <c r="S39" s="118"/>
      <c r="T39" s="119">
        <f>T36-T21</f>
        <v>0.85866691663890882</v>
      </c>
      <c r="W39" s="95" t="s">
        <v>212</v>
      </c>
      <c r="X39" s="96">
        <f t="shared" si="6"/>
        <v>91.701999999999998</v>
      </c>
      <c r="Y39" s="97">
        <f t="shared" si="7"/>
        <v>5.2998419907090066E-3</v>
      </c>
    </row>
    <row r="40" spans="1:43" ht="12" customHeight="1" x14ac:dyDescent="0.25">
      <c r="A40" s="7" t="s">
        <v>197</v>
      </c>
      <c r="B40" s="7" t="s">
        <v>134</v>
      </c>
      <c r="C40" s="7" t="s">
        <v>135</v>
      </c>
      <c r="D40" s="7" t="s">
        <v>136</v>
      </c>
      <c r="E40" s="7" t="s">
        <v>137</v>
      </c>
      <c r="F40" s="7">
        <v>222.27199999999999</v>
      </c>
      <c r="G40" s="7">
        <v>192.95500000000001</v>
      </c>
      <c r="H40" s="101">
        <v>218.95</v>
      </c>
      <c r="I40" s="7">
        <v>236.55500000000001</v>
      </c>
      <c r="J40" s="7">
        <v>255.47800000000001</v>
      </c>
      <c r="K40" s="7">
        <v>275.80799999999999</v>
      </c>
      <c r="L40" s="7">
        <v>297.75599999999997</v>
      </c>
      <c r="M40" s="7">
        <v>321.14499999999998</v>
      </c>
      <c r="N40" s="7">
        <v>2009</v>
      </c>
      <c r="O40" s="7" t="s">
        <v>142</v>
      </c>
      <c r="P40" s="102">
        <f t="shared" si="0"/>
        <v>3.5346720982606258E-3</v>
      </c>
      <c r="W40" s="108"/>
      <c r="X40" s="109">
        <f>SUM(X19:X39)</f>
        <v>17302.780000000002</v>
      </c>
      <c r="Y40" s="110">
        <f t="shared" si="7"/>
        <v>1</v>
      </c>
    </row>
    <row r="41" spans="1:43" ht="12" customHeight="1" x14ac:dyDescent="0.25">
      <c r="A41" s="7" t="s">
        <v>213</v>
      </c>
      <c r="B41" s="7" t="s">
        <v>134</v>
      </c>
      <c r="C41" s="7" t="s">
        <v>135</v>
      </c>
      <c r="D41" s="7" t="s">
        <v>136</v>
      </c>
      <c r="E41" s="7" t="s">
        <v>137</v>
      </c>
      <c r="F41" s="7">
        <v>193.33199999999999</v>
      </c>
      <c r="G41" s="7">
        <v>182.23099999999999</v>
      </c>
      <c r="H41" s="101">
        <v>217.37700000000001</v>
      </c>
      <c r="I41" s="7">
        <v>233.166</v>
      </c>
      <c r="J41" s="7">
        <v>244.13399999999999</v>
      </c>
      <c r="K41" s="7">
        <v>255.49100000000001</v>
      </c>
      <c r="L41" s="7">
        <v>267.02600000000001</v>
      </c>
      <c r="M41" s="7">
        <v>279.13200000000001</v>
      </c>
      <c r="N41" s="7">
        <v>2009</v>
      </c>
      <c r="O41" s="19" t="s">
        <v>145</v>
      </c>
      <c r="P41" s="102">
        <f t="shared" si="0"/>
        <v>3.5092779936222885E-3</v>
      </c>
      <c r="R41" s="36" t="s">
        <v>145</v>
      </c>
      <c r="S41" s="92"/>
      <c r="T41" s="94"/>
    </row>
    <row r="42" spans="1:43" ht="12" customHeight="1" x14ac:dyDescent="0.25">
      <c r="A42" s="7" t="s">
        <v>199</v>
      </c>
      <c r="B42" s="7" t="s">
        <v>134</v>
      </c>
      <c r="C42" s="7" t="s">
        <v>135</v>
      </c>
      <c r="D42" s="7" t="s">
        <v>136</v>
      </c>
      <c r="E42" s="7" t="s">
        <v>137</v>
      </c>
      <c r="F42" s="7">
        <v>162.435</v>
      </c>
      <c r="G42" s="7">
        <v>187.95400000000001</v>
      </c>
      <c r="H42" s="101">
        <v>216.83</v>
      </c>
      <c r="I42" s="7">
        <v>239.24100000000001</v>
      </c>
      <c r="J42" s="7">
        <v>261.541</v>
      </c>
      <c r="K42" s="7">
        <v>285.47699999999998</v>
      </c>
      <c r="L42" s="7">
        <v>311.339</v>
      </c>
      <c r="M42" s="7">
        <v>340.83800000000002</v>
      </c>
      <c r="N42" s="7">
        <v>2009</v>
      </c>
      <c r="O42" s="19" t="s">
        <v>151</v>
      </c>
      <c r="P42" s="102">
        <f t="shared" si="0"/>
        <v>3.500447367279523E-3</v>
      </c>
      <c r="R42" s="95" t="s">
        <v>171</v>
      </c>
      <c r="S42" s="96">
        <f>VLOOKUP(R42,$A$2:$H$184,8,FALSE)</f>
        <v>1219.722</v>
      </c>
      <c r="T42" s="97">
        <f t="shared" ref="T42:T47" si="8">S42/$S$47</f>
        <v>0.16958285899558484</v>
      </c>
      <c r="W42" s="36" t="s">
        <v>138</v>
      </c>
      <c r="X42" s="92"/>
      <c r="Y42" s="94"/>
    </row>
    <row r="43" spans="1:43" ht="12" customHeight="1" x14ac:dyDescent="0.25">
      <c r="A43" s="7" t="s">
        <v>214</v>
      </c>
      <c r="B43" s="7" t="s">
        <v>134</v>
      </c>
      <c r="C43" s="7" t="s">
        <v>135</v>
      </c>
      <c r="D43" s="7" t="s">
        <v>136</v>
      </c>
      <c r="E43" s="7" t="s">
        <v>137</v>
      </c>
      <c r="F43" s="7">
        <v>207.11600000000001</v>
      </c>
      <c r="G43" s="7">
        <v>168.84299999999999</v>
      </c>
      <c r="H43" s="101">
        <v>206.66399999999999</v>
      </c>
      <c r="I43" s="7">
        <v>232.96899999999999</v>
      </c>
      <c r="J43" s="7">
        <v>254.982</v>
      </c>
      <c r="K43" s="7">
        <v>278.49400000000003</v>
      </c>
      <c r="L43" s="7">
        <v>299.58100000000002</v>
      </c>
      <c r="M43" s="7">
        <v>321.83199999999999</v>
      </c>
      <c r="N43" s="7">
        <v>2009</v>
      </c>
      <c r="O43" s="7" t="s">
        <v>167</v>
      </c>
      <c r="P43" s="102">
        <f t="shared" si="0"/>
        <v>3.3363300959805158E-3</v>
      </c>
      <c r="R43" s="95" t="s">
        <v>208</v>
      </c>
      <c r="S43" s="96">
        <f>VLOOKUP(R43,$A$2:$H$184,8,FALSE)</f>
        <v>226.48500000000001</v>
      </c>
      <c r="T43" s="97">
        <f t="shared" si="8"/>
        <v>3.1489121143682769E-2</v>
      </c>
      <c r="W43" s="95" t="s">
        <v>159</v>
      </c>
      <c r="X43" s="96">
        <f>VLOOKUP(W43,$A$2:$H$184,8,FALSE)</f>
        <v>1563.664</v>
      </c>
      <c r="Y43" s="97">
        <f>X43/$X$45</f>
        <v>9.6594927256544533E-2</v>
      </c>
    </row>
    <row r="44" spans="1:43" ht="12" customHeight="1" x14ac:dyDescent="0.25">
      <c r="A44" s="7" t="s">
        <v>200</v>
      </c>
      <c r="B44" s="7" t="s">
        <v>134</v>
      </c>
      <c r="C44" s="7" t="s">
        <v>135</v>
      </c>
      <c r="D44" s="7" t="s">
        <v>136</v>
      </c>
      <c r="E44" s="7" t="s">
        <v>137</v>
      </c>
      <c r="F44" s="7">
        <v>264.892</v>
      </c>
      <c r="G44" s="7">
        <v>222.35599999999999</v>
      </c>
      <c r="H44" s="101">
        <v>204.14400000000001</v>
      </c>
      <c r="I44" s="7">
        <v>207.494</v>
      </c>
      <c r="J44" s="7">
        <v>215.023</v>
      </c>
      <c r="K44" s="7">
        <v>223.584</v>
      </c>
      <c r="L44" s="7">
        <v>233.958</v>
      </c>
      <c r="M44" s="7">
        <v>245.398</v>
      </c>
      <c r="N44" s="7">
        <v>2009</v>
      </c>
      <c r="O44" s="19" t="s">
        <v>140</v>
      </c>
      <c r="P44" s="102">
        <f t="shared" si="0"/>
        <v>3.295647868587884E-3</v>
      </c>
      <c r="R44" s="95" t="s">
        <v>144</v>
      </c>
      <c r="S44" s="96">
        <f>VLOOKUP(R44,$A$2:$H$184,8,FALSE)</f>
        <v>5390.8969999999999</v>
      </c>
      <c r="T44" s="97">
        <f t="shared" si="8"/>
        <v>0.74951810806947927</v>
      </c>
      <c r="W44" s="95" t="s">
        <v>133</v>
      </c>
      <c r="X44" s="96">
        <f>VLOOKUP(W44,$A$2:$H$184,8,FALSE)</f>
        <v>14624.183999999999</v>
      </c>
      <c r="Y44" s="97">
        <f>X44/$X$45</f>
        <v>0.90340507274345538</v>
      </c>
    </row>
    <row r="45" spans="1:43" ht="12" customHeight="1" x14ac:dyDescent="0.25">
      <c r="A45" s="7" t="s">
        <v>202</v>
      </c>
      <c r="B45" s="7" t="s">
        <v>134</v>
      </c>
      <c r="C45" s="7" t="s">
        <v>135</v>
      </c>
      <c r="D45" s="7" t="s">
        <v>136</v>
      </c>
      <c r="E45" s="7" t="s">
        <v>137</v>
      </c>
      <c r="F45" s="7">
        <v>202.30099999999999</v>
      </c>
      <c r="G45" s="7">
        <v>195.39</v>
      </c>
      <c r="H45" s="101">
        <v>201.25399999999999</v>
      </c>
      <c r="I45" s="7">
        <v>212.40100000000001</v>
      </c>
      <c r="J45" s="7">
        <v>224.47900000000001</v>
      </c>
      <c r="K45" s="7">
        <v>236.62899999999999</v>
      </c>
      <c r="L45" s="7">
        <v>249.22900000000001</v>
      </c>
      <c r="M45" s="7">
        <v>262.51600000000002</v>
      </c>
      <c r="N45" s="7">
        <v>2009</v>
      </c>
      <c r="O45" s="19" t="s">
        <v>140</v>
      </c>
      <c r="P45" s="102">
        <f t="shared" si="0"/>
        <v>3.2489924570145877E-3</v>
      </c>
      <c r="R45" s="95" t="s">
        <v>215</v>
      </c>
      <c r="S45" s="96">
        <f>VLOOKUP(R45,$A$2:$H$184,8,FALSE)</f>
        <v>138.00299999999999</v>
      </c>
      <c r="T45" s="97">
        <f t="shared" si="8"/>
        <v>1.9187112546930934E-2</v>
      </c>
      <c r="W45" s="108"/>
      <c r="X45" s="109">
        <f>SUM(X43:X44)</f>
        <v>16187.848</v>
      </c>
      <c r="Y45" s="110">
        <f>X45/$X$45</f>
        <v>1</v>
      </c>
    </row>
    <row r="46" spans="1:43" ht="12" customHeight="1" x14ac:dyDescent="0.25">
      <c r="A46" s="7" t="s">
        <v>201</v>
      </c>
      <c r="B46" s="7" t="s">
        <v>134</v>
      </c>
      <c r="C46" s="7" t="s">
        <v>135</v>
      </c>
      <c r="D46" s="7" t="s">
        <v>136</v>
      </c>
      <c r="E46" s="7" t="s">
        <v>137</v>
      </c>
      <c r="F46" s="7">
        <v>170.86199999999999</v>
      </c>
      <c r="G46" s="7">
        <v>161.62100000000001</v>
      </c>
      <c r="H46" s="101">
        <v>199.18299999999999</v>
      </c>
      <c r="I46" s="7">
        <v>222.78800000000001</v>
      </c>
      <c r="J46" s="7">
        <v>244.40100000000001</v>
      </c>
      <c r="K46" s="7">
        <v>259.53199999999998</v>
      </c>
      <c r="L46" s="7">
        <v>276.13299999999998</v>
      </c>
      <c r="M46" s="7">
        <v>293.81</v>
      </c>
      <c r="N46" s="7">
        <v>2009</v>
      </c>
      <c r="O46" s="19" t="s">
        <v>149</v>
      </c>
      <c r="P46" s="102">
        <f t="shared" si="0"/>
        <v>3.2155587693438971E-3</v>
      </c>
      <c r="R46" s="95" t="s">
        <v>213</v>
      </c>
      <c r="S46" s="96">
        <f>VLOOKUP(R46,$A$2:$H$184,8,FALSE)</f>
        <v>217.37700000000001</v>
      </c>
      <c r="T46" s="97">
        <f t="shared" si="8"/>
        <v>3.0222799244322272E-2</v>
      </c>
    </row>
    <row r="47" spans="1:43" ht="12" customHeight="1" x14ac:dyDescent="0.25">
      <c r="A47" s="7" t="s">
        <v>203</v>
      </c>
      <c r="B47" s="7" t="s">
        <v>134</v>
      </c>
      <c r="C47" s="7" t="s">
        <v>135</v>
      </c>
      <c r="D47" s="7" t="s">
        <v>136</v>
      </c>
      <c r="E47" s="7" t="s">
        <v>137</v>
      </c>
      <c r="F47" s="7">
        <v>216.089</v>
      </c>
      <c r="G47" s="7">
        <v>190.321</v>
      </c>
      <c r="H47" s="101">
        <v>195.232</v>
      </c>
      <c r="I47" s="7">
        <v>213.84700000000001</v>
      </c>
      <c r="J47" s="7">
        <v>234.66900000000001</v>
      </c>
      <c r="K47" s="7">
        <v>257.42099999999999</v>
      </c>
      <c r="L47" s="7">
        <v>281.98700000000002</v>
      </c>
      <c r="M47" s="7">
        <v>308.26299999999998</v>
      </c>
      <c r="N47" s="7">
        <v>2009</v>
      </c>
      <c r="O47" s="19" t="s">
        <v>151</v>
      </c>
      <c r="P47" s="102">
        <f t="shared" si="0"/>
        <v>3.1517748485390203E-3</v>
      </c>
      <c r="R47" s="108"/>
      <c r="S47" s="109">
        <f>SUM(S42:S46)</f>
        <v>7192.4839999999995</v>
      </c>
      <c r="T47" s="110">
        <f t="shared" si="8"/>
        <v>1</v>
      </c>
    </row>
    <row r="48" spans="1:43" ht="12" customHeight="1" x14ac:dyDescent="0.25">
      <c r="A48" s="7" t="s">
        <v>205</v>
      </c>
      <c r="B48" s="7" t="s">
        <v>134</v>
      </c>
      <c r="C48" s="7" t="s">
        <v>135</v>
      </c>
      <c r="D48" s="7" t="s">
        <v>136</v>
      </c>
      <c r="E48" s="7" t="s">
        <v>137</v>
      </c>
      <c r="F48" s="7">
        <v>167.167</v>
      </c>
      <c r="G48" s="7">
        <v>161.196</v>
      </c>
      <c r="H48" s="101">
        <v>189.06100000000001</v>
      </c>
      <c r="I48" s="7">
        <v>212.65700000000001</v>
      </c>
      <c r="J48" s="7">
        <v>228.827</v>
      </c>
      <c r="K48" s="7">
        <v>246.227</v>
      </c>
      <c r="L48" s="7">
        <v>264.95</v>
      </c>
      <c r="M48" s="7">
        <v>285.09699999999998</v>
      </c>
      <c r="N48" s="7">
        <v>2009</v>
      </c>
      <c r="O48" s="7" t="s">
        <v>142</v>
      </c>
      <c r="P48" s="102">
        <f t="shared" si="0"/>
        <v>3.0521518226501584E-3</v>
      </c>
      <c r="S48" s="100"/>
    </row>
    <row r="49" spans="1:20" ht="12" customHeight="1" x14ac:dyDescent="0.25">
      <c r="A49" s="7" t="s">
        <v>216</v>
      </c>
      <c r="B49" s="7" t="s">
        <v>134</v>
      </c>
      <c r="C49" s="7" t="s">
        <v>135</v>
      </c>
      <c r="D49" s="7" t="s">
        <v>136</v>
      </c>
      <c r="E49" s="7" t="s">
        <v>137</v>
      </c>
      <c r="F49" s="7">
        <v>163.892</v>
      </c>
      <c r="G49" s="7">
        <v>161.994</v>
      </c>
      <c r="H49" s="101">
        <v>174.792</v>
      </c>
      <c r="I49" s="7">
        <v>190.20400000000001</v>
      </c>
      <c r="J49" s="7">
        <v>198.958</v>
      </c>
      <c r="K49" s="7">
        <v>211.91200000000001</v>
      </c>
      <c r="L49" s="7">
        <v>226.99</v>
      </c>
      <c r="M49" s="7">
        <v>244.38499999999999</v>
      </c>
      <c r="N49" s="7">
        <v>2009</v>
      </c>
      <c r="O49" s="7" t="s">
        <v>173</v>
      </c>
      <c r="P49" s="102">
        <f t="shared" si="0"/>
        <v>2.8217967819098942E-3</v>
      </c>
      <c r="R49" s="36" t="s">
        <v>158</v>
      </c>
      <c r="S49" s="120"/>
      <c r="T49" s="94"/>
    </row>
    <row r="50" spans="1:20" ht="12" customHeight="1" x14ac:dyDescent="0.25">
      <c r="A50" s="7" t="s">
        <v>4</v>
      </c>
      <c r="B50" s="7" t="s">
        <v>134</v>
      </c>
      <c r="C50" s="7" t="s">
        <v>135</v>
      </c>
      <c r="D50" s="7" t="s">
        <v>136</v>
      </c>
      <c r="E50" s="7" t="s">
        <v>137</v>
      </c>
      <c r="F50" s="7">
        <v>170.22800000000001</v>
      </c>
      <c r="G50" s="7">
        <v>139.76300000000001</v>
      </c>
      <c r="H50" s="101">
        <v>158.96899999999999</v>
      </c>
      <c r="I50" s="7">
        <v>171.60599999999999</v>
      </c>
      <c r="J50" s="7">
        <v>182.922</v>
      </c>
      <c r="K50" s="7">
        <v>194.21100000000001</v>
      </c>
      <c r="L50" s="7">
        <v>205.17699999999999</v>
      </c>
      <c r="M50" s="7">
        <v>211.499</v>
      </c>
      <c r="N50" s="7">
        <v>2008</v>
      </c>
      <c r="P50" s="102">
        <f t="shared" si="0"/>
        <v>2.5663543676108401E-3</v>
      </c>
      <c r="R50" s="95" t="s">
        <v>191</v>
      </c>
      <c r="S50" s="96">
        <f t="shared" ref="S50:S79" si="9">VLOOKUP(R50,$A$2:$H$184,8,FALSE)</f>
        <v>351.01499999999999</v>
      </c>
      <c r="T50" s="97">
        <f t="shared" ref="T50:T80" si="10">S50/$S$80</f>
        <v>0.14323833759221338</v>
      </c>
    </row>
    <row r="51" spans="1:20" ht="12" customHeight="1" x14ac:dyDescent="0.25">
      <c r="A51" s="7" t="s">
        <v>217</v>
      </c>
      <c r="B51" s="7" t="s">
        <v>134</v>
      </c>
      <c r="C51" s="7" t="s">
        <v>135</v>
      </c>
      <c r="D51" s="7" t="s">
        <v>136</v>
      </c>
      <c r="E51" s="7" t="s">
        <v>137</v>
      </c>
      <c r="F51" s="7">
        <v>204.32</v>
      </c>
      <c r="G51" s="7">
        <v>161.52099999999999</v>
      </c>
      <c r="H51" s="101">
        <v>158.393</v>
      </c>
      <c r="I51" s="7">
        <v>164.68299999999999</v>
      </c>
      <c r="J51" s="7">
        <v>186.196</v>
      </c>
      <c r="K51" s="7">
        <v>209.53</v>
      </c>
      <c r="L51" s="7">
        <v>236.40299999999999</v>
      </c>
      <c r="M51" s="7">
        <v>268.56099999999998</v>
      </c>
      <c r="N51" s="7">
        <v>2009</v>
      </c>
      <c r="O51" s="7" t="s">
        <v>164</v>
      </c>
      <c r="P51" s="102">
        <f t="shared" si="0"/>
        <v>2.5570555727782384E-3</v>
      </c>
      <c r="R51" s="95" t="s">
        <v>204</v>
      </c>
      <c r="S51" s="96">
        <f t="shared" si="9"/>
        <v>239.65</v>
      </c>
      <c r="T51" s="97">
        <f t="shared" si="10"/>
        <v>9.7793734182225672E-2</v>
      </c>
    </row>
    <row r="52" spans="1:20" ht="12" customHeight="1" x14ac:dyDescent="0.25">
      <c r="A52" s="7" t="s">
        <v>207</v>
      </c>
      <c r="B52" s="7" t="s">
        <v>134</v>
      </c>
      <c r="C52" s="7" t="s">
        <v>135</v>
      </c>
      <c r="D52" s="7" t="s">
        <v>136</v>
      </c>
      <c r="E52" s="7" t="s">
        <v>137</v>
      </c>
      <c r="F52" s="7">
        <v>127.40600000000001</v>
      </c>
      <c r="G52" s="7">
        <v>126.76600000000001</v>
      </c>
      <c r="H52" s="101">
        <v>153.54900000000001</v>
      </c>
      <c r="I52" s="7">
        <v>162.47900000000001</v>
      </c>
      <c r="J52" s="7">
        <v>172.751</v>
      </c>
      <c r="K52" s="7">
        <v>184.846</v>
      </c>
      <c r="L52" s="7">
        <v>199.05699999999999</v>
      </c>
      <c r="M52" s="7">
        <v>213.875</v>
      </c>
      <c r="N52" s="7">
        <v>2009</v>
      </c>
      <c r="O52" s="19" t="s">
        <v>149</v>
      </c>
      <c r="P52" s="102">
        <f t="shared" si="0"/>
        <v>2.4788552912346235E-3</v>
      </c>
      <c r="R52" s="95" t="s">
        <v>214</v>
      </c>
      <c r="S52" s="96">
        <f t="shared" si="9"/>
        <v>206.66399999999999</v>
      </c>
      <c r="T52" s="97">
        <f t="shared" si="10"/>
        <v>8.433317037778211E-2</v>
      </c>
    </row>
    <row r="53" spans="1:20" ht="12" customHeight="1" x14ac:dyDescent="0.25">
      <c r="A53" s="7" t="s">
        <v>215</v>
      </c>
      <c r="B53" s="7" t="s">
        <v>134</v>
      </c>
      <c r="C53" s="7" t="s">
        <v>135</v>
      </c>
      <c r="D53" s="7" t="s">
        <v>136</v>
      </c>
      <c r="E53" s="7" t="s">
        <v>137</v>
      </c>
      <c r="F53" s="7">
        <v>131.072</v>
      </c>
      <c r="G53" s="7">
        <v>117.794</v>
      </c>
      <c r="H53" s="101">
        <v>138.00299999999999</v>
      </c>
      <c r="I53" s="7">
        <v>147.75399999999999</v>
      </c>
      <c r="J53" s="7">
        <v>152.114</v>
      </c>
      <c r="K53" s="7">
        <v>158.09800000000001</v>
      </c>
      <c r="L53" s="7">
        <v>161.86600000000001</v>
      </c>
      <c r="M53" s="7">
        <v>167.94499999999999</v>
      </c>
      <c r="N53" s="7">
        <v>2009</v>
      </c>
      <c r="O53" s="19" t="s">
        <v>145</v>
      </c>
      <c r="P53" s="102">
        <f t="shared" si="0"/>
        <v>2.2278846932005532E-3</v>
      </c>
      <c r="R53" s="95" t="s">
        <v>216</v>
      </c>
      <c r="S53" s="96">
        <f t="shared" si="9"/>
        <v>174.792</v>
      </c>
      <c r="T53" s="97">
        <f t="shared" si="10"/>
        <v>7.1327195431586013E-2</v>
      </c>
    </row>
    <row r="54" spans="1:20" ht="12" customHeight="1" x14ac:dyDescent="0.25">
      <c r="A54" s="7" t="s">
        <v>218</v>
      </c>
      <c r="B54" s="7" t="s">
        <v>134</v>
      </c>
      <c r="C54" s="7" t="s">
        <v>135</v>
      </c>
      <c r="D54" s="7" t="s">
        <v>136</v>
      </c>
      <c r="E54" s="7" t="s">
        <v>137</v>
      </c>
      <c r="F54" s="7">
        <v>180.11600000000001</v>
      </c>
      <c r="G54" s="7">
        <v>117.404</v>
      </c>
      <c r="H54" s="101">
        <v>136.56100000000001</v>
      </c>
      <c r="I54" s="7">
        <v>157.65899999999999</v>
      </c>
      <c r="J54" s="7">
        <v>170.3</v>
      </c>
      <c r="K54" s="7">
        <v>174.89099999999999</v>
      </c>
      <c r="L54" s="7">
        <v>179.45400000000001</v>
      </c>
      <c r="M54" s="7">
        <v>192.392</v>
      </c>
      <c r="N54" s="7">
        <v>2009</v>
      </c>
      <c r="O54" s="7" t="s">
        <v>164</v>
      </c>
      <c r="P54" s="102">
        <f t="shared" si="0"/>
        <v>2.2046054186369919E-3</v>
      </c>
      <c r="R54" s="95" t="s">
        <v>217</v>
      </c>
      <c r="S54" s="96">
        <f t="shared" si="9"/>
        <v>158.393</v>
      </c>
      <c r="T54" s="97">
        <f t="shared" si="10"/>
        <v>6.4635272014710074E-2</v>
      </c>
    </row>
    <row r="55" spans="1:20" ht="12" customHeight="1" x14ac:dyDescent="0.25">
      <c r="A55" s="7" t="s">
        <v>210</v>
      </c>
      <c r="B55" s="7" t="s">
        <v>134</v>
      </c>
      <c r="C55" s="7" t="s">
        <v>135</v>
      </c>
      <c r="D55" s="7" t="s">
        <v>136</v>
      </c>
      <c r="E55" s="7" t="s">
        <v>137</v>
      </c>
      <c r="F55" s="7">
        <v>155.47800000000001</v>
      </c>
      <c r="G55" s="7">
        <v>129.54</v>
      </c>
      <c r="H55" s="101">
        <v>132.27600000000001</v>
      </c>
      <c r="I55" s="7">
        <v>134.316</v>
      </c>
      <c r="J55" s="7">
        <v>141.006</v>
      </c>
      <c r="K55" s="7">
        <v>147.97800000000001</v>
      </c>
      <c r="L55" s="7">
        <v>155.34899999999999</v>
      </c>
      <c r="M55" s="7">
        <v>163.09200000000001</v>
      </c>
      <c r="N55" s="7">
        <v>2009</v>
      </c>
      <c r="O55" s="19" t="s">
        <v>151</v>
      </c>
      <c r="P55" s="102">
        <f t="shared" si="0"/>
        <v>2.1354294883284886E-3</v>
      </c>
      <c r="R55" s="95" t="s">
        <v>218</v>
      </c>
      <c r="S55" s="96">
        <f t="shared" si="9"/>
        <v>136.56100000000001</v>
      </c>
      <c r="T55" s="97">
        <f t="shared" si="10"/>
        <v>5.5726309758643518E-2</v>
      </c>
    </row>
    <row r="56" spans="1:20" ht="12" customHeight="1" x14ac:dyDescent="0.25">
      <c r="A56" s="7" t="s">
        <v>219</v>
      </c>
      <c r="B56" s="7" t="s">
        <v>134</v>
      </c>
      <c r="C56" s="7" t="s">
        <v>135</v>
      </c>
      <c r="D56" s="7" t="s">
        <v>136</v>
      </c>
      <c r="E56" s="7" t="s">
        <v>137</v>
      </c>
      <c r="F56" s="7">
        <v>135.554</v>
      </c>
      <c r="G56" s="7">
        <v>107.89100000000001</v>
      </c>
      <c r="H56" s="101">
        <v>129.75700000000001</v>
      </c>
      <c r="I56" s="7">
        <v>147.63999999999999</v>
      </c>
      <c r="J56" s="7">
        <v>169.78800000000001</v>
      </c>
      <c r="K56" s="7">
        <v>194.309</v>
      </c>
      <c r="L56" s="7">
        <v>221.32499999999999</v>
      </c>
      <c r="M56" s="7">
        <v>253.09100000000001</v>
      </c>
      <c r="N56" s="7">
        <v>2009</v>
      </c>
      <c r="O56" s="7" t="s">
        <v>164</v>
      </c>
      <c r="P56" s="102">
        <f t="shared" si="0"/>
        <v>2.0947634046768852E-3</v>
      </c>
      <c r="R56" s="95" t="s">
        <v>219</v>
      </c>
      <c r="S56" s="96">
        <f t="shared" si="9"/>
        <v>129.75700000000001</v>
      </c>
      <c r="T56" s="97">
        <f t="shared" si="10"/>
        <v>5.2949808329993978E-2</v>
      </c>
    </row>
    <row r="57" spans="1:20" ht="12" customHeight="1" x14ac:dyDescent="0.25">
      <c r="A57" s="7" t="s">
        <v>220</v>
      </c>
      <c r="B57" s="7" t="s">
        <v>134</v>
      </c>
      <c r="C57" s="7" t="s">
        <v>135</v>
      </c>
      <c r="D57" s="7" t="s">
        <v>136</v>
      </c>
      <c r="E57" s="7" t="s">
        <v>137</v>
      </c>
      <c r="F57" s="7">
        <v>110.712</v>
      </c>
      <c r="G57" s="7">
        <v>98.313000000000002</v>
      </c>
      <c r="H57" s="101">
        <v>126.518</v>
      </c>
      <c r="I57" s="7">
        <v>157.91900000000001</v>
      </c>
      <c r="J57" s="7">
        <v>182.49600000000001</v>
      </c>
      <c r="K57" s="7">
        <v>197.90899999999999</v>
      </c>
      <c r="L57" s="7">
        <v>212.68</v>
      </c>
      <c r="M57" s="7">
        <v>230.572</v>
      </c>
      <c r="N57" s="7">
        <v>2009</v>
      </c>
      <c r="O57" s="7" t="s">
        <v>170</v>
      </c>
      <c r="P57" s="102">
        <f t="shared" si="0"/>
        <v>2.0424738274845301E-3</v>
      </c>
      <c r="R57" s="95" t="s">
        <v>220</v>
      </c>
      <c r="S57" s="96">
        <f t="shared" si="9"/>
        <v>126.518</v>
      </c>
      <c r="T57" s="97">
        <f t="shared" si="10"/>
        <v>5.1628072861534847E-2</v>
      </c>
    </row>
    <row r="58" spans="1:20" ht="12" customHeight="1" x14ac:dyDescent="0.25">
      <c r="A58" s="7" t="s">
        <v>221</v>
      </c>
      <c r="B58" s="7" t="s">
        <v>134</v>
      </c>
      <c r="C58" s="7" t="s">
        <v>135</v>
      </c>
      <c r="D58" s="7" t="s">
        <v>136</v>
      </c>
      <c r="E58" s="7" t="s">
        <v>137</v>
      </c>
      <c r="F58" s="7">
        <v>148.017</v>
      </c>
      <c r="G58" s="7">
        <v>98.415999999999997</v>
      </c>
      <c r="H58" s="101">
        <v>117.316</v>
      </c>
      <c r="I58" s="7">
        <v>127.803</v>
      </c>
      <c r="J58" s="7">
        <v>139.94300000000001</v>
      </c>
      <c r="K58" s="7">
        <v>152.071</v>
      </c>
      <c r="L58" s="7">
        <v>163.95400000000001</v>
      </c>
      <c r="M58" s="7">
        <v>176.887</v>
      </c>
      <c r="N58" s="7">
        <v>2008</v>
      </c>
      <c r="O58" s="7" t="s">
        <v>170</v>
      </c>
      <c r="P58" s="102">
        <f t="shared" si="0"/>
        <v>1.893919122537308E-3</v>
      </c>
      <c r="R58" s="95" t="s">
        <v>221</v>
      </c>
      <c r="S58" s="96">
        <f t="shared" si="9"/>
        <v>117.316</v>
      </c>
      <c r="T58" s="97">
        <f t="shared" si="10"/>
        <v>4.787302198757349E-2</v>
      </c>
    </row>
    <row r="59" spans="1:20" ht="12" customHeight="1" x14ac:dyDescent="0.25">
      <c r="A59" s="7" t="s">
        <v>222</v>
      </c>
      <c r="B59" s="7" t="s">
        <v>134</v>
      </c>
      <c r="C59" s="7" t="s">
        <v>135</v>
      </c>
      <c r="D59" s="7" t="s">
        <v>136</v>
      </c>
      <c r="E59" s="7" t="s">
        <v>137</v>
      </c>
      <c r="F59" s="7">
        <v>84.462000000000003</v>
      </c>
      <c r="G59" s="7">
        <v>94.602000000000004</v>
      </c>
      <c r="H59" s="101">
        <v>105.402</v>
      </c>
      <c r="I59" s="7">
        <v>115.22199999999999</v>
      </c>
      <c r="J59" s="7">
        <v>124.53</v>
      </c>
      <c r="K59" s="7">
        <v>135.42500000000001</v>
      </c>
      <c r="L59" s="7">
        <v>147.87899999999999</v>
      </c>
      <c r="M59" s="7">
        <v>161.48099999999999</v>
      </c>
      <c r="N59" s="7">
        <v>2008</v>
      </c>
      <c r="O59" s="7" t="s">
        <v>173</v>
      </c>
      <c r="P59" s="102">
        <f t="shared" si="0"/>
        <v>1.7015825919199201E-3</v>
      </c>
      <c r="R59" s="95" t="s">
        <v>222</v>
      </c>
      <c r="S59" s="96">
        <f t="shared" si="9"/>
        <v>105.402</v>
      </c>
      <c r="T59" s="97">
        <f t="shared" si="10"/>
        <v>4.3011288004485497E-2</v>
      </c>
    </row>
    <row r="60" spans="1:20" ht="12" customHeight="1" x14ac:dyDescent="0.25">
      <c r="A60" s="7" t="s">
        <v>223</v>
      </c>
      <c r="B60" s="7" t="s">
        <v>134</v>
      </c>
      <c r="C60" s="7" t="s">
        <v>135</v>
      </c>
      <c r="D60" s="7" t="s">
        <v>136</v>
      </c>
      <c r="E60" s="7" t="s">
        <v>137</v>
      </c>
      <c r="F60" s="7">
        <v>90.274000000000001</v>
      </c>
      <c r="G60" s="7">
        <v>93.164000000000001</v>
      </c>
      <c r="H60" s="101">
        <v>101.98699999999999</v>
      </c>
      <c r="I60" s="7">
        <v>113.627</v>
      </c>
      <c r="J60" s="7">
        <v>125.383</v>
      </c>
      <c r="K60" s="7">
        <v>137.911</v>
      </c>
      <c r="L60" s="7">
        <v>151.476</v>
      </c>
      <c r="M60" s="7">
        <v>165.989</v>
      </c>
      <c r="N60" s="7">
        <v>2009</v>
      </c>
      <c r="O60" s="7" t="s">
        <v>173</v>
      </c>
      <c r="P60" s="102">
        <f t="shared" si="0"/>
        <v>1.6464517163064919E-3</v>
      </c>
      <c r="R60" s="95" t="s">
        <v>223</v>
      </c>
      <c r="S60" s="96">
        <f t="shared" si="9"/>
        <v>101.98699999999999</v>
      </c>
      <c r="T60" s="97">
        <f t="shared" si="10"/>
        <v>4.1617732393251193E-2</v>
      </c>
    </row>
    <row r="61" spans="1:20" ht="12" customHeight="1" x14ac:dyDescent="0.25">
      <c r="A61" s="7" t="s">
        <v>212</v>
      </c>
      <c r="B61" s="7" t="s">
        <v>134</v>
      </c>
      <c r="C61" s="7" t="s">
        <v>135</v>
      </c>
      <c r="D61" s="7" t="s">
        <v>136</v>
      </c>
      <c r="E61" s="7" t="s">
        <v>137</v>
      </c>
      <c r="F61" s="7">
        <v>88.879000000000005</v>
      </c>
      <c r="G61" s="7">
        <v>91.373999999999995</v>
      </c>
      <c r="H61" s="101">
        <v>91.701999999999998</v>
      </c>
      <c r="I61" s="7">
        <v>96.325999999999993</v>
      </c>
      <c r="J61" s="7">
        <v>102.937</v>
      </c>
      <c r="K61" s="7">
        <v>109.995</v>
      </c>
      <c r="L61" s="7">
        <v>117.56</v>
      </c>
      <c r="M61" s="7">
        <v>125.651</v>
      </c>
      <c r="N61" s="7">
        <v>2009</v>
      </c>
      <c r="O61" s="19" t="s">
        <v>151</v>
      </c>
      <c r="P61" s="102">
        <f t="shared" si="0"/>
        <v>1.4804133398250555E-3</v>
      </c>
      <c r="R61" s="95" t="s">
        <v>224</v>
      </c>
      <c r="S61" s="96">
        <f t="shared" si="9"/>
        <v>59.917000000000002</v>
      </c>
      <c r="T61" s="97">
        <f t="shared" si="10"/>
        <v>2.4450269856025102E-2</v>
      </c>
    </row>
    <row r="62" spans="1:20" ht="12" customHeight="1" x14ac:dyDescent="0.25">
      <c r="A62" s="7" t="s">
        <v>5</v>
      </c>
      <c r="B62" s="7" t="s">
        <v>134</v>
      </c>
      <c r="C62" s="7" t="s">
        <v>135</v>
      </c>
      <c r="D62" s="7" t="s">
        <v>136</v>
      </c>
      <c r="E62" s="7" t="s">
        <v>137</v>
      </c>
      <c r="F62" s="7">
        <v>95.248000000000005</v>
      </c>
      <c r="G62" s="7">
        <v>88.21</v>
      </c>
      <c r="H62" s="101">
        <v>86.262</v>
      </c>
      <c r="I62" s="7">
        <v>89.037000000000006</v>
      </c>
      <c r="J62" s="7">
        <v>94.483999999999995</v>
      </c>
      <c r="K62" s="7">
        <v>100.044</v>
      </c>
      <c r="L62" s="7">
        <v>105.94</v>
      </c>
      <c r="M62" s="7">
        <v>112.124</v>
      </c>
      <c r="N62" s="7">
        <v>2009</v>
      </c>
      <c r="P62" s="102">
        <f t="shared" si="0"/>
        <v>1.3925913886282627E-3</v>
      </c>
      <c r="R62" s="95" t="s">
        <v>225</v>
      </c>
      <c r="S62" s="96">
        <f t="shared" si="9"/>
        <v>53.781999999999996</v>
      </c>
      <c r="T62" s="97">
        <f t="shared" si="10"/>
        <v>2.1946766583719843E-2</v>
      </c>
    </row>
    <row r="63" spans="1:20" ht="12" customHeight="1" x14ac:dyDescent="0.25">
      <c r="A63" s="7" t="s">
        <v>6</v>
      </c>
      <c r="B63" s="7" t="s">
        <v>134</v>
      </c>
      <c r="C63" s="7" t="s">
        <v>135</v>
      </c>
      <c r="D63" s="7" t="s">
        <v>136</v>
      </c>
      <c r="E63" s="7" t="s">
        <v>137</v>
      </c>
      <c r="F63" s="7">
        <v>84.177999999999997</v>
      </c>
      <c r="G63" s="7">
        <v>74.474000000000004</v>
      </c>
      <c r="H63" s="101">
        <v>85.808000000000007</v>
      </c>
      <c r="I63" s="7">
        <v>97.378</v>
      </c>
      <c r="J63" s="7">
        <v>111.15</v>
      </c>
      <c r="K63" s="7">
        <v>126.724</v>
      </c>
      <c r="L63" s="7">
        <v>138.297</v>
      </c>
      <c r="M63" s="7">
        <v>152.74700000000001</v>
      </c>
      <c r="N63" s="7">
        <v>2008</v>
      </c>
      <c r="P63" s="102">
        <f t="shared" si="0"/>
        <v>1.3852621302011775E-3</v>
      </c>
      <c r="R63" s="95" t="s">
        <v>226</v>
      </c>
      <c r="S63" s="96">
        <f t="shared" si="9"/>
        <v>48.241</v>
      </c>
      <c r="T63" s="97">
        <f t="shared" si="10"/>
        <v>1.9685656293280819E-2</v>
      </c>
    </row>
    <row r="64" spans="1:20" ht="12" customHeight="1" x14ac:dyDescent="0.25">
      <c r="A64" s="7" t="s">
        <v>7</v>
      </c>
      <c r="B64" s="7" t="s">
        <v>134</v>
      </c>
      <c r="C64" s="7" t="s">
        <v>135</v>
      </c>
      <c r="D64" s="7" t="s">
        <v>136</v>
      </c>
      <c r="E64" s="7" t="s">
        <v>137</v>
      </c>
      <c r="F64" s="7">
        <v>86.525999999999996</v>
      </c>
      <c r="G64" s="7">
        <v>65.837999999999994</v>
      </c>
      <c r="H64" s="101">
        <v>84.135999999999996</v>
      </c>
      <c r="I64" s="7">
        <v>92.858000000000004</v>
      </c>
      <c r="J64" s="7">
        <v>109.16200000000001</v>
      </c>
      <c r="K64" s="7">
        <v>124.075</v>
      </c>
      <c r="L64" s="7">
        <v>142.483</v>
      </c>
      <c r="M64" s="7">
        <v>162.25899999999999</v>
      </c>
      <c r="N64" s="7">
        <v>2008</v>
      </c>
      <c r="P64" s="102">
        <f t="shared" si="0"/>
        <v>1.3582697952009865E-3</v>
      </c>
      <c r="R64" s="95" t="s">
        <v>227</v>
      </c>
      <c r="S64" s="96">
        <f t="shared" si="9"/>
        <v>46.442</v>
      </c>
      <c r="T64" s="97">
        <f t="shared" si="10"/>
        <v>1.8951540174800434E-2</v>
      </c>
    </row>
    <row r="65" spans="1:20" ht="12" customHeight="1" x14ac:dyDescent="0.25">
      <c r="A65" s="7" t="s">
        <v>8</v>
      </c>
      <c r="B65" s="7" t="s">
        <v>134</v>
      </c>
      <c r="C65" s="7" t="s">
        <v>135</v>
      </c>
      <c r="D65" s="7" t="s">
        <v>136</v>
      </c>
      <c r="E65" s="7" t="s">
        <v>137</v>
      </c>
      <c r="F65" s="7">
        <v>88.887</v>
      </c>
      <c r="G65" s="7">
        <v>60.238</v>
      </c>
      <c r="H65" s="101">
        <v>77.912000000000006</v>
      </c>
      <c r="I65" s="7">
        <v>85.316000000000003</v>
      </c>
      <c r="J65" s="7">
        <v>94.085999999999999</v>
      </c>
      <c r="K65" s="7">
        <v>104.17</v>
      </c>
      <c r="L65" s="7">
        <v>114.392</v>
      </c>
      <c r="M65" s="7">
        <v>125.857</v>
      </c>
      <c r="N65" s="7">
        <v>2009</v>
      </c>
      <c r="P65" s="102">
        <f t="shared" si="0"/>
        <v>1.2577911510375972E-3</v>
      </c>
      <c r="R65" s="95" t="s">
        <v>228</v>
      </c>
      <c r="S65" s="96">
        <f t="shared" si="9"/>
        <v>44.843000000000004</v>
      </c>
      <c r="T65" s="97">
        <f t="shared" si="10"/>
        <v>1.8299037854928212E-2</v>
      </c>
    </row>
    <row r="66" spans="1:20" ht="12" customHeight="1" x14ac:dyDescent="0.25">
      <c r="A66" s="7" t="s">
        <v>9</v>
      </c>
      <c r="B66" s="7" t="s">
        <v>134</v>
      </c>
      <c r="C66" s="7" t="s">
        <v>135</v>
      </c>
      <c r="D66" s="7" t="s">
        <v>136</v>
      </c>
      <c r="E66" s="7" t="s">
        <v>137</v>
      </c>
      <c r="F66" s="7">
        <v>58.027999999999999</v>
      </c>
      <c r="G66" s="7">
        <v>54.643999999999998</v>
      </c>
      <c r="H66" s="101">
        <v>65.930000000000007</v>
      </c>
      <c r="I66" s="7">
        <v>73.825000000000003</v>
      </c>
      <c r="J66" s="7">
        <v>83.891000000000005</v>
      </c>
      <c r="K66" s="7">
        <v>93.796999999999997</v>
      </c>
      <c r="L66" s="7">
        <v>102.999</v>
      </c>
      <c r="M66" s="7">
        <v>111.55500000000001</v>
      </c>
      <c r="N66" s="7">
        <v>2009</v>
      </c>
      <c r="P66" s="102">
        <f t="shared" ref="P66:P129" si="11">H66/$H$185</f>
        <v>1.0643568460302494E-3</v>
      </c>
      <c r="R66" s="95" t="s">
        <v>229</v>
      </c>
      <c r="S66" s="96">
        <f t="shared" si="9"/>
        <v>43.863</v>
      </c>
      <c r="T66" s="97">
        <f t="shared" si="10"/>
        <v>1.7899130241748235E-2</v>
      </c>
    </row>
    <row r="67" spans="1:20" ht="12" customHeight="1" x14ac:dyDescent="0.25">
      <c r="A67" s="7" t="s">
        <v>10</v>
      </c>
      <c r="B67" s="7" t="s">
        <v>134</v>
      </c>
      <c r="C67" s="7" t="s">
        <v>135</v>
      </c>
      <c r="D67" s="7" t="s">
        <v>136</v>
      </c>
      <c r="E67" s="7" t="s">
        <v>137</v>
      </c>
      <c r="F67" s="7">
        <v>54.283999999999999</v>
      </c>
      <c r="G67" s="7">
        <v>55.552999999999997</v>
      </c>
      <c r="H67" s="101">
        <v>61.488999999999997</v>
      </c>
      <c r="I67" s="7">
        <v>64.831000000000003</v>
      </c>
      <c r="J67" s="7">
        <v>67.805000000000007</v>
      </c>
      <c r="K67" s="7">
        <v>71.088999999999999</v>
      </c>
      <c r="L67" s="7">
        <v>74.481999999999999</v>
      </c>
      <c r="M67" s="7">
        <v>78.484999999999999</v>
      </c>
      <c r="N67" s="7">
        <v>2008</v>
      </c>
      <c r="P67" s="102">
        <f t="shared" si="11"/>
        <v>9.9266249212124963E-4</v>
      </c>
      <c r="R67" s="95" t="s">
        <v>230</v>
      </c>
      <c r="S67" s="96">
        <f t="shared" si="9"/>
        <v>39.149000000000001</v>
      </c>
      <c r="T67" s="97">
        <f t="shared" si="10"/>
        <v>1.5975493008553943E-2</v>
      </c>
    </row>
    <row r="68" spans="1:20" ht="12" customHeight="1" x14ac:dyDescent="0.25">
      <c r="A68" s="7" t="s">
        <v>224</v>
      </c>
      <c r="B68" s="7" t="s">
        <v>134</v>
      </c>
      <c r="C68" s="7" t="s">
        <v>135</v>
      </c>
      <c r="D68" s="7" t="s">
        <v>136</v>
      </c>
      <c r="E68" s="7" t="s">
        <v>137</v>
      </c>
      <c r="F68" s="7">
        <v>69.308000000000007</v>
      </c>
      <c r="G68" s="7">
        <v>67.694999999999993</v>
      </c>
      <c r="H68" s="101">
        <v>59.917000000000002</v>
      </c>
      <c r="I68" s="7">
        <v>61.441000000000003</v>
      </c>
      <c r="J68" s="7">
        <v>64.539000000000001</v>
      </c>
      <c r="K68" s="7">
        <v>68.120999999999995</v>
      </c>
      <c r="L68" s="7">
        <v>71.92</v>
      </c>
      <c r="M68" s="7">
        <v>75.938000000000002</v>
      </c>
      <c r="N68" s="7">
        <v>2009</v>
      </c>
      <c r="O68" s="7" t="s">
        <v>164</v>
      </c>
      <c r="P68" s="102">
        <f t="shared" si="11"/>
        <v>9.6728453122394125E-4</v>
      </c>
      <c r="R68" s="95" t="s">
        <v>231</v>
      </c>
      <c r="S68" s="96">
        <f t="shared" si="9"/>
        <v>38.920999999999999</v>
      </c>
      <c r="T68" s="97">
        <f t="shared" si="10"/>
        <v>1.5882453278140644E-2</v>
      </c>
    </row>
    <row r="69" spans="1:20" ht="12" customHeight="1" x14ac:dyDescent="0.25">
      <c r="A69" s="7" t="s">
        <v>11</v>
      </c>
      <c r="B69" s="7" t="s">
        <v>134</v>
      </c>
      <c r="C69" s="7" t="s">
        <v>135</v>
      </c>
      <c r="D69" s="7" t="s">
        <v>136</v>
      </c>
      <c r="E69" s="7" t="s">
        <v>137</v>
      </c>
      <c r="F69" s="7">
        <v>54.475999999999999</v>
      </c>
      <c r="G69" s="7">
        <v>52.634999999999998</v>
      </c>
      <c r="H69" s="101">
        <v>59.633000000000003</v>
      </c>
      <c r="I69" s="7">
        <v>65.703000000000003</v>
      </c>
      <c r="J69" s="7">
        <v>72.498000000000005</v>
      </c>
      <c r="K69" s="7">
        <v>79.790000000000006</v>
      </c>
      <c r="L69" s="7">
        <v>87.688999999999993</v>
      </c>
      <c r="M69" s="7">
        <v>96.27</v>
      </c>
      <c r="N69" s="7">
        <v>2008</v>
      </c>
      <c r="P69" s="102">
        <f t="shared" si="11"/>
        <v>9.6269970877175572E-4</v>
      </c>
      <c r="R69" s="95" t="s">
        <v>232</v>
      </c>
      <c r="S69" s="96">
        <f t="shared" si="9"/>
        <v>35.734000000000002</v>
      </c>
      <c r="T69" s="97">
        <f t="shared" si="10"/>
        <v>1.4581937397319642E-2</v>
      </c>
    </row>
    <row r="70" spans="1:20" ht="12" customHeight="1" x14ac:dyDescent="0.25">
      <c r="A70" s="7" t="s">
        <v>225</v>
      </c>
      <c r="B70" s="7" t="s">
        <v>134</v>
      </c>
      <c r="C70" s="7" t="s">
        <v>135</v>
      </c>
      <c r="D70" s="7" t="s">
        <v>136</v>
      </c>
      <c r="E70" s="7" t="s">
        <v>137</v>
      </c>
      <c r="F70" s="7">
        <v>60.3</v>
      </c>
      <c r="G70" s="7">
        <v>46.115000000000002</v>
      </c>
      <c r="H70" s="101">
        <v>53.781999999999996</v>
      </c>
      <c r="I70" s="7">
        <v>58.999000000000002</v>
      </c>
      <c r="J70" s="7">
        <v>64.427000000000007</v>
      </c>
      <c r="K70" s="7">
        <v>69.052000000000007</v>
      </c>
      <c r="L70" s="7">
        <v>73.504000000000005</v>
      </c>
      <c r="M70" s="7">
        <v>79.094999999999999</v>
      </c>
      <c r="N70" s="7">
        <v>2009</v>
      </c>
      <c r="O70" s="7" t="s">
        <v>170</v>
      </c>
      <c r="P70" s="102">
        <f t="shared" si="11"/>
        <v>8.6824268001211679E-4</v>
      </c>
      <c r="R70" s="95" t="s">
        <v>233</v>
      </c>
      <c r="S70" s="96">
        <f t="shared" si="9"/>
        <v>32.417000000000002</v>
      </c>
      <c r="T70" s="97">
        <f t="shared" si="10"/>
        <v>1.3228372547403337E-2</v>
      </c>
    </row>
    <row r="71" spans="1:20" ht="12" customHeight="1" x14ac:dyDescent="0.25">
      <c r="A71" s="7" t="s">
        <v>12</v>
      </c>
      <c r="B71" s="7" t="s">
        <v>134</v>
      </c>
      <c r="C71" s="7" t="s">
        <v>135</v>
      </c>
      <c r="D71" s="7" t="s">
        <v>136</v>
      </c>
      <c r="E71" s="7" t="s">
        <v>137</v>
      </c>
      <c r="F71" s="7">
        <v>60.752000000000002</v>
      </c>
      <c r="G71" s="7">
        <v>48.975000000000001</v>
      </c>
      <c r="H71" s="101">
        <v>52.887</v>
      </c>
      <c r="I71" s="7">
        <v>59.661000000000001</v>
      </c>
      <c r="J71" s="7">
        <v>66.777000000000001</v>
      </c>
      <c r="K71" s="7">
        <v>74.122</v>
      </c>
      <c r="L71" s="7">
        <v>81.875</v>
      </c>
      <c r="M71" s="7">
        <v>90.504000000000005</v>
      </c>
      <c r="N71" s="7">
        <v>2009</v>
      </c>
      <c r="P71" s="102">
        <f t="shared" si="11"/>
        <v>8.5379403179132094E-4</v>
      </c>
      <c r="R71" s="95" t="s">
        <v>234</v>
      </c>
      <c r="S71" s="96">
        <f t="shared" si="9"/>
        <v>27.129000000000001</v>
      </c>
      <c r="T71" s="97">
        <f t="shared" si="10"/>
        <v>1.1070503712203632E-2</v>
      </c>
    </row>
    <row r="72" spans="1:20" ht="12" customHeight="1" x14ac:dyDescent="0.25">
      <c r="A72" s="7" t="s">
        <v>13</v>
      </c>
      <c r="B72" s="7" t="s">
        <v>134</v>
      </c>
      <c r="C72" s="7" t="s">
        <v>135</v>
      </c>
      <c r="D72" s="7" t="s">
        <v>136</v>
      </c>
      <c r="E72" s="7" t="s">
        <v>137</v>
      </c>
      <c r="F72" s="7">
        <v>57.91</v>
      </c>
      <c r="G72" s="7">
        <v>52.432000000000002</v>
      </c>
      <c r="H72" s="101">
        <v>52.433</v>
      </c>
      <c r="I72" s="7">
        <v>55.185000000000002</v>
      </c>
      <c r="J72" s="7">
        <v>57.567</v>
      </c>
      <c r="K72" s="7">
        <v>59.615000000000002</v>
      </c>
      <c r="L72" s="7">
        <v>61.765000000000001</v>
      </c>
      <c r="M72" s="7">
        <v>63.988999999999997</v>
      </c>
      <c r="N72" s="7">
        <v>2009</v>
      </c>
      <c r="P72" s="102">
        <f t="shared" si="11"/>
        <v>8.4646477336423561E-4</v>
      </c>
      <c r="R72" s="95" t="s">
        <v>235</v>
      </c>
      <c r="S72" s="96">
        <f t="shared" si="9"/>
        <v>21.733000000000001</v>
      </c>
      <c r="T72" s="97">
        <f t="shared" si="10"/>
        <v>8.8685634257555206E-3</v>
      </c>
    </row>
    <row r="73" spans="1:20" ht="12" customHeight="1" x14ac:dyDescent="0.25">
      <c r="A73" s="7" t="s">
        <v>14</v>
      </c>
      <c r="B73" s="7" t="s">
        <v>134</v>
      </c>
      <c r="C73" s="7" t="s">
        <v>135</v>
      </c>
      <c r="D73" s="7" t="s">
        <v>136</v>
      </c>
      <c r="E73" s="7" t="s">
        <v>137</v>
      </c>
      <c r="F73" s="7">
        <v>46.378</v>
      </c>
      <c r="G73" s="7">
        <v>43.076000000000001</v>
      </c>
      <c r="H73" s="101">
        <v>52.165999999999997</v>
      </c>
      <c r="I73" s="7">
        <v>57.914999999999999</v>
      </c>
      <c r="J73" s="7">
        <v>60.819000000000003</v>
      </c>
      <c r="K73" s="7">
        <v>63.439</v>
      </c>
      <c r="L73" s="7">
        <v>68.846999999999994</v>
      </c>
      <c r="M73" s="7">
        <v>70.792000000000002</v>
      </c>
      <c r="N73" s="7">
        <v>2009</v>
      </c>
      <c r="P73" s="102">
        <f t="shared" si="11"/>
        <v>8.4215439450954007E-4</v>
      </c>
      <c r="R73" s="95" t="s">
        <v>236</v>
      </c>
      <c r="S73" s="96">
        <f t="shared" si="9"/>
        <v>21.195</v>
      </c>
      <c r="T73" s="97">
        <f t="shared" si="10"/>
        <v>8.6490223074995737E-3</v>
      </c>
    </row>
    <row r="74" spans="1:20" ht="12" customHeight="1" x14ac:dyDescent="0.25">
      <c r="A74" s="7" t="s">
        <v>15</v>
      </c>
      <c r="B74" s="7" t="s">
        <v>134</v>
      </c>
      <c r="C74" s="7" t="s">
        <v>135</v>
      </c>
      <c r="D74" s="7" t="s">
        <v>136</v>
      </c>
      <c r="E74" s="7" t="s">
        <v>137</v>
      </c>
      <c r="F74" s="7">
        <v>45.515999999999998</v>
      </c>
      <c r="G74" s="7">
        <v>46.713999999999999</v>
      </c>
      <c r="H74" s="101">
        <v>50.874000000000002</v>
      </c>
      <c r="I74" s="7">
        <v>53.915999999999997</v>
      </c>
      <c r="J74" s="7">
        <v>57.872</v>
      </c>
      <c r="K74" s="7">
        <v>62.258000000000003</v>
      </c>
      <c r="L74" s="7">
        <v>67.311999999999998</v>
      </c>
      <c r="M74" s="7">
        <v>72.778000000000006</v>
      </c>
      <c r="N74" s="7">
        <v>2009</v>
      </c>
      <c r="P74" s="102">
        <f t="shared" si="11"/>
        <v>8.2129668110030181E-4</v>
      </c>
      <c r="R74" s="95" t="s">
        <v>237</v>
      </c>
      <c r="S74" s="96">
        <f t="shared" si="9"/>
        <v>19.22</v>
      </c>
      <c r="T74" s="97">
        <f t="shared" si="10"/>
        <v>7.8430860462440112E-3</v>
      </c>
    </row>
    <row r="75" spans="1:20" ht="12" customHeight="1" x14ac:dyDescent="0.25">
      <c r="A75" s="7" t="s">
        <v>226</v>
      </c>
      <c r="B75" s="7" t="s">
        <v>134</v>
      </c>
      <c r="C75" s="7" t="s">
        <v>135</v>
      </c>
      <c r="D75" s="7" t="s">
        <v>136</v>
      </c>
      <c r="E75" s="7" t="s">
        <v>137</v>
      </c>
      <c r="F75" s="7">
        <v>39.597000000000001</v>
      </c>
      <c r="G75" s="7">
        <v>42.203000000000003</v>
      </c>
      <c r="H75" s="101">
        <v>48.241</v>
      </c>
      <c r="I75" s="7">
        <v>52.552</v>
      </c>
      <c r="J75" s="7">
        <v>56.645000000000003</v>
      </c>
      <c r="K75" s="7">
        <v>61.140999999999998</v>
      </c>
      <c r="L75" s="7">
        <v>65.991</v>
      </c>
      <c r="M75" s="7">
        <v>71.820999999999998</v>
      </c>
      <c r="N75" s="7">
        <v>2009</v>
      </c>
      <c r="O75" s="7" t="s">
        <v>173</v>
      </c>
      <c r="P75" s="102">
        <f t="shared" si="11"/>
        <v>7.7879021097141288E-4</v>
      </c>
      <c r="R75" s="95" t="s">
        <v>31</v>
      </c>
      <c r="S75" s="96">
        <f t="shared" si="9"/>
        <v>18.058</v>
      </c>
      <c r="T75" s="97">
        <f t="shared" si="10"/>
        <v>7.3689098763306113E-3</v>
      </c>
    </row>
    <row r="76" spans="1:20" ht="12" customHeight="1" x14ac:dyDescent="0.25">
      <c r="A76" s="7" t="s">
        <v>227</v>
      </c>
      <c r="B76" s="7" t="s">
        <v>134</v>
      </c>
      <c r="C76" s="7" t="s">
        <v>135</v>
      </c>
      <c r="D76" s="7" t="s">
        <v>136</v>
      </c>
      <c r="E76" s="7" t="s">
        <v>137</v>
      </c>
      <c r="F76" s="7">
        <v>54.652999999999999</v>
      </c>
      <c r="G76" s="7">
        <v>48.6</v>
      </c>
      <c r="H76" s="101">
        <v>46.442</v>
      </c>
      <c r="I76" s="7">
        <v>47.808999999999997</v>
      </c>
      <c r="J76" s="7">
        <v>50.28</v>
      </c>
      <c r="K76" s="7">
        <v>53.094000000000001</v>
      </c>
      <c r="L76" s="7">
        <v>56.05</v>
      </c>
      <c r="M76" s="7">
        <v>58.944000000000003</v>
      </c>
      <c r="N76" s="7">
        <v>2009</v>
      </c>
      <c r="O76" s="7" t="s">
        <v>164</v>
      </c>
      <c r="P76" s="102">
        <f t="shared" si="11"/>
        <v>7.4974762086056168E-4</v>
      </c>
      <c r="R76" s="95" t="s">
        <v>35</v>
      </c>
      <c r="S76" s="96">
        <f t="shared" si="9"/>
        <v>16.202000000000002</v>
      </c>
      <c r="T76" s="97">
        <f t="shared" si="10"/>
        <v>6.6115338252469031E-3</v>
      </c>
    </row>
    <row r="77" spans="1:20" ht="12" customHeight="1" x14ac:dyDescent="0.25">
      <c r="A77" s="7" t="s">
        <v>228</v>
      </c>
      <c r="B77" s="7" t="s">
        <v>134</v>
      </c>
      <c r="C77" s="7" t="s">
        <v>135</v>
      </c>
      <c r="D77" s="7" t="s">
        <v>136</v>
      </c>
      <c r="E77" s="7" t="s">
        <v>137</v>
      </c>
      <c r="F77" s="7">
        <v>49.904000000000003</v>
      </c>
      <c r="G77" s="7">
        <v>47.100999999999999</v>
      </c>
      <c r="H77" s="101">
        <v>44.843000000000004</v>
      </c>
      <c r="I77" s="7">
        <v>45.593000000000004</v>
      </c>
      <c r="J77" s="7">
        <v>48.625</v>
      </c>
      <c r="K77" s="7">
        <v>52.267000000000003</v>
      </c>
      <c r="L77" s="7">
        <v>56.704000000000001</v>
      </c>
      <c r="M77" s="7">
        <v>60.594999999999999</v>
      </c>
      <c r="N77" s="7">
        <v>2009</v>
      </c>
      <c r="O77" s="7" t="s">
        <v>164</v>
      </c>
      <c r="P77" s="102">
        <f t="shared" si="11"/>
        <v>7.2393377895547506E-4</v>
      </c>
      <c r="R77" s="95" t="s">
        <v>40</v>
      </c>
      <c r="S77" s="96">
        <f t="shared" si="9"/>
        <v>13.737</v>
      </c>
      <c r="T77" s="97">
        <f t="shared" si="10"/>
        <v>5.6056437574013521E-3</v>
      </c>
    </row>
    <row r="78" spans="1:20" ht="12" customHeight="1" x14ac:dyDescent="0.25">
      <c r="A78" s="7" t="s">
        <v>229</v>
      </c>
      <c r="B78" s="7" t="s">
        <v>134</v>
      </c>
      <c r="C78" s="7" t="s">
        <v>135</v>
      </c>
      <c r="D78" s="7" t="s">
        <v>136</v>
      </c>
      <c r="E78" s="7" t="s">
        <v>137</v>
      </c>
      <c r="F78" s="7">
        <v>44.878</v>
      </c>
      <c r="G78" s="7">
        <v>43.523000000000003</v>
      </c>
      <c r="H78" s="101">
        <v>43.863</v>
      </c>
      <c r="I78" s="7">
        <v>45.542999999999999</v>
      </c>
      <c r="J78" s="7">
        <v>47.786999999999999</v>
      </c>
      <c r="K78" s="7">
        <v>50.595999999999997</v>
      </c>
      <c r="L78" s="7">
        <v>53.68</v>
      </c>
      <c r="M78" s="7">
        <v>57.201000000000001</v>
      </c>
      <c r="N78" s="7">
        <v>2006</v>
      </c>
      <c r="O78" s="7" t="s">
        <v>167</v>
      </c>
      <c r="P78" s="102">
        <f t="shared" si="11"/>
        <v>7.0811291274722914E-4</v>
      </c>
      <c r="R78" s="95" t="s">
        <v>238</v>
      </c>
      <c r="S78" s="96">
        <f t="shared" si="9"/>
        <v>12.500999999999999</v>
      </c>
      <c r="T78" s="97">
        <f t="shared" si="10"/>
        <v>5.101270482002933E-3</v>
      </c>
    </row>
    <row r="79" spans="1:20" ht="12" customHeight="1" x14ac:dyDescent="0.25">
      <c r="A79" s="7" t="s">
        <v>16</v>
      </c>
      <c r="B79" s="7" t="s">
        <v>134</v>
      </c>
      <c r="C79" s="7" t="s">
        <v>135</v>
      </c>
      <c r="D79" s="7" t="s">
        <v>136</v>
      </c>
      <c r="E79" s="7" t="s">
        <v>137</v>
      </c>
      <c r="F79" s="7">
        <v>39.148000000000003</v>
      </c>
      <c r="G79" s="7">
        <v>37.661000000000001</v>
      </c>
      <c r="H79" s="101">
        <v>40.773000000000003</v>
      </c>
      <c r="I79" s="7">
        <v>42.628</v>
      </c>
      <c r="J79" s="7">
        <v>44.832999999999998</v>
      </c>
      <c r="K79" s="7">
        <v>47.093000000000004</v>
      </c>
      <c r="L79" s="7">
        <v>49.35</v>
      </c>
      <c r="M79" s="7">
        <v>51.917999999999999</v>
      </c>
      <c r="N79" s="7">
        <v>2009</v>
      </c>
      <c r="P79" s="102">
        <f t="shared" si="11"/>
        <v>6.5822875296816857E-4</v>
      </c>
      <c r="R79" s="95" t="s">
        <v>239</v>
      </c>
      <c r="S79" s="96">
        <f t="shared" si="9"/>
        <v>9.4269999999999996</v>
      </c>
      <c r="T79" s="97">
        <f t="shared" si="10"/>
        <v>3.8468663973955405E-3</v>
      </c>
    </row>
    <row r="80" spans="1:20" ht="12" customHeight="1" x14ac:dyDescent="0.25">
      <c r="A80" s="7" t="s">
        <v>17</v>
      </c>
      <c r="B80" s="7" t="s">
        <v>134</v>
      </c>
      <c r="C80" s="7" t="s">
        <v>135</v>
      </c>
      <c r="D80" s="7" t="s">
        <v>136</v>
      </c>
      <c r="E80" s="7" t="s">
        <v>137</v>
      </c>
      <c r="F80" s="7">
        <v>31.178000000000001</v>
      </c>
      <c r="G80" s="7">
        <v>31.510999999999999</v>
      </c>
      <c r="H80" s="101">
        <v>40.713999999999999</v>
      </c>
      <c r="I80" s="7">
        <v>43.198999999999998</v>
      </c>
      <c r="J80" s="7">
        <v>46.088999999999999</v>
      </c>
      <c r="K80" s="7">
        <v>49.195</v>
      </c>
      <c r="L80" s="7">
        <v>52.554000000000002</v>
      </c>
      <c r="M80" s="7">
        <v>56.213999999999999</v>
      </c>
      <c r="N80" s="7">
        <v>2009</v>
      </c>
      <c r="P80" s="102">
        <f t="shared" si="11"/>
        <v>6.5727627224746799E-4</v>
      </c>
      <c r="R80" s="108"/>
      <c r="S80" s="109">
        <f>SUM(S50:S79)</f>
        <v>2450.5659999999998</v>
      </c>
      <c r="T80" s="110">
        <f t="shared" si="10"/>
        <v>1</v>
      </c>
    </row>
    <row r="81" spans="1:20" ht="12" customHeight="1" x14ac:dyDescent="0.25">
      <c r="A81" s="7" t="s">
        <v>230</v>
      </c>
      <c r="B81" s="7" t="s">
        <v>134</v>
      </c>
      <c r="C81" s="7" t="s">
        <v>135</v>
      </c>
      <c r="D81" s="7" t="s">
        <v>136</v>
      </c>
      <c r="E81" s="7" t="s">
        <v>137</v>
      </c>
      <c r="F81" s="7">
        <v>29.933</v>
      </c>
      <c r="G81" s="7">
        <v>34.527999999999999</v>
      </c>
      <c r="H81" s="101">
        <v>39.149000000000001</v>
      </c>
      <c r="I81" s="7">
        <v>42.539000000000001</v>
      </c>
      <c r="J81" s="7">
        <v>45.226999999999997</v>
      </c>
      <c r="K81" s="7">
        <v>48.081000000000003</v>
      </c>
      <c r="L81" s="7">
        <v>51.091999999999999</v>
      </c>
      <c r="M81" s="7">
        <v>54.279000000000003</v>
      </c>
      <c r="N81" s="7">
        <v>2007</v>
      </c>
      <c r="O81" s="7" t="s">
        <v>170</v>
      </c>
      <c r="P81" s="102">
        <f t="shared" si="11"/>
        <v>6.3201131753736124E-4</v>
      </c>
    </row>
    <row r="82" spans="1:20" ht="12" customHeight="1" x14ac:dyDescent="0.25">
      <c r="A82" s="7" t="s">
        <v>231</v>
      </c>
      <c r="B82" s="7" t="s">
        <v>134</v>
      </c>
      <c r="C82" s="7" t="s">
        <v>135</v>
      </c>
      <c r="D82" s="7" t="s">
        <v>136</v>
      </c>
      <c r="E82" s="7" t="s">
        <v>137</v>
      </c>
      <c r="F82" s="7">
        <v>48.834000000000003</v>
      </c>
      <c r="G82" s="7">
        <v>42.966999999999999</v>
      </c>
      <c r="H82" s="101">
        <v>38.920999999999999</v>
      </c>
      <c r="I82" s="7">
        <v>41.307000000000002</v>
      </c>
      <c r="J82" s="7">
        <v>47.682000000000002</v>
      </c>
      <c r="K82" s="7">
        <v>52.136000000000003</v>
      </c>
      <c r="L82" s="7">
        <v>57.078000000000003</v>
      </c>
      <c r="M82" s="7">
        <v>61.688000000000002</v>
      </c>
      <c r="N82" s="7">
        <v>2009</v>
      </c>
      <c r="O82" s="7" t="s">
        <v>164</v>
      </c>
      <c r="P82" s="102">
        <f t="shared" si="11"/>
        <v>6.2833054458278975E-4</v>
      </c>
      <c r="R82" s="36" t="s">
        <v>0</v>
      </c>
      <c r="S82" s="92"/>
      <c r="T82" s="94"/>
    </row>
    <row r="83" spans="1:20" ht="12" customHeight="1" x14ac:dyDescent="0.25">
      <c r="A83" s="7" t="s">
        <v>18</v>
      </c>
      <c r="B83" s="7" t="s">
        <v>134</v>
      </c>
      <c r="C83" s="7" t="s">
        <v>135</v>
      </c>
      <c r="D83" s="7" t="s">
        <v>136</v>
      </c>
      <c r="E83" s="7" t="s">
        <v>137</v>
      </c>
      <c r="F83" s="7">
        <v>28.605</v>
      </c>
      <c r="G83" s="7">
        <v>32.816000000000003</v>
      </c>
      <c r="H83" s="101">
        <v>37.723999999999997</v>
      </c>
      <c r="I83" s="7">
        <v>41.695999999999998</v>
      </c>
      <c r="J83" s="7">
        <v>45.231999999999999</v>
      </c>
      <c r="K83" s="7">
        <v>48.838000000000001</v>
      </c>
      <c r="L83" s="7">
        <v>52.701999999999998</v>
      </c>
      <c r="M83" s="7">
        <v>56.637</v>
      </c>
      <c r="N83" s="7">
        <v>2009</v>
      </c>
      <c r="P83" s="102">
        <f t="shared" si="11"/>
        <v>6.0900648657128949E-4</v>
      </c>
      <c r="R83" s="95" t="s">
        <v>1</v>
      </c>
      <c r="S83" s="96">
        <v>434.44</v>
      </c>
      <c r="T83" s="97">
        <f t="shared" ref="T83:T146" si="12">S83/$S$194</f>
        <v>0.15098410399150061</v>
      </c>
    </row>
    <row r="84" spans="1:20" ht="12" customHeight="1" x14ac:dyDescent="0.25">
      <c r="A84" s="7" t="s">
        <v>232</v>
      </c>
      <c r="B84" s="7" t="s">
        <v>134</v>
      </c>
      <c r="C84" s="7" t="s">
        <v>135</v>
      </c>
      <c r="D84" s="7" t="s">
        <v>136</v>
      </c>
      <c r="E84" s="7" t="s">
        <v>137</v>
      </c>
      <c r="F84" s="7">
        <v>47.173000000000002</v>
      </c>
      <c r="G84" s="7">
        <v>37.118000000000002</v>
      </c>
      <c r="H84" s="101">
        <v>35.734000000000002</v>
      </c>
      <c r="I84" s="7">
        <v>36.734000000000002</v>
      </c>
      <c r="J84" s="7">
        <v>38.139000000000003</v>
      </c>
      <c r="K84" s="7">
        <v>39.954999999999998</v>
      </c>
      <c r="L84" s="7">
        <v>42.045999999999999</v>
      </c>
      <c r="M84" s="7">
        <v>44.307000000000002</v>
      </c>
      <c r="N84" s="7">
        <v>2009</v>
      </c>
      <c r="O84" s="7" t="s">
        <v>164</v>
      </c>
      <c r="P84" s="102">
        <f t="shared" si="11"/>
        <v>5.7688044192393342E-4</v>
      </c>
      <c r="R84" s="95" t="s">
        <v>2</v>
      </c>
      <c r="S84" s="96">
        <v>337.90100000000001</v>
      </c>
      <c r="T84" s="97">
        <f t="shared" si="12"/>
        <v>0.11743320072468477</v>
      </c>
    </row>
    <row r="85" spans="1:20" ht="12" customHeight="1" x14ac:dyDescent="0.25">
      <c r="A85" s="7" t="s">
        <v>19</v>
      </c>
      <c r="B85" s="7" t="s">
        <v>134</v>
      </c>
      <c r="C85" s="7" t="s">
        <v>135</v>
      </c>
      <c r="D85" s="7" t="s">
        <v>136</v>
      </c>
      <c r="E85" s="7" t="s">
        <v>137</v>
      </c>
      <c r="F85" s="7">
        <v>31.367000000000001</v>
      </c>
      <c r="G85" s="7">
        <v>34.262</v>
      </c>
      <c r="H85" s="101">
        <v>35.646000000000001</v>
      </c>
      <c r="I85" s="7">
        <v>36.953000000000003</v>
      </c>
      <c r="J85" s="7">
        <v>38.307000000000002</v>
      </c>
      <c r="K85" s="7">
        <v>39.712000000000003</v>
      </c>
      <c r="L85" s="7">
        <v>41.171999999999997</v>
      </c>
      <c r="M85" s="7">
        <v>42.689</v>
      </c>
      <c r="N85" s="7">
        <v>2008</v>
      </c>
      <c r="P85" s="102">
        <f t="shared" si="11"/>
        <v>5.7545979271339705E-4</v>
      </c>
      <c r="R85" s="95" t="s">
        <v>3</v>
      </c>
      <c r="S85" s="96">
        <v>285.214</v>
      </c>
      <c r="T85" s="97">
        <f t="shared" si="12"/>
        <v>9.9122503074836249E-2</v>
      </c>
    </row>
    <row r="86" spans="1:20" ht="12" customHeight="1" x14ac:dyDescent="0.25">
      <c r="A86" s="7" t="s">
        <v>20</v>
      </c>
      <c r="B86" s="7" t="s">
        <v>134</v>
      </c>
      <c r="C86" s="7" t="s">
        <v>135</v>
      </c>
      <c r="D86" s="7" t="s">
        <v>136</v>
      </c>
      <c r="E86" s="7" t="s">
        <v>137</v>
      </c>
      <c r="F86" s="7">
        <v>29.841000000000001</v>
      </c>
      <c r="G86" s="7">
        <v>29.318000000000001</v>
      </c>
      <c r="H86" s="101">
        <v>35.018999999999998</v>
      </c>
      <c r="I86" s="7">
        <v>38.412999999999997</v>
      </c>
      <c r="J86" s="7">
        <v>40.97</v>
      </c>
      <c r="K86" s="7">
        <v>43.646000000000001</v>
      </c>
      <c r="L86" s="7">
        <v>46.006</v>
      </c>
      <c r="M86" s="7">
        <v>48.008000000000003</v>
      </c>
      <c r="N86" s="7">
        <v>2009</v>
      </c>
      <c r="P86" s="102">
        <f t="shared" si="11"/>
        <v>5.653376670883254E-4</v>
      </c>
      <c r="R86" s="95" t="s">
        <v>4</v>
      </c>
      <c r="S86" s="96">
        <v>158.96899999999999</v>
      </c>
      <c r="T86" s="97">
        <f t="shared" si="12"/>
        <v>5.5247656816648699E-2</v>
      </c>
    </row>
    <row r="87" spans="1:20" ht="12" customHeight="1" x14ac:dyDescent="0.25">
      <c r="A87" s="7" t="s">
        <v>233</v>
      </c>
      <c r="B87" s="7" t="s">
        <v>134</v>
      </c>
      <c r="C87" s="7" t="s">
        <v>135</v>
      </c>
      <c r="D87" s="7" t="s">
        <v>136</v>
      </c>
      <c r="E87" s="7" t="s">
        <v>137</v>
      </c>
      <c r="F87" s="7">
        <v>26.62</v>
      </c>
      <c r="G87" s="7">
        <v>30.143000000000001</v>
      </c>
      <c r="H87" s="101">
        <v>32.417000000000002</v>
      </c>
      <c r="I87" s="7">
        <v>36.921999999999997</v>
      </c>
      <c r="J87" s="7">
        <v>41.798000000000002</v>
      </c>
      <c r="K87" s="7">
        <v>46.453000000000003</v>
      </c>
      <c r="L87" s="7">
        <v>52.593000000000004</v>
      </c>
      <c r="M87" s="7">
        <v>58.881</v>
      </c>
      <c r="N87" s="7">
        <v>2009</v>
      </c>
      <c r="O87" s="7" t="s">
        <v>167</v>
      </c>
      <c r="P87" s="102">
        <f t="shared" si="11"/>
        <v>5.2333165293133002E-4</v>
      </c>
      <c r="R87" s="95" t="s">
        <v>5</v>
      </c>
      <c r="S87" s="96">
        <v>86.262</v>
      </c>
      <c r="T87" s="97">
        <f t="shared" si="12"/>
        <v>2.9979262449394223E-2</v>
      </c>
    </row>
    <row r="88" spans="1:20" ht="12" customHeight="1" x14ac:dyDescent="0.25">
      <c r="A88" s="7" t="s">
        <v>21</v>
      </c>
      <c r="B88" s="7" t="s">
        <v>134</v>
      </c>
      <c r="C88" s="7" t="s">
        <v>135</v>
      </c>
      <c r="D88" s="7" t="s">
        <v>136</v>
      </c>
      <c r="E88" s="7" t="s">
        <v>137</v>
      </c>
      <c r="F88" s="7">
        <v>26.675000000000001</v>
      </c>
      <c r="G88" s="7">
        <v>32.319000000000003</v>
      </c>
      <c r="H88" s="101">
        <v>30.940999999999999</v>
      </c>
      <c r="I88" s="7">
        <v>29.963000000000001</v>
      </c>
      <c r="J88" s="7">
        <v>31.71</v>
      </c>
      <c r="K88" s="7">
        <v>34.771000000000001</v>
      </c>
      <c r="L88" s="7">
        <v>37.99</v>
      </c>
      <c r="M88" s="7">
        <v>41.515000000000001</v>
      </c>
      <c r="N88" s="7">
        <v>2010</v>
      </c>
      <c r="P88" s="102">
        <f t="shared" si="11"/>
        <v>4.9950349117278841E-4</v>
      </c>
      <c r="R88" s="95" t="s">
        <v>6</v>
      </c>
      <c r="S88" s="96">
        <v>85.808000000000007</v>
      </c>
      <c r="T88" s="97">
        <f t="shared" si="12"/>
        <v>2.9821480515842661E-2</v>
      </c>
    </row>
    <row r="89" spans="1:20" ht="12" customHeight="1" x14ac:dyDescent="0.25">
      <c r="A89" s="7" t="s">
        <v>22</v>
      </c>
      <c r="B89" s="7" t="s">
        <v>134</v>
      </c>
      <c r="C89" s="7" t="s">
        <v>135</v>
      </c>
      <c r="D89" s="7" t="s">
        <v>136</v>
      </c>
      <c r="E89" s="7" t="s">
        <v>137</v>
      </c>
      <c r="F89" s="7">
        <v>26.908999999999999</v>
      </c>
      <c r="G89" s="7">
        <v>25.131</v>
      </c>
      <c r="H89" s="101">
        <v>30.023</v>
      </c>
      <c r="I89" s="7">
        <v>33.152999999999999</v>
      </c>
      <c r="J89" s="7">
        <v>36.423000000000002</v>
      </c>
      <c r="K89" s="7">
        <v>39.195999999999998</v>
      </c>
      <c r="L89" s="7">
        <v>41.36</v>
      </c>
      <c r="M89" s="7">
        <v>43.454000000000001</v>
      </c>
      <c r="N89" s="7">
        <v>2008</v>
      </c>
      <c r="P89" s="102">
        <f t="shared" si="11"/>
        <v>4.8468353690832961E-4</v>
      </c>
      <c r="R89" s="95" t="s">
        <v>7</v>
      </c>
      <c r="S89" s="96">
        <v>84.135999999999996</v>
      </c>
      <c r="T89" s="97">
        <f t="shared" si="12"/>
        <v>2.9240398152630732E-2</v>
      </c>
    </row>
    <row r="90" spans="1:20" ht="12" customHeight="1" x14ac:dyDescent="0.25">
      <c r="A90" s="7" t="s">
        <v>23</v>
      </c>
      <c r="B90" s="7" t="s">
        <v>134</v>
      </c>
      <c r="C90" s="7" t="s">
        <v>135</v>
      </c>
      <c r="D90" s="7" t="s">
        <v>136</v>
      </c>
      <c r="E90" s="7" t="s">
        <v>137</v>
      </c>
      <c r="F90" s="7">
        <v>23.184000000000001</v>
      </c>
      <c r="G90" s="7">
        <v>24.859000000000002</v>
      </c>
      <c r="H90" s="101">
        <v>27.199000000000002</v>
      </c>
      <c r="I90" s="7">
        <v>29.943999999999999</v>
      </c>
      <c r="J90" s="7">
        <v>32.99</v>
      </c>
      <c r="K90" s="7">
        <v>36.295999999999999</v>
      </c>
      <c r="L90" s="7">
        <v>39.872</v>
      </c>
      <c r="M90" s="7">
        <v>43.923000000000002</v>
      </c>
      <c r="N90" s="7">
        <v>2009</v>
      </c>
      <c r="P90" s="102">
        <f t="shared" si="11"/>
        <v>4.390936122429357E-4</v>
      </c>
      <c r="R90" s="95" t="s">
        <v>8</v>
      </c>
      <c r="S90" s="96">
        <v>77.912000000000006</v>
      </c>
      <c r="T90" s="97">
        <f t="shared" si="12"/>
        <v>2.7077326006320315E-2</v>
      </c>
    </row>
    <row r="91" spans="1:20" ht="12" customHeight="1" x14ac:dyDescent="0.25">
      <c r="A91" s="7" t="s">
        <v>234</v>
      </c>
      <c r="B91" s="7" t="s">
        <v>134</v>
      </c>
      <c r="C91" s="7" t="s">
        <v>135</v>
      </c>
      <c r="D91" s="7" t="s">
        <v>136</v>
      </c>
      <c r="E91" s="7" t="s">
        <v>137</v>
      </c>
      <c r="F91" s="7">
        <v>22.706</v>
      </c>
      <c r="G91" s="7">
        <v>25.113</v>
      </c>
      <c r="H91" s="101">
        <v>27.129000000000001</v>
      </c>
      <c r="I91" s="7">
        <v>29.699000000000002</v>
      </c>
      <c r="J91" s="7">
        <v>32.466999999999999</v>
      </c>
      <c r="K91" s="7">
        <v>35.468000000000004</v>
      </c>
      <c r="L91" s="7">
        <v>38.363</v>
      </c>
      <c r="M91" s="7">
        <v>41.36</v>
      </c>
      <c r="N91" s="7">
        <v>2009</v>
      </c>
      <c r="O91" s="7" t="s">
        <v>170</v>
      </c>
      <c r="P91" s="102">
        <f t="shared" si="11"/>
        <v>4.3796355037091815E-4</v>
      </c>
      <c r="R91" s="95" t="s">
        <v>9</v>
      </c>
      <c r="S91" s="96">
        <v>65.930000000000007</v>
      </c>
      <c r="T91" s="97">
        <f t="shared" si="12"/>
        <v>2.2913134094833896E-2</v>
      </c>
    </row>
    <row r="92" spans="1:20" ht="12" customHeight="1" x14ac:dyDescent="0.25">
      <c r="A92" s="7" t="s">
        <v>24</v>
      </c>
      <c r="B92" s="7" t="s">
        <v>134</v>
      </c>
      <c r="C92" s="7" t="s">
        <v>135</v>
      </c>
      <c r="D92" s="7" t="s">
        <v>136</v>
      </c>
      <c r="E92" s="7" t="s">
        <v>137</v>
      </c>
      <c r="F92" s="7">
        <v>33.866</v>
      </c>
      <c r="G92" s="7">
        <v>25.927</v>
      </c>
      <c r="H92" s="101">
        <v>23.385000000000002</v>
      </c>
      <c r="I92" s="7">
        <v>23.878</v>
      </c>
      <c r="J92" s="7">
        <v>24.837</v>
      </c>
      <c r="K92" s="7">
        <v>25.93</v>
      </c>
      <c r="L92" s="7">
        <v>27.13</v>
      </c>
      <c r="M92" s="7">
        <v>28.364000000000001</v>
      </c>
      <c r="N92" s="7">
        <v>2009</v>
      </c>
      <c r="P92" s="102">
        <f t="shared" si="11"/>
        <v>3.7752138395900773E-4</v>
      </c>
      <c r="R92" s="95" t="s">
        <v>10</v>
      </c>
      <c r="S92" s="96">
        <v>61.488999999999997</v>
      </c>
      <c r="T92" s="97">
        <f t="shared" si="12"/>
        <v>2.1369720951876857E-2</v>
      </c>
    </row>
    <row r="93" spans="1:20" ht="12" customHeight="1" x14ac:dyDescent="0.25">
      <c r="A93" s="7" t="s">
        <v>25</v>
      </c>
      <c r="B93" s="7" t="s">
        <v>134</v>
      </c>
      <c r="C93" s="7" t="s">
        <v>135</v>
      </c>
      <c r="D93" s="7" t="s">
        <v>136</v>
      </c>
      <c r="E93" s="7" t="s">
        <v>137</v>
      </c>
      <c r="F93" s="7">
        <v>25.384</v>
      </c>
      <c r="G93" s="7">
        <v>23.603000000000002</v>
      </c>
      <c r="H93" s="101">
        <v>22.751999999999999</v>
      </c>
      <c r="I93" s="7">
        <v>23.3</v>
      </c>
      <c r="J93" s="7">
        <v>24.38</v>
      </c>
      <c r="K93" s="7">
        <v>25.582000000000001</v>
      </c>
      <c r="L93" s="7">
        <v>26.847999999999999</v>
      </c>
      <c r="M93" s="7">
        <v>28.189</v>
      </c>
      <c r="N93" s="7">
        <v>2009</v>
      </c>
      <c r="P93" s="102">
        <f t="shared" si="11"/>
        <v>3.6730239588776323E-4</v>
      </c>
      <c r="R93" s="95" t="s">
        <v>11</v>
      </c>
      <c r="S93" s="96">
        <v>59.633000000000003</v>
      </c>
      <c r="T93" s="97">
        <f t="shared" si="12"/>
        <v>2.0724691725727735E-2</v>
      </c>
    </row>
    <row r="94" spans="1:20" ht="12" customHeight="1" x14ac:dyDescent="0.25">
      <c r="A94" s="7" t="s">
        <v>26</v>
      </c>
      <c r="B94" s="7" t="s">
        <v>134</v>
      </c>
      <c r="C94" s="7" t="s">
        <v>135</v>
      </c>
      <c r="D94" s="7" t="s">
        <v>136</v>
      </c>
      <c r="E94" s="7" t="s">
        <v>137</v>
      </c>
      <c r="F94" s="7">
        <v>20.652000000000001</v>
      </c>
      <c r="G94" s="7">
        <v>21.308</v>
      </c>
      <c r="H94" s="101">
        <v>22.434000000000001</v>
      </c>
      <c r="I94" s="7">
        <v>23.739000000000001</v>
      </c>
      <c r="J94" s="7">
        <v>26.236999999999998</v>
      </c>
      <c r="K94" s="7">
        <v>29.039000000000001</v>
      </c>
      <c r="L94" s="7">
        <v>31.702000000000002</v>
      </c>
      <c r="M94" s="7">
        <v>34.286000000000001</v>
      </c>
      <c r="N94" s="7">
        <v>2009</v>
      </c>
      <c r="P94" s="102">
        <f t="shared" si="11"/>
        <v>3.6216868624059777E-4</v>
      </c>
      <c r="R94" s="95" t="s">
        <v>12</v>
      </c>
      <c r="S94" s="96">
        <v>52.887</v>
      </c>
      <c r="T94" s="97">
        <f t="shared" si="12"/>
        <v>1.8380205109562869E-2</v>
      </c>
    </row>
    <row r="95" spans="1:20" ht="12" customHeight="1" x14ac:dyDescent="0.25">
      <c r="A95" s="7" t="s">
        <v>27</v>
      </c>
      <c r="B95" s="7" t="s">
        <v>134</v>
      </c>
      <c r="C95" s="7" t="s">
        <v>135</v>
      </c>
      <c r="D95" s="7" t="s">
        <v>136</v>
      </c>
      <c r="E95" s="7" t="s">
        <v>137</v>
      </c>
      <c r="F95" s="7">
        <v>23.507999999999999</v>
      </c>
      <c r="G95" s="7">
        <v>22.495999999999999</v>
      </c>
      <c r="H95" s="101">
        <v>22.384</v>
      </c>
      <c r="I95" s="7">
        <v>23.573</v>
      </c>
      <c r="J95" s="7">
        <v>25.143999999999998</v>
      </c>
      <c r="K95" s="7">
        <v>26.925999999999998</v>
      </c>
      <c r="L95" s="7">
        <v>28.994</v>
      </c>
      <c r="M95" s="7">
        <v>31.509</v>
      </c>
      <c r="N95" s="7">
        <v>2008</v>
      </c>
      <c r="P95" s="102">
        <f t="shared" si="11"/>
        <v>3.6136149918915668E-4</v>
      </c>
      <c r="R95" s="95" t="s">
        <v>13</v>
      </c>
      <c r="S95" s="96">
        <v>52.433</v>
      </c>
      <c r="T95" s="97">
        <f t="shared" si="12"/>
        <v>1.8222423176011308E-2</v>
      </c>
    </row>
    <row r="96" spans="1:20" ht="12" customHeight="1" x14ac:dyDescent="0.25">
      <c r="A96" s="7" t="s">
        <v>28</v>
      </c>
      <c r="B96" s="7" t="s">
        <v>134</v>
      </c>
      <c r="C96" s="7" t="s">
        <v>135</v>
      </c>
      <c r="D96" s="7" t="s">
        <v>136</v>
      </c>
      <c r="E96" s="7" t="s">
        <v>137</v>
      </c>
      <c r="F96" s="7">
        <v>23.731999999999999</v>
      </c>
      <c r="G96" s="7">
        <v>22.189</v>
      </c>
      <c r="H96" s="101">
        <v>21.882000000000001</v>
      </c>
      <c r="I96" s="7">
        <v>22.484999999999999</v>
      </c>
      <c r="J96" s="7">
        <v>24.105</v>
      </c>
      <c r="K96" s="7">
        <v>25.827000000000002</v>
      </c>
      <c r="L96" s="7">
        <v>27.617000000000001</v>
      </c>
      <c r="M96" s="7">
        <v>29.096</v>
      </c>
      <c r="N96" s="7">
        <v>2009</v>
      </c>
      <c r="P96" s="102">
        <f t="shared" si="11"/>
        <v>3.5325734119268792E-4</v>
      </c>
      <c r="R96" s="95" t="s">
        <v>14</v>
      </c>
      <c r="S96" s="96">
        <v>52.165999999999997</v>
      </c>
      <c r="T96" s="97">
        <f t="shared" si="12"/>
        <v>1.8129630717292653E-2</v>
      </c>
    </row>
    <row r="97" spans="1:20" ht="12" customHeight="1" x14ac:dyDescent="0.25">
      <c r="A97" s="7" t="s">
        <v>29</v>
      </c>
      <c r="B97" s="7" t="s">
        <v>134</v>
      </c>
      <c r="C97" s="7" t="s">
        <v>135</v>
      </c>
      <c r="D97" s="7" t="s">
        <v>136</v>
      </c>
      <c r="E97" s="7" t="s">
        <v>137</v>
      </c>
      <c r="F97" s="7">
        <v>22.106999999999999</v>
      </c>
      <c r="G97" s="7">
        <v>21.100999999999999</v>
      </c>
      <c r="H97" s="101">
        <v>21.795999999999999</v>
      </c>
      <c r="I97" s="7">
        <v>22.952999999999999</v>
      </c>
      <c r="J97" s="7">
        <v>24.283999999999999</v>
      </c>
      <c r="K97" s="7">
        <v>25.972000000000001</v>
      </c>
      <c r="L97" s="7">
        <v>27.802</v>
      </c>
      <c r="M97" s="7">
        <v>29.731999999999999</v>
      </c>
      <c r="N97" s="7">
        <v>2009</v>
      </c>
      <c r="P97" s="102">
        <f t="shared" si="11"/>
        <v>3.518689794642092E-4</v>
      </c>
      <c r="R97" s="95" t="s">
        <v>15</v>
      </c>
      <c r="S97" s="96">
        <v>50.874000000000002</v>
      </c>
      <c r="T97" s="97">
        <f t="shared" si="12"/>
        <v>1.7680612527537987E-2</v>
      </c>
    </row>
    <row r="98" spans="1:20" ht="12" customHeight="1" x14ac:dyDescent="0.25">
      <c r="A98" s="7" t="s">
        <v>235</v>
      </c>
      <c r="B98" s="7" t="s">
        <v>134</v>
      </c>
      <c r="C98" s="7" t="s">
        <v>135</v>
      </c>
      <c r="D98" s="7" t="s">
        <v>136</v>
      </c>
      <c r="E98" s="7" t="s">
        <v>137</v>
      </c>
      <c r="F98" s="7">
        <v>21.896999999999998</v>
      </c>
      <c r="G98" s="7">
        <v>20.59</v>
      </c>
      <c r="H98" s="101">
        <v>21.733000000000001</v>
      </c>
      <c r="I98" s="7">
        <v>24.384</v>
      </c>
      <c r="J98" s="7">
        <v>26.113</v>
      </c>
      <c r="K98" s="7">
        <v>27.87</v>
      </c>
      <c r="L98" s="7">
        <v>29.6</v>
      </c>
      <c r="M98" s="7">
        <v>31.588999999999999</v>
      </c>
      <c r="N98" s="7">
        <v>2009</v>
      </c>
      <c r="O98" s="7" t="s">
        <v>170</v>
      </c>
      <c r="P98" s="102">
        <f t="shared" si="11"/>
        <v>3.5085192377939337E-4</v>
      </c>
      <c r="R98" s="95" t="s">
        <v>16</v>
      </c>
      <c r="S98" s="96">
        <v>40.773000000000003</v>
      </c>
      <c r="T98" s="97">
        <f t="shared" si="12"/>
        <v>1.4170138274664984E-2</v>
      </c>
    </row>
    <row r="99" spans="1:20" ht="12" customHeight="1" x14ac:dyDescent="0.25">
      <c r="A99" s="7" t="s">
        <v>236</v>
      </c>
      <c r="B99" s="7" t="s">
        <v>134</v>
      </c>
      <c r="C99" s="7" t="s">
        <v>135</v>
      </c>
      <c r="D99" s="7" t="s">
        <v>136</v>
      </c>
      <c r="E99" s="7" t="s">
        <v>137</v>
      </c>
      <c r="F99" s="7">
        <v>27.178999999999998</v>
      </c>
      <c r="G99" s="7">
        <v>19.626000000000001</v>
      </c>
      <c r="H99" s="101">
        <v>21.195</v>
      </c>
      <c r="I99" s="7">
        <v>23.326000000000001</v>
      </c>
      <c r="J99" s="7">
        <v>25.591999999999999</v>
      </c>
      <c r="K99" s="7">
        <v>27.725999999999999</v>
      </c>
      <c r="L99" s="7">
        <v>30.122</v>
      </c>
      <c r="M99" s="7">
        <v>32.767000000000003</v>
      </c>
      <c r="N99" s="7">
        <v>2009</v>
      </c>
      <c r="O99" s="7" t="s">
        <v>161</v>
      </c>
      <c r="P99" s="102">
        <f t="shared" si="11"/>
        <v>3.4216659110588703E-4</v>
      </c>
      <c r="R99" s="95" t="s">
        <v>17</v>
      </c>
      <c r="S99" s="96">
        <v>40.713999999999999</v>
      </c>
      <c r="T99" s="97">
        <f t="shared" si="12"/>
        <v>1.4149633574049249E-2</v>
      </c>
    </row>
    <row r="100" spans="1:20" ht="12" customHeight="1" x14ac:dyDescent="0.25">
      <c r="A100" s="7" t="s">
        <v>237</v>
      </c>
      <c r="B100" s="7" t="s">
        <v>134</v>
      </c>
      <c r="C100" s="7" t="s">
        <v>135</v>
      </c>
      <c r="D100" s="7" t="s">
        <v>136</v>
      </c>
      <c r="E100" s="7" t="s">
        <v>137</v>
      </c>
      <c r="F100" s="7">
        <v>23.704000000000001</v>
      </c>
      <c r="G100" s="7">
        <v>19.305</v>
      </c>
      <c r="H100" s="101">
        <v>19.22</v>
      </c>
      <c r="I100" s="7">
        <v>19.893000000000001</v>
      </c>
      <c r="J100" s="7">
        <v>20.739000000000001</v>
      </c>
      <c r="K100" s="7">
        <v>21.664999999999999</v>
      </c>
      <c r="L100" s="7">
        <v>22.65</v>
      </c>
      <c r="M100" s="7">
        <v>23.652000000000001</v>
      </c>
      <c r="N100" s="7">
        <v>2009</v>
      </c>
      <c r="O100" s="7" t="s">
        <v>164</v>
      </c>
      <c r="P100" s="102">
        <f t="shared" si="11"/>
        <v>3.1028270257396314E-4</v>
      </c>
      <c r="R100" s="95" t="s">
        <v>18</v>
      </c>
      <c r="S100" s="96">
        <v>37.723999999999997</v>
      </c>
      <c r="T100" s="97">
        <f t="shared" si="12"/>
        <v>1.3110497051319789E-2</v>
      </c>
    </row>
    <row r="101" spans="1:20" ht="12" customHeight="1" x14ac:dyDescent="0.25">
      <c r="A101" s="7" t="s">
        <v>30</v>
      </c>
      <c r="B101" s="7" t="s">
        <v>134</v>
      </c>
      <c r="C101" s="7" t="s">
        <v>135</v>
      </c>
      <c r="D101" s="7" t="s">
        <v>136</v>
      </c>
      <c r="E101" s="7" t="s">
        <v>137</v>
      </c>
      <c r="F101" s="7">
        <v>16.602</v>
      </c>
      <c r="G101" s="7">
        <v>17.463999999999999</v>
      </c>
      <c r="H101" s="101">
        <v>19.181999999999999</v>
      </c>
      <c r="I101" s="7">
        <v>20.762</v>
      </c>
      <c r="J101" s="7">
        <v>22.597000000000001</v>
      </c>
      <c r="K101" s="7">
        <v>24.492000000000001</v>
      </c>
      <c r="L101" s="7">
        <v>26.533000000000001</v>
      </c>
      <c r="M101" s="7">
        <v>28.695</v>
      </c>
      <c r="N101" s="7">
        <v>2009</v>
      </c>
      <c r="P101" s="102">
        <f t="shared" si="11"/>
        <v>3.0966924041486786E-4</v>
      </c>
      <c r="R101" s="95" t="s">
        <v>19</v>
      </c>
      <c r="S101" s="96">
        <v>35.646000000000001</v>
      </c>
      <c r="T101" s="97">
        <f t="shared" si="12"/>
        <v>1.2388314544887744E-2</v>
      </c>
    </row>
    <row r="102" spans="1:20" ht="12" customHeight="1" x14ac:dyDescent="0.25">
      <c r="A102" s="7" t="s">
        <v>31</v>
      </c>
      <c r="B102" s="7" t="s">
        <v>134</v>
      </c>
      <c r="C102" s="7" t="s">
        <v>135</v>
      </c>
      <c r="D102" s="7" t="s">
        <v>136</v>
      </c>
      <c r="E102" s="7" t="s">
        <v>137</v>
      </c>
      <c r="F102" s="7">
        <v>16.497</v>
      </c>
      <c r="G102" s="7">
        <v>15.33</v>
      </c>
      <c r="H102" s="101">
        <v>18.058</v>
      </c>
      <c r="I102" s="7">
        <v>23.414999999999999</v>
      </c>
      <c r="J102" s="7">
        <v>26.914999999999999</v>
      </c>
      <c r="K102" s="7">
        <v>29.036999999999999</v>
      </c>
      <c r="L102" s="7">
        <v>31.193000000000001</v>
      </c>
      <c r="M102" s="7">
        <v>33.44</v>
      </c>
      <c r="N102" s="7">
        <v>2009</v>
      </c>
      <c r="P102" s="102">
        <f t="shared" si="11"/>
        <v>2.9152367549847169E-4</v>
      </c>
      <c r="R102" s="95" t="s">
        <v>20</v>
      </c>
      <c r="S102" s="96">
        <v>35.018999999999998</v>
      </c>
      <c r="T102" s="97">
        <f t="shared" si="12"/>
        <v>1.217040865868327E-2</v>
      </c>
    </row>
    <row r="103" spans="1:20" ht="12" customHeight="1" x14ac:dyDescent="0.25">
      <c r="A103" s="7" t="s">
        <v>32</v>
      </c>
      <c r="B103" s="7" t="s">
        <v>134</v>
      </c>
      <c r="C103" s="7" t="s">
        <v>135</v>
      </c>
      <c r="D103" s="7" t="s">
        <v>136</v>
      </c>
      <c r="E103" s="7" t="s">
        <v>137</v>
      </c>
      <c r="F103" s="7">
        <v>16.905000000000001</v>
      </c>
      <c r="G103" s="7">
        <v>14.215999999999999</v>
      </c>
      <c r="H103" s="101">
        <v>17.167999999999999</v>
      </c>
      <c r="I103" s="7">
        <v>18.221</v>
      </c>
      <c r="J103" s="7">
        <v>19.323</v>
      </c>
      <c r="K103" s="7">
        <v>20.469000000000001</v>
      </c>
      <c r="L103" s="7">
        <v>21.736000000000001</v>
      </c>
      <c r="M103" s="7">
        <v>23.085999999999999</v>
      </c>
      <c r="N103" s="7">
        <v>2009</v>
      </c>
      <c r="P103" s="102">
        <f t="shared" si="11"/>
        <v>2.7715574598281991E-4</v>
      </c>
      <c r="R103" s="95" t="s">
        <v>21</v>
      </c>
      <c r="S103" s="96">
        <v>30.940999999999999</v>
      </c>
      <c r="T103" s="97">
        <f t="shared" si="12"/>
        <v>1.0753151555107773E-2</v>
      </c>
    </row>
    <row r="104" spans="1:20" ht="12" customHeight="1" x14ac:dyDescent="0.25">
      <c r="A104" s="7" t="s">
        <v>33</v>
      </c>
      <c r="B104" s="7" t="s">
        <v>134</v>
      </c>
      <c r="C104" s="7" t="s">
        <v>135</v>
      </c>
      <c r="D104" s="7" t="s">
        <v>136</v>
      </c>
      <c r="E104" s="7" t="s">
        <v>137</v>
      </c>
      <c r="F104" s="7">
        <v>14.44</v>
      </c>
      <c r="G104" s="7">
        <v>15.804</v>
      </c>
      <c r="H104" s="101">
        <v>17.120999999999999</v>
      </c>
      <c r="I104" s="7">
        <v>17.594999999999999</v>
      </c>
      <c r="J104" s="7">
        <v>18.536999999999999</v>
      </c>
      <c r="K104" s="7">
        <v>19.806000000000001</v>
      </c>
      <c r="L104" s="7">
        <v>21.361999999999998</v>
      </c>
      <c r="M104" s="7">
        <v>23.382999999999999</v>
      </c>
      <c r="N104" s="7">
        <v>2009</v>
      </c>
      <c r="P104" s="102">
        <f t="shared" si="11"/>
        <v>2.7639699015446524E-4</v>
      </c>
      <c r="R104" s="95" t="s">
        <v>22</v>
      </c>
      <c r="S104" s="96">
        <v>30.023</v>
      </c>
      <c r="T104" s="97">
        <f t="shared" si="12"/>
        <v>1.0434112315018928E-2</v>
      </c>
    </row>
    <row r="105" spans="1:20" ht="12" customHeight="1" x14ac:dyDescent="0.25">
      <c r="A105" s="7" t="s">
        <v>34</v>
      </c>
      <c r="B105" s="7" t="s">
        <v>134</v>
      </c>
      <c r="C105" s="7" t="s">
        <v>135</v>
      </c>
      <c r="D105" s="7" t="s">
        <v>136</v>
      </c>
      <c r="E105" s="7" t="s">
        <v>137</v>
      </c>
      <c r="F105" s="7">
        <v>11.785</v>
      </c>
      <c r="G105" s="7">
        <v>14.483000000000001</v>
      </c>
      <c r="H105" s="101">
        <v>16.631</v>
      </c>
      <c r="I105" s="7">
        <v>18.654</v>
      </c>
      <c r="J105" s="7">
        <v>20.428999999999998</v>
      </c>
      <c r="K105" s="7">
        <v>22.257000000000001</v>
      </c>
      <c r="L105" s="7">
        <v>24.359000000000002</v>
      </c>
      <c r="M105" s="7">
        <v>26.53</v>
      </c>
      <c r="N105" s="7">
        <v>2009</v>
      </c>
      <c r="P105" s="102">
        <f t="shared" si="11"/>
        <v>2.6848655705034239E-4</v>
      </c>
      <c r="R105" s="95" t="s">
        <v>23</v>
      </c>
      <c r="S105" s="96">
        <v>27.199000000000002</v>
      </c>
      <c r="T105" s="97">
        <f t="shared" si="12"/>
        <v>9.4526669838523748E-3</v>
      </c>
    </row>
    <row r="106" spans="1:20" ht="12" customHeight="1" x14ac:dyDescent="0.25">
      <c r="A106" s="7" t="s">
        <v>35</v>
      </c>
      <c r="B106" s="7" t="s">
        <v>134</v>
      </c>
      <c r="C106" s="7" t="s">
        <v>135</v>
      </c>
      <c r="D106" s="7" t="s">
        <v>136</v>
      </c>
      <c r="E106" s="7" t="s">
        <v>137</v>
      </c>
      <c r="F106" s="7">
        <v>18.501000000000001</v>
      </c>
      <c r="G106" s="7">
        <v>17.042999999999999</v>
      </c>
      <c r="H106" s="101">
        <v>16.202000000000002</v>
      </c>
      <c r="I106" s="7">
        <v>16.631</v>
      </c>
      <c r="J106" s="7">
        <v>17.808</v>
      </c>
      <c r="K106" s="7">
        <v>19.114000000000001</v>
      </c>
      <c r="L106" s="7">
        <v>20.375</v>
      </c>
      <c r="M106" s="7">
        <v>21.72</v>
      </c>
      <c r="N106" s="7">
        <v>2009</v>
      </c>
      <c r="P106" s="102">
        <f t="shared" si="11"/>
        <v>2.6156089214897767E-4</v>
      </c>
      <c r="R106" s="95" t="s">
        <v>24</v>
      </c>
      <c r="S106" s="96">
        <v>23.385000000000002</v>
      </c>
      <c r="T106" s="97">
        <f t="shared" si="12"/>
        <v>8.127159727099811E-3</v>
      </c>
    </row>
    <row r="107" spans="1:20" ht="12" customHeight="1" x14ac:dyDescent="0.25">
      <c r="A107" s="7" t="s">
        <v>36</v>
      </c>
      <c r="B107" s="7" t="s">
        <v>134</v>
      </c>
      <c r="C107" s="7" t="s">
        <v>135</v>
      </c>
      <c r="D107" s="7" t="s">
        <v>136</v>
      </c>
      <c r="E107" s="7" t="s">
        <v>137</v>
      </c>
      <c r="F107" s="7">
        <v>14.705</v>
      </c>
      <c r="G107" s="7">
        <v>12.805</v>
      </c>
      <c r="H107" s="101">
        <v>15.691000000000001</v>
      </c>
      <c r="I107" s="7">
        <v>17.338999999999999</v>
      </c>
      <c r="J107" s="7">
        <v>18.846</v>
      </c>
      <c r="K107" s="7">
        <v>20.614999999999998</v>
      </c>
      <c r="L107" s="7">
        <v>22.765999999999998</v>
      </c>
      <c r="M107" s="7">
        <v>25.18</v>
      </c>
      <c r="N107" s="7">
        <v>2009</v>
      </c>
      <c r="P107" s="102">
        <f t="shared" si="11"/>
        <v>2.5331144048324953E-4</v>
      </c>
      <c r="R107" s="95" t="s">
        <v>25</v>
      </c>
      <c r="S107" s="96">
        <v>22.751999999999999</v>
      </c>
      <c r="T107" s="97">
        <f t="shared" si="12"/>
        <v>7.9071686171039088E-3</v>
      </c>
    </row>
    <row r="108" spans="1:20" ht="12" customHeight="1" x14ac:dyDescent="0.25">
      <c r="A108" s="7" t="s">
        <v>37</v>
      </c>
      <c r="B108" s="7" t="s">
        <v>134</v>
      </c>
      <c r="C108" s="7" t="s">
        <v>135</v>
      </c>
      <c r="D108" s="7" t="s">
        <v>136</v>
      </c>
      <c r="E108" s="7" t="s">
        <v>137</v>
      </c>
      <c r="F108" s="7">
        <v>13.925000000000001</v>
      </c>
      <c r="G108" s="7">
        <v>14.268000000000001</v>
      </c>
      <c r="H108" s="101">
        <v>15.34</v>
      </c>
      <c r="I108" s="7">
        <v>16.308</v>
      </c>
      <c r="J108" s="7">
        <v>17.108000000000001</v>
      </c>
      <c r="K108" s="7">
        <v>17.82</v>
      </c>
      <c r="L108" s="7">
        <v>18.82</v>
      </c>
      <c r="M108" s="7">
        <v>20.030999999999999</v>
      </c>
      <c r="N108" s="7">
        <v>2009</v>
      </c>
      <c r="P108" s="102">
        <f t="shared" si="11"/>
        <v>2.4764498738213291E-4</v>
      </c>
      <c r="R108" s="95" t="s">
        <v>26</v>
      </c>
      <c r="S108" s="96">
        <v>22.434000000000001</v>
      </c>
      <c r="T108" s="97">
        <f t="shared" si="12"/>
        <v>7.7966517561581005E-3</v>
      </c>
    </row>
    <row r="109" spans="1:20" ht="12" customHeight="1" x14ac:dyDescent="0.25">
      <c r="A109" s="7" t="s">
        <v>38</v>
      </c>
      <c r="B109" s="7" t="s">
        <v>134</v>
      </c>
      <c r="C109" s="7" t="s">
        <v>135</v>
      </c>
      <c r="D109" s="7" t="s">
        <v>136</v>
      </c>
      <c r="E109" s="7" t="s">
        <v>137</v>
      </c>
      <c r="F109" s="7">
        <v>12.545999999999999</v>
      </c>
      <c r="G109" s="7">
        <v>12.894</v>
      </c>
      <c r="H109" s="101">
        <v>15.108000000000001</v>
      </c>
      <c r="I109" s="7">
        <v>15.17</v>
      </c>
      <c r="J109" s="7">
        <v>16.135999999999999</v>
      </c>
      <c r="K109" s="7">
        <v>17.241</v>
      </c>
      <c r="L109" s="7">
        <v>18.489999999999998</v>
      </c>
      <c r="M109" s="7">
        <v>20.021000000000001</v>
      </c>
      <c r="N109" s="7">
        <v>2009</v>
      </c>
      <c r="P109" s="102">
        <f t="shared" si="11"/>
        <v>2.4389963946344617E-4</v>
      </c>
      <c r="R109" s="95" t="s">
        <v>27</v>
      </c>
      <c r="S109" s="96">
        <v>22.384</v>
      </c>
      <c r="T109" s="97">
        <f t="shared" si="12"/>
        <v>7.7792748912295139E-3</v>
      </c>
    </row>
    <row r="110" spans="1:20" ht="12" customHeight="1" x14ac:dyDescent="0.25">
      <c r="A110" s="7" t="s">
        <v>39</v>
      </c>
      <c r="B110" s="7" t="s">
        <v>134</v>
      </c>
      <c r="C110" s="7" t="s">
        <v>135</v>
      </c>
      <c r="D110" s="7" t="s">
        <v>136</v>
      </c>
      <c r="E110" s="7" t="s">
        <v>137</v>
      </c>
      <c r="F110" s="7">
        <v>18.423999999999999</v>
      </c>
      <c r="G110" s="7">
        <v>12.218999999999999</v>
      </c>
      <c r="H110" s="101">
        <v>14.547000000000001</v>
      </c>
      <c r="I110" s="7">
        <v>15.427</v>
      </c>
      <c r="J110" s="7">
        <v>16.463000000000001</v>
      </c>
      <c r="K110" s="7">
        <v>17.145</v>
      </c>
      <c r="L110" s="7">
        <v>17.771000000000001</v>
      </c>
      <c r="M110" s="7">
        <v>18.666</v>
      </c>
      <c r="N110" s="7">
        <v>2009</v>
      </c>
      <c r="P110" s="102">
        <f t="shared" si="11"/>
        <v>2.3484300074627689E-4</v>
      </c>
      <c r="R110" s="95" t="s">
        <v>28</v>
      </c>
      <c r="S110" s="96">
        <v>21.882000000000001</v>
      </c>
      <c r="T110" s="97">
        <f t="shared" si="12"/>
        <v>7.6048111673465077E-3</v>
      </c>
    </row>
    <row r="111" spans="1:20" ht="12" customHeight="1" x14ac:dyDescent="0.25">
      <c r="A111" s="7" t="s">
        <v>40</v>
      </c>
      <c r="B111" s="7" t="s">
        <v>134</v>
      </c>
      <c r="C111" s="7" t="s">
        <v>135</v>
      </c>
      <c r="D111" s="7" t="s">
        <v>136</v>
      </c>
      <c r="E111" s="7" t="s">
        <v>137</v>
      </c>
      <c r="F111" s="7">
        <v>13.526999999999999</v>
      </c>
      <c r="G111" s="7">
        <v>12.64</v>
      </c>
      <c r="H111" s="101">
        <v>13.737</v>
      </c>
      <c r="I111" s="7">
        <v>14.682</v>
      </c>
      <c r="J111" s="7">
        <v>15.425000000000001</v>
      </c>
      <c r="K111" s="7">
        <v>16.231999999999999</v>
      </c>
      <c r="L111" s="7">
        <v>16.712</v>
      </c>
      <c r="M111" s="7">
        <v>18.001999999999999</v>
      </c>
      <c r="N111" s="7">
        <v>2009</v>
      </c>
      <c r="P111" s="102">
        <f t="shared" si="11"/>
        <v>2.217665705129309E-4</v>
      </c>
      <c r="R111" s="95" t="s">
        <v>29</v>
      </c>
      <c r="S111" s="96">
        <v>21.795999999999999</v>
      </c>
      <c r="T111" s="97">
        <f t="shared" si="12"/>
        <v>7.5749229596693383E-3</v>
      </c>
    </row>
    <row r="112" spans="1:20" ht="12" customHeight="1" x14ac:dyDescent="0.25">
      <c r="A112" s="7" t="s">
        <v>41</v>
      </c>
      <c r="B112" s="7" t="s">
        <v>134</v>
      </c>
      <c r="C112" s="7" t="s">
        <v>135</v>
      </c>
      <c r="D112" s="7" t="s">
        <v>136</v>
      </c>
      <c r="E112" s="7" t="s">
        <v>137</v>
      </c>
      <c r="F112" s="7">
        <v>16.803999999999998</v>
      </c>
      <c r="G112" s="7">
        <v>12.138</v>
      </c>
      <c r="H112" s="101">
        <v>12.766999999999999</v>
      </c>
      <c r="I112" s="7">
        <v>13.523999999999999</v>
      </c>
      <c r="J112" s="7">
        <v>14.161</v>
      </c>
      <c r="K112" s="7">
        <v>14.885999999999999</v>
      </c>
      <c r="L112" s="7">
        <v>15.776</v>
      </c>
      <c r="M112" s="7">
        <v>16.599</v>
      </c>
      <c r="N112" s="7">
        <v>2009</v>
      </c>
      <c r="P112" s="102">
        <f t="shared" si="11"/>
        <v>2.0610714171497333E-4</v>
      </c>
      <c r="R112" s="95" t="s">
        <v>30</v>
      </c>
      <c r="S112" s="96">
        <v>19.181999999999999</v>
      </c>
      <c r="T112" s="97">
        <f t="shared" si="12"/>
        <v>6.6664604612028467E-3</v>
      </c>
    </row>
    <row r="113" spans="1:20" ht="12" customHeight="1" x14ac:dyDescent="0.25">
      <c r="A113" s="7" t="s">
        <v>42</v>
      </c>
      <c r="B113" s="7" t="s">
        <v>134</v>
      </c>
      <c r="C113" s="7" t="s">
        <v>135</v>
      </c>
      <c r="D113" s="7" t="s">
        <v>136</v>
      </c>
      <c r="E113" s="7" t="s">
        <v>137</v>
      </c>
      <c r="F113" s="7">
        <v>13.35</v>
      </c>
      <c r="G113" s="7">
        <v>12.789</v>
      </c>
      <c r="H113" s="101">
        <v>12.657</v>
      </c>
      <c r="I113" s="7">
        <v>13.239000000000001</v>
      </c>
      <c r="J113" s="7">
        <v>14.061999999999999</v>
      </c>
      <c r="K113" s="7">
        <v>14.962999999999999</v>
      </c>
      <c r="L113" s="7">
        <v>15.951000000000001</v>
      </c>
      <c r="M113" s="7">
        <v>17.03</v>
      </c>
      <c r="N113" s="7">
        <v>2009</v>
      </c>
      <c r="P113" s="102">
        <f t="shared" si="11"/>
        <v>2.0433133020180289E-4</v>
      </c>
      <c r="R113" s="95" t="s">
        <v>31</v>
      </c>
      <c r="S113" s="96">
        <v>18.058</v>
      </c>
      <c r="T113" s="97">
        <f t="shared" si="12"/>
        <v>6.2758285376082268E-3</v>
      </c>
    </row>
    <row r="114" spans="1:20" ht="12" customHeight="1" x14ac:dyDescent="0.25">
      <c r="A114" s="7" t="s">
        <v>43</v>
      </c>
      <c r="B114" s="7" t="s">
        <v>134</v>
      </c>
      <c r="C114" s="7" t="s">
        <v>135</v>
      </c>
      <c r="D114" s="7" t="s">
        <v>136</v>
      </c>
      <c r="E114" s="7" t="s">
        <v>137</v>
      </c>
      <c r="F114" s="7">
        <v>11.595000000000001</v>
      </c>
      <c r="G114" s="7">
        <v>11.108000000000001</v>
      </c>
      <c r="H114" s="101">
        <v>12.6</v>
      </c>
      <c r="I114" s="7">
        <v>13.632999999999999</v>
      </c>
      <c r="J114" s="7">
        <v>14.685</v>
      </c>
      <c r="K114" s="7">
        <v>16</v>
      </c>
      <c r="L114" s="7">
        <v>17.341000000000001</v>
      </c>
      <c r="M114" s="7">
        <v>18.84</v>
      </c>
      <c r="N114" s="7">
        <v>2008</v>
      </c>
      <c r="P114" s="102">
        <f t="shared" si="11"/>
        <v>2.0341113696316002E-4</v>
      </c>
      <c r="R114" s="95" t="s">
        <v>32</v>
      </c>
      <c r="S114" s="96">
        <v>17.167999999999999</v>
      </c>
      <c r="T114" s="97">
        <f t="shared" si="12"/>
        <v>5.9665203418793906E-3</v>
      </c>
    </row>
    <row r="115" spans="1:20" ht="12" customHeight="1" x14ac:dyDescent="0.25">
      <c r="A115" s="7" t="s">
        <v>44</v>
      </c>
      <c r="B115" s="7" t="s">
        <v>134</v>
      </c>
      <c r="C115" s="7" t="s">
        <v>135</v>
      </c>
      <c r="D115" s="7" t="s">
        <v>136</v>
      </c>
      <c r="E115" s="7" t="s">
        <v>137</v>
      </c>
      <c r="F115" s="7">
        <v>14.54</v>
      </c>
      <c r="G115" s="7">
        <v>11.015000000000001</v>
      </c>
      <c r="H115" s="101">
        <v>12.563000000000001</v>
      </c>
      <c r="I115" s="7">
        <v>13.47</v>
      </c>
      <c r="J115" s="7">
        <v>14.356999999999999</v>
      </c>
      <c r="K115" s="7">
        <v>15.087</v>
      </c>
      <c r="L115" s="7">
        <v>15.67</v>
      </c>
      <c r="M115" s="7">
        <v>16.152999999999999</v>
      </c>
      <c r="N115" s="7">
        <v>2008</v>
      </c>
      <c r="P115" s="102">
        <f t="shared" si="11"/>
        <v>2.0281381854509362E-4</v>
      </c>
      <c r="R115" s="95" t="s">
        <v>33</v>
      </c>
      <c r="S115" s="96">
        <v>17.120999999999999</v>
      </c>
      <c r="T115" s="97">
        <f t="shared" si="12"/>
        <v>5.9501860888465192E-3</v>
      </c>
    </row>
    <row r="116" spans="1:20" ht="12" customHeight="1" x14ac:dyDescent="0.25">
      <c r="A116" s="7" t="s">
        <v>238</v>
      </c>
      <c r="B116" s="7" t="s">
        <v>134</v>
      </c>
      <c r="C116" s="7" t="s">
        <v>135</v>
      </c>
      <c r="D116" s="7" t="s">
        <v>136</v>
      </c>
      <c r="E116" s="7" t="s">
        <v>137</v>
      </c>
      <c r="F116" s="7">
        <v>13.526</v>
      </c>
      <c r="G116" s="7">
        <v>11.683999999999999</v>
      </c>
      <c r="H116" s="101">
        <v>12.500999999999999</v>
      </c>
      <c r="I116" s="7">
        <v>12.943</v>
      </c>
      <c r="J116" s="7">
        <v>13.912000000000001</v>
      </c>
      <c r="K116" s="7">
        <v>14.981</v>
      </c>
      <c r="L116" s="7">
        <v>15.757</v>
      </c>
      <c r="M116" s="7">
        <v>16.581</v>
      </c>
      <c r="N116" s="7">
        <v>2008</v>
      </c>
      <c r="O116" s="7" t="s">
        <v>167</v>
      </c>
      <c r="P116" s="102">
        <f t="shared" si="11"/>
        <v>2.0181290660130661E-4</v>
      </c>
      <c r="R116" s="95" t="s">
        <v>34</v>
      </c>
      <c r="S116" s="96">
        <v>16.631</v>
      </c>
      <c r="T116" s="97">
        <f t="shared" si="12"/>
        <v>5.779892812546374E-3</v>
      </c>
    </row>
    <row r="117" spans="1:20" ht="12" customHeight="1" x14ac:dyDescent="0.25">
      <c r="A117" s="7" t="s">
        <v>45</v>
      </c>
      <c r="B117" s="7" t="s">
        <v>134</v>
      </c>
      <c r="C117" s="7" t="s">
        <v>135</v>
      </c>
      <c r="D117" s="7" t="s">
        <v>136</v>
      </c>
      <c r="E117" s="7" t="s">
        <v>137</v>
      </c>
      <c r="F117" s="7">
        <v>14.417</v>
      </c>
      <c r="G117" s="7">
        <v>10.404999999999999</v>
      </c>
      <c r="H117" s="101">
        <v>11.962999999999999</v>
      </c>
      <c r="I117" s="7">
        <v>12.593</v>
      </c>
      <c r="J117" s="7">
        <v>13.019</v>
      </c>
      <c r="K117" s="7">
        <v>13.291</v>
      </c>
      <c r="L117" s="7">
        <v>13.545999999999999</v>
      </c>
      <c r="M117" s="7">
        <v>13.122</v>
      </c>
      <c r="N117" s="7">
        <v>2009</v>
      </c>
      <c r="P117" s="102">
        <f t="shared" si="11"/>
        <v>1.9312757392780025E-4</v>
      </c>
      <c r="R117" s="95" t="s">
        <v>35</v>
      </c>
      <c r="S117" s="96">
        <v>16.202000000000002</v>
      </c>
      <c r="T117" s="97">
        <f t="shared" si="12"/>
        <v>5.6307993114591047E-3</v>
      </c>
    </row>
    <row r="118" spans="1:20" ht="12" customHeight="1" x14ac:dyDescent="0.25">
      <c r="A118" s="7" t="s">
        <v>46</v>
      </c>
      <c r="B118" s="7" t="s">
        <v>134</v>
      </c>
      <c r="C118" s="7" t="s">
        <v>135</v>
      </c>
      <c r="D118" s="7" t="s">
        <v>136</v>
      </c>
      <c r="E118" s="7" t="s">
        <v>137</v>
      </c>
      <c r="F118" s="7">
        <v>11.845000000000001</v>
      </c>
      <c r="G118" s="7">
        <v>9.6050000000000004</v>
      </c>
      <c r="H118" s="101">
        <v>11.884</v>
      </c>
      <c r="I118" s="7">
        <v>13.478999999999999</v>
      </c>
      <c r="J118" s="7">
        <v>13.930999999999999</v>
      </c>
      <c r="K118" s="7">
        <v>13.673</v>
      </c>
      <c r="L118" s="7">
        <v>13.555</v>
      </c>
      <c r="M118" s="7">
        <v>13.295</v>
      </c>
      <c r="N118" s="7">
        <v>2008</v>
      </c>
      <c r="P118" s="102">
        <f t="shared" si="11"/>
        <v>1.9185221838652331E-4</v>
      </c>
      <c r="R118" s="95" t="s">
        <v>36</v>
      </c>
      <c r="S118" s="96">
        <v>15.691000000000001</v>
      </c>
      <c r="T118" s="97">
        <f t="shared" si="12"/>
        <v>5.453207751888952E-3</v>
      </c>
    </row>
    <row r="119" spans="1:20" ht="12" customHeight="1" x14ac:dyDescent="0.25">
      <c r="A119" s="7" t="s">
        <v>47</v>
      </c>
      <c r="B119" s="7" t="s">
        <v>134</v>
      </c>
      <c r="C119" s="7" t="s">
        <v>135</v>
      </c>
      <c r="D119" s="7" t="s">
        <v>136</v>
      </c>
      <c r="E119" s="7" t="s">
        <v>137</v>
      </c>
      <c r="F119" s="7">
        <v>12.99</v>
      </c>
      <c r="G119" s="7">
        <v>12.224</v>
      </c>
      <c r="H119" s="101">
        <v>11.577999999999999</v>
      </c>
      <c r="I119" s="7">
        <v>12.003</v>
      </c>
      <c r="J119" s="7">
        <v>12.717000000000001</v>
      </c>
      <c r="K119" s="7">
        <v>13.537000000000001</v>
      </c>
      <c r="L119" s="7">
        <v>14.491</v>
      </c>
      <c r="M119" s="7">
        <v>15.64</v>
      </c>
      <c r="N119" s="7">
        <v>2009</v>
      </c>
      <c r="P119" s="102">
        <f t="shared" si="11"/>
        <v>1.8691223363170371E-4</v>
      </c>
      <c r="R119" s="95" t="s">
        <v>37</v>
      </c>
      <c r="S119" s="96">
        <v>15.34</v>
      </c>
      <c r="T119" s="97">
        <f t="shared" si="12"/>
        <v>5.3312221600902761E-3</v>
      </c>
    </row>
    <row r="120" spans="1:20" ht="12" customHeight="1" x14ac:dyDescent="0.25">
      <c r="A120" s="7" t="s">
        <v>48</v>
      </c>
      <c r="B120" s="7" t="s">
        <v>134</v>
      </c>
      <c r="C120" s="7" t="s">
        <v>135</v>
      </c>
      <c r="D120" s="7" t="s">
        <v>136</v>
      </c>
      <c r="E120" s="7" t="s">
        <v>137</v>
      </c>
      <c r="F120" s="7">
        <v>8.9700000000000006</v>
      </c>
      <c r="G120" s="7">
        <v>9.3940000000000001</v>
      </c>
      <c r="H120" s="101">
        <v>11.451000000000001</v>
      </c>
      <c r="I120" s="7">
        <v>11.766999999999999</v>
      </c>
      <c r="J120" s="7">
        <v>12.484999999999999</v>
      </c>
      <c r="K120" s="7">
        <v>12.958</v>
      </c>
      <c r="L120" s="7">
        <v>13.483000000000001</v>
      </c>
      <c r="M120" s="7">
        <v>14.03</v>
      </c>
      <c r="N120" s="7">
        <v>2009</v>
      </c>
      <c r="P120" s="102">
        <f t="shared" si="11"/>
        <v>1.848619785210433E-4</v>
      </c>
      <c r="R120" s="95" t="s">
        <v>38</v>
      </c>
      <c r="S120" s="96">
        <v>15.108000000000001</v>
      </c>
      <c r="T120" s="97">
        <f t="shared" si="12"/>
        <v>5.2505935068216355E-3</v>
      </c>
    </row>
    <row r="121" spans="1:20" ht="12" customHeight="1" x14ac:dyDescent="0.25">
      <c r="A121" s="7" t="s">
        <v>49</v>
      </c>
      <c r="B121" s="7" t="s">
        <v>134</v>
      </c>
      <c r="C121" s="7" t="s">
        <v>135</v>
      </c>
      <c r="D121" s="7" t="s">
        <v>136</v>
      </c>
      <c r="E121" s="7" t="s">
        <v>137</v>
      </c>
      <c r="F121" s="7">
        <v>11.276999999999999</v>
      </c>
      <c r="G121" s="7">
        <v>10.871</v>
      </c>
      <c r="H121" s="101">
        <v>11.36</v>
      </c>
      <c r="I121" s="7">
        <v>12.932</v>
      </c>
      <c r="J121" s="7">
        <v>14.38</v>
      </c>
      <c r="K121" s="7">
        <v>15.869</v>
      </c>
      <c r="L121" s="7">
        <v>17.373000000000001</v>
      </c>
      <c r="M121" s="7">
        <v>19.155000000000001</v>
      </c>
      <c r="N121" s="7">
        <v>2008</v>
      </c>
      <c r="P121" s="102">
        <f t="shared" si="11"/>
        <v>1.8339289808742045E-4</v>
      </c>
      <c r="R121" s="95" t="s">
        <v>39</v>
      </c>
      <c r="S121" s="96">
        <v>14.547000000000001</v>
      </c>
      <c r="T121" s="97">
        <f t="shared" si="12"/>
        <v>5.0556250823228979E-3</v>
      </c>
    </row>
    <row r="122" spans="1:20" ht="12" customHeight="1" x14ac:dyDescent="0.25">
      <c r="A122" s="7" t="s">
        <v>50</v>
      </c>
      <c r="B122" s="7" t="s">
        <v>134</v>
      </c>
      <c r="C122" s="7" t="s">
        <v>135</v>
      </c>
      <c r="D122" s="7" t="s">
        <v>136</v>
      </c>
      <c r="E122" s="7" t="s">
        <v>137</v>
      </c>
      <c r="F122" s="7">
        <v>12.87</v>
      </c>
      <c r="G122" s="7">
        <v>10.744999999999999</v>
      </c>
      <c r="H122" s="101">
        <v>11.234</v>
      </c>
      <c r="I122" s="7">
        <v>11.927</v>
      </c>
      <c r="J122" s="7">
        <v>12.815</v>
      </c>
      <c r="K122" s="7">
        <v>13.86</v>
      </c>
      <c r="L122" s="7">
        <v>14.989000000000001</v>
      </c>
      <c r="M122" s="7">
        <v>16.210999999999999</v>
      </c>
      <c r="N122" s="7">
        <v>2009</v>
      </c>
      <c r="P122" s="102">
        <f t="shared" si="11"/>
        <v>1.8135878671778885E-4</v>
      </c>
      <c r="R122" s="95" t="s">
        <v>40</v>
      </c>
      <c r="S122" s="96">
        <v>13.737</v>
      </c>
      <c r="T122" s="97">
        <f t="shared" si="12"/>
        <v>4.7741198704797996E-3</v>
      </c>
    </row>
    <row r="123" spans="1:20" ht="12" customHeight="1" x14ac:dyDescent="0.25">
      <c r="A123" s="7" t="s">
        <v>51</v>
      </c>
      <c r="B123" s="7" t="s">
        <v>134</v>
      </c>
      <c r="C123" s="7" t="s">
        <v>135</v>
      </c>
      <c r="D123" s="7" t="s">
        <v>136</v>
      </c>
      <c r="E123" s="7" t="s">
        <v>137</v>
      </c>
      <c r="F123" s="7">
        <v>9.9190000000000005</v>
      </c>
      <c r="G123" s="7">
        <v>9.8309999999999995</v>
      </c>
      <c r="H123" s="101">
        <v>10.212</v>
      </c>
      <c r="I123" s="7">
        <v>10.75</v>
      </c>
      <c r="J123" s="7">
        <v>12.169</v>
      </c>
      <c r="K123" s="7">
        <v>13.83</v>
      </c>
      <c r="L123" s="7">
        <v>15.353</v>
      </c>
      <c r="M123" s="7">
        <v>16.670000000000002</v>
      </c>
      <c r="N123" s="7">
        <v>2009</v>
      </c>
      <c r="P123" s="102">
        <f t="shared" si="11"/>
        <v>1.6485988338633254E-4</v>
      </c>
      <c r="R123" s="95" t="s">
        <v>41</v>
      </c>
      <c r="S123" s="96">
        <v>12.766999999999999</v>
      </c>
      <c r="T123" s="97">
        <f t="shared" si="12"/>
        <v>4.4370086908652254E-3</v>
      </c>
    </row>
    <row r="124" spans="1:20" ht="12" customHeight="1" x14ac:dyDescent="0.25">
      <c r="A124" s="7" t="s">
        <v>52</v>
      </c>
      <c r="B124" s="7" t="s">
        <v>134</v>
      </c>
      <c r="C124" s="7" t="s">
        <v>135</v>
      </c>
      <c r="D124" s="7" t="s">
        <v>136</v>
      </c>
      <c r="E124" s="7" t="s">
        <v>137</v>
      </c>
      <c r="F124" s="7">
        <v>9.8360000000000003</v>
      </c>
      <c r="G124" s="7">
        <v>9.3710000000000004</v>
      </c>
      <c r="H124" s="101">
        <v>9.58</v>
      </c>
      <c r="I124" s="7">
        <v>10.097</v>
      </c>
      <c r="J124" s="7">
        <v>10.824</v>
      </c>
      <c r="K124" s="7">
        <v>11.54</v>
      </c>
      <c r="L124" s="7">
        <v>12.311999999999999</v>
      </c>
      <c r="M124" s="7">
        <v>13.226000000000001</v>
      </c>
      <c r="N124" s="7">
        <v>2009</v>
      </c>
      <c r="P124" s="102">
        <f t="shared" si="11"/>
        <v>1.546570390561169E-4</v>
      </c>
      <c r="R124" s="95" t="s">
        <v>42</v>
      </c>
      <c r="S124" s="96">
        <v>12.657</v>
      </c>
      <c r="T124" s="97">
        <f t="shared" si="12"/>
        <v>4.398779588022335E-3</v>
      </c>
    </row>
    <row r="125" spans="1:20" ht="12" customHeight="1" x14ac:dyDescent="0.25">
      <c r="A125" s="7" t="s">
        <v>239</v>
      </c>
      <c r="B125" s="7" t="s">
        <v>134</v>
      </c>
      <c r="C125" s="7" t="s">
        <v>135</v>
      </c>
      <c r="D125" s="7" t="s">
        <v>136</v>
      </c>
      <c r="E125" s="7" t="s">
        <v>137</v>
      </c>
      <c r="F125" s="7">
        <v>9.3030000000000008</v>
      </c>
      <c r="G125" s="7">
        <v>8.5890000000000004</v>
      </c>
      <c r="H125" s="101">
        <v>9.4269999999999996</v>
      </c>
      <c r="I125" s="7">
        <v>9.7149999999999999</v>
      </c>
      <c r="J125" s="7">
        <v>10.164999999999999</v>
      </c>
      <c r="K125" s="7">
        <v>10.56</v>
      </c>
      <c r="L125" s="7">
        <v>10.962</v>
      </c>
      <c r="M125" s="7">
        <v>11.41</v>
      </c>
      <c r="N125" s="7">
        <v>2009</v>
      </c>
      <c r="O125" s="7" t="s">
        <v>167</v>
      </c>
      <c r="P125" s="102">
        <f t="shared" si="11"/>
        <v>1.5218704667870709E-4</v>
      </c>
      <c r="R125" s="95" t="s">
        <v>43</v>
      </c>
      <c r="S125" s="96">
        <v>12.6</v>
      </c>
      <c r="T125" s="97">
        <f t="shared" si="12"/>
        <v>4.3789699620037465E-3</v>
      </c>
    </row>
    <row r="126" spans="1:20" ht="12" customHeight="1" x14ac:dyDescent="0.25">
      <c r="A126" s="7" t="s">
        <v>53</v>
      </c>
      <c r="B126" s="7" t="s">
        <v>134</v>
      </c>
      <c r="C126" s="7" t="s">
        <v>135</v>
      </c>
      <c r="D126" s="7" t="s">
        <v>136</v>
      </c>
      <c r="E126" s="7" t="s">
        <v>137</v>
      </c>
      <c r="F126" s="7">
        <v>8.7789999999999999</v>
      </c>
      <c r="G126" s="7">
        <v>8.9860000000000007</v>
      </c>
      <c r="H126" s="101">
        <v>9.077</v>
      </c>
      <c r="I126" s="7">
        <v>9.548</v>
      </c>
      <c r="J126" s="7">
        <v>10.276</v>
      </c>
      <c r="K126" s="7">
        <v>11.028</v>
      </c>
      <c r="L126" s="7">
        <v>11.824</v>
      </c>
      <c r="M126" s="7">
        <v>12.595000000000001</v>
      </c>
      <c r="N126" s="7">
        <v>2009</v>
      </c>
      <c r="P126" s="102">
        <f t="shared" si="11"/>
        <v>1.4653673731861933E-4</v>
      </c>
      <c r="R126" s="95" t="s">
        <v>44</v>
      </c>
      <c r="S126" s="96">
        <v>12.563000000000001</v>
      </c>
      <c r="T126" s="97">
        <f t="shared" si="12"/>
        <v>4.3661110819565932E-3</v>
      </c>
    </row>
    <row r="127" spans="1:20" ht="12" customHeight="1" x14ac:dyDescent="0.25">
      <c r="A127" s="7" t="s">
        <v>54</v>
      </c>
      <c r="B127" s="7" t="s">
        <v>134</v>
      </c>
      <c r="C127" s="7" t="s">
        <v>135</v>
      </c>
      <c r="D127" s="7" t="s">
        <v>136</v>
      </c>
      <c r="E127" s="7" t="s">
        <v>137</v>
      </c>
      <c r="F127" s="7">
        <v>11.662000000000001</v>
      </c>
      <c r="G127" s="7">
        <v>8.5410000000000004</v>
      </c>
      <c r="H127" s="101">
        <v>8.83</v>
      </c>
      <c r="I127" s="7">
        <v>8.86</v>
      </c>
      <c r="J127" s="7">
        <v>9.1999999999999993</v>
      </c>
      <c r="K127" s="7">
        <v>9.7129999999999992</v>
      </c>
      <c r="L127" s="7">
        <v>10.318</v>
      </c>
      <c r="M127" s="7">
        <v>10.961</v>
      </c>
      <c r="N127" s="7">
        <v>2009</v>
      </c>
      <c r="P127" s="102">
        <f t="shared" si="11"/>
        <v>1.4254923328450023E-4</v>
      </c>
      <c r="R127" s="95" t="s">
        <v>45</v>
      </c>
      <c r="S127" s="96">
        <v>11.962999999999999</v>
      </c>
      <c r="T127" s="97">
        <f t="shared" si="12"/>
        <v>4.1575887028135576E-3</v>
      </c>
    </row>
    <row r="128" spans="1:20" ht="12" customHeight="1" x14ac:dyDescent="0.25">
      <c r="A128" s="7" t="s">
        <v>55</v>
      </c>
      <c r="B128" s="7" t="s">
        <v>134</v>
      </c>
      <c r="C128" s="7" t="s">
        <v>135</v>
      </c>
      <c r="D128" s="7" t="s">
        <v>136</v>
      </c>
      <c r="E128" s="7" t="s">
        <v>137</v>
      </c>
      <c r="F128" s="7">
        <v>8.0090000000000003</v>
      </c>
      <c r="G128" s="7">
        <v>7.907</v>
      </c>
      <c r="H128" s="101">
        <v>8.8089999999999993</v>
      </c>
      <c r="I128" s="7">
        <v>8.9220000000000006</v>
      </c>
      <c r="J128" s="7">
        <v>8.7560000000000002</v>
      </c>
      <c r="K128" s="7">
        <v>8.7309999999999999</v>
      </c>
      <c r="L128" s="7">
        <v>10.513</v>
      </c>
      <c r="M128" s="7">
        <v>10.771000000000001</v>
      </c>
      <c r="N128" s="7">
        <v>2008</v>
      </c>
      <c r="P128" s="102">
        <f t="shared" si="11"/>
        <v>1.4221021472289496E-4</v>
      </c>
      <c r="R128" s="95" t="s">
        <v>46</v>
      </c>
      <c r="S128" s="96">
        <v>11.884</v>
      </c>
      <c r="T128" s="97">
        <f t="shared" si="12"/>
        <v>4.130133256226391E-3</v>
      </c>
    </row>
    <row r="129" spans="1:20" ht="12" customHeight="1" x14ac:dyDescent="0.25">
      <c r="A129" s="7" t="s">
        <v>56</v>
      </c>
      <c r="B129" s="7" t="s">
        <v>134</v>
      </c>
      <c r="C129" s="7" t="s">
        <v>135</v>
      </c>
      <c r="D129" s="7" t="s">
        <v>136</v>
      </c>
      <c r="E129" s="7" t="s">
        <v>137</v>
      </c>
      <c r="F129" s="7">
        <v>8.2949999999999999</v>
      </c>
      <c r="G129" s="7">
        <v>8.1050000000000004</v>
      </c>
      <c r="H129" s="101">
        <v>8.6720000000000006</v>
      </c>
      <c r="I129" s="7">
        <v>9.2970000000000006</v>
      </c>
      <c r="J129" s="7">
        <v>10.047000000000001</v>
      </c>
      <c r="K129" s="7">
        <v>10.879</v>
      </c>
      <c r="L129" s="7">
        <v>11.82</v>
      </c>
      <c r="M129" s="7">
        <v>12.837</v>
      </c>
      <c r="N129" s="7">
        <v>2009</v>
      </c>
      <c r="P129" s="102">
        <f t="shared" si="11"/>
        <v>1.3999852220194633E-4</v>
      </c>
      <c r="R129" s="95" t="s">
        <v>47</v>
      </c>
      <c r="S129" s="96">
        <v>11.577999999999999</v>
      </c>
      <c r="T129" s="97">
        <f t="shared" si="12"/>
        <v>4.0237868428634428E-3</v>
      </c>
    </row>
    <row r="130" spans="1:20" ht="12" customHeight="1" x14ac:dyDescent="0.25">
      <c r="A130" s="7" t="s">
        <v>57</v>
      </c>
      <c r="B130" s="7" t="s">
        <v>134</v>
      </c>
      <c r="C130" s="7" t="s">
        <v>135</v>
      </c>
      <c r="D130" s="7" t="s">
        <v>136</v>
      </c>
      <c r="E130" s="7" t="s">
        <v>137</v>
      </c>
      <c r="F130" s="7">
        <v>9.4239999999999995</v>
      </c>
      <c r="G130" s="7">
        <v>8.5890000000000004</v>
      </c>
      <c r="H130" s="101">
        <v>8.33</v>
      </c>
      <c r="I130" s="7">
        <v>8.6440000000000001</v>
      </c>
      <c r="J130" s="7">
        <v>9.7279999999999998</v>
      </c>
      <c r="K130" s="7">
        <v>10.791</v>
      </c>
      <c r="L130" s="7">
        <v>11.893000000000001</v>
      </c>
      <c r="M130" s="7">
        <v>13.116</v>
      </c>
      <c r="N130" s="7">
        <v>2009</v>
      </c>
      <c r="P130" s="102">
        <f t="shared" ref="P130:P183" si="13">H130/$H$185</f>
        <v>1.3447736277008912E-4</v>
      </c>
      <c r="R130" s="95" t="s">
        <v>48</v>
      </c>
      <c r="S130" s="96">
        <v>11.451000000000001</v>
      </c>
      <c r="T130" s="97">
        <f t="shared" si="12"/>
        <v>3.9796496059448343E-3</v>
      </c>
    </row>
    <row r="131" spans="1:20" ht="12" customHeight="1" x14ac:dyDescent="0.25">
      <c r="A131" s="7" t="s">
        <v>58</v>
      </c>
      <c r="B131" s="7" t="s">
        <v>134</v>
      </c>
      <c r="C131" s="7" t="s">
        <v>135</v>
      </c>
      <c r="D131" s="7" t="s">
        <v>136</v>
      </c>
      <c r="E131" s="7" t="s">
        <v>137</v>
      </c>
      <c r="F131" s="7">
        <v>8.4529999999999994</v>
      </c>
      <c r="G131" s="7">
        <v>8.0079999999999991</v>
      </c>
      <c r="H131" s="101">
        <v>7.8010000000000002</v>
      </c>
      <c r="I131" s="7">
        <v>7.952</v>
      </c>
      <c r="J131" s="7">
        <v>8.2439999999999998</v>
      </c>
      <c r="K131" s="7">
        <v>8.5830000000000002</v>
      </c>
      <c r="L131" s="7">
        <v>8.9730000000000008</v>
      </c>
      <c r="M131" s="7">
        <v>9.3849999999999998</v>
      </c>
      <c r="N131" s="7">
        <v>2009</v>
      </c>
      <c r="P131" s="102">
        <f t="shared" si="13"/>
        <v>1.2593732376584216E-4</v>
      </c>
      <c r="R131" s="95" t="s">
        <v>49</v>
      </c>
      <c r="S131" s="96">
        <v>11.36</v>
      </c>
      <c r="T131" s="97">
        <f t="shared" si="12"/>
        <v>3.9480237117748068E-3</v>
      </c>
    </row>
    <row r="132" spans="1:20" ht="12" customHeight="1" x14ac:dyDescent="0.25">
      <c r="A132" s="7" t="s">
        <v>59</v>
      </c>
      <c r="B132" s="7" t="s">
        <v>134</v>
      </c>
      <c r="C132" s="7" t="s">
        <v>135</v>
      </c>
      <c r="D132" s="7" t="s">
        <v>136</v>
      </c>
      <c r="E132" s="7" t="s">
        <v>137</v>
      </c>
      <c r="F132" s="7">
        <v>8.39</v>
      </c>
      <c r="G132" s="7">
        <v>6.8529999999999998</v>
      </c>
      <c r="H132" s="101">
        <v>7.5919999999999996</v>
      </c>
      <c r="I132" s="7">
        <v>7.96</v>
      </c>
      <c r="J132" s="7">
        <v>8.6340000000000003</v>
      </c>
      <c r="K132" s="7">
        <v>8.984</v>
      </c>
      <c r="L132" s="7">
        <v>9.2650000000000006</v>
      </c>
      <c r="M132" s="7">
        <v>9.577</v>
      </c>
      <c r="N132" s="7">
        <v>2008</v>
      </c>
      <c r="P132" s="102">
        <f t="shared" si="13"/>
        <v>1.2256328189081832E-4</v>
      </c>
      <c r="R132" s="95" t="s">
        <v>50</v>
      </c>
      <c r="S132" s="96">
        <v>11.234</v>
      </c>
      <c r="T132" s="97">
        <f t="shared" si="12"/>
        <v>3.9042340121547693E-3</v>
      </c>
    </row>
    <row r="133" spans="1:20" ht="12" customHeight="1" x14ac:dyDescent="0.25">
      <c r="A133" s="7" t="s">
        <v>60</v>
      </c>
      <c r="B133" s="7" t="s">
        <v>134</v>
      </c>
      <c r="C133" s="7" t="s">
        <v>135</v>
      </c>
      <c r="D133" s="7" t="s">
        <v>136</v>
      </c>
      <c r="E133" s="7" t="s">
        <v>137</v>
      </c>
      <c r="F133" s="7">
        <v>7.3090000000000002</v>
      </c>
      <c r="G133" s="7">
        <v>7.3769999999999998</v>
      </c>
      <c r="H133" s="101">
        <v>7.5380000000000003</v>
      </c>
      <c r="I133" s="7">
        <v>7.7569999999999997</v>
      </c>
      <c r="J133" s="7">
        <v>8.0660000000000007</v>
      </c>
      <c r="K133" s="7">
        <v>8.4309999999999992</v>
      </c>
      <c r="L133" s="7">
        <v>8.8119999999999994</v>
      </c>
      <c r="M133" s="7">
        <v>9.2100000000000009</v>
      </c>
      <c r="N133" s="7">
        <v>2008</v>
      </c>
      <c r="P133" s="102">
        <f t="shared" si="13"/>
        <v>1.2169151987526192E-4</v>
      </c>
      <c r="R133" s="95" t="s">
        <v>51</v>
      </c>
      <c r="S133" s="96">
        <v>10.212</v>
      </c>
      <c r="T133" s="97">
        <f t="shared" si="12"/>
        <v>3.5490508930144651E-3</v>
      </c>
    </row>
    <row r="134" spans="1:20" ht="12" customHeight="1" x14ac:dyDescent="0.25">
      <c r="A134" s="7" t="s">
        <v>61</v>
      </c>
      <c r="B134" s="7" t="s">
        <v>134</v>
      </c>
      <c r="C134" s="7" t="s">
        <v>135</v>
      </c>
      <c r="D134" s="7" t="s">
        <v>136</v>
      </c>
      <c r="E134" s="7" t="s">
        <v>137</v>
      </c>
      <c r="F134" s="7">
        <v>6.5720000000000001</v>
      </c>
      <c r="G134" s="7">
        <v>6.56</v>
      </c>
      <c r="H134" s="101">
        <v>6.4950000000000001</v>
      </c>
      <c r="I134" s="7">
        <v>7.6689999999999996</v>
      </c>
      <c r="J134" s="7">
        <v>9.1430000000000007</v>
      </c>
      <c r="K134" s="7">
        <v>10.497</v>
      </c>
      <c r="L134" s="7">
        <v>11.755000000000001</v>
      </c>
      <c r="M134" s="7">
        <v>12.763</v>
      </c>
      <c r="N134" s="7">
        <v>2009</v>
      </c>
      <c r="P134" s="102">
        <f t="shared" si="13"/>
        <v>1.0485359798220034E-4</v>
      </c>
      <c r="R134" s="95" t="s">
        <v>52</v>
      </c>
      <c r="S134" s="96">
        <v>9.58</v>
      </c>
      <c r="T134" s="97">
        <f t="shared" si="12"/>
        <v>3.3294073203171347E-3</v>
      </c>
    </row>
    <row r="135" spans="1:20" ht="12" customHeight="1" x14ac:dyDescent="0.25">
      <c r="A135" s="7" t="s">
        <v>62</v>
      </c>
      <c r="B135" s="7" t="s">
        <v>134</v>
      </c>
      <c r="C135" s="7" t="s">
        <v>135</v>
      </c>
      <c r="D135" s="7" t="s">
        <v>136</v>
      </c>
      <c r="E135" s="7" t="s">
        <v>137</v>
      </c>
      <c r="F135" s="7">
        <v>6.718</v>
      </c>
      <c r="G135" s="7">
        <v>6.65</v>
      </c>
      <c r="H135" s="101">
        <v>6.4939999999999998</v>
      </c>
      <c r="I135" s="7">
        <v>6.6779999999999999</v>
      </c>
      <c r="J135" s="7">
        <v>7.1239999999999997</v>
      </c>
      <c r="K135" s="7">
        <v>7.67</v>
      </c>
      <c r="L135" s="7">
        <v>8.282</v>
      </c>
      <c r="M135" s="7">
        <v>8.9459999999999997</v>
      </c>
      <c r="N135" s="7">
        <v>2009</v>
      </c>
      <c r="P135" s="102">
        <f t="shared" si="13"/>
        <v>1.0483745424117152E-4</v>
      </c>
      <c r="R135" s="95" t="s">
        <v>53</v>
      </c>
      <c r="S135" s="96">
        <v>9.077</v>
      </c>
      <c r="T135" s="97">
        <f t="shared" si="12"/>
        <v>3.1545960591355562E-3</v>
      </c>
    </row>
    <row r="136" spans="1:20" ht="12" customHeight="1" x14ac:dyDescent="0.25">
      <c r="A136" s="7" t="s">
        <v>63</v>
      </c>
      <c r="B136" s="7" t="s">
        <v>134</v>
      </c>
      <c r="C136" s="7" t="s">
        <v>135</v>
      </c>
      <c r="D136" s="7" t="s">
        <v>136</v>
      </c>
      <c r="E136" s="7" t="s">
        <v>137</v>
      </c>
      <c r="F136" s="7">
        <v>6.2480000000000002</v>
      </c>
      <c r="G136" s="7">
        <v>6.149</v>
      </c>
      <c r="H136" s="101">
        <v>6.375</v>
      </c>
      <c r="I136" s="7">
        <v>6.6589999999999998</v>
      </c>
      <c r="J136" s="7">
        <v>6.9359999999999999</v>
      </c>
      <c r="K136" s="7">
        <v>7.3310000000000004</v>
      </c>
      <c r="L136" s="7">
        <v>7.7469999999999999</v>
      </c>
      <c r="M136" s="7">
        <v>8.1760000000000002</v>
      </c>
      <c r="N136" s="7">
        <v>2009</v>
      </c>
      <c r="P136" s="102">
        <f t="shared" si="13"/>
        <v>1.0291634905874167E-4</v>
      </c>
      <c r="R136" s="95" t="s">
        <v>54</v>
      </c>
      <c r="S136" s="96">
        <v>8.83</v>
      </c>
      <c r="T136" s="97">
        <f t="shared" si="12"/>
        <v>3.0687543463883402E-3</v>
      </c>
    </row>
    <row r="137" spans="1:20" ht="12" customHeight="1" x14ac:dyDescent="0.25">
      <c r="A137" s="7" t="s">
        <v>64</v>
      </c>
      <c r="B137" s="7" t="s">
        <v>134</v>
      </c>
      <c r="C137" s="7" t="s">
        <v>135</v>
      </c>
      <c r="D137" s="7" t="s">
        <v>136</v>
      </c>
      <c r="E137" s="7" t="s">
        <v>137</v>
      </c>
      <c r="F137" s="7">
        <v>5.3129999999999997</v>
      </c>
      <c r="G137" s="7">
        <v>5.5979999999999999</v>
      </c>
      <c r="H137" s="101">
        <v>6.3410000000000002</v>
      </c>
      <c r="I137" s="7">
        <v>6.9459999999999997</v>
      </c>
      <c r="J137" s="7">
        <v>7.4409999999999998</v>
      </c>
      <c r="K137" s="7">
        <v>7.9790000000000001</v>
      </c>
      <c r="L137" s="7">
        <v>8.6809999999999992</v>
      </c>
      <c r="M137" s="7">
        <v>9.6150000000000002</v>
      </c>
      <c r="N137" s="7">
        <v>2009</v>
      </c>
      <c r="P137" s="102">
        <f t="shared" si="13"/>
        <v>1.0236746186376172E-4</v>
      </c>
      <c r="R137" s="95" t="s">
        <v>55</v>
      </c>
      <c r="S137" s="96">
        <v>8.8089999999999993</v>
      </c>
      <c r="T137" s="97">
        <f t="shared" si="12"/>
        <v>3.0614560631183336E-3</v>
      </c>
    </row>
    <row r="138" spans="1:20" ht="12" customHeight="1" x14ac:dyDescent="0.25">
      <c r="A138" s="7" t="s">
        <v>65</v>
      </c>
      <c r="B138" s="7" t="s">
        <v>134</v>
      </c>
      <c r="C138" s="7" t="s">
        <v>135</v>
      </c>
      <c r="D138" s="7" t="s">
        <v>136</v>
      </c>
      <c r="E138" s="7" t="s">
        <v>137</v>
      </c>
      <c r="F138" s="7">
        <v>5.1479999999999997</v>
      </c>
      <c r="G138" s="7">
        <v>4.2030000000000003</v>
      </c>
      <c r="H138" s="101">
        <v>5.8070000000000004</v>
      </c>
      <c r="I138" s="7">
        <v>7.2160000000000002</v>
      </c>
      <c r="J138" s="7">
        <v>7.7249999999999996</v>
      </c>
      <c r="K138" s="7">
        <v>9.4600000000000009</v>
      </c>
      <c r="L138" s="7">
        <v>11.047000000000001</v>
      </c>
      <c r="M138" s="7">
        <v>12.443</v>
      </c>
      <c r="N138" s="7">
        <v>2009</v>
      </c>
      <c r="P138" s="102">
        <f t="shared" si="13"/>
        <v>9.3746704154370656E-5</v>
      </c>
      <c r="R138" s="95" t="s">
        <v>56</v>
      </c>
      <c r="S138" s="96">
        <v>8.6720000000000006</v>
      </c>
      <c r="T138" s="97">
        <f t="shared" si="12"/>
        <v>3.0138434532140075E-3</v>
      </c>
    </row>
    <row r="139" spans="1:20" ht="12" customHeight="1" x14ac:dyDescent="0.25">
      <c r="A139" s="7" t="s">
        <v>66</v>
      </c>
      <c r="B139" s="7" t="s">
        <v>134</v>
      </c>
      <c r="C139" s="7" t="s">
        <v>135</v>
      </c>
      <c r="D139" s="7" t="s">
        <v>136</v>
      </c>
      <c r="E139" s="7" t="s">
        <v>137</v>
      </c>
      <c r="F139" s="7">
        <v>5.6639999999999997</v>
      </c>
      <c r="G139" s="7">
        <v>5.3869999999999996</v>
      </c>
      <c r="H139" s="101">
        <v>5.7279999999999998</v>
      </c>
      <c r="I139" s="7">
        <v>6.1760000000000002</v>
      </c>
      <c r="J139" s="7">
        <v>6.5810000000000004</v>
      </c>
      <c r="K139" s="7">
        <v>6.9560000000000004</v>
      </c>
      <c r="L139" s="7">
        <v>7.2469999999999999</v>
      </c>
      <c r="M139" s="7">
        <v>7.5990000000000002</v>
      </c>
      <c r="N139" s="7">
        <v>2008</v>
      </c>
      <c r="P139" s="102">
        <f t="shared" si="13"/>
        <v>9.247134861309369E-5</v>
      </c>
      <c r="R139" s="95" t="s">
        <v>57</v>
      </c>
      <c r="S139" s="96">
        <v>8.33</v>
      </c>
      <c r="T139" s="97">
        <f t="shared" si="12"/>
        <v>2.894985697102477E-3</v>
      </c>
    </row>
    <row r="140" spans="1:20" ht="12" customHeight="1" x14ac:dyDescent="0.25">
      <c r="A140" s="7" t="s">
        <v>67</v>
      </c>
      <c r="B140" s="7" t="s">
        <v>134</v>
      </c>
      <c r="C140" s="7" t="s">
        <v>135</v>
      </c>
      <c r="D140" s="7" t="s">
        <v>136</v>
      </c>
      <c r="E140" s="7" t="s">
        <v>137</v>
      </c>
      <c r="F140" s="7">
        <v>4.6929999999999996</v>
      </c>
      <c r="G140" s="7">
        <v>5.2450000000000001</v>
      </c>
      <c r="H140" s="101">
        <v>5.6929999999999996</v>
      </c>
      <c r="I140" s="7">
        <v>6.1239999999999997</v>
      </c>
      <c r="J140" s="7">
        <v>6.649</v>
      </c>
      <c r="K140" s="7">
        <v>7.2450000000000001</v>
      </c>
      <c r="L140" s="7">
        <v>7.8680000000000003</v>
      </c>
      <c r="M140" s="7">
        <v>8.5459999999999994</v>
      </c>
      <c r="N140" s="7">
        <v>2009</v>
      </c>
      <c r="P140" s="102">
        <f t="shared" si="13"/>
        <v>9.1906317677084912E-5</v>
      </c>
      <c r="R140" s="95" t="s">
        <v>58</v>
      </c>
      <c r="S140" s="96">
        <v>7.8010000000000002</v>
      </c>
      <c r="T140" s="97">
        <f t="shared" si="12"/>
        <v>2.7111384661580341E-3</v>
      </c>
    </row>
    <row r="141" spans="1:20" ht="12" customHeight="1" x14ac:dyDescent="0.25">
      <c r="A141" s="7" t="s">
        <v>68</v>
      </c>
      <c r="B141" s="7" t="s">
        <v>134</v>
      </c>
      <c r="C141" s="7" t="s">
        <v>135</v>
      </c>
      <c r="D141" s="7" t="s">
        <v>136</v>
      </c>
      <c r="E141" s="7" t="s">
        <v>137</v>
      </c>
      <c r="F141" s="7">
        <v>5.3949999999999996</v>
      </c>
      <c r="G141" s="7">
        <v>5.2729999999999997</v>
      </c>
      <c r="H141" s="101">
        <v>5.6029999999999998</v>
      </c>
      <c r="I141" s="7">
        <v>5.9</v>
      </c>
      <c r="J141" s="7">
        <v>6.7389999999999999</v>
      </c>
      <c r="K141" s="7">
        <v>7.1890000000000001</v>
      </c>
      <c r="L141" s="7">
        <v>7.6980000000000004</v>
      </c>
      <c r="M141" s="7">
        <v>8.16</v>
      </c>
      <c r="N141" s="7">
        <v>2008</v>
      </c>
      <c r="P141" s="102">
        <f t="shared" si="13"/>
        <v>9.0453380984490913E-5</v>
      </c>
      <c r="R141" s="95" t="s">
        <v>59</v>
      </c>
      <c r="S141" s="96">
        <v>7.5919999999999996</v>
      </c>
      <c r="T141" s="97">
        <f t="shared" si="12"/>
        <v>2.6385031707565434E-3</v>
      </c>
    </row>
    <row r="142" spans="1:20" ht="12" customHeight="1" x14ac:dyDescent="0.25">
      <c r="A142" s="7" t="s">
        <v>69</v>
      </c>
      <c r="B142" s="7" t="s">
        <v>134</v>
      </c>
      <c r="C142" s="7" t="s">
        <v>135</v>
      </c>
      <c r="D142" s="7" t="s">
        <v>136</v>
      </c>
      <c r="E142" s="7" t="s">
        <v>137</v>
      </c>
      <c r="F142" s="7">
        <v>5.1349999999999998</v>
      </c>
      <c r="G142" s="7">
        <v>4.9820000000000002</v>
      </c>
      <c r="H142" s="101">
        <v>5.5780000000000003</v>
      </c>
      <c r="I142" s="7">
        <v>6.1459999999999999</v>
      </c>
      <c r="J142" s="7">
        <v>6.7309999999999999</v>
      </c>
      <c r="K142" s="7">
        <v>7.4710000000000001</v>
      </c>
      <c r="L142" s="7">
        <v>8.2929999999999993</v>
      </c>
      <c r="M142" s="7">
        <v>9.2059999999999995</v>
      </c>
      <c r="N142" s="7">
        <v>2009</v>
      </c>
      <c r="P142" s="102">
        <f t="shared" si="13"/>
        <v>9.0049787458770369E-5</v>
      </c>
      <c r="R142" s="95" t="s">
        <v>60</v>
      </c>
      <c r="S142" s="96">
        <v>7.5380000000000003</v>
      </c>
      <c r="T142" s="97">
        <f t="shared" si="12"/>
        <v>2.6197361566336701E-3</v>
      </c>
    </row>
    <row r="143" spans="1:20" ht="12" customHeight="1" x14ac:dyDescent="0.25">
      <c r="A143" s="7" t="s">
        <v>70</v>
      </c>
      <c r="B143" s="7" t="s">
        <v>134</v>
      </c>
      <c r="C143" s="7" t="s">
        <v>135</v>
      </c>
      <c r="D143" s="7" t="s">
        <v>136</v>
      </c>
      <c r="E143" s="7" t="s">
        <v>137</v>
      </c>
      <c r="F143" s="7">
        <v>4.04</v>
      </c>
      <c r="G143" s="7">
        <v>4.62</v>
      </c>
      <c r="H143" s="101">
        <v>5.5739999999999998</v>
      </c>
      <c r="I143" s="7">
        <v>6.2039999999999997</v>
      </c>
      <c r="J143" s="7">
        <v>6.7169999999999996</v>
      </c>
      <c r="K143" s="7">
        <v>7.2910000000000004</v>
      </c>
      <c r="L143" s="7">
        <v>7.9080000000000004</v>
      </c>
      <c r="M143" s="7">
        <v>8.5259999999999998</v>
      </c>
      <c r="N143" s="7">
        <v>2007</v>
      </c>
      <c r="P143" s="102">
        <f t="shared" si="13"/>
        <v>8.9985212494655078E-5</v>
      </c>
      <c r="R143" s="95" t="s">
        <v>61</v>
      </c>
      <c r="S143" s="96">
        <v>6.4950000000000001</v>
      </c>
      <c r="T143" s="97">
        <f t="shared" si="12"/>
        <v>2.2572547542233602E-3</v>
      </c>
    </row>
    <row r="144" spans="1:20" ht="12" customHeight="1" x14ac:dyDescent="0.25">
      <c r="A144" s="7" t="s">
        <v>71</v>
      </c>
      <c r="B144" s="7" t="s">
        <v>134</v>
      </c>
      <c r="C144" s="7" t="s">
        <v>135</v>
      </c>
      <c r="D144" s="7" t="s">
        <v>136</v>
      </c>
      <c r="E144" s="7" t="s">
        <v>137</v>
      </c>
      <c r="F144" s="7">
        <v>6.0549999999999997</v>
      </c>
      <c r="G144" s="7">
        <v>5.4029999999999996</v>
      </c>
      <c r="H144" s="101">
        <v>5.3570000000000002</v>
      </c>
      <c r="I144" s="7">
        <v>5.8</v>
      </c>
      <c r="J144" s="7">
        <v>6.32</v>
      </c>
      <c r="K144" s="7">
        <v>6.9649999999999999</v>
      </c>
      <c r="L144" s="7">
        <v>7.7329999999999997</v>
      </c>
      <c r="M144" s="7">
        <v>8.5739999999999998</v>
      </c>
      <c r="N144" s="7">
        <v>2009</v>
      </c>
      <c r="P144" s="102">
        <f t="shared" si="13"/>
        <v>8.6482020691400649E-5</v>
      </c>
      <c r="R144" s="95" t="s">
        <v>62</v>
      </c>
      <c r="S144" s="96">
        <v>6.4939999999999998</v>
      </c>
      <c r="T144" s="97">
        <f t="shared" si="12"/>
        <v>2.2569072169247883E-3</v>
      </c>
    </row>
    <row r="145" spans="1:20" ht="12" customHeight="1" x14ac:dyDescent="0.25">
      <c r="A145" s="7" t="s">
        <v>72</v>
      </c>
      <c r="B145" s="7" t="s">
        <v>134</v>
      </c>
      <c r="C145" s="7" t="s">
        <v>135</v>
      </c>
      <c r="D145" s="7" t="s">
        <v>136</v>
      </c>
      <c r="E145" s="7" t="s">
        <v>137</v>
      </c>
      <c r="F145" s="7">
        <v>4.0730000000000004</v>
      </c>
      <c r="G145" s="7">
        <v>4.7229999999999999</v>
      </c>
      <c r="H145" s="101">
        <v>5.0350000000000001</v>
      </c>
      <c r="I145" s="7">
        <v>5.4870000000000001</v>
      </c>
      <c r="J145" s="7">
        <v>5.91</v>
      </c>
      <c r="K145" s="7">
        <v>6.4009999999999998</v>
      </c>
      <c r="L145" s="7">
        <v>6.9459999999999997</v>
      </c>
      <c r="M145" s="7">
        <v>7.5369999999999999</v>
      </c>
      <c r="N145" s="7">
        <v>2008</v>
      </c>
      <c r="P145" s="102">
        <f t="shared" si="13"/>
        <v>8.1283736080119899E-5</v>
      </c>
      <c r="R145" s="95" t="s">
        <v>63</v>
      </c>
      <c r="S145" s="96">
        <v>6.375</v>
      </c>
      <c r="T145" s="97">
        <f t="shared" si="12"/>
        <v>2.2155502783947527E-3</v>
      </c>
    </row>
    <row r="146" spans="1:20" ht="12" customHeight="1" x14ac:dyDescent="0.25">
      <c r="A146" s="7" t="s">
        <v>73</v>
      </c>
      <c r="B146" s="7" t="s">
        <v>134</v>
      </c>
      <c r="C146" s="7" t="s">
        <v>135</v>
      </c>
      <c r="D146" s="7" t="s">
        <v>136</v>
      </c>
      <c r="E146" s="7" t="s">
        <v>137</v>
      </c>
      <c r="F146" s="7">
        <v>5.1310000000000002</v>
      </c>
      <c r="G146" s="7">
        <v>4.57</v>
      </c>
      <c r="H146" s="101">
        <v>4.444</v>
      </c>
      <c r="I146" s="7">
        <v>4.6970000000000001</v>
      </c>
      <c r="J146" s="7">
        <v>5.2430000000000003</v>
      </c>
      <c r="K146" s="7">
        <v>5.8109999999999999</v>
      </c>
      <c r="L146" s="7">
        <v>6.4550000000000001</v>
      </c>
      <c r="M146" s="7">
        <v>6.9720000000000004</v>
      </c>
      <c r="N146" s="7">
        <v>2009</v>
      </c>
      <c r="P146" s="102">
        <f t="shared" si="13"/>
        <v>7.1742785132085965E-5</v>
      </c>
      <c r="R146" s="95" t="s">
        <v>64</v>
      </c>
      <c r="S146" s="96">
        <v>6.3410000000000002</v>
      </c>
      <c r="T146" s="97">
        <f t="shared" si="12"/>
        <v>2.2037340102433142E-3</v>
      </c>
    </row>
    <row r="147" spans="1:20" ht="12" customHeight="1" x14ac:dyDescent="0.25">
      <c r="A147" s="7" t="s">
        <v>74</v>
      </c>
      <c r="B147" s="7" t="s">
        <v>134</v>
      </c>
      <c r="C147" s="7" t="s">
        <v>135</v>
      </c>
      <c r="D147" s="7" t="s">
        <v>136</v>
      </c>
      <c r="E147" s="7" t="s">
        <v>137</v>
      </c>
      <c r="F147" s="7">
        <v>4.5170000000000003</v>
      </c>
      <c r="G147" s="7">
        <v>4.55</v>
      </c>
      <c r="H147" s="101">
        <v>4.3440000000000003</v>
      </c>
      <c r="I147" s="7">
        <v>4.0519999999999996</v>
      </c>
      <c r="J147" s="7">
        <v>4.3109999999999999</v>
      </c>
      <c r="K147" s="7">
        <v>4.6500000000000004</v>
      </c>
      <c r="L147" s="7">
        <v>5.0279999999999996</v>
      </c>
      <c r="M147" s="7">
        <v>5.4390000000000001</v>
      </c>
      <c r="N147" s="7">
        <v>2009</v>
      </c>
      <c r="P147" s="102">
        <f t="shared" si="13"/>
        <v>7.0128411029203746E-5</v>
      </c>
      <c r="R147" s="95" t="s">
        <v>65</v>
      </c>
      <c r="S147" s="96">
        <v>5.8070000000000004</v>
      </c>
      <c r="T147" s="97">
        <f t="shared" ref="T147:T192" si="14">S147/$S$194</f>
        <v>2.0181490928060128E-3</v>
      </c>
    </row>
    <row r="148" spans="1:20" ht="12" customHeight="1" x14ac:dyDescent="0.25">
      <c r="A148" s="7" t="s">
        <v>75</v>
      </c>
      <c r="B148" s="7" t="s">
        <v>134</v>
      </c>
      <c r="C148" s="7" t="s">
        <v>135</v>
      </c>
      <c r="D148" s="7" t="s">
        <v>136</v>
      </c>
      <c r="E148" s="7" t="s">
        <v>137</v>
      </c>
      <c r="F148" s="7">
        <v>3.988</v>
      </c>
      <c r="G148" s="7">
        <v>3.895</v>
      </c>
      <c r="H148" s="101">
        <v>3.9630000000000001</v>
      </c>
      <c r="I148" s="7">
        <v>4.1529999999999996</v>
      </c>
      <c r="J148" s="7">
        <v>4.3310000000000004</v>
      </c>
      <c r="K148" s="7">
        <v>4.55</v>
      </c>
      <c r="L148" s="7">
        <v>4.7809999999999997</v>
      </c>
      <c r="M148" s="7">
        <v>5.0469999999999997</v>
      </c>
      <c r="N148" s="7">
        <v>2009</v>
      </c>
      <c r="P148" s="102">
        <f t="shared" si="13"/>
        <v>6.397764569722247E-5</v>
      </c>
      <c r="R148" s="95" t="s">
        <v>66</v>
      </c>
      <c r="S148" s="96">
        <v>5.7279999999999998</v>
      </c>
      <c r="T148" s="97">
        <f t="shared" si="14"/>
        <v>1.9906936462188462E-3</v>
      </c>
    </row>
    <row r="149" spans="1:20" ht="12" customHeight="1" x14ac:dyDescent="0.25">
      <c r="A149" s="7" t="s">
        <v>76</v>
      </c>
      <c r="B149" s="7" t="s">
        <v>134</v>
      </c>
      <c r="C149" s="7" t="s">
        <v>135</v>
      </c>
      <c r="D149" s="7" t="s">
        <v>136</v>
      </c>
      <c r="E149" s="7" t="s">
        <v>137</v>
      </c>
      <c r="F149" s="7">
        <v>4.5410000000000004</v>
      </c>
      <c r="G149" s="7">
        <v>4.1520000000000001</v>
      </c>
      <c r="H149" s="101">
        <v>3.8839999999999999</v>
      </c>
      <c r="I149" s="7">
        <v>3.96</v>
      </c>
      <c r="J149" s="7">
        <v>4.1989999999999998</v>
      </c>
      <c r="K149" s="7">
        <v>4.4530000000000003</v>
      </c>
      <c r="L149" s="7">
        <v>4.6630000000000003</v>
      </c>
      <c r="M149" s="7">
        <v>4.875</v>
      </c>
      <c r="N149" s="7">
        <v>2009</v>
      </c>
      <c r="P149" s="102">
        <f t="shared" si="13"/>
        <v>6.2702290155945518E-5</v>
      </c>
      <c r="R149" s="95" t="s">
        <v>67</v>
      </c>
      <c r="S149" s="96">
        <v>5.6929999999999996</v>
      </c>
      <c r="T149" s="97">
        <f t="shared" si="14"/>
        <v>1.9785298407688358E-3</v>
      </c>
    </row>
    <row r="150" spans="1:20" ht="12" customHeight="1" x14ac:dyDescent="0.25">
      <c r="A150" s="7" t="s">
        <v>77</v>
      </c>
      <c r="B150" s="7" t="s">
        <v>134</v>
      </c>
      <c r="C150" s="7" t="s">
        <v>135</v>
      </c>
      <c r="D150" s="7" t="s">
        <v>136</v>
      </c>
      <c r="E150" s="7" t="s">
        <v>137</v>
      </c>
      <c r="F150" s="7">
        <v>3.54</v>
      </c>
      <c r="G150" s="7">
        <v>3.0289999999999999</v>
      </c>
      <c r="H150" s="101">
        <v>3.4860000000000002</v>
      </c>
      <c r="I150" s="7">
        <v>3.7959999999999998</v>
      </c>
      <c r="J150" s="7">
        <v>4.0339999999999998</v>
      </c>
      <c r="K150" s="7">
        <v>4.4000000000000004</v>
      </c>
      <c r="L150" s="7">
        <v>4.6859999999999999</v>
      </c>
      <c r="M150" s="7">
        <v>4.9850000000000003</v>
      </c>
      <c r="N150" s="7">
        <v>2008</v>
      </c>
      <c r="P150" s="102">
        <f t="shared" si="13"/>
        <v>5.6277081226474274E-5</v>
      </c>
      <c r="R150" s="95" t="s">
        <v>68</v>
      </c>
      <c r="S150" s="96">
        <v>5.6029999999999998</v>
      </c>
      <c r="T150" s="97">
        <f t="shared" si="14"/>
        <v>1.9472514838973804E-3</v>
      </c>
    </row>
    <row r="151" spans="1:20" ht="12" customHeight="1" x14ac:dyDescent="0.25">
      <c r="A151" s="7" t="s">
        <v>78</v>
      </c>
      <c r="B151" s="7" t="s">
        <v>134</v>
      </c>
      <c r="C151" s="7" t="s">
        <v>135</v>
      </c>
      <c r="D151" s="7" t="s">
        <v>136</v>
      </c>
      <c r="E151" s="7" t="s">
        <v>137</v>
      </c>
      <c r="F151" s="7">
        <v>3.0579999999999998</v>
      </c>
      <c r="G151" s="7">
        <v>2.9550000000000001</v>
      </c>
      <c r="H151" s="101">
        <v>3.2970000000000002</v>
      </c>
      <c r="I151" s="7">
        <v>3.5750000000000002</v>
      </c>
      <c r="J151" s="7">
        <v>3.956</v>
      </c>
      <c r="K151" s="7">
        <v>4.4409999999999998</v>
      </c>
      <c r="L151" s="7">
        <v>4.9210000000000003</v>
      </c>
      <c r="M151" s="7">
        <v>5.4429999999999996</v>
      </c>
      <c r="N151" s="7">
        <v>2007</v>
      </c>
      <c r="P151" s="102">
        <f t="shared" si="13"/>
        <v>5.3225914172026875E-5</v>
      </c>
      <c r="R151" s="95" t="s">
        <v>69</v>
      </c>
      <c r="S151" s="96">
        <v>5.5780000000000003</v>
      </c>
      <c r="T151" s="97">
        <f t="shared" si="14"/>
        <v>1.9385630514330875E-3</v>
      </c>
    </row>
    <row r="152" spans="1:20" ht="12" customHeight="1" x14ac:dyDescent="0.25">
      <c r="A152" s="7" t="s">
        <v>79</v>
      </c>
      <c r="B152" s="7" t="s">
        <v>134</v>
      </c>
      <c r="C152" s="7" t="s">
        <v>135</v>
      </c>
      <c r="D152" s="7" t="s">
        <v>136</v>
      </c>
      <c r="E152" s="7" t="s">
        <v>137</v>
      </c>
      <c r="F152" s="7">
        <v>2.84</v>
      </c>
      <c r="G152" s="7">
        <v>3</v>
      </c>
      <c r="H152" s="101">
        <v>3.165</v>
      </c>
      <c r="I152" s="7">
        <v>3.238</v>
      </c>
      <c r="J152" s="7">
        <v>3.33</v>
      </c>
      <c r="K152" s="7">
        <v>3.3650000000000002</v>
      </c>
      <c r="L152" s="7">
        <v>3.4409999999999998</v>
      </c>
      <c r="M152" s="7">
        <v>3.4910000000000001</v>
      </c>
      <c r="N152" s="7">
        <v>2009</v>
      </c>
      <c r="P152" s="102">
        <f t="shared" si="13"/>
        <v>5.1094940356222336E-5</v>
      </c>
      <c r="R152" s="95" t="s">
        <v>70</v>
      </c>
      <c r="S152" s="96">
        <v>5.5739999999999998</v>
      </c>
      <c r="T152" s="97">
        <f t="shared" si="14"/>
        <v>1.9371729022388004E-3</v>
      </c>
    </row>
    <row r="153" spans="1:20" ht="12" customHeight="1" x14ac:dyDescent="0.25">
      <c r="A153" s="7" t="s">
        <v>80</v>
      </c>
      <c r="B153" s="7" t="s">
        <v>134</v>
      </c>
      <c r="C153" s="7" t="s">
        <v>135</v>
      </c>
      <c r="D153" s="7" t="s">
        <v>136</v>
      </c>
      <c r="E153" s="7" t="s">
        <v>137</v>
      </c>
      <c r="F153" s="7">
        <v>3.5720000000000001</v>
      </c>
      <c r="G153" s="7">
        <v>2.948</v>
      </c>
      <c r="H153" s="101">
        <v>3.1539999999999999</v>
      </c>
      <c r="I153" s="7">
        <v>3.306</v>
      </c>
      <c r="J153" s="7">
        <v>3.476</v>
      </c>
      <c r="K153" s="7">
        <v>3.63</v>
      </c>
      <c r="L153" s="7">
        <v>3.7909999999999999</v>
      </c>
      <c r="M153" s="7">
        <v>3.96</v>
      </c>
      <c r="N153" s="7">
        <v>2007</v>
      </c>
      <c r="P153" s="102">
        <f t="shared" si="13"/>
        <v>5.0917359204905289E-5</v>
      </c>
      <c r="R153" s="95" t="s">
        <v>71</v>
      </c>
      <c r="S153" s="96">
        <v>5.3570000000000002</v>
      </c>
      <c r="T153" s="97">
        <f t="shared" si="14"/>
        <v>1.8617573084487361E-3</v>
      </c>
    </row>
    <row r="154" spans="1:20" ht="12" customHeight="1" x14ac:dyDescent="0.25">
      <c r="A154" s="7" t="s">
        <v>81</v>
      </c>
      <c r="B154" s="7" t="s">
        <v>134</v>
      </c>
      <c r="C154" s="7" t="s">
        <v>135</v>
      </c>
      <c r="D154" s="7" t="s">
        <v>136</v>
      </c>
      <c r="E154" s="7" t="s">
        <v>137</v>
      </c>
      <c r="F154" s="7">
        <v>3.1749999999999998</v>
      </c>
      <c r="G154" s="7">
        <v>3.1509999999999998</v>
      </c>
      <c r="H154" s="101">
        <v>3.0739999999999998</v>
      </c>
      <c r="I154" s="7">
        <v>3.141</v>
      </c>
      <c r="J154" s="7">
        <v>3.2770000000000001</v>
      </c>
      <c r="K154" s="7">
        <v>3.4279999999999999</v>
      </c>
      <c r="L154" s="7">
        <v>3.61</v>
      </c>
      <c r="M154" s="7">
        <v>3.8180000000000001</v>
      </c>
      <c r="N154" s="7">
        <v>2009</v>
      </c>
      <c r="P154" s="102">
        <f t="shared" si="13"/>
        <v>4.9625859922599511E-5</v>
      </c>
      <c r="R154" s="95" t="s">
        <v>72</v>
      </c>
      <c r="S154" s="96">
        <v>5.0350000000000001</v>
      </c>
      <c r="T154" s="97">
        <f t="shared" si="14"/>
        <v>1.7498502983086402E-3</v>
      </c>
    </row>
    <row r="155" spans="1:20" ht="12" customHeight="1" x14ac:dyDescent="0.25">
      <c r="A155" s="7" t="s">
        <v>82</v>
      </c>
      <c r="B155" s="7" t="s">
        <v>134</v>
      </c>
      <c r="C155" s="7" t="s">
        <v>135</v>
      </c>
      <c r="D155" s="7" t="s">
        <v>136</v>
      </c>
      <c r="E155" s="7" t="s">
        <v>137</v>
      </c>
      <c r="F155" s="7">
        <v>1.38</v>
      </c>
      <c r="G155" s="7">
        <v>1.873</v>
      </c>
      <c r="H155" s="101">
        <v>2.254</v>
      </c>
      <c r="I155" s="7">
        <v>2.6539999999999999</v>
      </c>
      <c r="J155" s="7">
        <v>3.0550000000000002</v>
      </c>
      <c r="K155" s="7">
        <v>3.53</v>
      </c>
      <c r="L155" s="7">
        <v>4.09</v>
      </c>
      <c r="M155" s="7">
        <v>4.7699999999999996</v>
      </c>
      <c r="N155" s="7">
        <v>2006</v>
      </c>
      <c r="P155" s="102">
        <f t="shared" si="13"/>
        <v>3.6387992278965289E-5</v>
      </c>
      <c r="R155" s="95" t="s">
        <v>73</v>
      </c>
      <c r="S155" s="96">
        <v>4.444</v>
      </c>
      <c r="T155" s="97">
        <f t="shared" si="14"/>
        <v>1.5444557548527501E-3</v>
      </c>
    </row>
    <row r="156" spans="1:20" ht="12" customHeight="1" x14ac:dyDescent="0.25">
      <c r="A156" s="7" t="s">
        <v>83</v>
      </c>
      <c r="B156" s="7" t="s">
        <v>134</v>
      </c>
      <c r="C156" s="7" t="s">
        <v>135</v>
      </c>
      <c r="D156" s="7" t="s">
        <v>136</v>
      </c>
      <c r="E156" s="7" t="s">
        <v>137</v>
      </c>
      <c r="F156" s="7">
        <v>1.9159999999999999</v>
      </c>
      <c r="G156" s="7">
        <v>2.056</v>
      </c>
      <c r="H156" s="101">
        <v>2.1970000000000001</v>
      </c>
      <c r="I156" s="7">
        <v>2.3069999999999999</v>
      </c>
      <c r="J156" s="7">
        <v>2.476</v>
      </c>
      <c r="K156" s="7">
        <v>2.6</v>
      </c>
      <c r="L156" s="7">
        <v>2.714</v>
      </c>
      <c r="M156" s="7">
        <v>2.8620000000000001</v>
      </c>
      <c r="N156" s="7">
        <v>2009</v>
      </c>
      <c r="P156" s="102">
        <f t="shared" si="13"/>
        <v>3.5467799040322424E-5</v>
      </c>
      <c r="R156" s="95" t="s">
        <v>74</v>
      </c>
      <c r="S156" s="96">
        <v>4.3440000000000003</v>
      </c>
      <c r="T156" s="97">
        <f t="shared" si="14"/>
        <v>1.5097020249955776E-3</v>
      </c>
    </row>
    <row r="157" spans="1:20" ht="12" customHeight="1" x14ac:dyDescent="0.25">
      <c r="A157" s="7" t="s">
        <v>84</v>
      </c>
      <c r="B157" s="7" t="s">
        <v>134</v>
      </c>
      <c r="C157" s="7" t="s">
        <v>135</v>
      </c>
      <c r="D157" s="7" t="s">
        <v>136</v>
      </c>
      <c r="E157" s="7" t="s">
        <v>137</v>
      </c>
      <c r="F157" s="7">
        <v>1.9930000000000001</v>
      </c>
      <c r="G157" s="7">
        <v>1.986</v>
      </c>
      <c r="H157" s="101">
        <v>2.113</v>
      </c>
      <c r="I157" s="7">
        <v>2.2269999999999999</v>
      </c>
      <c r="J157" s="7">
        <v>2.38</v>
      </c>
      <c r="K157" s="7">
        <v>2.5539999999999998</v>
      </c>
      <c r="L157" s="7">
        <v>2.7410000000000001</v>
      </c>
      <c r="M157" s="7">
        <v>2.8919999999999999</v>
      </c>
      <c r="N157" s="7">
        <v>2006</v>
      </c>
      <c r="P157" s="102">
        <f t="shared" si="13"/>
        <v>3.4111724793901355E-5</v>
      </c>
      <c r="R157" s="95" t="s">
        <v>75</v>
      </c>
      <c r="S157" s="96">
        <v>3.9630000000000001</v>
      </c>
      <c r="T157" s="97">
        <f t="shared" si="14"/>
        <v>1.3772903142397499E-3</v>
      </c>
    </row>
    <row r="158" spans="1:20" ht="12" customHeight="1" x14ac:dyDescent="0.25">
      <c r="A158" s="7" t="s">
        <v>85</v>
      </c>
      <c r="B158" s="7" t="s">
        <v>134</v>
      </c>
      <c r="C158" s="7" t="s">
        <v>135</v>
      </c>
      <c r="D158" s="7" t="s">
        <v>136</v>
      </c>
      <c r="E158" s="7" t="s">
        <v>137</v>
      </c>
      <c r="F158" s="7">
        <v>1.952</v>
      </c>
      <c r="G158" s="7">
        <v>1.8560000000000001</v>
      </c>
      <c r="H158" s="101">
        <v>1.901</v>
      </c>
      <c r="I158" s="7">
        <v>2.0840000000000001</v>
      </c>
      <c r="J158" s="7">
        <v>2.302</v>
      </c>
      <c r="K158" s="7">
        <v>2.4980000000000002</v>
      </c>
      <c r="L158" s="7">
        <v>2.7170000000000001</v>
      </c>
      <c r="M158" s="7">
        <v>2.9369999999999998</v>
      </c>
      <c r="N158" s="7">
        <v>2009</v>
      </c>
      <c r="P158" s="102">
        <f t="shared" si="13"/>
        <v>3.0689251695791051E-5</v>
      </c>
      <c r="R158" s="95" t="s">
        <v>76</v>
      </c>
      <c r="S158" s="96">
        <v>3.8839999999999999</v>
      </c>
      <c r="T158" s="97">
        <f t="shared" si="14"/>
        <v>1.3498348676525835E-3</v>
      </c>
    </row>
    <row r="159" spans="1:20" ht="12" customHeight="1" x14ac:dyDescent="0.25">
      <c r="A159" s="7" t="s">
        <v>86</v>
      </c>
      <c r="B159" s="7" t="s">
        <v>134</v>
      </c>
      <c r="C159" s="7" t="s">
        <v>135</v>
      </c>
      <c r="D159" s="7" t="s">
        <v>136</v>
      </c>
      <c r="E159" s="7" t="s">
        <v>137</v>
      </c>
      <c r="F159" s="7">
        <v>1.5960000000000001</v>
      </c>
      <c r="G159" s="7">
        <v>1.623</v>
      </c>
      <c r="H159" s="101">
        <v>1.7989999999999999</v>
      </c>
      <c r="I159" s="7">
        <v>1.875</v>
      </c>
      <c r="J159" s="7">
        <v>1.992</v>
      </c>
      <c r="K159" s="7">
        <v>1.9550000000000001</v>
      </c>
      <c r="L159" s="7">
        <v>2.0049999999999999</v>
      </c>
      <c r="M159" s="7">
        <v>2.3919999999999999</v>
      </c>
      <c r="N159" s="7">
        <v>2008</v>
      </c>
      <c r="P159" s="102">
        <f t="shared" si="13"/>
        <v>2.9042590110851179E-5</v>
      </c>
      <c r="R159" s="95" t="s">
        <v>77</v>
      </c>
      <c r="S159" s="96">
        <v>3.4860000000000002</v>
      </c>
      <c r="T159" s="97">
        <f t="shared" si="14"/>
        <v>1.2115150228210368E-3</v>
      </c>
    </row>
    <row r="160" spans="1:20" ht="12" customHeight="1" x14ac:dyDescent="0.25">
      <c r="A160" s="7" t="s">
        <v>87</v>
      </c>
      <c r="B160" s="7" t="s">
        <v>134</v>
      </c>
      <c r="C160" s="7" t="s">
        <v>135</v>
      </c>
      <c r="D160" s="7" t="s">
        <v>136</v>
      </c>
      <c r="E160" s="7" t="s">
        <v>137</v>
      </c>
      <c r="F160" s="7">
        <v>1.544</v>
      </c>
      <c r="G160" s="7">
        <v>1.5760000000000001</v>
      </c>
      <c r="H160" s="101">
        <v>1.573</v>
      </c>
      <c r="I160" s="7">
        <v>1.66</v>
      </c>
      <c r="J160" s="7">
        <v>1.8149999999999999</v>
      </c>
      <c r="K160" s="7">
        <v>1.9950000000000001</v>
      </c>
      <c r="L160" s="7">
        <v>2.198</v>
      </c>
      <c r="M160" s="7">
        <v>2.4169999999999998</v>
      </c>
      <c r="N160" s="7">
        <v>2008</v>
      </c>
      <c r="P160" s="102">
        <f t="shared" si="13"/>
        <v>2.5394104638337357E-5</v>
      </c>
      <c r="R160" s="95" t="s">
        <v>78</v>
      </c>
      <c r="S160" s="96">
        <v>3.2970000000000002</v>
      </c>
      <c r="T160" s="97">
        <f t="shared" si="14"/>
        <v>1.1458304733909805E-3</v>
      </c>
    </row>
    <row r="161" spans="1:20" ht="12" customHeight="1" x14ac:dyDescent="0.25">
      <c r="A161" s="7" t="s">
        <v>88</v>
      </c>
      <c r="B161" s="7" t="s">
        <v>134</v>
      </c>
      <c r="C161" s="7" t="s">
        <v>135</v>
      </c>
      <c r="D161" s="7" t="s">
        <v>136</v>
      </c>
      <c r="E161" s="7" t="s">
        <v>137</v>
      </c>
      <c r="F161" s="7">
        <v>1.165</v>
      </c>
      <c r="G161" s="7">
        <v>1.33</v>
      </c>
      <c r="H161" s="101">
        <v>1.4690000000000001</v>
      </c>
      <c r="I161" s="7">
        <v>1.587</v>
      </c>
      <c r="J161" s="7">
        <v>1.6879999999999999</v>
      </c>
      <c r="K161" s="7">
        <v>1.8089999999999999</v>
      </c>
      <c r="L161" s="7">
        <v>1.9279999999999999</v>
      </c>
      <c r="M161" s="7">
        <v>2.0539999999999998</v>
      </c>
      <c r="N161" s="7">
        <v>2009</v>
      </c>
      <c r="P161" s="102">
        <f t="shared" si="13"/>
        <v>2.3715155571339847E-5</v>
      </c>
      <c r="R161" s="95" t="s">
        <v>79</v>
      </c>
      <c r="S161" s="96">
        <v>3.165</v>
      </c>
      <c r="T161" s="97">
        <f t="shared" si="14"/>
        <v>1.0999555499795126E-3</v>
      </c>
    </row>
    <row r="162" spans="1:20" ht="12" customHeight="1" x14ac:dyDescent="0.25">
      <c r="A162" s="7" t="s">
        <v>89</v>
      </c>
      <c r="B162" s="7" t="s">
        <v>134</v>
      </c>
      <c r="C162" s="7" t="s">
        <v>135</v>
      </c>
      <c r="D162" s="7" t="s">
        <v>136</v>
      </c>
      <c r="E162" s="7" t="s">
        <v>137</v>
      </c>
      <c r="F162" s="7">
        <v>1.26</v>
      </c>
      <c r="G162" s="7">
        <v>1.3069999999999999</v>
      </c>
      <c r="H162" s="101">
        <v>1.4330000000000001</v>
      </c>
      <c r="I162" s="7">
        <v>1.5660000000000001</v>
      </c>
      <c r="J162" s="7">
        <v>1.7070000000000001</v>
      </c>
      <c r="K162" s="7">
        <v>1.8420000000000001</v>
      </c>
      <c r="L162" s="7">
        <v>1.9830000000000001</v>
      </c>
      <c r="M162" s="7">
        <v>2.1339999999999999</v>
      </c>
      <c r="N162" s="7">
        <v>2009</v>
      </c>
      <c r="P162" s="102">
        <f t="shared" si="13"/>
        <v>2.3133980894302249E-5</v>
      </c>
      <c r="R162" s="95" t="s">
        <v>80</v>
      </c>
      <c r="S162" s="96">
        <v>3.1539999999999999</v>
      </c>
      <c r="T162" s="97">
        <f t="shared" si="14"/>
        <v>1.0961326396952235E-3</v>
      </c>
    </row>
    <row r="163" spans="1:20" ht="12" customHeight="1" x14ac:dyDescent="0.25">
      <c r="A163" s="7" t="s">
        <v>90</v>
      </c>
      <c r="B163" s="7" t="s">
        <v>134</v>
      </c>
      <c r="C163" s="7" t="s">
        <v>135</v>
      </c>
      <c r="D163" s="7" t="s">
        <v>136</v>
      </c>
      <c r="E163" s="7" t="s">
        <v>137</v>
      </c>
      <c r="F163" s="7">
        <v>1.359</v>
      </c>
      <c r="G163" s="7">
        <v>1.3520000000000001</v>
      </c>
      <c r="H163" s="101">
        <v>1.431</v>
      </c>
      <c r="I163" s="7">
        <v>1.5</v>
      </c>
      <c r="J163" s="7">
        <v>1.5760000000000001</v>
      </c>
      <c r="K163" s="7">
        <v>1.6559999999999999</v>
      </c>
      <c r="L163" s="7">
        <v>1.74</v>
      </c>
      <c r="M163" s="7">
        <v>1.8280000000000001</v>
      </c>
      <c r="N163" s="7">
        <v>2009</v>
      </c>
      <c r="P163" s="102">
        <f t="shared" si="13"/>
        <v>2.3101693412244603E-5</v>
      </c>
      <c r="R163" s="95" t="s">
        <v>81</v>
      </c>
      <c r="S163" s="96">
        <v>3.0739999999999998</v>
      </c>
      <c r="T163" s="97">
        <f t="shared" si="14"/>
        <v>1.0683296558094855E-3</v>
      </c>
    </row>
    <row r="164" spans="1:20" ht="12" customHeight="1" x14ac:dyDescent="0.25">
      <c r="A164" s="7" t="s">
        <v>91</v>
      </c>
      <c r="B164" s="7" t="s">
        <v>134</v>
      </c>
      <c r="C164" s="7" t="s">
        <v>135</v>
      </c>
      <c r="D164" s="7" t="s">
        <v>136</v>
      </c>
      <c r="E164" s="7" t="s">
        <v>137</v>
      </c>
      <c r="F164" s="7">
        <v>1.2290000000000001</v>
      </c>
      <c r="G164" s="7">
        <v>1.2689999999999999</v>
      </c>
      <c r="H164" s="101">
        <v>1.397</v>
      </c>
      <c r="I164" s="7">
        <v>1.5</v>
      </c>
      <c r="J164" s="7">
        <v>1.615</v>
      </c>
      <c r="K164" s="7">
        <v>1.7470000000000001</v>
      </c>
      <c r="L164" s="7">
        <v>1.9239999999999999</v>
      </c>
      <c r="M164" s="7">
        <v>2.0539999999999998</v>
      </c>
      <c r="N164" s="7">
        <v>2007</v>
      </c>
      <c r="P164" s="102">
        <f t="shared" si="13"/>
        <v>2.2552806217264647E-5</v>
      </c>
      <c r="R164" s="95" t="s">
        <v>82</v>
      </c>
      <c r="S164" s="96">
        <v>2.254</v>
      </c>
      <c r="T164" s="97">
        <f t="shared" si="14"/>
        <v>7.8334907098067026E-4</v>
      </c>
    </row>
    <row r="165" spans="1:20" ht="12" customHeight="1" x14ac:dyDescent="0.25">
      <c r="A165" s="7" t="s">
        <v>92</v>
      </c>
      <c r="B165" s="7" t="s">
        <v>134</v>
      </c>
      <c r="C165" s="7" t="s">
        <v>135</v>
      </c>
      <c r="D165" s="7" t="s">
        <v>136</v>
      </c>
      <c r="E165" s="7" t="s">
        <v>137</v>
      </c>
      <c r="F165" s="7">
        <v>0.98299999999999998</v>
      </c>
      <c r="G165" s="7">
        <v>1.0489999999999999</v>
      </c>
      <c r="H165" s="101">
        <v>1.139</v>
      </c>
      <c r="I165" s="7">
        <v>1.248</v>
      </c>
      <c r="J165" s="7">
        <v>1.371</v>
      </c>
      <c r="K165" s="7">
        <v>1.5</v>
      </c>
      <c r="L165" s="7">
        <v>1.641</v>
      </c>
      <c r="M165" s="7">
        <v>1.7949999999999999</v>
      </c>
      <c r="N165" s="7">
        <v>1999</v>
      </c>
      <c r="P165" s="102">
        <f t="shared" si="13"/>
        <v>1.8387721031828514E-5</v>
      </c>
      <c r="R165" s="95" t="s">
        <v>83</v>
      </c>
      <c r="S165" s="96">
        <v>2.1970000000000001</v>
      </c>
      <c r="T165" s="97">
        <f t="shared" si="14"/>
        <v>7.6353944496208197E-4</v>
      </c>
    </row>
    <row r="166" spans="1:20" ht="12" customHeight="1" x14ac:dyDescent="0.25">
      <c r="A166" s="7" t="s">
        <v>93</v>
      </c>
      <c r="B166" s="7" t="s">
        <v>134</v>
      </c>
      <c r="C166" s="7" t="s">
        <v>135</v>
      </c>
      <c r="D166" s="7" t="s">
        <v>136</v>
      </c>
      <c r="E166" s="7" t="s">
        <v>137</v>
      </c>
      <c r="F166" s="7">
        <v>1.2030000000000001</v>
      </c>
      <c r="G166" s="7">
        <v>1.1180000000000001</v>
      </c>
      <c r="H166" s="101">
        <v>1.099</v>
      </c>
      <c r="I166" s="7">
        <v>1.159</v>
      </c>
      <c r="J166" s="7">
        <v>1.214</v>
      </c>
      <c r="K166" s="7">
        <v>1.286</v>
      </c>
      <c r="L166" s="7">
        <v>1.3680000000000001</v>
      </c>
      <c r="M166" s="7">
        <v>1.456</v>
      </c>
      <c r="N166" s="7">
        <v>2009</v>
      </c>
      <c r="P166" s="102">
        <f t="shared" si="13"/>
        <v>1.7741971390675622E-5</v>
      </c>
      <c r="R166" s="95" t="s">
        <v>84</v>
      </c>
      <c r="S166" s="96">
        <v>2.113</v>
      </c>
      <c r="T166" s="97">
        <f t="shared" si="14"/>
        <v>7.3434631188205694E-4</v>
      </c>
    </row>
    <row r="167" spans="1:20" ht="12" customHeight="1" x14ac:dyDescent="0.25">
      <c r="A167" s="7" t="s">
        <v>94</v>
      </c>
      <c r="B167" s="7" t="s">
        <v>134</v>
      </c>
      <c r="C167" s="7" t="s">
        <v>135</v>
      </c>
      <c r="D167" s="7" t="s">
        <v>136</v>
      </c>
      <c r="E167" s="7" t="s">
        <v>137</v>
      </c>
      <c r="F167" s="7">
        <v>1.0329999999999999</v>
      </c>
      <c r="G167" s="7">
        <v>0.96899999999999997</v>
      </c>
      <c r="H167" s="101">
        <v>1.04</v>
      </c>
      <c r="I167" s="7">
        <v>1.1120000000000001</v>
      </c>
      <c r="J167" s="7">
        <v>1.1839999999999999</v>
      </c>
      <c r="K167" s="7">
        <v>1.2629999999999999</v>
      </c>
      <c r="L167" s="7">
        <v>1.35</v>
      </c>
      <c r="M167" s="7">
        <v>1.4810000000000001</v>
      </c>
      <c r="N167" s="7">
        <v>2009</v>
      </c>
      <c r="P167" s="102">
        <f t="shared" si="13"/>
        <v>1.6789490669975114E-5</v>
      </c>
      <c r="R167" s="95" t="s">
        <v>85</v>
      </c>
      <c r="S167" s="96">
        <v>1.901</v>
      </c>
      <c r="T167" s="97">
        <f t="shared" si="14"/>
        <v>6.6066840458485108E-4</v>
      </c>
    </row>
    <row r="168" spans="1:20" ht="12" customHeight="1" x14ac:dyDescent="0.25">
      <c r="A168" s="7" t="s">
        <v>95</v>
      </c>
      <c r="B168" s="7" t="s">
        <v>134</v>
      </c>
      <c r="C168" s="7" t="s">
        <v>135</v>
      </c>
      <c r="D168" s="7" t="s">
        <v>136</v>
      </c>
      <c r="E168" s="7" t="s">
        <v>137</v>
      </c>
      <c r="F168" s="7">
        <v>0.996</v>
      </c>
      <c r="G168" s="7">
        <v>0.97299999999999998</v>
      </c>
      <c r="H168" s="101">
        <v>1</v>
      </c>
      <c r="I168" s="7">
        <v>1.0489999999999999</v>
      </c>
      <c r="J168" s="7">
        <v>1.109</v>
      </c>
      <c r="K168" s="7">
        <v>1.175</v>
      </c>
      <c r="L168" s="7">
        <v>1.246</v>
      </c>
      <c r="M168" s="7">
        <v>1.321</v>
      </c>
      <c r="N168" s="7">
        <v>2008</v>
      </c>
      <c r="P168" s="102">
        <f t="shared" si="13"/>
        <v>1.6143741028822222E-5</v>
      </c>
      <c r="R168" s="95" t="s">
        <v>86</v>
      </c>
      <c r="S168" s="96">
        <v>1.7989999999999999</v>
      </c>
      <c r="T168" s="97">
        <f t="shared" si="14"/>
        <v>6.2521960013053499E-4</v>
      </c>
    </row>
    <row r="169" spans="1:20" ht="12" customHeight="1" x14ac:dyDescent="0.25">
      <c r="A169" s="7" t="s">
        <v>96</v>
      </c>
      <c r="B169" s="7" t="s">
        <v>134</v>
      </c>
      <c r="C169" s="7" t="s">
        <v>135</v>
      </c>
      <c r="D169" s="7" t="s">
        <v>136</v>
      </c>
      <c r="E169" s="7" t="s">
        <v>137</v>
      </c>
      <c r="F169" s="7">
        <v>0.85099999999999998</v>
      </c>
      <c r="G169" s="7">
        <v>0.879</v>
      </c>
      <c r="H169" s="101">
        <v>0.97699999999999998</v>
      </c>
      <c r="I169" s="7">
        <v>1.0609999999999999</v>
      </c>
      <c r="J169" s="7">
        <v>1.266</v>
      </c>
      <c r="K169" s="7">
        <v>1.409</v>
      </c>
      <c r="L169" s="7">
        <v>1.548</v>
      </c>
      <c r="M169" s="7">
        <v>1.7050000000000001</v>
      </c>
      <c r="N169" s="7">
        <v>2009</v>
      </c>
      <c r="P169" s="102">
        <f t="shared" si="13"/>
        <v>1.5772434985159313E-5</v>
      </c>
      <c r="R169" s="95" t="s">
        <v>87</v>
      </c>
      <c r="S169" s="96">
        <v>1.573</v>
      </c>
      <c r="T169" s="97">
        <f t="shared" si="14"/>
        <v>5.4667617065332487E-4</v>
      </c>
    </row>
    <row r="170" spans="1:20" ht="12" customHeight="1" x14ac:dyDescent="0.25">
      <c r="A170" s="7" t="s">
        <v>97</v>
      </c>
      <c r="B170" s="7" t="s">
        <v>134</v>
      </c>
      <c r="C170" s="7" t="s">
        <v>135</v>
      </c>
      <c r="D170" s="7" t="s">
        <v>136</v>
      </c>
      <c r="E170" s="7" t="s">
        <v>137</v>
      </c>
      <c r="F170" s="7">
        <v>0.91600000000000004</v>
      </c>
      <c r="G170" s="7">
        <v>0.79</v>
      </c>
      <c r="H170" s="101">
        <v>0.91900000000000004</v>
      </c>
      <c r="I170" s="7">
        <v>0.97499999999999998</v>
      </c>
      <c r="J170" s="7">
        <v>1.032</v>
      </c>
      <c r="K170" s="7">
        <v>1.0820000000000001</v>
      </c>
      <c r="L170" s="7">
        <v>1.145</v>
      </c>
      <c r="M170" s="7">
        <v>1.2190000000000001</v>
      </c>
      <c r="N170" s="7">
        <v>2009</v>
      </c>
      <c r="P170" s="102">
        <f t="shared" si="13"/>
        <v>1.4836098005487625E-5</v>
      </c>
      <c r="R170" s="95" t="s">
        <v>88</v>
      </c>
      <c r="S170" s="96">
        <v>1.4690000000000001</v>
      </c>
      <c r="T170" s="97">
        <f t="shared" si="14"/>
        <v>5.1053229160186544E-4</v>
      </c>
    </row>
    <row r="171" spans="1:20" ht="12" customHeight="1" x14ac:dyDescent="0.25">
      <c r="A171" s="7" t="s">
        <v>98</v>
      </c>
      <c r="B171" s="7" t="s">
        <v>134</v>
      </c>
      <c r="C171" s="7" t="s">
        <v>135</v>
      </c>
      <c r="D171" s="7" t="s">
        <v>136</v>
      </c>
      <c r="E171" s="7" t="s">
        <v>137</v>
      </c>
      <c r="F171" s="7">
        <v>0.85099999999999998</v>
      </c>
      <c r="G171" s="7">
        <v>0.83899999999999997</v>
      </c>
      <c r="H171" s="101">
        <v>0.82499999999999996</v>
      </c>
      <c r="I171" s="7">
        <v>0.85099999999999998</v>
      </c>
      <c r="J171" s="7">
        <v>0.90200000000000002</v>
      </c>
      <c r="K171" s="7">
        <v>0.95899999999999996</v>
      </c>
      <c r="L171" s="7">
        <v>1.0189999999999999</v>
      </c>
      <c r="M171" s="7">
        <v>1.087</v>
      </c>
      <c r="N171" s="7">
        <v>2009</v>
      </c>
      <c r="P171" s="102">
        <f t="shared" si="13"/>
        <v>1.3318586348778333E-5</v>
      </c>
      <c r="R171" s="95" t="s">
        <v>89</v>
      </c>
      <c r="S171" s="96">
        <v>1.4330000000000001</v>
      </c>
      <c r="T171" s="97">
        <f t="shared" si="14"/>
        <v>4.9802094885328333E-4</v>
      </c>
    </row>
    <row r="172" spans="1:20" ht="12" customHeight="1" x14ac:dyDescent="0.25">
      <c r="A172" s="7" t="s">
        <v>99</v>
      </c>
      <c r="B172" s="7" t="s">
        <v>134</v>
      </c>
      <c r="C172" s="7" t="s">
        <v>135</v>
      </c>
      <c r="D172" s="7" t="s">
        <v>136</v>
      </c>
      <c r="E172" s="7" t="s">
        <v>137</v>
      </c>
      <c r="F172" s="7">
        <v>0.61899999999999999</v>
      </c>
      <c r="G172" s="7">
        <v>0.63700000000000001</v>
      </c>
      <c r="H172" s="101">
        <v>0.72099999999999997</v>
      </c>
      <c r="I172" s="7">
        <v>0.749</v>
      </c>
      <c r="J172" s="7">
        <v>0.79900000000000004</v>
      </c>
      <c r="K172" s="7">
        <v>0.85599999999999998</v>
      </c>
      <c r="L172" s="7">
        <v>0.91600000000000004</v>
      </c>
      <c r="M172" s="7">
        <v>0.98199999999999998</v>
      </c>
      <c r="N172" s="7">
        <v>2008</v>
      </c>
      <c r="P172" s="102">
        <f t="shared" si="13"/>
        <v>1.1639637281780823E-5</v>
      </c>
      <c r="R172" s="95" t="s">
        <v>90</v>
      </c>
      <c r="S172" s="96">
        <v>1.431</v>
      </c>
      <c r="T172" s="97">
        <f t="shared" si="14"/>
        <v>4.9732587425613988E-4</v>
      </c>
    </row>
    <row r="173" spans="1:20" ht="12" customHeight="1" x14ac:dyDescent="0.25">
      <c r="A173" s="7" t="s">
        <v>100</v>
      </c>
      <c r="B173" s="7" t="s">
        <v>134</v>
      </c>
      <c r="C173" s="7" t="s">
        <v>135</v>
      </c>
      <c r="D173" s="7" t="s">
        <v>136</v>
      </c>
      <c r="E173" s="7" t="s">
        <v>137</v>
      </c>
      <c r="F173" s="7">
        <v>0.64600000000000002</v>
      </c>
      <c r="G173" s="7">
        <v>0.65700000000000003</v>
      </c>
      <c r="H173" s="101">
        <v>0.67400000000000004</v>
      </c>
      <c r="I173" s="7">
        <v>0.70299999999999996</v>
      </c>
      <c r="J173" s="7">
        <v>0.77500000000000002</v>
      </c>
      <c r="K173" s="7">
        <v>0.86399999999999999</v>
      </c>
      <c r="L173" s="7">
        <v>0.95899999999999996</v>
      </c>
      <c r="M173" s="7">
        <v>1.099</v>
      </c>
      <c r="N173" s="7">
        <v>2006</v>
      </c>
      <c r="P173" s="102">
        <f t="shared" si="13"/>
        <v>1.088088145342618E-5</v>
      </c>
      <c r="R173" s="95" t="s">
        <v>91</v>
      </c>
      <c r="S173" s="96">
        <v>1.397</v>
      </c>
      <c r="T173" s="97">
        <f t="shared" si="14"/>
        <v>4.8550960610470117E-4</v>
      </c>
    </row>
    <row r="174" spans="1:20" ht="12" customHeight="1" x14ac:dyDescent="0.25">
      <c r="A174" s="7" t="s">
        <v>101</v>
      </c>
      <c r="B174" s="7" t="s">
        <v>134</v>
      </c>
      <c r="C174" s="7" t="s">
        <v>135</v>
      </c>
      <c r="D174" s="7" t="s">
        <v>136</v>
      </c>
      <c r="E174" s="7" t="s">
        <v>137</v>
      </c>
      <c r="F174" s="7">
        <v>0.67800000000000005</v>
      </c>
      <c r="G174" s="7">
        <v>0.61499999999999999</v>
      </c>
      <c r="H174" s="101">
        <v>0.64500000000000002</v>
      </c>
      <c r="I174" s="7">
        <v>0.67700000000000005</v>
      </c>
      <c r="J174" s="7">
        <v>0.71499999999999997</v>
      </c>
      <c r="K174" s="7">
        <v>0.75800000000000001</v>
      </c>
      <c r="L174" s="7">
        <v>0.80800000000000005</v>
      </c>
      <c r="M174" s="7">
        <v>0.86</v>
      </c>
      <c r="N174" s="7">
        <v>2008</v>
      </c>
      <c r="P174" s="102">
        <f t="shared" si="13"/>
        <v>1.0412712963590334E-5</v>
      </c>
      <c r="R174" s="95" t="s">
        <v>92</v>
      </c>
      <c r="S174" s="96">
        <v>1.139</v>
      </c>
      <c r="T174" s="97">
        <f t="shared" si="14"/>
        <v>3.9584498307319589E-4</v>
      </c>
    </row>
    <row r="175" spans="1:20" ht="12" customHeight="1" x14ac:dyDescent="0.25">
      <c r="A175" s="7" t="s">
        <v>102</v>
      </c>
      <c r="B175" s="7" t="s">
        <v>134</v>
      </c>
      <c r="C175" s="7" t="s">
        <v>135</v>
      </c>
      <c r="D175" s="7" t="s">
        <v>136</v>
      </c>
      <c r="E175" s="7" t="s">
        <v>137</v>
      </c>
      <c r="F175" s="7">
        <v>0.44400000000000001</v>
      </c>
      <c r="G175" s="7">
        <v>0.55600000000000005</v>
      </c>
      <c r="H175" s="101">
        <v>0.61599999999999999</v>
      </c>
      <c r="I175" s="7">
        <v>0.69</v>
      </c>
      <c r="J175" s="7">
        <v>0.77100000000000002</v>
      </c>
      <c r="K175" s="7">
        <v>0.85599999999999998</v>
      </c>
      <c r="L175" s="7">
        <v>0.94399999999999995</v>
      </c>
      <c r="M175" s="7">
        <v>1.04</v>
      </c>
      <c r="N175" s="7">
        <v>2009</v>
      </c>
      <c r="P175" s="102">
        <f t="shared" si="13"/>
        <v>9.9445444737544905E-6</v>
      </c>
      <c r="R175" s="95" t="s">
        <v>93</v>
      </c>
      <c r="S175" s="96">
        <v>1.099</v>
      </c>
      <c r="T175" s="97">
        <f t="shared" si="14"/>
        <v>3.8194349113032682E-4</v>
      </c>
    </row>
    <row r="176" spans="1:20" ht="12" customHeight="1" x14ac:dyDescent="0.25">
      <c r="A176" s="7" t="s">
        <v>240</v>
      </c>
      <c r="B176" s="7" t="s">
        <v>134</v>
      </c>
      <c r="C176" s="7" t="s">
        <v>135</v>
      </c>
      <c r="D176" s="7" t="s">
        <v>136</v>
      </c>
      <c r="E176" s="7" t="s">
        <v>137</v>
      </c>
      <c r="F176" s="7">
        <v>0.57399999999999995</v>
      </c>
      <c r="G176" s="7">
        <v>0.57099999999999995</v>
      </c>
      <c r="H176" s="101">
        <v>0.58299999999999996</v>
      </c>
      <c r="I176" s="7">
        <v>0.60599999999999998</v>
      </c>
      <c r="J176" s="7">
        <v>0.64</v>
      </c>
      <c r="K176" s="7">
        <v>0.67900000000000005</v>
      </c>
      <c r="L176" s="7">
        <v>0.72199999999999998</v>
      </c>
      <c r="M176" s="7">
        <v>0.76500000000000001</v>
      </c>
      <c r="N176" s="7">
        <v>2008</v>
      </c>
      <c r="P176" s="102">
        <f t="shared" si="13"/>
        <v>9.4118010198033555E-6</v>
      </c>
      <c r="R176" s="95" t="s">
        <v>94</v>
      </c>
      <c r="S176" s="96">
        <v>1.04</v>
      </c>
      <c r="T176" s="97">
        <f t="shared" si="14"/>
        <v>3.6143879051459498E-4</v>
      </c>
    </row>
    <row r="177" spans="1:20" ht="12" customHeight="1" x14ac:dyDescent="0.25">
      <c r="A177" s="7" t="s">
        <v>103</v>
      </c>
      <c r="B177" s="7" t="s">
        <v>134</v>
      </c>
      <c r="C177" s="7" t="s">
        <v>135</v>
      </c>
      <c r="D177" s="7" t="s">
        <v>136</v>
      </c>
      <c r="E177" s="7" t="s">
        <v>137</v>
      </c>
      <c r="F177" s="7">
        <v>0.56999999999999995</v>
      </c>
      <c r="G177" s="7">
        <v>0.55700000000000005</v>
      </c>
      <c r="H177" s="101">
        <v>0.56200000000000006</v>
      </c>
      <c r="I177" s="7">
        <v>0.57799999999999996</v>
      </c>
      <c r="J177" s="7">
        <v>0.60099999999999998</v>
      </c>
      <c r="K177" s="7">
        <v>0.628</v>
      </c>
      <c r="L177" s="7">
        <v>0.65700000000000003</v>
      </c>
      <c r="M177" s="7">
        <v>0.68600000000000005</v>
      </c>
      <c r="N177" s="7">
        <v>2008</v>
      </c>
      <c r="P177" s="102">
        <f t="shared" si="13"/>
        <v>9.07278245819809E-6</v>
      </c>
      <c r="R177" s="95" t="s">
        <v>95</v>
      </c>
      <c r="S177" s="96">
        <v>1</v>
      </c>
      <c r="T177" s="97">
        <f t="shared" si="14"/>
        <v>3.4753729857172597E-4</v>
      </c>
    </row>
    <row r="178" spans="1:20" ht="12" customHeight="1" x14ac:dyDescent="0.25">
      <c r="A178" s="7" t="s">
        <v>104</v>
      </c>
      <c r="B178" s="7" t="s">
        <v>134</v>
      </c>
      <c r="C178" s="7" t="s">
        <v>135</v>
      </c>
      <c r="D178" s="7" t="s">
        <v>136</v>
      </c>
      <c r="E178" s="7" t="s">
        <v>137</v>
      </c>
      <c r="F178" s="7">
        <v>0.53300000000000003</v>
      </c>
      <c r="G178" s="7">
        <v>0.53700000000000003</v>
      </c>
      <c r="H178" s="101">
        <v>0.55700000000000005</v>
      </c>
      <c r="I178" s="7">
        <v>0.58299999999999996</v>
      </c>
      <c r="J178" s="7">
        <v>0.61799999999999999</v>
      </c>
      <c r="K178" s="7">
        <v>0.65900000000000003</v>
      </c>
      <c r="L178" s="7">
        <v>0.70399999999999996</v>
      </c>
      <c r="M178" s="7">
        <v>0.753</v>
      </c>
      <c r="N178" s="7">
        <v>2009</v>
      </c>
      <c r="P178" s="102">
        <f t="shared" si="13"/>
        <v>8.9920637530539797E-6</v>
      </c>
      <c r="R178" s="95" t="s">
        <v>96</v>
      </c>
      <c r="S178" s="96">
        <v>0.97699999999999998</v>
      </c>
      <c r="T178" s="97">
        <f t="shared" si="14"/>
        <v>3.3954394070457623E-4</v>
      </c>
    </row>
    <row r="179" spans="1:20" ht="12" customHeight="1" x14ac:dyDescent="0.25">
      <c r="A179" s="7" t="s">
        <v>105</v>
      </c>
      <c r="B179" s="7" t="s">
        <v>134</v>
      </c>
      <c r="C179" s="7" t="s">
        <v>135</v>
      </c>
      <c r="D179" s="7" t="s">
        <v>136</v>
      </c>
      <c r="E179" s="7" t="s">
        <v>137</v>
      </c>
      <c r="F179" s="7">
        <v>0.50700000000000001</v>
      </c>
      <c r="G179" s="7">
        <v>0.55800000000000005</v>
      </c>
      <c r="H179" s="101">
        <v>0.55000000000000004</v>
      </c>
      <c r="I179" s="7">
        <v>0.60199999999999998</v>
      </c>
      <c r="J179" s="7">
        <v>0.63900000000000001</v>
      </c>
      <c r="K179" s="7">
        <v>0.68200000000000005</v>
      </c>
      <c r="L179" s="7">
        <v>0.73</v>
      </c>
      <c r="M179" s="7">
        <v>0.78200000000000003</v>
      </c>
      <c r="N179" s="7">
        <v>2009</v>
      </c>
      <c r="P179" s="102">
        <f t="shared" si="13"/>
        <v>8.8790575658522239E-6</v>
      </c>
      <c r="R179" s="95" t="s">
        <v>97</v>
      </c>
      <c r="S179" s="96">
        <v>0.91900000000000004</v>
      </c>
      <c r="T179" s="97">
        <f t="shared" si="14"/>
        <v>3.1938677738741617E-4</v>
      </c>
    </row>
    <row r="180" spans="1:20" ht="12" customHeight="1" x14ac:dyDescent="0.25">
      <c r="A180" s="7" t="s">
        <v>106</v>
      </c>
      <c r="B180" s="7" t="s">
        <v>134</v>
      </c>
      <c r="C180" s="7" t="s">
        <v>135</v>
      </c>
      <c r="D180" s="7" t="s">
        <v>136</v>
      </c>
      <c r="E180" s="7" t="s">
        <v>137</v>
      </c>
      <c r="F180" s="7">
        <v>0.36399999999999999</v>
      </c>
      <c r="G180" s="7">
        <v>0.36199999999999999</v>
      </c>
      <c r="H180" s="101">
        <v>0.375</v>
      </c>
      <c r="I180" s="7">
        <v>0.38600000000000001</v>
      </c>
      <c r="J180" s="7">
        <v>0.40300000000000002</v>
      </c>
      <c r="K180" s="7">
        <v>0.42199999999999999</v>
      </c>
      <c r="L180" s="7">
        <v>0.441</v>
      </c>
      <c r="M180" s="7">
        <v>0.46100000000000002</v>
      </c>
      <c r="N180" s="7">
        <v>2008</v>
      </c>
      <c r="P180" s="102">
        <f t="shared" si="13"/>
        <v>6.0539028858083337E-6</v>
      </c>
      <c r="R180" s="95" t="s">
        <v>98</v>
      </c>
      <c r="S180" s="96">
        <v>0.82499999999999996</v>
      </c>
      <c r="T180" s="97">
        <f t="shared" si="14"/>
        <v>2.8671827132167388E-4</v>
      </c>
    </row>
    <row r="181" spans="1:20" ht="12" customHeight="1" x14ac:dyDescent="0.25">
      <c r="A181" s="7" t="s">
        <v>107</v>
      </c>
      <c r="B181" s="7" t="s">
        <v>134</v>
      </c>
      <c r="C181" s="7" t="s">
        <v>135</v>
      </c>
      <c r="D181" s="7" t="s">
        <v>136</v>
      </c>
      <c r="E181" s="7" t="s">
        <v>137</v>
      </c>
      <c r="F181" s="7">
        <v>0.33600000000000002</v>
      </c>
      <c r="G181" s="7">
        <v>0.313</v>
      </c>
      <c r="H181" s="101">
        <v>0.30099999999999999</v>
      </c>
      <c r="I181" s="7">
        <v>0.309</v>
      </c>
      <c r="J181" s="7">
        <v>0.32100000000000001</v>
      </c>
      <c r="K181" s="7">
        <v>0.33800000000000002</v>
      </c>
      <c r="L181" s="7">
        <v>0.35599999999999998</v>
      </c>
      <c r="M181" s="7">
        <v>0.372</v>
      </c>
      <c r="N181" s="7">
        <v>2008</v>
      </c>
      <c r="P181" s="102">
        <f t="shared" si="13"/>
        <v>4.8592660496754895E-6</v>
      </c>
      <c r="R181" s="95" t="s">
        <v>99</v>
      </c>
      <c r="S181" s="96">
        <v>0.72099999999999997</v>
      </c>
      <c r="T181" s="97">
        <f t="shared" si="14"/>
        <v>2.505743922702144E-4</v>
      </c>
    </row>
    <row r="182" spans="1:20" ht="12" customHeight="1" x14ac:dyDescent="0.25">
      <c r="A182" s="7" t="s">
        <v>108</v>
      </c>
      <c r="B182" s="7" t="s">
        <v>134</v>
      </c>
      <c r="C182" s="7" t="s">
        <v>135</v>
      </c>
      <c r="D182" s="7" t="s">
        <v>136</v>
      </c>
      <c r="E182" s="7" t="s">
        <v>137</v>
      </c>
      <c r="F182" s="7">
        <v>0.17199999999999999</v>
      </c>
      <c r="G182" s="7">
        <v>0.189</v>
      </c>
      <c r="H182" s="101">
        <v>0.187</v>
      </c>
      <c r="I182" s="7">
        <v>0.19</v>
      </c>
      <c r="J182" s="7">
        <v>0.20100000000000001</v>
      </c>
      <c r="K182" s="7">
        <v>0.215</v>
      </c>
      <c r="L182" s="7">
        <v>0.23100000000000001</v>
      </c>
      <c r="M182" s="7">
        <v>0.30199999999999999</v>
      </c>
      <c r="N182" s="7">
        <v>2006</v>
      </c>
      <c r="P182" s="102">
        <f t="shared" si="13"/>
        <v>3.0188795723897559E-6</v>
      </c>
      <c r="R182" s="95" t="s">
        <v>100</v>
      </c>
      <c r="S182" s="96">
        <v>0.67400000000000004</v>
      </c>
      <c r="T182" s="97">
        <f t="shared" si="14"/>
        <v>2.3424013923734331E-4</v>
      </c>
    </row>
    <row r="183" spans="1:20" ht="12" customHeight="1" x14ac:dyDescent="0.25">
      <c r="A183" s="7" t="s">
        <v>109</v>
      </c>
      <c r="B183" s="7" t="s">
        <v>134</v>
      </c>
      <c r="C183" s="7" t="s">
        <v>135</v>
      </c>
      <c r="D183" s="7" t="s">
        <v>136</v>
      </c>
      <c r="E183" s="7" t="s">
        <v>137</v>
      </c>
      <c r="F183" s="7">
        <v>0.13500000000000001</v>
      </c>
      <c r="G183" s="7">
        <v>0.13</v>
      </c>
      <c r="H183" s="101">
        <v>0.152</v>
      </c>
      <c r="I183" s="7">
        <v>0.153</v>
      </c>
      <c r="J183" s="7">
        <v>0.157</v>
      </c>
      <c r="K183" s="7">
        <v>0.159</v>
      </c>
      <c r="L183" s="7">
        <v>0.161</v>
      </c>
      <c r="M183" s="7">
        <v>0.16400000000000001</v>
      </c>
      <c r="N183" s="7">
        <v>2008</v>
      </c>
      <c r="P183" s="102">
        <f t="shared" si="13"/>
        <v>2.453848636380978E-6</v>
      </c>
      <c r="R183" s="95" t="s">
        <v>101</v>
      </c>
      <c r="S183" s="96">
        <v>0.64500000000000002</v>
      </c>
      <c r="T183" s="97">
        <f t="shared" si="14"/>
        <v>2.2416155757876325E-4</v>
      </c>
    </row>
    <row r="184" spans="1:20" ht="12" customHeight="1" x14ac:dyDescent="0.25">
      <c r="A184" s="7" t="s">
        <v>110</v>
      </c>
      <c r="B184" s="7" t="s">
        <v>134</v>
      </c>
      <c r="C184" s="7" t="s">
        <v>135</v>
      </c>
      <c r="D184" s="7" t="s">
        <v>136</v>
      </c>
      <c r="E184" s="7" t="s">
        <v>137</v>
      </c>
      <c r="F184" s="7" t="s">
        <v>111</v>
      </c>
      <c r="G184" s="7" t="s">
        <v>111</v>
      </c>
      <c r="H184" s="101" t="s">
        <v>111</v>
      </c>
      <c r="I184" s="7" t="s">
        <v>111</v>
      </c>
      <c r="J184" s="7" t="s">
        <v>111</v>
      </c>
      <c r="K184" s="7" t="s">
        <v>111</v>
      </c>
      <c r="L184" s="7" t="s">
        <v>111</v>
      </c>
      <c r="M184" s="7" t="s">
        <v>111</v>
      </c>
      <c r="N184" s="7">
        <v>2009</v>
      </c>
      <c r="P184" s="102"/>
      <c r="R184" s="95" t="s">
        <v>102</v>
      </c>
      <c r="S184" s="96">
        <v>0.61599999999999999</v>
      </c>
      <c r="T184" s="97">
        <f t="shared" si="14"/>
        <v>2.140829759201832E-4</v>
      </c>
    </row>
    <row r="185" spans="1:20" ht="12" customHeight="1" x14ac:dyDescent="0.25">
      <c r="A185" s="121" t="s">
        <v>112</v>
      </c>
      <c r="H185" s="122">
        <f>SUM(H2:H184)</f>
        <v>61943.510999999955</v>
      </c>
      <c r="P185" s="123">
        <f>H185/$H$185</f>
        <v>1</v>
      </c>
      <c r="R185" s="95" t="s">
        <v>240</v>
      </c>
      <c r="S185" s="96">
        <v>0.58299999999999996</v>
      </c>
      <c r="T185" s="97">
        <f t="shared" si="14"/>
        <v>2.0261424506731621E-4</v>
      </c>
    </row>
    <row r="186" spans="1:20" ht="12" customHeight="1" x14ac:dyDescent="0.25">
      <c r="A186" s="7" t="s">
        <v>241</v>
      </c>
      <c r="R186" s="95" t="s">
        <v>103</v>
      </c>
      <c r="S186" s="96">
        <v>0.56200000000000006</v>
      </c>
      <c r="T186" s="97">
        <f t="shared" si="14"/>
        <v>1.9531596179731E-4</v>
      </c>
    </row>
    <row r="187" spans="1:20" ht="12" customHeight="1" x14ac:dyDescent="0.25">
      <c r="R187" s="95" t="s">
        <v>104</v>
      </c>
      <c r="S187" s="96">
        <v>0.55700000000000005</v>
      </c>
      <c r="T187" s="97">
        <f t="shared" si="14"/>
        <v>1.9357827530445138E-4</v>
      </c>
    </row>
    <row r="188" spans="1:20" ht="12" customHeight="1" x14ac:dyDescent="0.25">
      <c r="R188" s="95" t="s">
        <v>105</v>
      </c>
      <c r="S188" s="96">
        <v>0.55000000000000004</v>
      </c>
      <c r="T188" s="97">
        <f t="shared" si="14"/>
        <v>1.911455142144493E-4</v>
      </c>
    </row>
    <row r="189" spans="1:20" ht="12" customHeight="1" x14ac:dyDescent="0.25">
      <c r="R189" s="95" t="s">
        <v>106</v>
      </c>
      <c r="S189" s="96">
        <v>0.375</v>
      </c>
      <c r="T189" s="97">
        <f t="shared" si="14"/>
        <v>1.3032648696439724E-4</v>
      </c>
    </row>
    <row r="190" spans="1:20" ht="12" customHeight="1" x14ac:dyDescent="0.25">
      <c r="R190" s="95" t="s">
        <v>107</v>
      </c>
      <c r="S190" s="96">
        <v>0.30099999999999999</v>
      </c>
      <c r="T190" s="97">
        <f t="shared" si="14"/>
        <v>1.0460872687008951E-4</v>
      </c>
    </row>
    <row r="191" spans="1:20" ht="12" customHeight="1" x14ac:dyDescent="0.25">
      <c r="R191" s="95" t="s">
        <v>108</v>
      </c>
      <c r="S191" s="96">
        <v>0.187</v>
      </c>
      <c r="T191" s="97">
        <f t="shared" si="14"/>
        <v>6.4989474832912746E-5</v>
      </c>
    </row>
    <row r="192" spans="1:20" ht="12" customHeight="1" x14ac:dyDescent="0.25">
      <c r="R192" s="95" t="s">
        <v>109</v>
      </c>
      <c r="S192" s="96">
        <v>0.152</v>
      </c>
      <c r="T192" s="97">
        <f t="shared" si="14"/>
        <v>5.2825669382902342E-5</v>
      </c>
    </row>
    <row r="193" spans="18:20" ht="12" customHeight="1" x14ac:dyDescent="0.25">
      <c r="R193" s="95" t="s">
        <v>110</v>
      </c>
      <c r="S193" s="96" t="s">
        <v>111</v>
      </c>
      <c r="T193" s="97"/>
    </row>
    <row r="194" spans="18:20" ht="12" customHeight="1" x14ac:dyDescent="0.2">
      <c r="R194" s="108"/>
      <c r="S194" s="109">
        <f>SUM(S83:S193)</f>
        <v>2877.3890000000001</v>
      </c>
      <c r="T194" s="110">
        <f>S194/$S$194</f>
        <v>1</v>
      </c>
    </row>
    <row r="195" spans="18:20" ht="12" customHeight="1" x14ac:dyDescent="0.2"/>
    <row r="196" spans="18:20" ht="12" customHeight="1" x14ac:dyDescent="0.2"/>
    <row r="197" spans="18:20" ht="12" customHeight="1" x14ac:dyDescent="0.2"/>
    <row r="198" spans="18:20" ht="12" customHeight="1" x14ac:dyDescent="0.2"/>
    <row r="199" spans="18:20" ht="12" customHeight="1" x14ac:dyDescent="0.2"/>
    <row r="200" spans="18:20" ht="12" customHeight="1" x14ac:dyDescent="0.2"/>
    <row r="201" spans="18:20" ht="12" customHeight="1" x14ac:dyDescent="0.2"/>
    <row r="202" spans="18:20" ht="12" customHeight="1" x14ac:dyDescent="0.2"/>
    <row r="203" spans="18:20" ht="15.95" customHeight="1" x14ac:dyDescent="0.2"/>
    <row r="204" spans="18:20" ht="15.95" customHeight="1" x14ac:dyDescent="0.2"/>
    <row r="205" spans="18:20" ht="15.95" customHeight="1" x14ac:dyDescent="0.2"/>
    <row r="206" spans="18:20" ht="15.95" customHeight="1" x14ac:dyDescent="0.2"/>
    <row r="207" spans="18:20" ht="15.95" customHeight="1" x14ac:dyDescent="0.2"/>
    <row r="208" spans="18:20" ht="15.95" customHeight="1" x14ac:dyDescent="0.2"/>
    <row r="209" ht="15.95" customHeight="1" x14ac:dyDescent="0.2"/>
    <row r="210" ht="15.95" customHeight="1" x14ac:dyDescent="0.2"/>
    <row r="211" ht="15.95" customHeight="1" x14ac:dyDescent="0.2"/>
    <row r="212" ht="15.95" customHeight="1" x14ac:dyDescent="0.2"/>
  </sheetData>
  <mergeCells count="1">
    <mergeCell ref="AC1:AD1"/>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Views>
    <sheetView workbookViewId="0">
      <selection activeCell="A26" sqref="A26"/>
    </sheetView>
  </sheetViews>
  <sheetFormatPr baseColWidth="10" defaultRowHeight="15" x14ac:dyDescent="0.25"/>
  <cols>
    <col min="1" max="1" width="36.85546875" bestFit="1" customWidth="1"/>
    <col min="3" max="3" width="14.85546875" bestFit="1" customWidth="1"/>
    <col min="4" max="4" width="13.42578125" style="1" bestFit="1" customWidth="1"/>
  </cols>
  <sheetData>
    <row r="1" spans="1:4" x14ac:dyDescent="0.25">
      <c r="A1" s="2" t="s">
        <v>0</v>
      </c>
      <c r="B1" t="s">
        <v>113</v>
      </c>
      <c r="C1" t="s">
        <v>114</v>
      </c>
      <c r="D1" s="1" t="s">
        <v>115</v>
      </c>
    </row>
    <row r="2" spans="1:4" x14ac:dyDescent="0.25">
      <c r="A2" t="s">
        <v>1</v>
      </c>
      <c r="B2" s="3">
        <v>434.44</v>
      </c>
      <c r="C2" s="1">
        <v>7.0134868525615268E-3</v>
      </c>
      <c r="D2" s="1">
        <v>0.15101470172128395</v>
      </c>
    </row>
    <row r="3" spans="1:4" x14ac:dyDescent="0.25">
      <c r="A3" t="s">
        <v>2</v>
      </c>
      <c r="B3" s="3">
        <v>337.90100000000001</v>
      </c>
      <c r="C3" s="1">
        <v>5.4549862373800585E-3</v>
      </c>
      <c r="D3" s="1">
        <v>0.1174569991859027</v>
      </c>
    </row>
    <row r="4" spans="1:4" x14ac:dyDescent="0.25">
      <c r="A4" t="s">
        <v>3</v>
      </c>
      <c r="B4" s="3">
        <v>285.214</v>
      </c>
      <c r="C4" s="1">
        <v>4.6044209537945014E-3</v>
      </c>
      <c r="D4" s="1">
        <v>9.9142590776020348E-2</v>
      </c>
    </row>
    <row r="5" spans="1:4" x14ac:dyDescent="0.25">
      <c r="A5" t="s">
        <v>4</v>
      </c>
      <c r="B5" s="3">
        <v>158.96899999999999</v>
      </c>
      <c r="C5" s="1">
        <v>2.5663543676108401E-3</v>
      </c>
      <c r="D5" s="1">
        <v>5.5258853047442193E-2</v>
      </c>
    </row>
    <row r="6" spans="1:4" x14ac:dyDescent="0.25">
      <c r="A6" t="s">
        <v>5</v>
      </c>
      <c r="B6" s="3">
        <v>86.262</v>
      </c>
      <c r="C6" s="1">
        <v>1.3925913886282627E-3</v>
      </c>
      <c r="D6" s="1">
        <v>2.9985337905997136E-2</v>
      </c>
    </row>
    <row r="7" spans="1:4" x14ac:dyDescent="0.25">
      <c r="A7" t="s">
        <v>6</v>
      </c>
      <c r="B7" s="3">
        <v>85.808000000000007</v>
      </c>
      <c r="C7" s="1">
        <v>1.3852621302011775E-3</v>
      </c>
      <c r="D7" s="1">
        <v>2.9827523997099564E-2</v>
      </c>
    </row>
    <row r="8" spans="1:4" x14ac:dyDescent="0.25">
      <c r="A8" t="s">
        <v>7</v>
      </c>
      <c r="B8" s="3">
        <v>84.135999999999996</v>
      </c>
      <c r="C8" s="1">
        <v>1.3582697952009865E-3</v>
      </c>
      <c r="D8" s="1">
        <v>2.9246323874463551E-2</v>
      </c>
    </row>
    <row r="9" spans="1:4" x14ac:dyDescent="0.25">
      <c r="A9" t="s">
        <v>8</v>
      </c>
      <c r="B9" s="3">
        <v>77.912000000000006</v>
      </c>
      <c r="C9" s="1">
        <v>1.2577911510375972E-3</v>
      </c>
      <c r="D9" s="1">
        <v>2.70828133701056E-2</v>
      </c>
    </row>
    <row r="10" spans="1:4" x14ac:dyDescent="0.25">
      <c r="A10" t="s">
        <v>9</v>
      </c>
      <c r="B10" s="3">
        <v>65.930000000000007</v>
      </c>
      <c r="C10" s="1">
        <v>1.0643568460302494E-3</v>
      </c>
      <c r="D10" s="1">
        <v>2.291777756303345E-2</v>
      </c>
    </row>
    <row r="11" spans="1:4" x14ac:dyDescent="0.25">
      <c r="A11" t="s">
        <v>10</v>
      </c>
      <c r="B11" s="3">
        <v>61.488999999999997</v>
      </c>
      <c r="C11" s="1">
        <v>9.9266249212124963E-4</v>
      </c>
      <c r="D11" s="1">
        <v>2.1374051639213767E-2</v>
      </c>
    </row>
    <row r="12" spans="1:4" x14ac:dyDescent="0.25">
      <c r="A12" t="s">
        <v>11</v>
      </c>
      <c r="B12" s="3">
        <v>59.633000000000003</v>
      </c>
      <c r="C12" s="1">
        <v>9.6269970877175572E-4</v>
      </c>
      <c r="D12" s="1">
        <v>2.0728891694469492E-2</v>
      </c>
    </row>
    <row r="13" spans="1:4" x14ac:dyDescent="0.25">
      <c r="A13" t="s">
        <v>12</v>
      </c>
      <c r="B13" s="3">
        <v>52.887</v>
      </c>
      <c r="C13" s="1">
        <v>8.5379403179132094E-4</v>
      </c>
      <c r="D13" s="1">
        <v>1.8383929955652207E-2</v>
      </c>
    </row>
    <row r="14" spans="1:4" x14ac:dyDescent="0.25">
      <c r="A14" t="s">
        <v>13</v>
      </c>
      <c r="B14" s="3">
        <v>52.433</v>
      </c>
      <c r="C14" s="1">
        <v>8.4646477336423561E-4</v>
      </c>
      <c r="D14" s="1">
        <v>1.8226116046754628E-2</v>
      </c>
    </row>
    <row r="15" spans="1:4" x14ac:dyDescent="0.25">
      <c r="A15" t="s">
        <v>14</v>
      </c>
      <c r="B15" s="3">
        <v>52.165999999999997</v>
      </c>
      <c r="C15" s="1">
        <v>8.4215439450954007E-4</v>
      </c>
      <c r="D15" s="1">
        <v>1.8133304783151869E-2</v>
      </c>
    </row>
    <row r="16" spans="1:4" x14ac:dyDescent="0.25">
      <c r="A16" t="s">
        <v>15</v>
      </c>
      <c r="B16" s="3">
        <v>50.874000000000002</v>
      </c>
      <c r="C16" s="1">
        <v>8.2129668110030181E-4</v>
      </c>
      <c r="D16" s="1">
        <v>1.7684195597478594E-2</v>
      </c>
    </row>
    <row r="17" spans="1:4" x14ac:dyDescent="0.25">
      <c r="A17" t="s">
        <v>16</v>
      </c>
      <c r="B17" s="3">
        <v>40.773000000000003</v>
      </c>
      <c r="C17" s="1">
        <v>6.5822875296816857E-4</v>
      </c>
      <c r="D17" s="1">
        <v>1.4173009928371953E-2</v>
      </c>
    </row>
    <row r="18" spans="1:4" x14ac:dyDescent="0.25">
      <c r="A18" t="s">
        <v>17</v>
      </c>
      <c r="B18" s="3">
        <v>40.713999999999999</v>
      </c>
      <c r="C18" s="1">
        <v>6.5727627224746799E-4</v>
      </c>
      <c r="D18" s="1">
        <v>1.4152501072369842E-2</v>
      </c>
    </row>
    <row r="19" spans="1:4" x14ac:dyDescent="0.25">
      <c r="A19" t="s">
        <v>18</v>
      </c>
      <c r="B19" s="3">
        <v>37.723999999999997</v>
      </c>
      <c r="C19" s="1">
        <v>6.0900648657128949E-4</v>
      </c>
      <c r="D19" s="1">
        <v>1.3113153963110476E-2</v>
      </c>
    </row>
    <row r="20" spans="1:4" x14ac:dyDescent="0.25">
      <c r="A20" t="s">
        <v>19</v>
      </c>
      <c r="B20" s="3">
        <v>35.646000000000001</v>
      </c>
      <c r="C20" s="1">
        <v>5.7545979271339705E-4</v>
      </c>
      <c r="D20" s="1">
        <v>1.239082510256166E-2</v>
      </c>
    </row>
    <row r="21" spans="1:4" x14ac:dyDescent="0.25">
      <c r="A21" t="s">
        <v>20</v>
      </c>
      <c r="B21" s="3">
        <v>35.018999999999998</v>
      </c>
      <c r="C21" s="1">
        <v>5.653376670883254E-4</v>
      </c>
      <c r="D21" s="1">
        <v>1.2172875056573157E-2</v>
      </c>
    </row>
    <row r="22" spans="1:4" x14ac:dyDescent="0.25">
      <c r="A22" t="s">
        <v>21</v>
      </c>
      <c r="B22" s="3">
        <v>30.940999999999999</v>
      </c>
      <c r="C22" s="1">
        <v>4.9950349117278841E-4</v>
      </c>
      <c r="D22" s="1">
        <v>1.0755330738325767E-2</v>
      </c>
    </row>
    <row r="23" spans="1:4" x14ac:dyDescent="0.25">
      <c r="A23" t="s">
        <v>22</v>
      </c>
      <c r="B23" s="3">
        <v>30.023</v>
      </c>
      <c r="C23" s="1">
        <v>4.8468353690832961E-4</v>
      </c>
      <c r="D23" s="1">
        <v>1.0436226843242124E-2</v>
      </c>
    </row>
    <row r="24" spans="1:4" x14ac:dyDescent="0.25">
      <c r="A24" t="s">
        <v>23</v>
      </c>
      <c r="B24" s="3">
        <v>27.199000000000002</v>
      </c>
      <c r="C24" s="1">
        <v>4.390936122429357E-4</v>
      </c>
      <c r="D24" s="1">
        <v>9.4545826169717389E-3</v>
      </c>
    </row>
    <row r="25" spans="1:4" x14ac:dyDescent="0.25">
      <c r="A25" t="s">
        <v>24</v>
      </c>
      <c r="B25" s="3">
        <v>23.385000000000002</v>
      </c>
      <c r="C25" s="1">
        <v>3.7752138395900773E-4</v>
      </c>
      <c r="D25" s="1">
        <v>8.1288067391405618E-3</v>
      </c>
    </row>
    <row r="26" spans="1:4" x14ac:dyDescent="0.25">
      <c r="A26" t="s">
        <v>25</v>
      </c>
      <c r="B26" s="3">
        <v>22.751999999999999</v>
      </c>
      <c r="C26" s="1">
        <v>3.6730239588776323E-4</v>
      </c>
      <c r="D26" s="1">
        <v>7.9087710467789629E-3</v>
      </c>
    </row>
    <row r="27" spans="1:4" x14ac:dyDescent="0.25">
      <c r="A27" t="s">
        <v>26</v>
      </c>
      <c r="B27" s="3">
        <v>22.434000000000001</v>
      </c>
      <c r="C27" s="1">
        <v>3.6216868624059777E-4</v>
      </c>
      <c r="D27" s="1">
        <v>7.7982317890048893E-3</v>
      </c>
    </row>
    <row r="28" spans="1:4" x14ac:dyDescent="0.25">
      <c r="A28" t="s">
        <v>27</v>
      </c>
      <c r="B28" s="3">
        <v>22.384</v>
      </c>
      <c r="C28" s="1">
        <v>3.6136149918915668E-4</v>
      </c>
      <c r="D28" s="1">
        <v>7.7808514025624253E-3</v>
      </c>
    </row>
    <row r="29" spans="1:4" x14ac:dyDescent="0.25">
      <c r="A29" t="s">
        <v>28</v>
      </c>
      <c r="B29" s="3">
        <v>21.882000000000001</v>
      </c>
      <c r="C29" s="1">
        <v>3.5325734119268792E-4</v>
      </c>
      <c r="D29" s="1">
        <v>7.6063523226800834E-3</v>
      </c>
    </row>
    <row r="30" spans="1:4" x14ac:dyDescent="0.25">
      <c r="A30" t="s">
        <v>29</v>
      </c>
      <c r="B30" s="3">
        <v>21.795999999999999</v>
      </c>
      <c r="C30" s="1">
        <v>3.518689794642092E-4</v>
      </c>
      <c r="D30" s="1">
        <v>7.5764580579990443E-3</v>
      </c>
    </row>
    <row r="31" spans="1:4" x14ac:dyDescent="0.25">
      <c r="A31" t="s">
        <v>30</v>
      </c>
      <c r="B31" s="3">
        <v>19.181999999999999</v>
      </c>
      <c r="C31" s="1">
        <v>3.0966924041486786E-4</v>
      </c>
      <c r="D31" s="1">
        <v>6.6678114547870093E-3</v>
      </c>
    </row>
    <row r="32" spans="1:4" x14ac:dyDescent="0.25">
      <c r="A32" t="s">
        <v>31</v>
      </c>
      <c r="B32" s="3">
        <v>18.058</v>
      </c>
      <c r="C32" s="1">
        <v>2.9152367549847169E-4</v>
      </c>
      <c r="D32" s="1">
        <v>6.2771003675604125E-3</v>
      </c>
    </row>
    <row r="33" spans="1:4" x14ac:dyDescent="0.25">
      <c r="A33" t="s">
        <v>32</v>
      </c>
      <c r="B33" s="3">
        <v>17.167999999999999</v>
      </c>
      <c r="C33" s="1">
        <v>2.7715574598281991E-4</v>
      </c>
      <c r="D33" s="1">
        <v>5.9677294888845472E-3</v>
      </c>
    </row>
    <row r="34" spans="1:4" x14ac:dyDescent="0.25">
      <c r="A34" t="s">
        <v>33</v>
      </c>
      <c r="B34" s="3">
        <v>17.120999999999999</v>
      </c>
      <c r="C34" s="1">
        <v>2.7639699015446524E-4</v>
      </c>
      <c r="D34" s="1">
        <v>5.9513919256286305E-3</v>
      </c>
    </row>
    <row r="35" spans="1:4" x14ac:dyDescent="0.25">
      <c r="A35" t="s">
        <v>34</v>
      </c>
      <c r="B35" s="3">
        <v>16.631</v>
      </c>
      <c r="C35" s="1">
        <v>2.6848655705034239E-4</v>
      </c>
      <c r="D35" s="1">
        <v>5.7810641384924812E-3</v>
      </c>
    </row>
    <row r="36" spans="1:4" x14ac:dyDescent="0.25">
      <c r="A36" t="s">
        <v>35</v>
      </c>
      <c r="B36" s="3">
        <v>16.202000000000002</v>
      </c>
      <c r="C36" s="1">
        <v>2.6156089214897767E-4</v>
      </c>
      <c r="D36" s="1">
        <v>5.6319404228161373E-3</v>
      </c>
    </row>
    <row r="37" spans="1:4" x14ac:dyDescent="0.25">
      <c r="A37" t="s">
        <v>36</v>
      </c>
      <c r="B37" s="3">
        <v>15.691000000000001</v>
      </c>
      <c r="C37" s="1">
        <v>2.5331144048324953E-4</v>
      </c>
      <c r="D37" s="1">
        <v>5.4543128733741519E-3</v>
      </c>
    </row>
    <row r="38" spans="1:4" x14ac:dyDescent="0.25">
      <c r="A38" t="s">
        <v>37</v>
      </c>
      <c r="B38" s="3">
        <v>15.34</v>
      </c>
      <c r="C38" s="1">
        <v>2.4764498738213291E-4</v>
      </c>
      <c r="D38" s="1">
        <v>5.3323025605480521E-3</v>
      </c>
    </row>
    <row r="39" spans="1:4" x14ac:dyDescent="0.25">
      <c r="A39" t="s">
        <v>38</v>
      </c>
      <c r="B39" s="3">
        <v>15.108000000000001</v>
      </c>
      <c r="C39" s="1">
        <v>2.4389963946344617E-4</v>
      </c>
      <c r="D39" s="1">
        <v>5.2516575674550177E-3</v>
      </c>
    </row>
    <row r="40" spans="1:4" x14ac:dyDescent="0.25">
      <c r="A40" t="s">
        <v>39</v>
      </c>
      <c r="B40" s="3">
        <v>14.547000000000001</v>
      </c>
      <c r="C40" s="1">
        <v>2.3484300074627689E-4</v>
      </c>
      <c r="D40" s="1">
        <v>5.0566496315705683E-3</v>
      </c>
    </row>
    <row r="41" spans="1:4" x14ac:dyDescent="0.25">
      <c r="A41" t="s">
        <v>40</v>
      </c>
      <c r="B41" s="3">
        <v>13.737</v>
      </c>
      <c r="C41" s="1">
        <v>2.217665705129309E-4</v>
      </c>
      <c r="D41" s="1">
        <v>4.7750873712026467E-3</v>
      </c>
    </row>
    <row r="42" spans="1:4" x14ac:dyDescent="0.25">
      <c r="A42" t="s">
        <v>41</v>
      </c>
      <c r="B42" s="3">
        <v>12.766999999999999</v>
      </c>
      <c r="C42" s="1">
        <v>2.0610714171497333E-4</v>
      </c>
      <c r="D42" s="1">
        <v>4.4379078742188384E-3</v>
      </c>
    </row>
    <row r="43" spans="1:4" x14ac:dyDescent="0.25">
      <c r="A43" t="s">
        <v>42</v>
      </c>
      <c r="B43" s="3">
        <v>12.657</v>
      </c>
      <c r="C43" s="1">
        <v>2.0433133020180289E-4</v>
      </c>
      <c r="D43" s="1">
        <v>4.3996710240454167E-3</v>
      </c>
    </row>
    <row r="44" spans="1:4" x14ac:dyDescent="0.25">
      <c r="A44" t="s">
        <v>43</v>
      </c>
      <c r="B44" s="3">
        <v>12.6</v>
      </c>
      <c r="C44" s="1">
        <v>2.0341113696316002E-4</v>
      </c>
      <c r="D44" s="1">
        <v>4.3798573835010079E-3</v>
      </c>
    </row>
    <row r="45" spans="1:4" x14ac:dyDescent="0.25">
      <c r="A45" t="s">
        <v>44</v>
      </c>
      <c r="B45" s="3">
        <v>12.563000000000001</v>
      </c>
      <c r="C45" s="1">
        <v>2.0281381854509362E-4</v>
      </c>
      <c r="D45" s="1">
        <v>4.3669958975335842E-3</v>
      </c>
    </row>
    <row r="46" spans="1:4" x14ac:dyDescent="0.25">
      <c r="A46" t="s">
        <v>45</v>
      </c>
      <c r="B46" s="3">
        <v>11.962999999999999</v>
      </c>
      <c r="C46" s="1">
        <v>1.9312757392780025E-4</v>
      </c>
      <c r="D46" s="1">
        <v>4.1584312602240122E-3</v>
      </c>
    </row>
    <row r="47" spans="1:4" x14ac:dyDescent="0.25">
      <c r="A47" t="s">
        <v>46</v>
      </c>
      <c r="B47" s="3">
        <v>11.884</v>
      </c>
      <c r="C47" s="1">
        <v>1.9185221838652331E-4</v>
      </c>
      <c r="D47" s="1">
        <v>4.1309702496449188E-3</v>
      </c>
    </row>
    <row r="48" spans="1:4" x14ac:dyDescent="0.25">
      <c r="A48" t="s">
        <v>47</v>
      </c>
      <c r="B48" s="3">
        <v>11.577999999999999</v>
      </c>
      <c r="C48" s="1">
        <v>1.8691223363170371E-4</v>
      </c>
      <c r="D48" s="1">
        <v>4.0246022846170369E-3</v>
      </c>
    </row>
    <row r="49" spans="1:4" x14ac:dyDescent="0.25">
      <c r="A49" t="s">
        <v>48</v>
      </c>
      <c r="B49" s="3">
        <v>11.451000000000001</v>
      </c>
      <c r="C49" s="1">
        <v>1.848619785210433E-4</v>
      </c>
      <c r="D49" s="1">
        <v>3.9804561030531782E-3</v>
      </c>
    </row>
    <row r="50" spans="1:4" x14ac:dyDescent="0.25">
      <c r="A50" t="s">
        <v>49</v>
      </c>
      <c r="B50" s="3">
        <v>11.36</v>
      </c>
      <c r="C50" s="1">
        <v>1.8339289808742045E-4</v>
      </c>
      <c r="D50" s="1">
        <v>3.9488237997278922E-3</v>
      </c>
    </row>
    <row r="51" spans="1:4" x14ac:dyDescent="0.25">
      <c r="A51" t="s">
        <v>50</v>
      </c>
      <c r="B51" s="3">
        <v>11.234</v>
      </c>
      <c r="C51" s="1">
        <v>1.8135878671778885E-4</v>
      </c>
      <c r="D51" s="1">
        <v>3.9050252258928824E-3</v>
      </c>
    </row>
    <row r="52" spans="1:4" x14ac:dyDescent="0.25">
      <c r="A52" t="s">
        <v>51</v>
      </c>
      <c r="B52" s="3">
        <v>10.212</v>
      </c>
      <c r="C52" s="1">
        <v>1.6485988338633254E-4</v>
      </c>
      <c r="D52" s="1">
        <v>3.5497701270089119E-3</v>
      </c>
    </row>
    <row r="53" spans="1:4" x14ac:dyDescent="0.25">
      <c r="A53" t="s">
        <v>52</v>
      </c>
      <c r="B53" s="3">
        <v>9.58</v>
      </c>
      <c r="C53" s="1">
        <v>1.546570390561169E-4</v>
      </c>
      <c r="D53" s="1">
        <v>3.3300820423761632E-3</v>
      </c>
    </row>
    <row r="54" spans="1:4" x14ac:dyDescent="0.25">
      <c r="A54" t="s">
        <v>53</v>
      </c>
      <c r="B54" s="3">
        <v>9.077</v>
      </c>
      <c r="C54" s="1">
        <v>1.4653673731861933E-4</v>
      </c>
      <c r="D54" s="1">
        <v>3.1552353547649719E-3</v>
      </c>
    </row>
    <row r="55" spans="1:4" x14ac:dyDescent="0.25">
      <c r="A55" t="s">
        <v>54</v>
      </c>
      <c r="B55" s="3">
        <v>8.83</v>
      </c>
      <c r="C55" s="1">
        <v>1.4254923328450023E-4</v>
      </c>
      <c r="D55" s="1">
        <v>3.069376245739198E-3</v>
      </c>
    </row>
    <row r="56" spans="1:4" x14ac:dyDescent="0.25">
      <c r="A56" t="s">
        <v>55</v>
      </c>
      <c r="B56" s="3">
        <v>8.8089999999999993</v>
      </c>
      <c r="C56" s="1">
        <v>1.4221021472289496E-4</v>
      </c>
      <c r="D56" s="1">
        <v>3.0620764834333632E-3</v>
      </c>
    </row>
    <row r="57" spans="1:4" x14ac:dyDescent="0.25">
      <c r="A57" t="s">
        <v>56</v>
      </c>
      <c r="B57" s="3">
        <v>8.6720000000000006</v>
      </c>
      <c r="C57" s="1">
        <v>1.3999852220194633E-4</v>
      </c>
      <c r="D57" s="1">
        <v>3.0144542245810111E-3</v>
      </c>
    </row>
    <row r="58" spans="1:4" x14ac:dyDescent="0.25">
      <c r="A58" t="s">
        <v>57</v>
      </c>
      <c r="B58" s="3">
        <v>8.33</v>
      </c>
      <c r="C58" s="1">
        <v>1.3447736277008912E-4</v>
      </c>
      <c r="D58" s="1">
        <v>2.8955723813145549E-3</v>
      </c>
    </row>
    <row r="59" spans="1:4" x14ac:dyDescent="0.25">
      <c r="A59" t="s">
        <v>58</v>
      </c>
      <c r="B59" s="3">
        <v>7.8010000000000002</v>
      </c>
      <c r="C59" s="1">
        <v>1.2593732376584216E-4</v>
      </c>
      <c r="D59" s="1">
        <v>2.7116878927532827E-3</v>
      </c>
    </row>
    <row r="60" spans="1:4" x14ac:dyDescent="0.25">
      <c r="A60" t="s">
        <v>59</v>
      </c>
      <c r="B60" s="3">
        <v>7.5919999999999996</v>
      </c>
      <c r="C60" s="1">
        <v>1.2256328189081832E-4</v>
      </c>
      <c r="D60" s="1">
        <v>2.6390378774237815E-3</v>
      </c>
    </row>
    <row r="61" spans="1:4" x14ac:dyDescent="0.25">
      <c r="A61" t="s">
        <v>60</v>
      </c>
      <c r="B61" s="3">
        <v>7.5380000000000003</v>
      </c>
      <c r="C61" s="1">
        <v>1.2169151987526192E-4</v>
      </c>
      <c r="D61" s="1">
        <v>2.6202670600659205E-3</v>
      </c>
    </row>
    <row r="62" spans="1:4" x14ac:dyDescent="0.25">
      <c r="A62" t="s">
        <v>61</v>
      </c>
      <c r="B62" s="3">
        <v>6.4950000000000001</v>
      </c>
      <c r="C62" s="1">
        <v>1.0485359798220034E-4</v>
      </c>
      <c r="D62" s="1">
        <v>2.2577121988761146E-3</v>
      </c>
    </row>
    <row r="63" spans="1:4" x14ac:dyDescent="0.25">
      <c r="A63" t="s">
        <v>62</v>
      </c>
      <c r="B63" s="3">
        <v>6.4939999999999998</v>
      </c>
      <c r="C63" s="1">
        <v>1.0483745424117152E-4</v>
      </c>
      <c r="D63" s="1">
        <v>2.2573645911472652E-3</v>
      </c>
    </row>
    <row r="64" spans="1:4" x14ac:dyDescent="0.25">
      <c r="A64" t="s">
        <v>63</v>
      </c>
      <c r="B64" s="3">
        <v>6.375</v>
      </c>
      <c r="C64" s="1">
        <v>1.0291634905874167E-4</v>
      </c>
      <c r="D64" s="1">
        <v>2.2159992714142003E-3</v>
      </c>
    </row>
    <row r="65" spans="1:4" x14ac:dyDescent="0.25">
      <c r="A65" t="s">
        <v>64</v>
      </c>
      <c r="B65" s="3">
        <v>6.3410000000000002</v>
      </c>
      <c r="C65" s="1">
        <v>1.0236746186376172E-4</v>
      </c>
      <c r="D65" s="1">
        <v>2.2041806086333248E-3</v>
      </c>
    </row>
    <row r="66" spans="1:4" x14ac:dyDescent="0.25">
      <c r="A66" t="s">
        <v>65</v>
      </c>
      <c r="B66" s="3">
        <v>5.8070000000000004</v>
      </c>
      <c r="C66" s="1">
        <v>9.3746704154370656E-5</v>
      </c>
      <c r="D66" s="1">
        <v>2.0185580814278056E-3</v>
      </c>
    </row>
    <row r="67" spans="1:4" x14ac:dyDescent="0.25">
      <c r="A67" t="s">
        <v>66</v>
      </c>
      <c r="B67" s="3">
        <v>5.7279999999999998</v>
      </c>
      <c r="C67" s="1">
        <v>9.247134861309369E-5</v>
      </c>
      <c r="D67" s="1">
        <v>1.9910970708487121E-3</v>
      </c>
    </row>
    <row r="68" spans="1:4" x14ac:dyDescent="0.25">
      <c r="A68" t="s">
        <v>67</v>
      </c>
      <c r="B68" s="3">
        <v>5.6929999999999996</v>
      </c>
      <c r="C68" s="1">
        <v>9.1906317677084912E-5</v>
      </c>
      <c r="D68" s="1">
        <v>1.9789308003389868E-3</v>
      </c>
    </row>
    <row r="69" spans="1:4" x14ac:dyDescent="0.25">
      <c r="A69" t="s">
        <v>68</v>
      </c>
      <c r="B69" s="3">
        <v>5.6029999999999998</v>
      </c>
      <c r="C69" s="1">
        <v>9.0453380984490913E-5</v>
      </c>
      <c r="D69" s="1">
        <v>1.9476461047425511E-3</v>
      </c>
    </row>
    <row r="70" spans="1:4" x14ac:dyDescent="0.25">
      <c r="A70" t="s">
        <v>69</v>
      </c>
      <c r="B70" s="3">
        <v>5.5780000000000003</v>
      </c>
      <c r="C70" s="1">
        <v>9.0049787458770369E-5</v>
      </c>
      <c r="D70" s="1">
        <v>1.9389559115213192E-3</v>
      </c>
    </row>
    <row r="71" spans="1:4" x14ac:dyDescent="0.25">
      <c r="A71" t="s">
        <v>70</v>
      </c>
      <c r="B71" s="3">
        <v>5.5739999999999998</v>
      </c>
      <c r="C71" s="1">
        <v>8.9985212494655078E-5</v>
      </c>
      <c r="D71" s="1">
        <v>1.9375654806059218E-3</v>
      </c>
    </row>
    <row r="72" spans="1:4" x14ac:dyDescent="0.25">
      <c r="A72" t="s">
        <v>71</v>
      </c>
      <c r="B72" s="3">
        <v>5.3570000000000002</v>
      </c>
      <c r="C72" s="1">
        <v>8.6482020691400649E-5</v>
      </c>
      <c r="D72" s="1">
        <v>1.8621346034456269E-3</v>
      </c>
    </row>
    <row r="73" spans="1:4" x14ac:dyDescent="0.25">
      <c r="A73" t="s">
        <v>72</v>
      </c>
      <c r="B73" s="3">
        <v>5.0350000000000001</v>
      </c>
      <c r="C73" s="1">
        <v>8.1283736080119899E-5</v>
      </c>
      <c r="D73" s="1">
        <v>1.7502049147561567E-3</v>
      </c>
    </row>
    <row r="74" spans="1:4" x14ac:dyDescent="0.25">
      <c r="A74" t="s">
        <v>73</v>
      </c>
      <c r="B74" s="3">
        <v>4.444</v>
      </c>
      <c r="C74" s="1">
        <v>7.1742785132085965E-5</v>
      </c>
      <c r="D74" s="1">
        <v>1.5447687470062283E-3</v>
      </c>
    </row>
    <row r="75" spans="1:4" x14ac:dyDescent="0.25">
      <c r="A75" t="s">
        <v>74</v>
      </c>
      <c r="B75" s="3">
        <v>4.3440000000000003</v>
      </c>
      <c r="C75" s="1">
        <v>7.0128411029203746E-5</v>
      </c>
      <c r="D75" s="1">
        <v>1.5100079741213E-3</v>
      </c>
    </row>
    <row r="76" spans="1:4" x14ac:dyDescent="0.25">
      <c r="A76" t="s">
        <v>75</v>
      </c>
      <c r="B76" s="3">
        <v>3.9630000000000001</v>
      </c>
      <c r="C76" s="1">
        <v>6.397764569722247E-5</v>
      </c>
      <c r="D76" s="1">
        <v>1.3775694294297217E-3</v>
      </c>
    </row>
    <row r="77" spans="1:4" x14ac:dyDescent="0.25">
      <c r="A77" t="s">
        <v>76</v>
      </c>
      <c r="B77" s="3">
        <v>3.8839999999999999</v>
      </c>
      <c r="C77" s="1">
        <v>6.2702290155945518E-5</v>
      </c>
      <c r="D77" s="1">
        <v>1.350108418850628E-3</v>
      </c>
    </row>
    <row r="78" spans="1:4" x14ac:dyDescent="0.25">
      <c r="A78" t="s">
        <v>77</v>
      </c>
      <c r="B78" s="3">
        <v>3.4860000000000002</v>
      </c>
      <c r="C78" s="1">
        <v>5.6277081226474274E-5</v>
      </c>
      <c r="D78" s="1">
        <v>1.2117605427686123E-3</v>
      </c>
    </row>
    <row r="79" spans="1:4" x14ac:dyDescent="0.25">
      <c r="A79" t="s">
        <v>78</v>
      </c>
      <c r="B79" s="3">
        <v>3.2970000000000002</v>
      </c>
      <c r="C79" s="1">
        <v>5.3225914172026875E-5</v>
      </c>
      <c r="D79" s="1">
        <v>1.146062682016097E-3</v>
      </c>
    </row>
    <row r="80" spans="1:4" x14ac:dyDescent="0.25">
      <c r="A80" t="s">
        <v>79</v>
      </c>
      <c r="B80" s="3">
        <v>3.165</v>
      </c>
      <c r="C80" s="1">
        <v>5.1094940356222336E-5</v>
      </c>
      <c r="D80" s="1">
        <v>1.1001784618079912E-3</v>
      </c>
    </row>
    <row r="81" spans="1:4" x14ac:dyDescent="0.25">
      <c r="A81" t="s">
        <v>80</v>
      </c>
      <c r="B81" s="3">
        <v>3.1539999999999999</v>
      </c>
      <c r="C81" s="1">
        <v>5.0917359204905289E-5</v>
      </c>
      <c r="D81" s="1">
        <v>1.0963547767906491E-3</v>
      </c>
    </row>
    <row r="82" spans="1:4" x14ac:dyDescent="0.25">
      <c r="A82" t="s">
        <v>81</v>
      </c>
      <c r="B82" s="3">
        <v>3.0739999999999998</v>
      </c>
      <c r="C82" s="1">
        <v>4.9625859922599511E-5</v>
      </c>
      <c r="D82" s="1">
        <v>1.0685461584827062E-3</v>
      </c>
    </row>
    <row r="83" spans="1:4" x14ac:dyDescent="0.25">
      <c r="A83" t="s">
        <v>82</v>
      </c>
      <c r="B83" s="3">
        <v>2.254</v>
      </c>
      <c r="C83" s="1">
        <v>3.6387992278965289E-5</v>
      </c>
      <c r="D83" s="1">
        <v>7.835078208262914E-4</v>
      </c>
    </row>
    <row r="84" spans="1:4" x14ac:dyDescent="0.25">
      <c r="A84" t="s">
        <v>83</v>
      </c>
      <c r="B84" s="3">
        <v>2.1970000000000001</v>
      </c>
      <c r="C84" s="1">
        <v>3.5467799040322424E-5</v>
      </c>
      <c r="D84" s="1">
        <v>7.6369418028188207E-4</v>
      </c>
    </row>
    <row r="85" spans="1:4" x14ac:dyDescent="0.25">
      <c r="A85" t="s">
        <v>84</v>
      </c>
      <c r="B85" s="3">
        <v>2.113</v>
      </c>
      <c r="C85" s="1">
        <v>3.4111724793901355E-5</v>
      </c>
      <c r="D85" s="1">
        <v>7.34495131058542E-4</v>
      </c>
    </row>
    <row r="86" spans="1:4" x14ac:dyDescent="0.25">
      <c r="A86" t="s">
        <v>85</v>
      </c>
      <c r="B86" s="3">
        <v>1.901</v>
      </c>
      <c r="C86" s="1">
        <v>3.0689251695791051E-5</v>
      </c>
      <c r="D86" s="1">
        <v>6.6080229254249332E-4</v>
      </c>
    </row>
    <row r="87" spans="1:4" x14ac:dyDescent="0.25">
      <c r="A87" t="s">
        <v>86</v>
      </c>
      <c r="B87" s="3">
        <v>1.7989999999999999</v>
      </c>
      <c r="C87" s="1">
        <v>2.9042590110851179E-5</v>
      </c>
      <c r="D87" s="1">
        <v>6.2534630419986607E-4</v>
      </c>
    </row>
    <row r="88" spans="1:4" x14ac:dyDescent="0.25">
      <c r="A88" t="s">
        <v>87</v>
      </c>
      <c r="B88" s="3">
        <v>1.573</v>
      </c>
      <c r="C88" s="1">
        <v>2.5394104638337357E-5</v>
      </c>
      <c r="D88" s="1">
        <v>5.4678695747992733E-4</v>
      </c>
    </row>
    <row r="89" spans="1:4" x14ac:dyDescent="0.25">
      <c r="A89" t="s">
        <v>88</v>
      </c>
      <c r="B89" s="3">
        <v>1.4690000000000001</v>
      </c>
      <c r="C89" s="1">
        <v>2.3715155571339847E-5</v>
      </c>
      <c r="D89" s="1">
        <v>5.1063575367960164E-4</v>
      </c>
    </row>
    <row r="90" spans="1:4" x14ac:dyDescent="0.25">
      <c r="A90" t="s">
        <v>89</v>
      </c>
      <c r="B90" s="3">
        <v>1.4330000000000001</v>
      </c>
      <c r="C90" s="1">
        <v>2.3133980894302249E-5</v>
      </c>
      <c r="D90" s="1">
        <v>4.9812187544102731E-4</v>
      </c>
    </row>
    <row r="91" spans="1:4" x14ac:dyDescent="0.25">
      <c r="A91" t="s">
        <v>90</v>
      </c>
      <c r="B91" s="3">
        <v>1.431</v>
      </c>
      <c r="C91" s="1">
        <v>2.3101693412244603E-5</v>
      </c>
      <c r="D91" s="1">
        <v>4.9742665998332876E-4</v>
      </c>
    </row>
    <row r="92" spans="1:4" x14ac:dyDescent="0.25">
      <c r="A92" t="s">
        <v>91</v>
      </c>
      <c r="B92" s="3">
        <v>1.397</v>
      </c>
      <c r="C92" s="1">
        <v>2.2552806217264647E-5</v>
      </c>
      <c r="D92" s="1">
        <v>4.8560799720245298E-4</v>
      </c>
    </row>
    <row r="93" spans="1:4" x14ac:dyDescent="0.25">
      <c r="A93" t="s">
        <v>92</v>
      </c>
      <c r="B93" s="3">
        <v>1.139</v>
      </c>
      <c r="C93" s="1">
        <v>1.8387721031828514E-5</v>
      </c>
      <c r="D93" s="1">
        <v>3.9592520315933711E-4</v>
      </c>
    </row>
    <row r="94" spans="1:4" x14ac:dyDescent="0.25">
      <c r="A94" t="s">
        <v>93</v>
      </c>
      <c r="B94" s="3">
        <v>1.099</v>
      </c>
      <c r="C94" s="1">
        <v>1.7741971390675622E-5</v>
      </c>
      <c r="D94" s="1">
        <v>3.8202089400536567E-4</v>
      </c>
    </row>
    <row r="95" spans="1:4" x14ac:dyDescent="0.25">
      <c r="A95" t="s">
        <v>94</v>
      </c>
      <c r="B95" s="3">
        <v>1.04</v>
      </c>
      <c r="C95" s="1">
        <v>1.6789490669975114E-5</v>
      </c>
      <c r="D95" s="1">
        <v>3.615120380032578E-4</v>
      </c>
    </row>
    <row r="96" spans="1:4" x14ac:dyDescent="0.25">
      <c r="A96" t="s">
        <v>95</v>
      </c>
      <c r="B96" s="3">
        <v>1</v>
      </c>
      <c r="C96" s="1">
        <v>1.6143741028822222E-5</v>
      </c>
      <c r="D96" s="1">
        <v>3.4760772884928631E-4</v>
      </c>
    </row>
    <row r="97" spans="1:4" x14ac:dyDescent="0.25">
      <c r="A97" t="s">
        <v>96</v>
      </c>
      <c r="B97" s="3">
        <v>0.97699999999999998</v>
      </c>
      <c r="C97" s="1">
        <v>1.5772434985159313E-5</v>
      </c>
      <c r="D97" s="1">
        <v>3.3961275108575272E-4</v>
      </c>
    </row>
    <row r="98" spans="1:4" x14ac:dyDescent="0.25">
      <c r="A98" t="s">
        <v>97</v>
      </c>
      <c r="B98" s="3">
        <v>0.91900000000000004</v>
      </c>
      <c r="C98" s="1">
        <v>1.4836098005487625E-5</v>
      </c>
      <c r="D98" s="1">
        <v>3.1945150281249412E-4</v>
      </c>
    </row>
    <row r="99" spans="1:4" x14ac:dyDescent="0.25">
      <c r="A99" t="s">
        <v>98</v>
      </c>
      <c r="B99" s="3">
        <v>0.82499999999999996</v>
      </c>
      <c r="C99" s="1">
        <v>1.3318586348778333E-5</v>
      </c>
      <c r="D99" s="1">
        <v>2.8677637630066118E-4</v>
      </c>
    </row>
    <row r="100" spans="1:4" x14ac:dyDescent="0.25">
      <c r="A100" t="s">
        <v>99</v>
      </c>
      <c r="B100" s="3">
        <v>0.72099999999999997</v>
      </c>
      <c r="C100" s="1">
        <v>1.1639637281780823E-5</v>
      </c>
      <c r="D100" s="1">
        <v>2.5062517250033545E-4</v>
      </c>
    </row>
    <row r="101" spans="1:4" x14ac:dyDescent="0.25">
      <c r="A101" t="s">
        <v>100</v>
      </c>
      <c r="B101" s="3">
        <v>0.67400000000000004</v>
      </c>
      <c r="C101" s="1">
        <v>1.088088145342618E-5</v>
      </c>
      <c r="D101" s="1">
        <v>2.3428760924441901E-4</v>
      </c>
    </row>
    <row r="102" spans="1:4" x14ac:dyDescent="0.25">
      <c r="A102" t="s">
        <v>101</v>
      </c>
      <c r="B102" s="3">
        <v>0.64500000000000002</v>
      </c>
      <c r="C102" s="1">
        <v>1.0412712963590334E-5</v>
      </c>
      <c r="D102" s="1">
        <v>2.2420698510778968E-4</v>
      </c>
    </row>
    <row r="103" spans="1:4" x14ac:dyDescent="0.25">
      <c r="A103" t="s">
        <v>102</v>
      </c>
      <c r="B103" s="3">
        <v>0.61599999999999999</v>
      </c>
      <c r="C103" s="1">
        <v>9.9445444737544905E-6</v>
      </c>
      <c r="D103" s="1">
        <v>2.1412636097116038E-4</v>
      </c>
    </row>
    <row r="104" spans="1:4" x14ac:dyDescent="0.25">
      <c r="A104" t="s">
        <v>103</v>
      </c>
      <c r="B104" s="3">
        <v>0.56200000000000006</v>
      </c>
      <c r="C104" s="1">
        <v>9.07278245819809E-6</v>
      </c>
      <c r="D104" s="1">
        <v>1.9535554361329894E-4</v>
      </c>
    </row>
    <row r="105" spans="1:4" x14ac:dyDescent="0.25">
      <c r="A105" t="s">
        <v>104</v>
      </c>
      <c r="B105" s="3">
        <v>0.55700000000000005</v>
      </c>
      <c r="C105" s="1">
        <v>8.9920637530539797E-6</v>
      </c>
      <c r="D105" s="1">
        <v>1.9361750496905251E-4</v>
      </c>
    </row>
    <row r="106" spans="1:4" x14ac:dyDescent="0.25">
      <c r="A106" t="s">
        <v>105</v>
      </c>
      <c r="B106" s="3">
        <v>0.55000000000000004</v>
      </c>
      <c r="C106" s="1">
        <v>8.8790575658522239E-6</v>
      </c>
      <c r="D106" s="1">
        <v>1.911842508671075E-4</v>
      </c>
    </row>
    <row r="107" spans="1:4" x14ac:dyDescent="0.25">
      <c r="A107" t="s">
        <v>106</v>
      </c>
      <c r="B107" s="3">
        <v>0.375</v>
      </c>
      <c r="C107" s="1">
        <v>6.0539028858083337E-6</v>
      </c>
      <c r="D107" s="1">
        <v>1.3035289831848237E-4</v>
      </c>
    </row>
    <row r="108" spans="1:4" x14ac:dyDescent="0.25">
      <c r="A108" t="s">
        <v>107</v>
      </c>
      <c r="B108" s="3">
        <v>0.30099999999999999</v>
      </c>
      <c r="C108" s="1">
        <v>4.8592660496754895E-6</v>
      </c>
      <c r="D108" s="1">
        <v>1.0462992638363518E-4</v>
      </c>
    </row>
    <row r="109" spans="1:4" x14ac:dyDescent="0.25">
      <c r="A109" t="s">
        <v>108</v>
      </c>
      <c r="B109" s="3">
        <v>0.187</v>
      </c>
      <c r="C109" s="1">
        <v>3.0188795723897559E-6</v>
      </c>
      <c r="D109" s="1">
        <v>6.5002645294816536E-5</v>
      </c>
    </row>
    <row r="110" spans="1:4" x14ac:dyDescent="0.25">
      <c r="A110" t="s">
        <v>109</v>
      </c>
      <c r="B110" s="3">
        <v>0.152</v>
      </c>
      <c r="C110" s="1">
        <v>2.453848636380978E-6</v>
      </c>
      <c r="D110" s="1">
        <v>5.2836374785091518E-5</v>
      </c>
    </row>
    <row r="111" spans="1:4" x14ac:dyDescent="0.25">
      <c r="A111" t="s">
        <v>110</v>
      </c>
      <c r="B111" s="3" t="s">
        <v>111</v>
      </c>
      <c r="C111" s="1"/>
    </row>
    <row r="112" spans="1:4" x14ac:dyDescent="0.25">
      <c r="A112" s="2" t="s">
        <v>112</v>
      </c>
      <c r="B112" s="4">
        <v>2876.806</v>
      </c>
      <c r="C112" s="4"/>
      <c r="D112" s="5">
        <v>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3:F47"/>
  <sheetViews>
    <sheetView zoomScaleNormal="100" workbookViewId="0">
      <selection activeCell="H39" sqref="H39"/>
    </sheetView>
  </sheetViews>
  <sheetFormatPr baseColWidth="10" defaultRowHeight="12.75" x14ac:dyDescent="0.2"/>
  <cols>
    <col min="1" max="16384" width="11.42578125" style="7"/>
  </cols>
  <sheetData>
    <row r="33" spans="1:6" x14ac:dyDescent="0.2">
      <c r="A33" s="19" t="s">
        <v>242</v>
      </c>
    </row>
    <row r="34" spans="1:6" x14ac:dyDescent="0.2">
      <c r="A34" s="125" t="s">
        <v>243</v>
      </c>
      <c r="F34" s="7" t="s">
        <v>244</v>
      </c>
    </row>
    <row r="35" spans="1:6" x14ac:dyDescent="0.2">
      <c r="A35" s="126"/>
      <c r="F35" s="7" t="s">
        <v>245</v>
      </c>
    </row>
    <row r="36" spans="1:6" x14ac:dyDescent="0.2">
      <c r="A36" s="126" t="s">
        <v>246</v>
      </c>
    </row>
    <row r="37" spans="1:6" x14ac:dyDescent="0.2">
      <c r="A37" s="125" t="s">
        <v>247</v>
      </c>
    </row>
    <row r="38" spans="1:6" x14ac:dyDescent="0.2">
      <c r="A38" s="125" t="s">
        <v>248</v>
      </c>
    </row>
    <row r="39" spans="1:6" x14ac:dyDescent="0.2">
      <c r="A39" s="125"/>
    </row>
    <row r="40" spans="1:6" x14ac:dyDescent="0.2">
      <c r="A40" s="126" t="s">
        <v>249</v>
      </c>
      <c r="D40" s="7" t="s">
        <v>250</v>
      </c>
    </row>
    <row r="41" spans="1:6" x14ac:dyDescent="0.2">
      <c r="B41" s="126" t="s">
        <v>251</v>
      </c>
    </row>
    <row r="42" spans="1:6" x14ac:dyDescent="0.2">
      <c r="B42" s="126" t="s">
        <v>252</v>
      </c>
    </row>
    <row r="43" spans="1:6" x14ac:dyDescent="0.2">
      <c r="B43" s="126"/>
    </row>
    <row r="44" spans="1:6" x14ac:dyDescent="0.2">
      <c r="A44" s="126" t="s">
        <v>253</v>
      </c>
    </row>
    <row r="45" spans="1:6" x14ac:dyDescent="0.2">
      <c r="B45" s="126" t="s">
        <v>254</v>
      </c>
    </row>
    <row r="47" spans="1:6" x14ac:dyDescent="0.2">
      <c r="A47" s="7" t="s">
        <v>255</v>
      </c>
    </row>
  </sheetData>
  <hyperlinks>
    <hyperlink ref="A34" r:id="rId1"/>
    <hyperlink ref="A37" r:id="rId2"/>
  </hyperlinks>
  <pageMargins left="0.70866141732283472" right="0.70866141732283472" top="0.78740157480314965" bottom="0.78740157480314965" header="0.31496062992125984" footer="0.31496062992125984"/>
  <pageSetup paperSize="9"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BIP 2010 10</vt:lpstr>
      <vt:lpstr>Andere</vt:lpstr>
      <vt:lpstr>MSCI</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nobby</cp:lastModifiedBy>
  <dcterms:created xsi:type="dcterms:W3CDTF">2011-02-13T10:53:16Z</dcterms:created>
  <dcterms:modified xsi:type="dcterms:W3CDTF">2011-02-13T11:31:56Z</dcterms:modified>
</cp:coreProperties>
</file>