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45" windowWidth="14115" windowHeight="4905"/>
  </bookViews>
  <sheets>
    <sheet name="Tabelle1" sheetId="1" r:id="rId1"/>
    <sheet name="Tabelle2" sheetId="2" r:id="rId2"/>
    <sheet name="Tabelle3" sheetId="3" r:id="rId3"/>
  </sheets>
  <calcPr calcId="125725"/>
</workbook>
</file>

<file path=xl/calcChain.xml><?xml version="1.0" encoding="utf-8"?>
<calcChain xmlns="http://schemas.openxmlformats.org/spreadsheetml/2006/main">
  <c r="E60" i="1"/>
  <c r="E58"/>
  <c r="E43"/>
  <c r="E20"/>
  <c r="E25" s="1"/>
  <c r="E26" s="1"/>
  <c r="E27" s="1"/>
  <c r="E28" s="1"/>
  <c r="E29" s="1"/>
  <c r="E30" s="1"/>
  <c r="E31" s="1"/>
  <c r="E32" s="1"/>
  <c r="E33" s="1"/>
  <c r="E34" s="1"/>
  <c r="E53"/>
  <c r="E51"/>
  <c r="E50"/>
  <c r="E5"/>
  <c r="D24"/>
  <c r="E9"/>
  <c r="E10" s="1"/>
  <c r="E16" s="1"/>
  <c r="B25" l="1"/>
  <c r="B26" s="1"/>
  <c r="B27" s="1"/>
  <c r="B28" s="1"/>
  <c r="B29" s="1"/>
  <c r="B30" s="1"/>
  <c r="B31" s="1"/>
  <c r="B32" s="1"/>
  <c r="B33" s="1"/>
  <c r="B34" s="1"/>
  <c r="D26" l="1"/>
  <c r="D27"/>
  <c r="D25"/>
  <c r="E40"/>
  <c r="D28"/>
  <c r="D29" l="1"/>
  <c r="D30" l="1"/>
  <c r="D31"/>
  <c r="D32" l="1"/>
  <c r="D34" l="1"/>
  <c r="E39" s="1"/>
  <c r="E41" s="1"/>
  <c r="D33"/>
  <c r="E46" l="1"/>
  <c r="E42"/>
  <c r="E45" s="1"/>
</calcChain>
</file>

<file path=xl/sharedStrings.xml><?xml version="1.0" encoding="utf-8"?>
<sst xmlns="http://schemas.openxmlformats.org/spreadsheetml/2006/main" count="35" uniqueCount="32">
  <si>
    <t>KGV</t>
  </si>
  <si>
    <t>Ergebnis nach Steuern</t>
  </si>
  <si>
    <t>Ausstehende Aktien</t>
  </si>
  <si>
    <t>Gewinn pro Aktie</t>
  </si>
  <si>
    <t>AKTIENANALYSE K+S AKTIENGESELLSCHAFT 2010</t>
  </si>
  <si>
    <t xml:space="preserve">KGV und Gewinn pro Aktie                      </t>
  </si>
  <si>
    <t xml:space="preserve">Dynamisches KGV               </t>
  </si>
  <si>
    <t>Gewinnwachstum</t>
  </si>
  <si>
    <t>Dynamisches KGV</t>
  </si>
  <si>
    <t>Kumulierte Wachstumsrate</t>
  </si>
  <si>
    <t>Jahr</t>
  </si>
  <si>
    <t>Gewinn je Aktie</t>
  </si>
  <si>
    <t>Aktienkurs</t>
  </si>
  <si>
    <t>Dividenden</t>
  </si>
  <si>
    <t>Preis pro Aktie (2010)</t>
  </si>
  <si>
    <t>Aufgrund der Annahmen:</t>
  </si>
  <si>
    <t>Aktienkurs 2020</t>
  </si>
  <si>
    <t>Summe Div. 11 Jahre</t>
  </si>
  <si>
    <t>Summe aus Aktien u. Dividende</t>
  </si>
  <si>
    <t>Wertsteigerung</t>
  </si>
  <si>
    <t>Kumulierte Wachstumsrate p.a</t>
  </si>
  <si>
    <t>Wertsteigerung 2010-2020</t>
  </si>
  <si>
    <t>Wertsteigerung 2010-2020 p.a</t>
  </si>
  <si>
    <t>Kurs Umsatz Verhältnis</t>
  </si>
  <si>
    <t>Marktkapitalisierung</t>
  </si>
  <si>
    <t>Umsatz</t>
  </si>
  <si>
    <t>KUV</t>
  </si>
  <si>
    <t>niedriges KGV und hohes KUV weisen auf einmalige Verkäufe hin</t>
  </si>
  <si>
    <t>Dividendenrendite</t>
  </si>
  <si>
    <t>Bardividende</t>
  </si>
  <si>
    <t>Kurs</t>
  </si>
  <si>
    <t>Eigenkapitlarendite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</si>
</sst>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0" fillId="0" borderId="0" xfId="0" applyAlignment="1"/>
    <xf numFmtId="0" fontId="0" fillId="2" borderId="0" xfId="0" applyFill="1" applyAlignment="1"/>
    <xf numFmtId="0" fontId="1" fillId="0" borderId="1" xfId="0" applyFont="1" applyBorder="1"/>
    <xf numFmtId="0" fontId="1" fillId="0" borderId="2" xfId="0" applyFont="1" applyBorder="1"/>
    <xf numFmtId="0" fontId="0" fillId="0" borderId="3" xfId="0" applyBorder="1"/>
    <xf numFmtId="0" fontId="0" fillId="0" borderId="0" xfId="0" applyFill="1"/>
    <xf numFmtId="0" fontId="2" fillId="0" borderId="0" xfId="1" applyAlignment="1" applyProtection="1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3" fillId="0" borderId="0" xfId="0" applyFont="1"/>
  </cellXfs>
  <cellStyles count="2">
    <cellStyle name="Hyperlink" xfId="1" builtinId="8"/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gevestor.de/details/analysten-urteil-zu-k-s-aktie-wir-halten-dagegen-501242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2"/>
  <sheetViews>
    <sheetView tabSelected="1" workbookViewId="0">
      <selection activeCell="C21" sqref="C21"/>
    </sheetView>
  </sheetViews>
  <sheetFormatPr baseColWidth="10" defaultRowHeight="15"/>
  <cols>
    <col min="5" max="5" width="12" bestFit="1" customWidth="1"/>
  </cols>
  <sheetData>
    <row r="1" spans="1:7">
      <c r="A1" s="2" t="s">
        <v>4</v>
      </c>
      <c r="B1" s="2"/>
      <c r="C1" s="2"/>
      <c r="D1" s="2"/>
      <c r="E1" s="1"/>
      <c r="F1" s="1"/>
      <c r="G1" s="1"/>
    </row>
    <row r="3" spans="1:7">
      <c r="A3" s="3" t="s">
        <v>5</v>
      </c>
      <c r="B3" s="4"/>
      <c r="C3" s="4"/>
      <c r="D3" s="4"/>
      <c r="E3" s="5"/>
    </row>
    <row r="5" spans="1:7">
      <c r="A5" t="s">
        <v>1</v>
      </c>
      <c r="E5">
        <f>448.6*1000000</f>
        <v>448600000</v>
      </c>
    </row>
    <row r="6" spans="1:7">
      <c r="A6" t="s">
        <v>2</v>
      </c>
      <c r="E6">
        <v>191400000</v>
      </c>
    </row>
    <row r="7" spans="1:7">
      <c r="A7" t="s">
        <v>14</v>
      </c>
      <c r="E7">
        <v>56.36</v>
      </c>
    </row>
    <row r="9" spans="1:7">
      <c r="A9" t="s">
        <v>3</v>
      </c>
      <c r="E9">
        <f>E5/E6</f>
        <v>2.3437826541274815</v>
      </c>
    </row>
    <row r="10" spans="1:7">
      <c r="A10" s="6" t="s">
        <v>0</v>
      </c>
      <c r="B10" s="6"/>
      <c r="C10" s="6"/>
      <c r="D10" s="6"/>
      <c r="E10" s="6">
        <f>E7/E9</f>
        <v>24.046598305840394</v>
      </c>
    </row>
    <row r="12" spans="1:7">
      <c r="A12" s="3" t="s">
        <v>6</v>
      </c>
      <c r="B12" s="4"/>
      <c r="C12" s="4"/>
      <c r="D12" s="4"/>
      <c r="E12" s="5"/>
    </row>
    <row r="14" spans="1:7">
      <c r="A14" s="7" t="s">
        <v>7</v>
      </c>
      <c r="B14" s="7"/>
      <c r="E14">
        <v>17.13</v>
      </c>
    </row>
    <row r="16" spans="1:7">
      <c r="A16" t="s">
        <v>8</v>
      </c>
      <c r="E16">
        <f>E10/E14</f>
        <v>1.4037710628044597</v>
      </c>
    </row>
    <row r="18" spans="1:5">
      <c r="A18" s="3" t="s">
        <v>9</v>
      </c>
      <c r="B18" s="4"/>
      <c r="C18" s="4"/>
      <c r="D18" s="4"/>
      <c r="E18" s="5"/>
    </row>
    <row r="20" spans="1:5" ht="15" customHeight="1">
      <c r="A20" t="s">
        <v>7</v>
      </c>
      <c r="E20">
        <f>(E14/100)+1</f>
        <v>1.1713</v>
      </c>
    </row>
    <row r="22" spans="1:5" ht="30">
      <c r="A22" s="8" t="s">
        <v>10</v>
      </c>
      <c r="B22" s="9" t="s">
        <v>11</v>
      </c>
      <c r="C22" s="8" t="s">
        <v>0</v>
      </c>
      <c r="D22" t="s">
        <v>12</v>
      </c>
      <c r="E22" t="s">
        <v>13</v>
      </c>
    </row>
    <row r="24" spans="1:5">
      <c r="A24">
        <v>2010</v>
      </c>
      <c r="B24">
        <v>2.3437826500000001</v>
      </c>
      <c r="C24">
        <v>18</v>
      </c>
      <c r="D24">
        <f>B24*C24</f>
        <v>42.188087700000004</v>
      </c>
      <c r="E24">
        <v>1.42</v>
      </c>
    </row>
    <row r="25" spans="1:5">
      <c r="A25">
        <v>2011</v>
      </c>
      <c r="B25">
        <f>B24*E20</f>
        <v>2.745272617945</v>
      </c>
      <c r="C25">
        <v>17</v>
      </c>
      <c r="D25">
        <f t="shared" ref="D25:D34" si="0">B25*C25</f>
        <v>46.669634505064998</v>
      </c>
      <c r="E25">
        <f>E24*E20</f>
        <v>1.663246</v>
      </c>
    </row>
    <row r="26" spans="1:5">
      <c r="A26">
        <v>2012</v>
      </c>
      <c r="B26">
        <f>B25*E20</f>
        <v>3.2155378173989786</v>
      </c>
      <c r="C26">
        <v>17</v>
      </c>
      <c r="D26">
        <f t="shared" si="0"/>
        <v>54.664142895782639</v>
      </c>
      <c r="E26">
        <f>E25*E20</f>
        <v>1.9481600398000001</v>
      </c>
    </row>
    <row r="27" spans="1:5">
      <c r="A27">
        <v>2013</v>
      </c>
      <c r="B27">
        <f>B26*E20</f>
        <v>3.7663594455194236</v>
      </c>
      <c r="C27">
        <v>17</v>
      </c>
      <c r="D27">
        <f t="shared" si="0"/>
        <v>64.028110573830205</v>
      </c>
      <c r="E27">
        <f>E26*E20</f>
        <v>2.2818798546177401</v>
      </c>
    </row>
    <row r="28" spans="1:5">
      <c r="A28">
        <v>2014</v>
      </c>
      <c r="B28">
        <f>B27*E20</f>
        <v>4.4115368185369013</v>
      </c>
      <c r="C28">
        <v>16</v>
      </c>
      <c r="D28">
        <f t="shared" si="0"/>
        <v>70.58458909659042</v>
      </c>
      <c r="E28">
        <f>E27*E20</f>
        <v>2.6727658737137592</v>
      </c>
    </row>
    <row r="29" spans="1:5">
      <c r="A29">
        <v>2015</v>
      </c>
      <c r="B29">
        <f>B28*E20</f>
        <v>5.1672330755522724</v>
      </c>
      <c r="C29">
        <v>16</v>
      </c>
      <c r="D29">
        <f t="shared" si="0"/>
        <v>82.675729208836358</v>
      </c>
      <c r="E29">
        <f>E28*E20</f>
        <v>3.130610667880926</v>
      </c>
    </row>
    <row r="30" spans="1:5">
      <c r="A30">
        <v>2016</v>
      </c>
      <c r="B30">
        <f>B29*E20</f>
        <v>6.0523801013943768</v>
      </c>
      <c r="C30">
        <v>16</v>
      </c>
      <c r="D30">
        <f t="shared" si="0"/>
        <v>96.838081622310028</v>
      </c>
      <c r="E30">
        <f>E29*E20</f>
        <v>3.6668842752889286</v>
      </c>
    </row>
    <row r="31" spans="1:5">
      <c r="A31">
        <v>2017</v>
      </c>
      <c r="B31">
        <f>B30*E20</f>
        <v>7.0891528127632339</v>
      </c>
      <c r="C31">
        <v>15</v>
      </c>
      <c r="D31">
        <f t="shared" si="0"/>
        <v>106.33729219144851</v>
      </c>
      <c r="E31">
        <f>E30*E20</f>
        <v>4.295021551645922</v>
      </c>
    </row>
    <row r="32" spans="1:5">
      <c r="A32">
        <v>2018</v>
      </c>
      <c r="B32">
        <f>B31*E20</f>
        <v>8.303524689589576</v>
      </c>
      <c r="C32">
        <v>15</v>
      </c>
      <c r="D32">
        <f t="shared" si="0"/>
        <v>124.55287034384364</v>
      </c>
      <c r="E32">
        <f>E31*E20</f>
        <v>5.0307587434428687</v>
      </c>
    </row>
    <row r="33" spans="1:5">
      <c r="A33">
        <v>2019</v>
      </c>
      <c r="B33">
        <f>B32*E20</f>
        <v>9.7259184689162712</v>
      </c>
      <c r="C33">
        <v>15</v>
      </c>
      <c r="D33">
        <f t="shared" si="0"/>
        <v>145.88877703374408</v>
      </c>
      <c r="E33">
        <f>E32*E20</f>
        <v>5.8925277161946319</v>
      </c>
    </row>
    <row r="34" spans="1:5">
      <c r="A34">
        <v>2020</v>
      </c>
      <c r="B34">
        <f>B33*E20</f>
        <v>11.391968302641629</v>
      </c>
      <c r="C34">
        <v>15</v>
      </c>
      <c r="D34">
        <f t="shared" si="0"/>
        <v>170.87952453962444</v>
      </c>
      <c r="E34">
        <f>E33*E20</f>
        <v>6.9019177139787722</v>
      </c>
    </row>
    <row r="37" spans="1:5">
      <c r="A37" s="10" t="s">
        <v>15</v>
      </c>
      <c r="B37" s="10"/>
    </row>
    <row r="39" spans="1:5">
      <c r="A39" t="s">
        <v>16</v>
      </c>
      <c r="E39">
        <f>D34</f>
        <v>170.87952453962444</v>
      </c>
    </row>
    <row r="40" spans="1:5">
      <c r="A40" t="s">
        <v>17</v>
      </c>
      <c r="E40">
        <f>SUM(E24:E34)</f>
        <v>38.903772436563557</v>
      </c>
    </row>
    <row r="41" spans="1:5">
      <c r="A41" t="s">
        <v>18</v>
      </c>
      <c r="E41">
        <f>SUM(E39:E40)</f>
        <v>209.78329697618801</v>
      </c>
    </row>
    <row r="42" spans="1:5">
      <c r="A42" t="s">
        <v>19</v>
      </c>
      <c r="E42">
        <f>(E41/D24)-1</f>
        <v>3.972571842268831</v>
      </c>
    </row>
    <row r="43" spans="1:5">
      <c r="A43" t="s">
        <v>20</v>
      </c>
      <c r="E43">
        <f>POWER((E41/D24),1/10)</f>
        <v>1.1739729942603003</v>
      </c>
    </row>
    <row r="45" spans="1:5">
      <c r="A45" t="s">
        <v>21</v>
      </c>
      <c r="E45">
        <f>E42*100</f>
        <v>397.25718422688311</v>
      </c>
    </row>
    <row r="46" spans="1:5">
      <c r="A46" t="s">
        <v>22</v>
      </c>
      <c r="E46">
        <f>(E43-1)*100</f>
        <v>17.397299426030031</v>
      </c>
    </row>
    <row r="48" spans="1:5">
      <c r="A48" s="3" t="s">
        <v>23</v>
      </c>
      <c r="B48" s="4"/>
      <c r="C48" s="4"/>
      <c r="D48" s="4"/>
      <c r="E48" s="5"/>
    </row>
    <row r="50" spans="1:9">
      <c r="A50" t="s">
        <v>24</v>
      </c>
      <c r="E50">
        <f>10.8*1000000000</f>
        <v>10800000000</v>
      </c>
      <c r="I50" t="s">
        <v>27</v>
      </c>
    </row>
    <row r="51" spans="1:9">
      <c r="A51" t="s">
        <v>25</v>
      </c>
      <c r="E51">
        <f>4993.8*1000000</f>
        <v>4993800000</v>
      </c>
    </row>
    <row r="53" spans="1:9">
      <c r="A53" t="s">
        <v>26</v>
      </c>
      <c r="E53">
        <f>E50/E51</f>
        <v>2.162681725339421</v>
      </c>
    </row>
    <row r="55" spans="1:9">
      <c r="A55" s="3" t="s">
        <v>28</v>
      </c>
      <c r="B55" s="4"/>
      <c r="C55" s="4"/>
      <c r="D55" s="4"/>
      <c r="E55" s="5"/>
    </row>
    <row r="57" spans="1:9">
      <c r="A57" t="s">
        <v>29</v>
      </c>
      <c r="E57">
        <v>1.42</v>
      </c>
    </row>
    <row r="58" spans="1:9">
      <c r="A58" t="s">
        <v>30</v>
      </c>
      <c r="E58">
        <f>E7</f>
        <v>56.36</v>
      </c>
    </row>
    <row r="60" spans="1:9">
      <c r="A60" t="s">
        <v>28</v>
      </c>
      <c r="E60">
        <f>(E57/E58)*100</f>
        <v>2.5195173882185946</v>
      </c>
    </row>
    <row r="62" spans="1:9">
      <c r="A62" s="3" t="s">
        <v>31</v>
      </c>
      <c r="B62" s="4"/>
      <c r="C62" s="4"/>
      <c r="D62" s="4"/>
      <c r="E62" s="5"/>
    </row>
  </sheetData>
  <dataConsolidate/>
  <hyperlinks>
    <hyperlink ref="A14:B14" r:id="rId1" display="Gewinnwachstum"/>
  </hyperlinks>
  <pageMargins left="0.7" right="0.7" top="0.78740157499999996" bottom="0.78740157499999996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</dc:creator>
  <cp:lastModifiedBy>Sebastian</cp:lastModifiedBy>
  <dcterms:created xsi:type="dcterms:W3CDTF">2011-09-07T13:18:35Z</dcterms:created>
  <dcterms:modified xsi:type="dcterms:W3CDTF">2011-09-07T19:33:40Z</dcterms:modified>
</cp:coreProperties>
</file>