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75" windowWidth="18780" windowHeight="8580" tabRatio="768"/>
  </bookViews>
  <sheets>
    <sheet name="Daten (Kopie)" sheetId="4" r:id="rId1"/>
    <sheet name="TopDyn LU0350005186" sheetId="2" r:id="rId2"/>
    <sheet name="15Y LU0272368126" sheetId="5" r:id="rId3"/>
    <sheet name="XL Dur LU0414505502" sheetId="3" r:id="rId4"/>
    <sheet name="Diagramm1" sheetId="9" r:id="rId5"/>
    <sheet name="DAX" sheetId="6" r:id="rId6"/>
    <sheet name="MSCI ACWI GDP net €" sheetId="8" r:id="rId7"/>
  </sheets>
  <definedNames>
    <definedName name="kurshistorie.html?ID_NOTATION_16494020_RANGE_60M" localSheetId="2">'15Y LU0272368126'!$A$1:$F$1256</definedName>
    <definedName name="kurshistorie.html?ID_NOTATION_24484270_RANGE_60M" localSheetId="1">'TopDyn LU0350005186'!$A$1:$F$911</definedName>
    <definedName name="kurshistorie.html?ID_NOTATION_36756863_RANGE_60M" localSheetId="3">'XL Dur LU0414505502'!$A$1:$F$477</definedName>
    <definedName name="quote_history.html?ID_NOTATION_20735_RANGE_60M" localSheetId="5">DAX!$A$1:$L$1278</definedName>
  </definedNames>
  <calcPr calcId="125725"/>
</workbook>
</file>

<file path=xl/calcChain.xml><?xml version="1.0" encoding="utf-8"?>
<calcChain xmlns="http://schemas.openxmlformats.org/spreadsheetml/2006/main">
  <c r="L31" i="4"/>
  <c r="L30"/>
  <c r="L28"/>
  <c r="L27"/>
  <c r="L52" s="1"/>
  <c r="M52" s="1"/>
  <c r="M58"/>
  <c r="L56"/>
  <c r="M56" s="1"/>
  <c r="L55"/>
  <c r="L53"/>
  <c r="M53" s="1"/>
  <c r="M55"/>
  <c r="L54"/>
  <c r="L51"/>
  <c r="L50"/>
  <c r="L48"/>
  <c r="L47"/>
  <c r="L46"/>
  <c r="L45"/>
  <c r="L43"/>
  <c r="L42"/>
  <c r="L41"/>
  <c r="L40"/>
  <c r="L38"/>
  <c r="L37"/>
  <c r="L36"/>
  <c r="L35"/>
  <c r="L33"/>
  <c r="L32"/>
  <c r="L26"/>
  <c r="L25"/>
  <c r="L23"/>
  <c r="L22"/>
  <c r="L21"/>
  <c r="L20"/>
  <c r="L18"/>
  <c r="L17"/>
  <c r="L16"/>
  <c r="L15"/>
  <c r="L13"/>
  <c r="L12"/>
  <c r="L11"/>
  <c r="L10"/>
  <c r="L8"/>
  <c r="L7"/>
  <c r="L6"/>
  <c r="L5"/>
  <c r="L3"/>
  <c r="L2"/>
  <c r="J214"/>
  <c r="Q1096" i="6"/>
  <c r="W6" i="4"/>
  <c r="X6" s="1"/>
  <c r="Y6" s="1"/>
  <c r="P5" i="6" l="1"/>
  <c r="P9"/>
  <c r="P13"/>
  <c r="P17"/>
  <c r="P21"/>
  <c r="P25"/>
  <c r="P29"/>
  <c r="P33"/>
  <c r="P37"/>
  <c r="P41"/>
  <c r="P45"/>
  <c r="P49"/>
  <c r="P53"/>
  <c r="P57"/>
  <c r="P61"/>
  <c r="P65"/>
  <c r="P69"/>
  <c r="P73"/>
  <c r="P77"/>
  <c r="P81"/>
  <c r="P85"/>
  <c r="P89"/>
  <c r="P93"/>
  <c r="P97"/>
  <c r="P101"/>
  <c r="P105"/>
  <c r="P109"/>
  <c r="P113"/>
  <c r="P117"/>
  <c r="P121"/>
  <c r="P125"/>
  <c r="P129"/>
  <c r="P133"/>
  <c r="P137"/>
  <c r="P141"/>
  <c r="P145"/>
  <c r="P149"/>
  <c r="P153"/>
  <c r="P157"/>
  <c r="P161"/>
  <c r="P165"/>
  <c r="P169"/>
  <c r="P173"/>
  <c r="P177"/>
  <c r="P181"/>
  <c r="P185"/>
  <c r="P189"/>
  <c r="P193"/>
  <c r="P197"/>
  <c r="P201"/>
  <c r="P205"/>
  <c r="P209"/>
  <c r="P213"/>
  <c r="P217"/>
  <c r="P221"/>
  <c r="P225"/>
  <c r="P229"/>
  <c r="P233"/>
  <c r="P237"/>
  <c r="P241"/>
  <c r="P245"/>
  <c r="P249"/>
  <c r="P253"/>
  <c r="P257"/>
  <c r="P261"/>
  <c r="P265"/>
  <c r="P269"/>
  <c r="P273"/>
  <c r="P277"/>
  <c r="P281"/>
  <c r="P285"/>
  <c r="P289"/>
  <c r="P293"/>
  <c r="P297"/>
  <c r="P301"/>
  <c r="P305"/>
  <c r="P309"/>
  <c r="P313"/>
  <c r="P317"/>
  <c r="P321"/>
  <c r="P325"/>
  <c r="P329"/>
  <c r="P333"/>
  <c r="P337"/>
  <c r="P341"/>
  <c r="P345"/>
  <c r="P349"/>
  <c r="P353"/>
  <c r="P357"/>
  <c r="P361"/>
  <c r="P365"/>
  <c r="P369"/>
  <c r="P373"/>
  <c r="P377"/>
  <c r="P381"/>
  <c r="P385"/>
  <c r="P389"/>
  <c r="P393"/>
  <c r="P397"/>
  <c r="P401"/>
  <c r="P405"/>
  <c r="P409"/>
  <c r="P413"/>
  <c r="P417"/>
  <c r="P421"/>
  <c r="P425"/>
  <c r="P429"/>
  <c r="P433"/>
  <c r="P437"/>
  <c r="P441"/>
  <c r="P445"/>
  <c r="P449"/>
  <c r="P453"/>
  <c r="P457"/>
  <c r="P461"/>
  <c r="P465"/>
  <c r="P469"/>
  <c r="P473"/>
  <c r="P477"/>
  <c r="P481"/>
  <c r="P485"/>
  <c r="P489"/>
  <c r="P493"/>
  <c r="P497"/>
  <c r="P501"/>
  <c r="P505"/>
  <c r="P509"/>
  <c r="P513"/>
  <c r="P517"/>
  <c r="P521"/>
  <c r="P525"/>
  <c r="P529"/>
  <c r="P533"/>
  <c r="P537"/>
  <c r="P541"/>
  <c r="P545"/>
  <c r="P549"/>
  <c r="P553"/>
  <c r="P557"/>
  <c r="P561"/>
  <c r="P565"/>
  <c r="P569"/>
  <c r="P573"/>
  <c r="P577"/>
  <c r="P581"/>
  <c r="P585"/>
  <c r="P589"/>
  <c r="P593"/>
  <c r="P597"/>
  <c r="P601"/>
  <c r="P605"/>
  <c r="P609"/>
  <c r="P613"/>
  <c r="P617"/>
  <c r="P621"/>
  <c r="P625"/>
  <c r="P629"/>
  <c r="P633"/>
  <c r="P637"/>
  <c r="P641"/>
  <c r="P645"/>
  <c r="P649"/>
  <c r="P653"/>
  <c r="P657"/>
  <c r="P661"/>
  <c r="P665"/>
  <c r="P669"/>
  <c r="P673"/>
  <c r="P677"/>
  <c r="P681"/>
  <c r="P685"/>
  <c r="P689"/>
  <c r="P693"/>
  <c r="P697"/>
  <c r="P701"/>
  <c r="P705"/>
  <c r="P709"/>
  <c r="P713"/>
  <c r="P717"/>
  <c r="P721"/>
  <c r="P725"/>
  <c r="P729"/>
  <c r="P733"/>
  <c r="P737"/>
  <c r="P741"/>
  <c r="P745"/>
  <c r="P749"/>
  <c r="P753"/>
  <c r="P757"/>
  <c r="P761"/>
  <c r="P765"/>
  <c r="P769"/>
  <c r="P773"/>
  <c r="P777"/>
  <c r="P781"/>
  <c r="P785"/>
  <c r="P789"/>
  <c r="P793"/>
  <c r="P797"/>
  <c r="P801"/>
  <c r="P805"/>
  <c r="P809"/>
  <c r="P813"/>
  <c r="P817"/>
  <c r="P821"/>
  <c r="P825"/>
  <c r="P829"/>
  <c r="P833"/>
  <c r="P837"/>
  <c r="P841"/>
  <c r="P845"/>
  <c r="P849"/>
  <c r="P853"/>
  <c r="P857"/>
  <c r="P861"/>
  <c r="P865"/>
  <c r="P869"/>
  <c r="P873"/>
  <c r="P877"/>
  <c r="P881"/>
  <c r="P885"/>
  <c r="P889"/>
  <c r="P893"/>
  <c r="P897"/>
  <c r="P901"/>
  <c r="P905"/>
  <c r="P909"/>
  <c r="P913"/>
  <c r="P917"/>
  <c r="P921"/>
  <c r="P925"/>
  <c r="P929"/>
  <c r="P933"/>
  <c r="P937"/>
  <c r="P941"/>
  <c r="P945"/>
  <c r="P949"/>
  <c r="P953"/>
  <c r="P957"/>
  <c r="P961"/>
  <c r="P965"/>
  <c r="P969"/>
  <c r="P973"/>
  <c r="P977"/>
  <c r="P981"/>
  <c r="P985"/>
  <c r="P989"/>
  <c r="P993"/>
  <c r="P997"/>
  <c r="P1001"/>
  <c r="P1005"/>
  <c r="P1009"/>
  <c r="P1013"/>
  <c r="P1017"/>
  <c r="P1021"/>
  <c r="P1093"/>
  <c r="P1089"/>
  <c r="P1085"/>
  <c r="P1081"/>
  <c r="P1077"/>
  <c r="P1073"/>
  <c r="P1069"/>
  <c r="P1065"/>
  <c r="P1061"/>
  <c r="P1057"/>
  <c r="P1053"/>
  <c r="P1049"/>
  <c r="P1045"/>
  <c r="P1041"/>
  <c r="P1037"/>
  <c r="P1033"/>
  <c r="P1029"/>
  <c r="P1025"/>
  <c r="P1020"/>
  <c r="P1015"/>
  <c r="P1010"/>
  <c r="P1004"/>
  <c r="P999"/>
  <c r="P994"/>
  <c r="P988"/>
  <c r="P983"/>
  <c r="P978"/>
  <c r="P972"/>
  <c r="P967"/>
  <c r="P962"/>
  <c r="P956"/>
  <c r="P951"/>
  <c r="P946"/>
  <c r="P940"/>
  <c r="P935"/>
  <c r="P930"/>
  <c r="P924"/>
  <c r="P919"/>
  <c r="P914"/>
  <c r="P908"/>
  <c r="P903"/>
  <c r="P898"/>
  <c r="P892"/>
  <c r="P887"/>
  <c r="P882"/>
  <c r="P876"/>
  <c r="P871"/>
  <c r="P866"/>
  <c r="P860"/>
  <c r="P855"/>
  <c r="P850"/>
  <c r="P844"/>
  <c r="P839"/>
  <c r="P834"/>
  <c r="P828"/>
  <c r="P823"/>
  <c r="P818"/>
  <c r="P812"/>
  <c r="P807"/>
  <c r="P802"/>
  <c r="P796"/>
  <c r="P791"/>
  <c r="P786"/>
  <c r="P780"/>
  <c r="P775"/>
  <c r="P770"/>
  <c r="P764"/>
  <c r="P759"/>
  <c r="P754"/>
  <c r="P748"/>
  <c r="P743"/>
  <c r="P738"/>
  <c r="P732"/>
  <c r="P727"/>
  <c r="P722"/>
  <c r="P716"/>
  <c r="P711"/>
  <c r="P706"/>
  <c r="P700"/>
  <c r="P695"/>
  <c r="P690"/>
  <c r="P684"/>
  <c r="P679"/>
  <c r="P674"/>
  <c r="P668"/>
  <c r="P663"/>
  <c r="P658"/>
  <c r="P652"/>
  <c r="P647"/>
  <c r="P642"/>
  <c r="P636"/>
  <c r="P631"/>
  <c r="P626"/>
  <c r="P620"/>
  <c r="P615"/>
  <c r="P610"/>
  <c r="P604"/>
  <c r="P599"/>
  <c r="P594"/>
  <c r="P588"/>
  <c r="P583"/>
  <c r="P578"/>
  <c r="P572"/>
  <c r="P567"/>
  <c r="P562"/>
  <c r="P556"/>
  <c r="P551"/>
  <c r="P546"/>
  <c r="P540"/>
  <c r="P535"/>
  <c r="P530"/>
  <c r="P524"/>
  <c r="P519"/>
  <c r="P514"/>
  <c r="P508"/>
  <c r="P503"/>
  <c r="P498"/>
  <c r="P492"/>
  <c r="P487"/>
  <c r="P482"/>
  <c r="P476"/>
  <c r="P471"/>
  <c r="P466"/>
  <c r="P460"/>
  <c r="P455"/>
  <c r="P450"/>
  <c r="P444"/>
  <c r="P439"/>
  <c r="P434"/>
  <c r="P428"/>
  <c r="P423"/>
  <c r="P418"/>
  <c r="P412"/>
  <c r="P407"/>
  <c r="P402"/>
  <c r="P396"/>
  <c r="P391"/>
  <c r="P386"/>
  <c r="P380"/>
  <c r="P375"/>
  <c r="P370"/>
  <c r="P364"/>
  <c r="P359"/>
  <c r="P354"/>
  <c r="P348"/>
  <c r="P343"/>
  <c r="P338"/>
  <c r="P332"/>
  <c r="P327"/>
  <c r="P322"/>
  <c r="P316"/>
  <c r="P311"/>
  <c r="P306"/>
  <c r="P300"/>
  <c r="P295"/>
  <c r="P290"/>
  <c r="P284"/>
  <c r="P279"/>
  <c r="P274"/>
  <c r="P268"/>
  <c r="P263"/>
  <c r="P258"/>
  <c r="P252"/>
  <c r="P247"/>
  <c r="P242"/>
  <c r="P236"/>
  <c r="P231"/>
  <c r="P226"/>
  <c r="P220"/>
  <c r="P215"/>
  <c r="P210"/>
  <c r="P204"/>
  <c r="P199"/>
  <c r="P194"/>
  <c r="P188"/>
  <c r="P183"/>
  <c r="P178"/>
  <c r="P172"/>
  <c r="P167"/>
  <c r="P162"/>
  <c r="P156"/>
  <c r="P151"/>
  <c r="P146"/>
  <c r="P140"/>
  <c r="P135"/>
  <c r="P130"/>
  <c r="P124"/>
  <c r="P119"/>
  <c r="P114"/>
  <c r="P108"/>
  <c r="P103"/>
  <c r="P98"/>
  <c r="P92"/>
  <c r="P87"/>
  <c r="P82"/>
  <c r="P76"/>
  <c r="P71"/>
  <c r="P66"/>
  <c r="P60"/>
  <c r="P55"/>
  <c r="P50"/>
  <c r="P44"/>
  <c r="P39"/>
  <c r="P34"/>
  <c r="P28"/>
  <c r="P23"/>
  <c r="P18"/>
  <c r="P12"/>
  <c r="P7"/>
  <c r="W11" i="4"/>
  <c r="P1094" i="6"/>
  <c r="P1090"/>
  <c r="P1086"/>
  <c r="P1082"/>
  <c r="P1078"/>
  <c r="P1074"/>
  <c r="P1070"/>
  <c r="P1066"/>
  <c r="P1062"/>
  <c r="P1058"/>
  <c r="P1054"/>
  <c r="P1050"/>
  <c r="P1046"/>
  <c r="P1042"/>
  <c r="P1038"/>
  <c r="P1034"/>
  <c r="P1030"/>
  <c r="P1026"/>
  <c r="P1022"/>
  <c r="P1016"/>
  <c r="P1011"/>
  <c r="P1006"/>
  <c r="P1000"/>
  <c r="P995"/>
  <c r="P990"/>
  <c r="P984"/>
  <c r="P979"/>
  <c r="P974"/>
  <c r="P968"/>
  <c r="P963"/>
  <c r="P958"/>
  <c r="P952"/>
  <c r="P947"/>
  <c r="P942"/>
  <c r="P936"/>
  <c r="P931"/>
  <c r="P926"/>
  <c r="P920"/>
  <c r="P915"/>
  <c r="P910"/>
  <c r="P904"/>
  <c r="P899"/>
  <c r="P894"/>
  <c r="P888"/>
  <c r="P883"/>
  <c r="P878"/>
  <c r="P872"/>
  <c r="P867"/>
  <c r="P862"/>
  <c r="P856"/>
  <c r="P851"/>
  <c r="P846"/>
  <c r="P840"/>
  <c r="P835"/>
  <c r="P830"/>
  <c r="P824"/>
  <c r="P819"/>
  <c r="P814"/>
  <c r="P808"/>
  <c r="P803"/>
  <c r="P798"/>
  <c r="P792"/>
  <c r="P787"/>
  <c r="P782"/>
  <c r="P776"/>
  <c r="P771"/>
  <c r="P766"/>
  <c r="P760"/>
  <c r="P755"/>
  <c r="P750"/>
  <c r="P744"/>
  <c r="P739"/>
  <c r="P734"/>
  <c r="P728"/>
  <c r="P723"/>
  <c r="P718"/>
  <c r="P712"/>
  <c r="P707"/>
  <c r="P702"/>
  <c r="P696"/>
  <c r="P691"/>
  <c r="P686"/>
  <c r="P680"/>
  <c r="P675"/>
  <c r="P670"/>
  <c r="P664"/>
  <c r="P659"/>
  <c r="P654"/>
  <c r="P648"/>
  <c r="P643"/>
  <c r="P638"/>
  <c r="P632"/>
  <c r="P627"/>
  <c r="P622"/>
  <c r="P616"/>
  <c r="P611"/>
  <c r="P606"/>
  <c r="P600"/>
  <c r="P595"/>
  <c r="P590"/>
  <c r="P584"/>
  <c r="P579"/>
  <c r="P574"/>
  <c r="P568"/>
  <c r="P563"/>
  <c r="P558"/>
  <c r="P552"/>
  <c r="P547"/>
  <c r="P542"/>
  <c r="P536"/>
  <c r="P531"/>
  <c r="P526"/>
  <c r="P520"/>
  <c r="P515"/>
  <c r="P510"/>
  <c r="P504"/>
  <c r="P499"/>
  <c r="P494"/>
  <c r="P488"/>
  <c r="P483"/>
  <c r="P478"/>
  <c r="P472"/>
  <c r="P467"/>
  <c r="P462"/>
  <c r="P456"/>
  <c r="P451"/>
  <c r="P446"/>
  <c r="P440"/>
  <c r="P435"/>
  <c r="P430"/>
  <c r="P424"/>
  <c r="P419"/>
  <c r="P414"/>
  <c r="P408"/>
  <c r="P403"/>
  <c r="P398"/>
  <c r="P392"/>
  <c r="P387"/>
  <c r="P382"/>
  <c r="P376"/>
  <c r="P371"/>
  <c r="P366"/>
  <c r="P360"/>
  <c r="P355"/>
  <c r="P350"/>
  <c r="P344"/>
  <c r="P339"/>
  <c r="P334"/>
  <c r="P328"/>
  <c r="P323"/>
  <c r="P318"/>
  <c r="P312"/>
  <c r="P307"/>
  <c r="P302"/>
  <c r="P296"/>
  <c r="P291"/>
  <c r="P286"/>
  <c r="P280"/>
  <c r="P275"/>
  <c r="P270"/>
  <c r="P264"/>
  <c r="P259"/>
  <c r="P254"/>
  <c r="P248"/>
  <c r="P243"/>
  <c r="P238"/>
  <c r="P232"/>
  <c r="P227"/>
  <c r="P222"/>
  <c r="P216"/>
  <c r="P211"/>
  <c r="P206"/>
  <c r="P200"/>
  <c r="P195"/>
  <c r="P190"/>
  <c r="P184"/>
  <c r="P179"/>
  <c r="P174"/>
  <c r="P168"/>
  <c r="P163"/>
  <c r="P158"/>
  <c r="P152"/>
  <c r="P147"/>
  <c r="P142"/>
  <c r="P136"/>
  <c r="P131"/>
  <c r="P126"/>
  <c r="P120"/>
  <c r="P115"/>
  <c r="P110"/>
  <c r="P104"/>
  <c r="P99"/>
  <c r="P94"/>
  <c r="P88"/>
  <c r="P83"/>
  <c r="P78"/>
  <c r="P72"/>
  <c r="P67"/>
  <c r="P62"/>
  <c r="P56"/>
  <c r="P51"/>
  <c r="P46"/>
  <c r="P40"/>
  <c r="P35"/>
  <c r="P30"/>
  <c r="P24"/>
  <c r="P19"/>
  <c r="P14"/>
  <c r="P8"/>
  <c r="P1095"/>
  <c r="P1091"/>
  <c r="P1087"/>
  <c r="P1083"/>
  <c r="P1079"/>
  <c r="P1075"/>
  <c r="P1071"/>
  <c r="P1067"/>
  <c r="P1063"/>
  <c r="P1059"/>
  <c r="P1055"/>
  <c r="P1051"/>
  <c r="P1047"/>
  <c r="P1043"/>
  <c r="P1039"/>
  <c r="P1035"/>
  <c r="P1031"/>
  <c r="P1027"/>
  <c r="P1023"/>
  <c r="P1018"/>
  <c r="P1012"/>
  <c r="P1007"/>
  <c r="P1002"/>
  <c r="P996"/>
  <c r="P991"/>
  <c r="P986"/>
  <c r="P980"/>
  <c r="P975"/>
  <c r="P970"/>
  <c r="P964"/>
  <c r="P959"/>
  <c r="P954"/>
  <c r="P948"/>
  <c r="P943"/>
  <c r="P938"/>
  <c r="P932"/>
  <c r="P927"/>
  <c r="P922"/>
  <c r="P916"/>
  <c r="P911"/>
  <c r="P906"/>
  <c r="P900"/>
  <c r="P895"/>
  <c r="P890"/>
  <c r="P884"/>
  <c r="P879"/>
  <c r="P874"/>
  <c r="P868"/>
  <c r="P863"/>
  <c r="P858"/>
  <c r="P852"/>
  <c r="P847"/>
  <c r="P842"/>
  <c r="P836"/>
  <c r="P831"/>
  <c r="P826"/>
  <c r="P820"/>
  <c r="P815"/>
  <c r="P810"/>
  <c r="P804"/>
  <c r="P799"/>
  <c r="P794"/>
  <c r="P788"/>
  <c r="P783"/>
  <c r="P778"/>
  <c r="P772"/>
  <c r="P767"/>
  <c r="P762"/>
  <c r="P756"/>
  <c r="P751"/>
  <c r="P746"/>
  <c r="P740"/>
  <c r="P735"/>
  <c r="P730"/>
  <c r="P724"/>
  <c r="P719"/>
  <c r="P714"/>
  <c r="P708"/>
  <c r="P703"/>
  <c r="P698"/>
  <c r="P692"/>
  <c r="P687"/>
  <c r="P682"/>
  <c r="P676"/>
  <c r="P671"/>
  <c r="P666"/>
  <c r="P660"/>
  <c r="P655"/>
  <c r="P650"/>
  <c r="P644"/>
  <c r="P639"/>
  <c r="P634"/>
  <c r="P628"/>
  <c r="P623"/>
  <c r="P618"/>
  <c r="P612"/>
  <c r="P607"/>
  <c r="P602"/>
  <c r="P596"/>
  <c r="P591"/>
  <c r="P586"/>
  <c r="P580"/>
  <c r="P575"/>
  <c r="P570"/>
  <c r="P564"/>
  <c r="P559"/>
  <c r="P554"/>
  <c r="P548"/>
  <c r="P543"/>
  <c r="P538"/>
  <c r="P532"/>
  <c r="P527"/>
  <c r="P522"/>
  <c r="P516"/>
  <c r="P511"/>
  <c r="P506"/>
  <c r="P500"/>
  <c r="P495"/>
  <c r="P490"/>
  <c r="P484"/>
  <c r="P479"/>
  <c r="P474"/>
  <c r="P468"/>
  <c r="P463"/>
  <c r="P458"/>
  <c r="P452"/>
  <c r="P447"/>
  <c r="P442"/>
  <c r="P436"/>
  <c r="P431"/>
  <c r="P426"/>
  <c r="P420"/>
  <c r="P415"/>
  <c r="P410"/>
  <c r="P404"/>
  <c r="P399"/>
  <c r="P394"/>
  <c r="P388"/>
  <c r="P383"/>
  <c r="P378"/>
  <c r="P372"/>
  <c r="P367"/>
  <c r="P362"/>
  <c r="P356"/>
  <c r="P351"/>
  <c r="P346"/>
  <c r="P340"/>
  <c r="P335"/>
  <c r="P330"/>
  <c r="P324"/>
  <c r="P319"/>
  <c r="P314"/>
  <c r="P308"/>
  <c r="P303"/>
  <c r="P298"/>
  <c r="P292"/>
  <c r="P287"/>
  <c r="P282"/>
  <c r="P276"/>
  <c r="P271"/>
  <c r="P266"/>
  <c r="P260"/>
  <c r="P255"/>
  <c r="P250"/>
  <c r="P244"/>
  <c r="P239"/>
  <c r="P234"/>
  <c r="P228"/>
  <c r="P223"/>
  <c r="P218"/>
  <c r="P212"/>
  <c r="P207"/>
  <c r="P202"/>
  <c r="P196"/>
  <c r="P191"/>
  <c r="P186"/>
  <c r="P180"/>
  <c r="P175"/>
  <c r="P170"/>
  <c r="P164"/>
  <c r="P159"/>
  <c r="P154"/>
  <c r="P148"/>
  <c r="P143"/>
  <c r="P138"/>
  <c r="P132"/>
  <c r="P127"/>
  <c r="P122"/>
  <c r="P116"/>
  <c r="P111"/>
  <c r="P106"/>
  <c r="P100"/>
  <c r="P95"/>
  <c r="P90"/>
  <c r="P84"/>
  <c r="P79"/>
  <c r="P74"/>
  <c r="P68"/>
  <c r="P63"/>
  <c r="P58"/>
  <c r="P52"/>
  <c r="P47"/>
  <c r="P42"/>
  <c r="P36"/>
  <c r="P31"/>
  <c r="P26"/>
  <c r="P20"/>
  <c r="P15"/>
  <c r="P10"/>
  <c r="P1096"/>
  <c r="P1092"/>
  <c r="P1088"/>
  <c r="P1084"/>
  <c r="P1080"/>
  <c r="P1076"/>
  <c r="P1072"/>
  <c r="P1068"/>
  <c r="P1064"/>
  <c r="P1060"/>
  <c r="P1056"/>
  <c r="P1052"/>
  <c r="P1048"/>
  <c r="P1044"/>
  <c r="P1040"/>
  <c r="P1036"/>
  <c r="P1032"/>
  <c r="P1028"/>
  <c r="P1024"/>
  <c r="P1019"/>
  <c r="P1014"/>
  <c r="P1008"/>
  <c r="P1003"/>
  <c r="P998"/>
  <c r="P992"/>
  <c r="P987"/>
  <c r="P982"/>
  <c r="P976"/>
  <c r="P971"/>
  <c r="P966"/>
  <c r="P960"/>
  <c r="P955"/>
  <c r="P950"/>
  <c r="P944"/>
  <c r="P939"/>
  <c r="P934"/>
  <c r="P928"/>
  <c r="P923"/>
  <c r="P918"/>
  <c r="P912"/>
  <c r="P907"/>
  <c r="P902"/>
  <c r="P896"/>
  <c r="P891"/>
  <c r="P886"/>
  <c r="P880"/>
  <c r="P875"/>
  <c r="P870"/>
  <c r="P864"/>
  <c r="P859"/>
  <c r="P854"/>
  <c r="P848"/>
  <c r="P843"/>
  <c r="P838"/>
  <c r="P832"/>
  <c r="P827"/>
  <c r="P822"/>
  <c r="P816"/>
  <c r="P811"/>
  <c r="P806"/>
  <c r="P800"/>
  <c r="P795"/>
  <c r="P790"/>
  <c r="P784"/>
  <c r="P779"/>
  <c r="P774"/>
  <c r="P768"/>
  <c r="P763"/>
  <c r="P758"/>
  <c r="P752"/>
  <c r="P747"/>
  <c r="P742"/>
  <c r="P736"/>
  <c r="P731"/>
  <c r="P726"/>
  <c r="P720"/>
  <c r="P715"/>
  <c r="P710"/>
  <c r="P704"/>
  <c r="P699"/>
  <c r="P694"/>
  <c r="P688"/>
  <c r="P683"/>
  <c r="P678"/>
  <c r="P672"/>
  <c r="P667"/>
  <c r="P662"/>
  <c r="P656"/>
  <c r="P651"/>
  <c r="P646"/>
  <c r="P640"/>
  <c r="P635"/>
  <c r="P630"/>
  <c r="P624"/>
  <c r="P619"/>
  <c r="P614"/>
  <c r="P608"/>
  <c r="P603"/>
  <c r="P598"/>
  <c r="P592"/>
  <c r="P587"/>
  <c r="P582"/>
  <c r="P576"/>
  <c r="P571"/>
  <c r="P566"/>
  <c r="P560"/>
  <c r="P555"/>
  <c r="P550"/>
  <c r="P544"/>
  <c r="P539"/>
  <c r="P534"/>
  <c r="P528"/>
  <c r="P523"/>
  <c r="P518"/>
  <c r="P512"/>
  <c r="P507"/>
  <c r="P502"/>
  <c r="P496"/>
  <c r="P491"/>
  <c r="P486"/>
  <c r="P480"/>
  <c r="P475"/>
  <c r="P470"/>
  <c r="P464"/>
  <c r="P459"/>
  <c r="P454"/>
  <c r="P448"/>
  <c r="P443"/>
  <c r="P438"/>
  <c r="P432"/>
  <c r="P427"/>
  <c r="P422"/>
  <c r="P416"/>
  <c r="P411"/>
  <c r="P406"/>
  <c r="P400"/>
  <c r="P395"/>
  <c r="P390"/>
  <c r="P384"/>
  <c r="P379"/>
  <c r="P374"/>
  <c r="P368"/>
  <c r="P363"/>
  <c r="P358"/>
  <c r="P352"/>
  <c r="P347"/>
  <c r="P342"/>
  <c r="P336"/>
  <c r="P331"/>
  <c r="P326"/>
  <c r="P320"/>
  <c r="P315"/>
  <c r="P310"/>
  <c r="P304"/>
  <c r="P299"/>
  <c r="P294"/>
  <c r="P288"/>
  <c r="P283"/>
  <c r="P278"/>
  <c r="P272"/>
  <c r="P267"/>
  <c r="P262"/>
  <c r="P256"/>
  <c r="P251"/>
  <c r="P246"/>
  <c r="P240"/>
  <c r="P235"/>
  <c r="P230"/>
  <c r="P224"/>
  <c r="P219"/>
  <c r="P214"/>
  <c r="P208"/>
  <c r="P203"/>
  <c r="P198"/>
  <c r="P192"/>
  <c r="P187"/>
  <c r="P182"/>
  <c r="P176"/>
  <c r="P171"/>
  <c r="P166"/>
  <c r="P160"/>
  <c r="P155"/>
  <c r="P150"/>
  <c r="P144"/>
  <c r="P139"/>
  <c r="P134"/>
  <c r="P128"/>
  <c r="P123"/>
  <c r="P118"/>
  <c r="P112"/>
  <c r="P107"/>
  <c r="P102"/>
  <c r="P96"/>
  <c r="P91"/>
  <c r="P86"/>
  <c r="P80"/>
  <c r="P75"/>
  <c r="P70"/>
  <c r="P64"/>
  <c r="P59"/>
  <c r="P54"/>
  <c r="P48"/>
  <c r="P43"/>
  <c r="P38"/>
  <c r="P32"/>
  <c r="P27"/>
  <c r="P22"/>
  <c r="P16"/>
  <c r="P11"/>
  <c r="P6"/>
  <c r="M57" i="4"/>
  <c r="M59" s="1"/>
  <c r="L61" s="1"/>
  <c r="T36"/>
  <c r="T31"/>
  <c r="T26"/>
  <c r="T21"/>
  <c r="T16"/>
  <c r="T11"/>
  <c r="T6"/>
  <c r="Q34"/>
  <c r="Q29"/>
  <c r="Q24"/>
  <c r="Q19"/>
  <c r="Q14"/>
  <c r="Q9"/>
  <c r="Q4"/>
  <c r="N44" i="6"/>
  <c r="O44"/>
  <c r="N45"/>
  <c r="O45"/>
  <c r="N46"/>
  <c r="O46"/>
  <c r="N47"/>
  <c r="O47"/>
  <c r="N48"/>
  <c r="O48"/>
  <c r="N49"/>
  <c r="O49"/>
  <c r="N50"/>
  <c r="O50"/>
  <c r="N51"/>
  <c r="O51"/>
  <c r="N52"/>
  <c r="O52"/>
  <c r="N53"/>
  <c r="O53"/>
  <c r="N54"/>
  <c r="O54"/>
  <c r="N55"/>
  <c r="O55"/>
  <c r="N56"/>
  <c r="O56"/>
  <c r="N57"/>
  <c r="O57"/>
  <c r="N60"/>
  <c r="O60"/>
  <c r="N61"/>
  <c r="O61"/>
  <c r="N62"/>
  <c r="O62"/>
  <c r="N63"/>
  <c r="O63"/>
  <c r="N64"/>
  <c r="O64"/>
  <c r="N65"/>
  <c r="O65"/>
  <c r="N66"/>
  <c r="O66"/>
  <c r="N67"/>
  <c r="O67"/>
  <c r="N68"/>
  <c r="O68"/>
  <c r="N69"/>
  <c r="O69"/>
  <c r="N70"/>
  <c r="O70"/>
  <c r="N71"/>
  <c r="O71"/>
  <c r="N72"/>
  <c r="O72"/>
  <c r="N73"/>
  <c r="O73"/>
  <c r="N74"/>
  <c r="O74"/>
  <c r="N75"/>
  <c r="O75"/>
  <c r="N76"/>
  <c r="O76"/>
  <c r="N77"/>
  <c r="O77"/>
  <c r="N78"/>
  <c r="O78"/>
  <c r="N79"/>
  <c r="O79"/>
  <c r="N80"/>
  <c r="O80"/>
  <c r="N82"/>
  <c r="O82"/>
  <c r="N84"/>
  <c r="O84"/>
  <c r="N85"/>
  <c r="O85"/>
  <c r="N86"/>
  <c r="O86"/>
  <c r="N87"/>
  <c r="O87"/>
  <c r="N88"/>
  <c r="O88"/>
  <c r="N89"/>
  <c r="O89"/>
  <c r="N90"/>
  <c r="O90"/>
  <c r="N91"/>
  <c r="O91"/>
  <c r="N92"/>
  <c r="O92"/>
  <c r="N93"/>
  <c r="O93"/>
  <c r="N94"/>
  <c r="O94"/>
  <c r="N95"/>
  <c r="O95"/>
  <c r="N96"/>
  <c r="O96"/>
  <c r="N97"/>
  <c r="O97"/>
  <c r="N98"/>
  <c r="O98"/>
  <c r="N99"/>
  <c r="O99"/>
  <c r="N100"/>
  <c r="O100"/>
  <c r="N101"/>
  <c r="O101"/>
  <c r="N103"/>
  <c r="O103"/>
  <c r="N104"/>
  <c r="O104"/>
  <c r="N105"/>
  <c r="O105"/>
  <c r="N106"/>
  <c r="O106"/>
  <c r="N107"/>
  <c r="O107"/>
  <c r="N108"/>
  <c r="O108"/>
  <c r="N109"/>
  <c r="O109"/>
  <c r="N110"/>
  <c r="O110"/>
  <c r="N111"/>
  <c r="O111"/>
  <c r="N112"/>
  <c r="O112"/>
  <c r="N113"/>
  <c r="O113"/>
  <c r="N114"/>
  <c r="O114"/>
  <c r="N115"/>
  <c r="O115"/>
  <c r="N116"/>
  <c r="O116"/>
  <c r="N117"/>
  <c r="O117"/>
  <c r="N118"/>
  <c r="O118"/>
  <c r="N119"/>
  <c r="O119"/>
  <c r="N120"/>
  <c r="O120"/>
  <c r="N121"/>
  <c r="O121"/>
  <c r="N122"/>
  <c r="O122"/>
  <c r="N123"/>
  <c r="O123"/>
  <c r="N125"/>
  <c r="O125"/>
  <c r="N126"/>
  <c r="O126"/>
  <c r="N127"/>
  <c r="O127"/>
  <c r="N128"/>
  <c r="O128"/>
  <c r="N129"/>
  <c r="O129"/>
  <c r="N130"/>
  <c r="O130"/>
  <c r="N131"/>
  <c r="O131"/>
  <c r="N132"/>
  <c r="O132"/>
  <c r="N133"/>
  <c r="O133"/>
  <c r="N134"/>
  <c r="O134"/>
  <c r="N135"/>
  <c r="O135"/>
  <c r="N136"/>
  <c r="O136"/>
  <c r="N137"/>
  <c r="O137"/>
  <c r="N138"/>
  <c r="O138"/>
  <c r="N139"/>
  <c r="O139"/>
  <c r="N140"/>
  <c r="O140"/>
  <c r="N141"/>
  <c r="O141"/>
  <c r="N142"/>
  <c r="O142"/>
  <c r="N144"/>
  <c r="O144"/>
  <c r="N145"/>
  <c r="O145"/>
  <c r="N147"/>
  <c r="O147"/>
  <c r="N148"/>
  <c r="O148"/>
  <c r="N149"/>
  <c r="O149"/>
  <c r="N150"/>
  <c r="O150"/>
  <c r="N151"/>
  <c r="O151"/>
  <c r="N153"/>
  <c r="O153"/>
  <c r="N154"/>
  <c r="O154"/>
  <c r="N155"/>
  <c r="O155"/>
  <c r="N156"/>
  <c r="O156"/>
  <c r="N157"/>
  <c r="O157"/>
  <c r="N158"/>
  <c r="O158"/>
  <c r="N159"/>
  <c r="O159"/>
  <c r="N160"/>
  <c r="O160"/>
  <c r="N161"/>
  <c r="O161"/>
  <c r="N162"/>
  <c r="O162"/>
  <c r="N163"/>
  <c r="O163"/>
  <c r="N164"/>
  <c r="O164"/>
  <c r="N165"/>
  <c r="O165"/>
  <c r="N166"/>
  <c r="O166"/>
  <c r="N168"/>
  <c r="O168"/>
  <c r="N169"/>
  <c r="O169"/>
  <c r="N170"/>
  <c r="O170"/>
  <c r="N171"/>
  <c r="O171"/>
  <c r="N172"/>
  <c r="O172"/>
  <c r="N173"/>
  <c r="O173"/>
  <c r="N174"/>
  <c r="O174"/>
  <c r="N176"/>
  <c r="O176"/>
  <c r="N177"/>
  <c r="O177"/>
  <c r="N178"/>
  <c r="O178"/>
  <c r="N180"/>
  <c r="O180"/>
  <c r="N181"/>
  <c r="O181"/>
  <c r="N182"/>
  <c r="O182"/>
  <c r="N183"/>
  <c r="O183"/>
  <c r="N184"/>
  <c r="O184"/>
  <c r="N185"/>
  <c r="O185"/>
  <c r="N186"/>
  <c r="O186"/>
  <c r="N187"/>
  <c r="O187"/>
  <c r="N188"/>
  <c r="O188"/>
  <c r="N189"/>
  <c r="O189"/>
  <c r="N191"/>
  <c r="O191"/>
  <c r="N192"/>
  <c r="O192"/>
  <c r="N193"/>
  <c r="O193"/>
  <c r="N194"/>
  <c r="O194"/>
  <c r="N195"/>
  <c r="O195"/>
  <c r="N196"/>
  <c r="O196"/>
  <c r="N197"/>
  <c r="O197"/>
  <c r="N198"/>
  <c r="O198"/>
  <c r="N199"/>
  <c r="O199"/>
  <c r="N200"/>
  <c r="O200"/>
  <c r="N201"/>
  <c r="O201"/>
  <c r="N202"/>
  <c r="O202"/>
  <c r="N203"/>
  <c r="O203"/>
  <c r="N204"/>
  <c r="O204"/>
  <c r="N205"/>
  <c r="O205"/>
  <c r="N206"/>
  <c r="O206"/>
  <c r="N207"/>
  <c r="O207"/>
  <c r="N208"/>
  <c r="O208"/>
  <c r="N209"/>
  <c r="O209"/>
  <c r="N210"/>
  <c r="O210"/>
  <c r="N211"/>
  <c r="O211"/>
  <c r="O212"/>
  <c r="N213"/>
  <c r="O213"/>
  <c r="N214"/>
  <c r="O214"/>
  <c r="N215"/>
  <c r="O215"/>
  <c r="N216"/>
  <c r="O216"/>
  <c r="N217"/>
  <c r="O217"/>
  <c r="N218"/>
  <c r="O218"/>
  <c r="N219"/>
  <c r="O219"/>
  <c r="N220"/>
  <c r="O220"/>
  <c r="N221"/>
  <c r="O221"/>
  <c r="N222"/>
  <c r="O222"/>
  <c r="N223"/>
  <c r="O223"/>
  <c r="N224"/>
  <c r="O224"/>
  <c r="N225"/>
  <c r="O225"/>
  <c r="N226"/>
  <c r="O226"/>
  <c r="N227"/>
  <c r="O227"/>
  <c r="N228"/>
  <c r="O228"/>
  <c r="N229"/>
  <c r="O229"/>
  <c r="N230"/>
  <c r="O230"/>
  <c r="N231"/>
  <c r="O231"/>
  <c r="N232"/>
  <c r="O232"/>
  <c r="O233"/>
  <c r="N234"/>
  <c r="O234"/>
  <c r="N236"/>
  <c r="O236"/>
  <c r="N237"/>
  <c r="O237"/>
  <c r="N238"/>
  <c r="O238"/>
  <c r="N239"/>
  <c r="O239"/>
  <c r="N240"/>
  <c r="O240"/>
  <c r="N241"/>
  <c r="O241"/>
  <c r="N242"/>
  <c r="O242"/>
  <c r="N243"/>
  <c r="O243"/>
  <c r="N244"/>
  <c r="O244"/>
  <c r="N245"/>
  <c r="O245"/>
  <c r="N246"/>
  <c r="O246"/>
  <c r="N247"/>
  <c r="O247"/>
  <c r="N248"/>
  <c r="O248"/>
  <c r="N249"/>
  <c r="O249"/>
  <c r="N250"/>
  <c r="O250"/>
  <c r="N251"/>
  <c r="O251"/>
  <c r="N252"/>
  <c r="O252"/>
  <c r="N254"/>
  <c r="O254"/>
  <c r="N255"/>
  <c r="O255"/>
  <c r="N256"/>
  <c r="O256"/>
  <c r="N257"/>
  <c r="O257"/>
  <c r="N258"/>
  <c r="O258"/>
  <c r="N259"/>
  <c r="O259"/>
  <c r="N260"/>
  <c r="O260"/>
  <c r="N261"/>
  <c r="O261"/>
  <c r="N262"/>
  <c r="O262"/>
  <c r="N263"/>
  <c r="O263"/>
  <c r="N264"/>
  <c r="O264"/>
  <c r="N265"/>
  <c r="O265"/>
  <c r="N266"/>
  <c r="O266"/>
  <c r="N267"/>
  <c r="O267"/>
  <c r="N268"/>
  <c r="O268"/>
  <c r="N269"/>
  <c r="O269"/>
  <c r="N270"/>
  <c r="O270"/>
  <c r="N271"/>
  <c r="O271"/>
  <c r="N272"/>
  <c r="O272"/>
  <c r="N273"/>
  <c r="O273"/>
  <c r="N274"/>
  <c r="O274"/>
  <c r="O275"/>
  <c r="N276"/>
  <c r="O276"/>
  <c r="N277"/>
  <c r="O277"/>
  <c r="N278"/>
  <c r="O278"/>
  <c r="N279"/>
  <c r="O279"/>
  <c r="N280"/>
  <c r="O280"/>
  <c r="N281"/>
  <c r="O281"/>
  <c r="N282"/>
  <c r="O282"/>
  <c r="N283"/>
  <c r="O283"/>
  <c r="N284"/>
  <c r="O284"/>
  <c r="N285"/>
  <c r="O285"/>
  <c r="N286"/>
  <c r="O286"/>
  <c r="N287"/>
  <c r="O287"/>
  <c r="N288"/>
  <c r="O288"/>
  <c r="N289"/>
  <c r="O289"/>
  <c r="N290"/>
  <c r="O290"/>
  <c r="N291"/>
  <c r="O291"/>
  <c r="N292"/>
  <c r="O292"/>
  <c r="N293"/>
  <c r="O293"/>
  <c r="N294"/>
  <c r="O294"/>
  <c r="O295"/>
  <c r="N296"/>
  <c r="O296"/>
  <c r="N297"/>
  <c r="O297"/>
  <c r="N298"/>
  <c r="O298"/>
  <c r="N299"/>
  <c r="O299"/>
  <c r="N300"/>
  <c r="O300"/>
  <c r="N301"/>
  <c r="O301"/>
  <c r="N302"/>
  <c r="O302"/>
  <c r="N303"/>
  <c r="O303"/>
  <c r="N304"/>
  <c r="O304"/>
  <c r="N305"/>
  <c r="O305"/>
  <c r="N306"/>
  <c r="O306"/>
  <c r="N307"/>
  <c r="O307"/>
  <c r="N308"/>
  <c r="O308"/>
  <c r="N309"/>
  <c r="O309"/>
  <c r="N310"/>
  <c r="O310"/>
  <c r="N311"/>
  <c r="O311"/>
  <c r="N312"/>
  <c r="O312"/>
  <c r="N313"/>
  <c r="O313"/>
  <c r="N314"/>
  <c r="O314"/>
  <c r="N315"/>
  <c r="O315"/>
  <c r="N316"/>
  <c r="O316"/>
  <c r="O317"/>
  <c r="N318"/>
  <c r="O318"/>
  <c r="N319"/>
  <c r="O319"/>
  <c r="N320"/>
  <c r="O320"/>
  <c r="N321"/>
  <c r="O321"/>
  <c r="N322"/>
  <c r="O322"/>
  <c r="N323"/>
  <c r="O323"/>
  <c r="N324"/>
  <c r="O324"/>
  <c r="N325"/>
  <c r="O325"/>
  <c r="N326"/>
  <c r="O326"/>
  <c r="N327"/>
  <c r="O327"/>
  <c r="N328"/>
  <c r="O328"/>
  <c r="N329"/>
  <c r="O329"/>
  <c r="N330"/>
  <c r="O330"/>
  <c r="N331"/>
  <c r="O331"/>
  <c r="N332"/>
  <c r="O332"/>
  <c r="N333"/>
  <c r="O333"/>
  <c r="N334"/>
  <c r="O334"/>
  <c r="N335"/>
  <c r="O335"/>
  <c r="N336"/>
  <c r="O336"/>
  <c r="N337"/>
  <c r="O337"/>
  <c r="O338"/>
  <c r="N339"/>
  <c r="O339"/>
  <c r="N340"/>
  <c r="O340"/>
  <c r="N341"/>
  <c r="O341"/>
  <c r="N342"/>
  <c r="O342"/>
  <c r="N343"/>
  <c r="O343"/>
  <c r="N345"/>
  <c r="O345"/>
  <c r="N346"/>
  <c r="O346"/>
  <c r="N347"/>
  <c r="O347"/>
  <c r="N348"/>
  <c r="O348"/>
  <c r="N349"/>
  <c r="O349"/>
  <c r="N350"/>
  <c r="O350"/>
  <c r="N351"/>
  <c r="O351"/>
  <c r="N352"/>
  <c r="O352"/>
  <c r="N353"/>
  <c r="O353"/>
  <c r="N354"/>
  <c r="O354"/>
  <c r="N355"/>
  <c r="O355"/>
  <c r="N356"/>
  <c r="O356"/>
  <c r="N357"/>
  <c r="O357"/>
  <c r="N359"/>
  <c r="O359"/>
  <c r="N360"/>
  <c r="O360"/>
  <c r="N361"/>
  <c r="O361"/>
  <c r="N362"/>
  <c r="O362"/>
  <c r="N363"/>
  <c r="O363"/>
  <c r="N364"/>
  <c r="O364"/>
  <c r="N365"/>
  <c r="O365"/>
  <c r="N366"/>
  <c r="O366"/>
  <c r="N367"/>
  <c r="O367"/>
  <c r="N368"/>
  <c r="O368"/>
  <c r="N369"/>
  <c r="O369"/>
  <c r="N370"/>
  <c r="O370"/>
  <c r="N371"/>
  <c r="O371"/>
  <c r="N372"/>
  <c r="O372"/>
  <c r="N373"/>
  <c r="O373"/>
  <c r="N374"/>
  <c r="O374"/>
  <c r="N375"/>
  <c r="O375"/>
  <c r="N376"/>
  <c r="O376"/>
  <c r="N377"/>
  <c r="O377"/>
  <c r="N378"/>
  <c r="O378"/>
  <c r="N379"/>
  <c r="O379"/>
  <c r="N380"/>
  <c r="O380"/>
  <c r="O381"/>
  <c r="N382"/>
  <c r="O382"/>
  <c r="N383"/>
  <c r="O383"/>
  <c r="N384"/>
  <c r="O384"/>
  <c r="N385"/>
  <c r="O385"/>
  <c r="N386"/>
  <c r="O386"/>
  <c r="N387"/>
  <c r="O387"/>
  <c r="N388"/>
  <c r="O388"/>
  <c r="N389"/>
  <c r="O389"/>
  <c r="N390"/>
  <c r="O390"/>
  <c r="N391"/>
  <c r="O391"/>
  <c r="N392"/>
  <c r="O392"/>
  <c r="N393"/>
  <c r="O393"/>
  <c r="N394"/>
  <c r="O394"/>
  <c r="N395"/>
  <c r="O395"/>
  <c r="N396"/>
  <c r="O396"/>
  <c r="N397"/>
  <c r="O397"/>
  <c r="N398"/>
  <c r="O398"/>
  <c r="N399"/>
  <c r="O399"/>
  <c r="N400"/>
  <c r="O400"/>
  <c r="N401"/>
  <c r="O401"/>
  <c r="N402"/>
  <c r="O402"/>
  <c r="O403"/>
  <c r="N404"/>
  <c r="O404"/>
  <c r="N405"/>
  <c r="O405"/>
  <c r="N406"/>
  <c r="O406"/>
  <c r="N407"/>
  <c r="O407"/>
  <c r="N408"/>
  <c r="O408"/>
  <c r="N409"/>
  <c r="O409"/>
  <c r="N410"/>
  <c r="O410"/>
  <c r="N411"/>
  <c r="O411"/>
  <c r="N412"/>
  <c r="O412"/>
  <c r="N413"/>
  <c r="O413"/>
  <c r="N414"/>
  <c r="O414"/>
  <c r="N415"/>
  <c r="O415"/>
  <c r="N416"/>
  <c r="O416"/>
  <c r="N417"/>
  <c r="O417"/>
  <c r="N418"/>
  <c r="O418"/>
  <c r="N419"/>
  <c r="O419"/>
  <c r="N420"/>
  <c r="O420"/>
  <c r="N421"/>
  <c r="O421"/>
  <c r="N422"/>
  <c r="O422"/>
  <c r="N423"/>
  <c r="O423"/>
  <c r="N425"/>
  <c r="O425"/>
  <c r="N426"/>
  <c r="O426"/>
  <c r="N427"/>
  <c r="O427"/>
  <c r="N428"/>
  <c r="O428"/>
  <c r="N429"/>
  <c r="O429"/>
  <c r="N430"/>
  <c r="O430"/>
  <c r="N431"/>
  <c r="O431"/>
  <c r="N432"/>
  <c r="O432"/>
  <c r="N433"/>
  <c r="O433"/>
  <c r="N434"/>
  <c r="O434"/>
  <c r="N435"/>
  <c r="O435"/>
  <c r="N436"/>
  <c r="O436"/>
  <c r="N437"/>
  <c r="O437"/>
  <c r="N438"/>
  <c r="O438"/>
  <c r="N439"/>
  <c r="O439"/>
  <c r="N440"/>
  <c r="O440"/>
  <c r="N441"/>
  <c r="O441"/>
  <c r="N442"/>
  <c r="O442"/>
  <c r="N443"/>
  <c r="O443"/>
  <c r="N444"/>
  <c r="O444"/>
  <c r="N445"/>
  <c r="O445"/>
  <c r="N446"/>
  <c r="O446"/>
  <c r="N448"/>
  <c r="O448"/>
  <c r="N449"/>
  <c r="O449"/>
  <c r="N450"/>
  <c r="O450"/>
  <c r="N451"/>
  <c r="O451"/>
  <c r="N452"/>
  <c r="O452"/>
  <c r="N453"/>
  <c r="O453"/>
  <c r="N454"/>
  <c r="O454"/>
  <c r="N455"/>
  <c r="O455"/>
  <c r="N456"/>
  <c r="O456"/>
  <c r="N457"/>
  <c r="O457"/>
  <c r="N458"/>
  <c r="O458"/>
  <c r="N459"/>
  <c r="O459"/>
  <c r="N460"/>
  <c r="O460"/>
  <c r="N461"/>
  <c r="O461"/>
  <c r="N462"/>
  <c r="O462"/>
  <c r="N463"/>
  <c r="O463"/>
  <c r="N464"/>
  <c r="O464"/>
  <c r="N465"/>
  <c r="O465"/>
  <c r="N466"/>
  <c r="O466"/>
  <c r="N467"/>
  <c r="O467"/>
  <c r="N469"/>
  <c r="O469"/>
  <c r="N470"/>
  <c r="O470"/>
  <c r="N471"/>
  <c r="O471"/>
  <c r="N472"/>
  <c r="O472"/>
  <c r="N473"/>
  <c r="O473"/>
  <c r="N474"/>
  <c r="O474"/>
  <c r="N475"/>
  <c r="O475"/>
  <c r="N476"/>
  <c r="O476"/>
  <c r="N477"/>
  <c r="O477"/>
  <c r="N478"/>
  <c r="O478"/>
  <c r="N479"/>
  <c r="O479"/>
  <c r="N480"/>
  <c r="O480"/>
  <c r="N481"/>
  <c r="O481"/>
  <c r="N482"/>
  <c r="O482"/>
  <c r="N483"/>
  <c r="O483"/>
  <c r="N484"/>
  <c r="O484"/>
  <c r="N485"/>
  <c r="O485"/>
  <c r="N486"/>
  <c r="O486"/>
  <c r="N487"/>
  <c r="O487"/>
  <c r="N488"/>
  <c r="O488"/>
  <c r="N489"/>
  <c r="O489"/>
  <c r="N492"/>
  <c r="O492"/>
  <c r="N493"/>
  <c r="O493"/>
  <c r="N494"/>
  <c r="O494"/>
  <c r="N495"/>
  <c r="O495"/>
  <c r="N496"/>
  <c r="O496"/>
  <c r="N497"/>
  <c r="O497"/>
  <c r="N498"/>
  <c r="O498"/>
  <c r="N499"/>
  <c r="O499"/>
  <c r="N500"/>
  <c r="O500"/>
  <c r="N501"/>
  <c r="O501"/>
  <c r="N502"/>
  <c r="O502"/>
  <c r="N503"/>
  <c r="O503"/>
  <c r="N504"/>
  <c r="O504"/>
  <c r="N505"/>
  <c r="O505"/>
  <c r="N506"/>
  <c r="O506"/>
  <c r="N507"/>
  <c r="O507"/>
  <c r="N508"/>
  <c r="O508"/>
  <c r="N509"/>
  <c r="O509"/>
  <c r="N510"/>
  <c r="O510"/>
  <c r="N511"/>
  <c r="O511"/>
  <c r="N513"/>
  <c r="O513"/>
  <c r="N514"/>
  <c r="O514"/>
  <c r="N515"/>
  <c r="O515"/>
  <c r="N516"/>
  <c r="O516"/>
  <c r="N517"/>
  <c r="O517"/>
  <c r="N518"/>
  <c r="O518"/>
  <c r="N519"/>
  <c r="O519"/>
  <c r="N520"/>
  <c r="O520"/>
  <c r="N521"/>
  <c r="O521"/>
  <c r="N522"/>
  <c r="O522"/>
  <c r="N523"/>
  <c r="O523"/>
  <c r="N524"/>
  <c r="O524"/>
  <c r="N525"/>
  <c r="O525"/>
  <c r="N526"/>
  <c r="O526"/>
  <c r="N527"/>
  <c r="O527"/>
  <c r="N528"/>
  <c r="O528"/>
  <c r="N529"/>
  <c r="O529"/>
  <c r="N530"/>
  <c r="O530"/>
  <c r="N532"/>
  <c r="O532"/>
  <c r="N533"/>
  <c r="O533"/>
  <c r="N534"/>
  <c r="O534"/>
  <c r="N535"/>
  <c r="O535"/>
  <c r="N536"/>
  <c r="O536"/>
  <c r="N537"/>
  <c r="O537"/>
  <c r="N538"/>
  <c r="O538"/>
  <c r="N539"/>
  <c r="O539"/>
  <c r="N540"/>
  <c r="O540"/>
  <c r="N541"/>
  <c r="O541"/>
  <c r="N542"/>
  <c r="O542"/>
  <c r="N543"/>
  <c r="O543"/>
  <c r="N544"/>
  <c r="O544"/>
  <c r="N545"/>
  <c r="O545"/>
  <c r="N546"/>
  <c r="O546"/>
  <c r="N547"/>
  <c r="O547"/>
  <c r="N548"/>
  <c r="O548"/>
  <c r="N549"/>
  <c r="O549"/>
  <c r="N550"/>
  <c r="O550"/>
  <c r="N552"/>
  <c r="O552"/>
  <c r="N553"/>
  <c r="O553"/>
  <c r="N554"/>
  <c r="O554"/>
  <c r="N555"/>
  <c r="O555"/>
  <c r="N556"/>
  <c r="O556"/>
  <c r="N557"/>
  <c r="O557"/>
  <c r="N558"/>
  <c r="O558"/>
  <c r="N559"/>
  <c r="O559"/>
  <c r="N560"/>
  <c r="O560"/>
  <c r="N561"/>
  <c r="O561"/>
  <c r="N562"/>
  <c r="O562"/>
  <c r="N563"/>
  <c r="O563"/>
  <c r="N564"/>
  <c r="O564"/>
  <c r="N565"/>
  <c r="O565"/>
  <c r="N566"/>
  <c r="O566"/>
  <c r="N567"/>
  <c r="O567"/>
  <c r="N568"/>
  <c r="O568"/>
  <c r="N569"/>
  <c r="O569"/>
  <c r="N570"/>
  <c r="O570"/>
  <c r="N571"/>
  <c r="O571"/>
  <c r="N572"/>
  <c r="O572"/>
  <c r="N573"/>
  <c r="O573"/>
  <c r="N575"/>
  <c r="O575"/>
  <c r="N576"/>
  <c r="O576"/>
  <c r="N577"/>
  <c r="O577"/>
  <c r="N578"/>
  <c r="O578"/>
  <c r="N579"/>
  <c r="O579"/>
  <c r="N580"/>
  <c r="O580"/>
  <c r="N581"/>
  <c r="O581"/>
  <c r="N582"/>
  <c r="O582"/>
  <c r="N583"/>
  <c r="O583"/>
  <c r="N584"/>
  <c r="O584"/>
  <c r="N585"/>
  <c r="O585"/>
  <c r="N586"/>
  <c r="O586"/>
  <c r="N587"/>
  <c r="O587"/>
  <c r="N588"/>
  <c r="O588"/>
  <c r="N589"/>
  <c r="O589"/>
  <c r="N590"/>
  <c r="O590"/>
  <c r="N591"/>
  <c r="O591"/>
  <c r="N593"/>
  <c r="O593"/>
  <c r="N594"/>
  <c r="O594"/>
  <c r="N595"/>
  <c r="O595"/>
  <c r="N596"/>
  <c r="O596"/>
  <c r="N597"/>
  <c r="O597"/>
  <c r="N598"/>
  <c r="O598"/>
  <c r="N599"/>
  <c r="O599"/>
  <c r="N600"/>
  <c r="O600"/>
  <c r="N601"/>
  <c r="O601"/>
  <c r="N602"/>
  <c r="O602"/>
  <c r="N603"/>
  <c r="O603"/>
  <c r="N604"/>
  <c r="O604"/>
  <c r="N605"/>
  <c r="O605"/>
  <c r="N606"/>
  <c r="O606"/>
  <c r="N607"/>
  <c r="O607"/>
  <c r="N608"/>
  <c r="O608"/>
  <c r="N609"/>
  <c r="O609"/>
  <c r="N610"/>
  <c r="O610"/>
  <c r="N611"/>
  <c r="O611"/>
  <c r="N612"/>
  <c r="O612"/>
  <c r="N614"/>
  <c r="O614"/>
  <c r="N615"/>
  <c r="O615"/>
  <c r="N616"/>
  <c r="O616"/>
  <c r="N617"/>
  <c r="O617"/>
  <c r="N618"/>
  <c r="O618"/>
  <c r="N619"/>
  <c r="O619"/>
  <c r="N620"/>
  <c r="O620"/>
  <c r="N621"/>
  <c r="O621"/>
  <c r="N622"/>
  <c r="O622"/>
  <c r="N623"/>
  <c r="O623"/>
  <c r="N624"/>
  <c r="O624"/>
  <c r="N625"/>
  <c r="O625"/>
  <c r="N626"/>
  <c r="O626"/>
  <c r="N627"/>
  <c r="O627"/>
  <c r="N628"/>
  <c r="O628"/>
  <c r="N629"/>
  <c r="O629"/>
  <c r="N630"/>
  <c r="O630"/>
  <c r="N631"/>
  <c r="O631"/>
  <c r="N632"/>
  <c r="O632"/>
  <c r="N633"/>
  <c r="O633"/>
  <c r="N634"/>
  <c r="O634"/>
  <c r="N635"/>
  <c r="O635"/>
  <c r="N637"/>
  <c r="O637"/>
  <c r="N638"/>
  <c r="O638"/>
  <c r="N639"/>
  <c r="O639"/>
  <c r="N640"/>
  <c r="O640"/>
  <c r="N641"/>
  <c r="O641"/>
  <c r="N642"/>
  <c r="O642"/>
  <c r="N643"/>
  <c r="O643"/>
  <c r="N644"/>
  <c r="O644"/>
  <c r="N645"/>
  <c r="O645"/>
  <c r="N646"/>
  <c r="O646"/>
  <c r="N647"/>
  <c r="O647"/>
  <c r="N648"/>
  <c r="O648"/>
  <c r="N649"/>
  <c r="O649"/>
  <c r="N650"/>
  <c r="O650"/>
  <c r="N651"/>
  <c r="O651"/>
  <c r="N652"/>
  <c r="O652"/>
  <c r="N653"/>
  <c r="O653"/>
  <c r="N654"/>
  <c r="O654"/>
  <c r="N655"/>
  <c r="O655"/>
  <c r="N656"/>
  <c r="O656"/>
  <c r="N658"/>
  <c r="O658"/>
  <c r="N659"/>
  <c r="O659"/>
  <c r="N660"/>
  <c r="O660"/>
  <c r="N661"/>
  <c r="O661"/>
  <c r="N662"/>
  <c r="O662"/>
  <c r="N663"/>
  <c r="O663"/>
  <c r="N664"/>
  <c r="O664"/>
  <c r="N665"/>
  <c r="O665"/>
  <c r="N666"/>
  <c r="O666"/>
  <c r="N667"/>
  <c r="O667"/>
  <c r="N668"/>
  <c r="O668"/>
  <c r="N669"/>
  <c r="O669"/>
  <c r="N670"/>
  <c r="O670"/>
  <c r="N671"/>
  <c r="O671"/>
  <c r="N672"/>
  <c r="O672"/>
  <c r="N673"/>
  <c r="O673"/>
  <c r="N674"/>
  <c r="O674"/>
  <c r="N675"/>
  <c r="O675"/>
  <c r="N676"/>
  <c r="O676"/>
  <c r="N677"/>
  <c r="O677"/>
  <c r="N678"/>
  <c r="O678"/>
  <c r="N680"/>
  <c r="O680"/>
  <c r="N681"/>
  <c r="O681"/>
  <c r="N682"/>
  <c r="O682"/>
  <c r="N683"/>
  <c r="O683"/>
  <c r="N684"/>
  <c r="O684"/>
  <c r="N685"/>
  <c r="O685"/>
  <c r="N686"/>
  <c r="O686"/>
  <c r="N687"/>
  <c r="O687"/>
  <c r="N688"/>
  <c r="O688"/>
  <c r="N689"/>
  <c r="O689"/>
  <c r="N690"/>
  <c r="O690"/>
  <c r="N691"/>
  <c r="O691"/>
  <c r="N692"/>
  <c r="O692"/>
  <c r="N693"/>
  <c r="O693"/>
  <c r="N694"/>
  <c r="O694"/>
  <c r="N695"/>
  <c r="O695"/>
  <c r="N696"/>
  <c r="O696"/>
  <c r="N697"/>
  <c r="O697"/>
  <c r="N698"/>
  <c r="O698"/>
  <c r="N699"/>
  <c r="O699"/>
  <c r="N700"/>
  <c r="O700"/>
  <c r="N701"/>
  <c r="O701"/>
  <c r="N703"/>
  <c r="O703"/>
  <c r="N704"/>
  <c r="O704"/>
  <c r="N705"/>
  <c r="O705"/>
  <c r="N706"/>
  <c r="O706"/>
  <c r="N707"/>
  <c r="O707"/>
  <c r="N708"/>
  <c r="O708"/>
  <c r="N709"/>
  <c r="O709"/>
  <c r="N710"/>
  <c r="O710"/>
  <c r="N711"/>
  <c r="O711"/>
  <c r="N712"/>
  <c r="O712"/>
  <c r="N713"/>
  <c r="O713"/>
  <c r="N714"/>
  <c r="O714"/>
  <c r="N715"/>
  <c r="O715"/>
  <c r="N716"/>
  <c r="O716"/>
  <c r="N717"/>
  <c r="O717"/>
  <c r="N718"/>
  <c r="O718"/>
  <c r="N719"/>
  <c r="O719"/>
  <c r="N720"/>
  <c r="O720"/>
  <c r="N721"/>
  <c r="O721"/>
  <c r="N723"/>
  <c r="O723"/>
  <c r="N724"/>
  <c r="O724"/>
  <c r="N725"/>
  <c r="O725"/>
  <c r="N726"/>
  <c r="O726"/>
  <c r="N727"/>
  <c r="O727"/>
  <c r="N728"/>
  <c r="O728"/>
  <c r="N729"/>
  <c r="O729"/>
  <c r="N730"/>
  <c r="O730"/>
  <c r="N731"/>
  <c r="O731"/>
  <c r="N732"/>
  <c r="O732"/>
  <c r="N733"/>
  <c r="O733"/>
  <c r="N734"/>
  <c r="O734"/>
  <c r="N735"/>
  <c r="O735"/>
  <c r="N736"/>
  <c r="O736"/>
  <c r="N737"/>
  <c r="O737"/>
  <c r="N738"/>
  <c r="O738"/>
  <c r="N739"/>
  <c r="O739"/>
  <c r="N740"/>
  <c r="O740"/>
  <c r="N741"/>
  <c r="O741"/>
  <c r="N742"/>
  <c r="O742"/>
  <c r="N743"/>
  <c r="O743"/>
  <c r="N744"/>
  <c r="O744"/>
  <c r="N747"/>
  <c r="O747"/>
  <c r="N748"/>
  <c r="O748"/>
  <c r="N749"/>
  <c r="O749"/>
  <c r="N750"/>
  <c r="O750"/>
  <c r="N751"/>
  <c r="O751"/>
  <c r="N752"/>
  <c r="O752"/>
  <c r="N753"/>
  <c r="O753"/>
  <c r="N754"/>
  <c r="O754"/>
  <c r="N755"/>
  <c r="O755"/>
  <c r="N756"/>
  <c r="O756"/>
  <c r="N757"/>
  <c r="O757"/>
  <c r="N758"/>
  <c r="O758"/>
  <c r="N759"/>
  <c r="O759"/>
  <c r="N760"/>
  <c r="O760"/>
  <c r="N761"/>
  <c r="O761"/>
  <c r="N762"/>
  <c r="O762"/>
  <c r="N763"/>
  <c r="O763"/>
  <c r="N764"/>
  <c r="O764"/>
  <c r="N765"/>
  <c r="O765"/>
  <c r="N767"/>
  <c r="O767"/>
  <c r="N768"/>
  <c r="O768"/>
  <c r="N769"/>
  <c r="O769"/>
  <c r="N770"/>
  <c r="O770"/>
  <c r="N771"/>
  <c r="O771"/>
  <c r="N772"/>
  <c r="O772"/>
  <c r="N773"/>
  <c r="O773"/>
  <c r="N774"/>
  <c r="O774"/>
  <c r="N775"/>
  <c r="O775"/>
  <c r="N776"/>
  <c r="O776"/>
  <c r="N777"/>
  <c r="O777"/>
  <c r="N778"/>
  <c r="O778"/>
  <c r="N779"/>
  <c r="O779"/>
  <c r="N780"/>
  <c r="O780"/>
  <c r="N781"/>
  <c r="O781"/>
  <c r="N782"/>
  <c r="O782"/>
  <c r="N783"/>
  <c r="O783"/>
  <c r="N784"/>
  <c r="O784"/>
  <c r="N786"/>
  <c r="O786"/>
  <c r="N787"/>
  <c r="O787"/>
  <c r="N788"/>
  <c r="O788"/>
  <c r="N789"/>
  <c r="O789"/>
  <c r="N790"/>
  <c r="O790"/>
  <c r="N791"/>
  <c r="O791"/>
  <c r="N792"/>
  <c r="O792"/>
  <c r="N793"/>
  <c r="O793"/>
  <c r="N794"/>
  <c r="O794"/>
  <c r="N795"/>
  <c r="O795"/>
  <c r="N796"/>
  <c r="O796"/>
  <c r="N797"/>
  <c r="O797"/>
  <c r="N798"/>
  <c r="O798"/>
  <c r="N799"/>
  <c r="O799"/>
  <c r="N800"/>
  <c r="O800"/>
  <c r="N801"/>
  <c r="O801"/>
  <c r="N802"/>
  <c r="O802"/>
  <c r="N803"/>
  <c r="O803"/>
  <c r="N804"/>
  <c r="O804"/>
  <c r="N806"/>
  <c r="O806"/>
  <c r="N807"/>
  <c r="O807"/>
  <c r="N808"/>
  <c r="O808"/>
  <c r="N809"/>
  <c r="O809"/>
  <c r="N810"/>
  <c r="O810"/>
  <c r="N811"/>
  <c r="O811"/>
  <c r="N812"/>
  <c r="O812"/>
  <c r="N813"/>
  <c r="O813"/>
  <c r="N814"/>
  <c r="O814"/>
  <c r="N815"/>
  <c r="O815"/>
  <c r="N816"/>
  <c r="O816"/>
  <c r="N817"/>
  <c r="O817"/>
  <c r="N818"/>
  <c r="O818"/>
  <c r="N819"/>
  <c r="O819"/>
  <c r="N820"/>
  <c r="O820"/>
  <c r="N821"/>
  <c r="O821"/>
  <c r="N822"/>
  <c r="O822"/>
  <c r="N823"/>
  <c r="O823"/>
  <c r="N824"/>
  <c r="O824"/>
  <c r="N825"/>
  <c r="O825"/>
  <c r="N826"/>
  <c r="O826"/>
  <c r="N827"/>
  <c r="O827"/>
  <c r="N829"/>
  <c r="O829"/>
  <c r="N830"/>
  <c r="O830"/>
  <c r="N831"/>
  <c r="O831"/>
  <c r="N832"/>
  <c r="O832"/>
  <c r="N833"/>
  <c r="O833"/>
  <c r="N834"/>
  <c r="O834"/>
  <c r="N835"/>
  <c r="O835"/>
  <c r="N836"/>
  <c r="O836"/>
  <c r="N837"/>
  <c r="O837"/>
  <c r="N838"/>
  <c r="O838"/>
  <c r="N839"/>
  <c r="O839"/>
  <c r="N840"/>
  <c r="O840"/>
  <c r="N841"/>
  <c r="O841"/>
  <c r="N842"/>
  <c r="O842"/>
  <c r="N843"/>
  <c r="O843"/>
  <c r="N845"/>
  <c r="O845"/>
  <c r="N847"/>
  <c r="O847"/>
  <c r="N848"/>
  <c r="O848"/>
  <c r="N849"/>
  <c r="O849"/>
  <c r="N850"/>
  <c r="O850"/>
  <c r="N851"/>
  <c r="O851"/>
  <c r="N852"/>
  <c r="O852"/>
  <c r="N853"/>
  <c r="O853"/>
  <c r="N854"/>
  <c r="O854"/>
  <c r="N855"/>
  <c r="O855"/>
  <c r="N856"/>
  <c r="O856"/>
  <c r="N857"/>
  <c r="O857"/>
  <c r="N858"/>
  <c r="O858"/>
  <c r="N859"/>
  <c r="O859"/>
  <c r="N860"/>
  <c r="O860"/>
  <c r="N861"/>
  <c r="O861"/>
  <c r="N862"/>
  <c r="O862"/>
  <c r="N863"/>
  <c r="O863"/>
  <c r="N864"/>
  <c r="O864"/>
  <c r="N865"/>
  <c r="O865"/>
  <c r="N867"/>
  <c r="O867"/>
  <c r="N868"/>
  <c r="O868"/>
  <c r="N869"/>
  <c r="O869"/>
  <c r="N870"/>
  <c r="O870"/>
  <c r="N871"/>
  <c r="O871"/>
  <c r="N872"/>
  <c r="O872"/>
  <c r="N873"/>
  <c r="O873"/>
  <c r="N874"/>
  <c r="O874"/>
  <c r="N875"/>
  <c r="O875"/>
  <c r="N876"/>
  <c r="O876"/>
  <c r="N877"/>
  <c r="O877"/>
  <c r="N878"/>
  <c r="O878"/>
  <c r="N879"/>
  <c r="O879"/>
  <c r="N880"/>
  <c r="O880"/>
  <c r="N881"/>
  <c r="O881"/>
  <c r="N882"/>
  <c r="O882"/>
  <c r="N883"/>
  <c r="O883"/>
  <c r="N884"/>
  <c r="O884"/>
  <c r="N885"/>
  <c r="O885"/>
  <c r="N886"/>
  <c r="O886"/>
  <c r="N887"/>
  <c r="O887"/>
  <c r="N888"/>
  <c r="O888"/>
  <c r="N890"/>
  <c r="O890"/>
  <c r="N891"/>
  <c r="O891"/>
  <c r="N892"/>
  <c r="O892"/>
  <c r="N893"/>
  <c r="O893"/>
  <c r="N894"/>
  <c r="O894"/>
  <c r="N895"/>
  <c r="O895"/>
  <c r="N896"/>
  <c r="O896"/>
  <c r="N897"/>
  <c r="O897"/>
  <c r="N898"/>
  <c r="O898"/>
  <c r="N899"/>
  <c r="O899"/>
  <c r="N900"/>
  <c r="O900"/>
  <c r="N901"/>
  <c r="O901"/>
  <c r="N902"/>
  <c r="O902"/>
  <c r="N903"/>
  <c r="O903"/>
  <c r="N904"/>
  <c r="O904"/>
  <c r="N905"/>
  <c r="O905"/>
  <c r="N906"/>
  <c r="O906"/>
  <c r="N907"/>
  <c r="O907"/>
  <c r="N908"/>
  <c r="O908"/>
  <c r="N911"/>
  <c r="O911"/>
  <c r="N912"/>
  <c r="O912"/>
  <c r="N913"/>
  <c r="O913"/>
  <c r="N914"/>
  <c r="O914"/>
  <c r="N915"/>
  <c r="O915"/>
  <c r="N916"/>
  <c r="O916"/>
  <c r="N917"/>
  <c r="O917"/>
  <c r="N918"/>
  <c r="O918"/>
  <c r="N919"/>
  <c r="O919"/>
  <c r="N920"/>
  <c r="O920"/>
  <c r="N921"/>
  <c r="O921"/>
  <c r="N922"/>
  <c r="O922"/>
  <c r="N923"/>
  <c r="O923"/>
  <c r="N924"/>
  <c r="O924"/>
  <c r="N925"/>
  <c r="O925"/>
  <c r="N926"/>
  <c r="O926"/>
  <c r="N927"/>
  <c r="O927"/>
  <c r="N928"/>
  <c r="O928"/>
  <c r="N929"/>
  <c r="O929"/>
  <c r="N930"/>
  <c r="O930"/>
  <c r="N931"/>
  <c r="O931"/>
  <c r="N933"/>
  <c r="O933"/>
  <c r="N934"/>
  <c r="O934"/>
  <c r="N935"/>
  <c r="O935"/>
  <c r="N936"/>
  <c r="O936"/>
  <c r="N937"/>
  <c r="O937"/>
  <c r="N938"/>
  <c r="O938"/>
  <c r="N939"/>
  <c r="O939"/>
  <c r="N940"/>
  <c r="O940"/>
  <c r="N941"/>
  <c r="O941"/>
  <c r="N942"/>
  <c r="O942"/>
  <c r="N943"/>
  <c r="O943"/>
  <c r="N944"/>
  <c r="O944"/>
  <c r="N945"/>
  <c r="O945"/>
  <c r="N946"/>
  <c r="O946"/>
  <c r="N947"/>
  <c r="O947"/>
  <c r="N948"/>
  <c r="O948"/>
  <c r="N949"/>
  <c r="O949"/>
  <c r="N950"/>
  <c r="O950"/>
  <c r="N951"/>
  <c r="O951"/>
  <c r="N952"/>
  <c r="O952"/>
  <c r="N953"/>
  <c r="O953"/>
  <c r="N955"/>
  <c r="O955"/>
  <c r="N956"/>
  <c r="O956"/>
  <c r="N957"/>
  <c r="O957"/>
  <c r="N958"/>
  <c r="O958"/>
  <c r="N959"/>
  <c r="O959"/>
  <c r="N960"/>
  <c r="O960"/>
  <c r="N961"/>
  <c r="O961"/>
  <c r="N962"/>
  <c r="O962"/>
  <c r="N963"/>
  <c r="O963"/>
  <c r="N964"/>
  <c r="O964"/>
  <c r="N965"/>
  <c r="O965"/>
  <c r="N966"/>
  <c r="O966"/>
  <c r="N967"/>
  <c r="O967"/>
  <c r="N968"/>
  <c r="O968"/>
  <c r="N969"/>
  <c r="O969"/>
  <c r="N970"/>
  <c r="O970"/>
  <c r="N971"/>
  <c r="O971"/>
  <c r="N972"/>
  <c r="O972"/>
  <c r="N973"/>
  <c r="O973"/>
  <c r="N974"/>
  <c r="O974"/>
  <c r="N976"/>
  <c r="O976"/>
  <c r="N977"/>
  <c r="O977"/>
  <c r="N978"/>
  <c r="O978"/>
  <c r="N979"/>
  <c r="O979"/>
  <c r="N980"/>
  <c r="O980"/>
  <c r="N981"/>
  <c r="O981"/>
  <c r="N982"/>
  <c r="O982"/>
  <c r="N983"/>
  <c r="O983"/>
  <c r="N984"/>
  <c r="O984"/>
  <c r="N985"/>
  <c r="O985"/>
  <c r="N986"/>
  <c r="O986"/>
  <c r="N987"/>
  <c r="O987"/>
  <c r="N988"/>
  <c r="O988"/>
  <c r="N989"/>
  <c r="O989"/>
  <c r="N990"/>
  <c r="O990"/>
  <c r="N991"/>
  <c r="O991"/>
  <c r="N992"/>
  <c r="O992"/>
  <c r="N993"/>
  <c r="O993"/>
  <c r="N994"/>
  <c r="O994"/>
  <c r="N995"/>
  <c r="O995"/>
  <c r="N996"/>
  <c r="O996"/>
  <c r="N997"/>
  <c r="O997"/>
  <c r="N998"/>
  <c r="O998"/>
  <c r="O999"/>
  <c r="N1000"/>
  <c r="O1000"/>
  <c r="N1001"/>
  <c r="O1001"/>
  <c r="N1002"/>
  <c r="O1002"/>
  <c r="N1003"/>
  <c r="O1003"/>
  <c r="N1004"/>
  <c r="O1004"/>
  <c r="N1005"/>
  <c r="O1005"/>
  <c r="N1006"/>
  <c r="O1006"/>
  <c r="N1007"/>
  <c r="O1007"/>
  <c r="N1008"/>
  <c r="O1008"/>
  <c r="N1009"/>
  <c r="O1009"/>
  <c r="N1010"/>
  <c r="O1010"/>
  <c r="N1011"/>
  <c r="O1011"/>
  <c r="N1012"/>
  <c r="O1012"/>
  <c r="N1013"/>
  <c r="O1013"/>
  <c r="N1014"/>
  <c r="O1014"/>
  <c r="N1015"/>
  <c r="O1015"/>
  <c r="N1016"/>
  <c r="O1016"/>
  <c r="N1017"/>
  <c r="O1017"/>
  <c r="N1018"/>
  <c r="O1018"/>
  <c r="N1019"/>
  <c r="O1019"/>
  <c r="N1020"/>
  <c r="O1020"/>
  <c r="N1021"/>
  <c r="O1021"/>
  <c r="N1022"/>
  <c r="O1022"/>
  <c r="N1023"/>
  <c r="O1023"/>
  <c r="N1024"/>
  <c r="O1024"/>
  <c r="N1025"/>
  <c r="O1025"/>
  <c r="N1026"/>
  <c r="O1026"/>
  <c r="N1027"/>
  <c r="O1027"/>
  <c r="N1028"/>
  <c r="O1028"/>
  <c r="N1029"/>
  <c r="O1029"/>
  <c r="N1030"/>
  <c r="O1030"/>
  <c r="N1031"/>
  <c r="O1031"/>
  <c r="N1032"/>
  <c r="O1032"/>
  <c r="N1033"/>
  <c r="O1033"/>
  <c r="N1034"/>
  <c r="O1034"/>
  <c r="N1035"/>
  <c r="O1035"/>
  <c r="N1036"/>
  <c r="O1036"/>
  <c r="N1037"/>
  <c r="O1037"/>
  <c r="O1038"/>
  <c r="N1039"/>
  <c r="O1039"/>
  <c r="N1040"/>
  <c r="O1040"/>
  <c r="N1041"/>
  <c r="O1041"/>
  <c r="N1042"/>
  <c r="O1042"/>
  <c r="N1043"/>
  <c r="O1043"/>
  <c r="N1044"/>
  <c r="O1044"/>
  <c r="N1045"/>
  <c r="O1045"/>
  <c r="N1046"/>
  <c r="O1046"/>
  <c r="N1047"/>
  <c r="O1047"/>
  <c r="N1048"/>
  <c r="O1048"/>
  <c r="N1049"/>
  <c r="O1049"/>
  <c r="N1050"/>
  <c r="O1050"/>
  <c r="N1051"/>
  <c r="O1051"/>
  <c r="N1052"/>
  <c r="O1052"/>
  <c r="N1053"/>
  <c r="O1053"/>
  <c r="N1054"/>
  <c r="O1054"/>
  <c r="N1055"/>
  <c r="O1055"/>
  <c r="N1056"/>
  <c r="O1056"/>
  <c r="N1057"/>
  <c r="O1057"/>
  <c r="N1058"/>
  <c r="O1058"/>
  <c r="O1059"/>
  <c r="N1060"/>
  <c r="O1060"/>
  <c r="N1061"/>
  <c r="O1061"/>
  <c r="N1062"/>
  <c r="O1062"/>
  <c r="N1063"/>
  <c r="O1063"/>
  <c r="N1064"/>
  <c r="O1064"/>
  <c r="N1065"/>
  <c r="O1065"/>
  <c r="N1066"/>
  <c r="O1066"/>
  <c r="N1067"/>
  <c r="O1067"/>
  <c r="N1068"/>
  <c r="O1068"/>
  <c r="N1069"/>
  <c r="O1069"/>
  <c r="N1070"/>
  <c r="O1070"/>
  <c r="N1071"/>
  <c r="O1071"/>
  <c r="N1072"/>
  <c r="O1072"/>
  <c r="N1073"/>
  <c r="O1073"/>
  <c r="N1074"/>
  <c r="O1074"/>
  <c r="N1075"/>
  <c r="O1075"/>
  <c r="N1076"/>
  <c r="O1076"/>
  <c r="N1077"/>
  <c r="O1077"/>
  <c r="N1078"/>
  <c r="O1078"/>
  <c r="N1079"/>
  <c r="O1079"/>
  <c r="N1080"/>
  <c r="O1080"/>
  <c r="O1081"/>
  <c r="N1082"/>
  <c r="O1082"/>
  <c r="N1083"/>
  <c r="O1083"/>
  <c r="N1084"/>
  <c r="O1084"/>
  <c r="N1085"/>
  <c r="O1085"/>
  <c r="N1086"/>
  <c r="O1086"/>
  <c r="N1087"/>
  <c r="O1087"/>
  <c r="N1088"/>
  <c r="O1088"/>
  <c r="N1089"/>
  <c r="O1089"/>
  <c r="N1090"/>
  <c r="O1090"/>
  <c r="N1091"/>
  <c r="O1091"/>
  <c r="N1092"/>
  <c r="O1092"/>
  <c r="N1093"/>
  <c r="O1093"/>
  <c r="N1094"/>
  <c r="O1094"/>
  <c r="N1095"/>
  <c r="O1095"/>
  <c r="N1096"/>
  <c r="O1096"/>
  <c r="N30"/>
  <c r="O30"/>
  <c r="N31"/>
  <c r="O31"/>
  <c r="N32"/>
  <c r="O32"/>
  <c r="N33"/>
  <c r="O33"/>
  <c r="N34"/>
  <c r="O34"/>
  <c r="N35"/>
  <c r="O35"/>
  <c r="N36"/>
  <c r="O36"/>
  <c r="N37"/>
  <c r="O37"/>
  <c r="N39"/>
  <c r="O39"/>
  <c r="N40"/>
  <c r="O40"/>
  <c r="N41"/>
  <c r="O41"/>
  <c r="N42"/>
  <c r="O42"/>
  <c r="N43"/>
  <c r="O43"/>
  <c r="N6"/>
  <c r="O6"/>
  <c r="N7"/>
  <c r="O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9"/>
  <c r="O29"/>
  <c r="O5"/>
  <c r="N5"/>
  <c r="S90" i="4"/>
  <c r="A198"/>
  <c r="A197"/>
  <c r="A196"/>
  <c r="D203" s="1"/>
  <c r="U36"/>
  <c r="U31"/>
  <c r="U26"/>
  <c r="U21"/>
  <c r="U16"/>
  <c r="U11"/>
  <c r="U6"/>
  <c r="V161"/>
  <c r="V189"/>
  <c r="V186"/>
  <c r="V182"/>
  <c r="V178"/>
  <c r="V175"/>
  <c r="V171"/>
  <c r="V168"/>
  <c r="V165"/>
  <c r="V160"/>
  <c r="V157"/>
  <c r="V154"/>
  <c r="V150"/>
  <c r="V147"/>
  <c r="V143"/>
  <c r="V140"/>
  <c r="V136"/>
  <c r="V132"/>
  <c r="V129"/>
  <c r="V128"/>
  <c r="V123"/>
  <c r="V122"/>
  <c r="V119"/>
  <c r="V115"/>
  <c r="V113"/>
  <c r="V111"/>
  <c r="V109"/>
  <c r="V107"/>
  <c r="V105"/>
  <c r="V96"/>
  <c r="V94"/>
  <c r="V92"/>
  <c r="V103"/>
  <c r="V101"/>
  <c r="V99"/>
  <c r="V90"/>
  <c r="V88"/>
  <c r="V86"/>
  <c r="V84"/>
  <c r="V82"/>
  <c r="V80"/>
  <c r="V78"/>
  <c r="V76"/>
  <c r="V74"/>
  <c r="V72"/>
  <c r="V70"/>
  <c r="V67"/>
  <c r="V65"/>
  <c r="V63"/>
  <c r="V61"/>
  <c r="V51"/>
  <c r="V46"/>
  <c r="V41"/>
  <c r="V36"/>
  <c r="V31"/>
  <c r="V26"/>
  <c r="V21"/>
  <c r="V16"/>
  <c r="V11"/>
  <c r="V6"/>
  <c r="T124"/>
  <c r="N338" i="6" s="1"/>
  <c r="T126" i="4"/>
  <c r="N295" i="6" s="1"/>
  <c r="T128" i="4"/>
  <c r="N253" i="6" s="1"/>
  <c r="T130" i="4"/>
  <c r="N233" i="6" s="1"/>
  <c r="T132" i="4"/>
  <c r="N190" i="6" s="1"/>
  <c r="T122" i="4"/>
  <c r="N358" i="6" s="1"/>
  <c r="N999"/>
  <c r="N1038"/>
  <c r="N1059"/>
  <c r="N1081"/>
  <c r="R132" i="4"/>
  <c r="R130"/>
  <c r="R126"/>
  <c r="R124"/>
  <c r="R122"/>
  <c r="R120"/>
  <c r="R36"/>
  <c r="R31"/>
  <c r="R26"/>
  <c r="R21"/>
  <c r="R16"/>
  <c r="R11"/>
  <c r="R6"/>
  <c r="L161"/>
  <c r="L97"/>
  <c r="L68"/>
  <c r="D206"/>
  <c r="S189"/>
  <c r="S186"/>
  <c r="S182"/>
  <c r="S178"/>
  <c r="S175"/>
  <c r="S171"/>
  <c r="S168"/>
  <c r="S165"/>
  <c r="S161"/>
  <c r="S160"/>
  <c r="S157"/>
  <c r="S154"/>
  <c r="S150"/>
  <c r="S147"/>
  <c r="S143"/>
  <c r="S140"/>
  <c r="S136"/>
  <c r="S132"/>
  <c r="S131"/>
  <c r="S130"/>
  <c r="S129"/>
  <c r="S128"/>
  <c r="S127"/>
  <c r="S126"/>
  <c r="S125"/>
  <c r="S124"/>
  <c r="S123"/>
  <c r="S122"/>
  <c r="S121"/>
  <c r="S120"/>
  <c r="S119"/>
  <c r="S117"/>
  <c r="S115"/>
  <c r="S113"/>
  <c r="S111"/>
  <c r="S109"/>
  <c r="S107"/>
  <c r="S105"/>
  <c r="S103"/>
  <c r="S101"/>
  <c r="S99"/>
  <c r="S97"/>
  <c r="S96"/>
  <c r="S94"/>
  <c r="S92"/>
  <c r="S88"/>
  <c r="S86"/>
  <c r="S84"/>
  <c r="S82"/>
  <c r="S80"/>
  <c r="S78"/>
  <c r="S76"/>
  <c r="S74"/>
  <c r="S72"/>
  <c r="S70"/>
  <c r="S68"/>
  <c r="S67"/>
  <c r="S65"/>
  <c r="S63"/>
  <c r="S61"/>
  <c r="S51"/>
  <c r="S46"/>
  <c r="S41"/>
  <c r="S36"/>
  <c r="S31"/>
  <c r="S26"/>
  <c r="S21"/>
  <c r="S16"/>
  <c r="S11"/>
  <c r="S6"/>
  <c r="E198"/>
  <c r="E197"/>
  <c r="E196"/>
  <c r="O189"/>
  <c r="P189" s="1"/>
  <c r="P188"/>
  <c r="O188"/>
  <c r="O187"/>
  <c r="P187" s="1"/>
  <c r="Q187" s="1"/>
  <c r="T189" s="1"/>
  <c r="N17" i="6" s="1"/>
  <c r="O178" i="4"/>
  <c r="P178" s="1"/>
  <c r="P177"/>
  <c r="O177"/>
  <c r="O176"/>
  <c r="P176" s="1"/>
  <c r="Q176" s="1"/>
  <c r="T178" s="1"/>
  <c r="N38" i="6" s="1"/>
  <c r="O171" i="4"/>
  <c r="P171" s="1"/>
  <c r="O170"/>
  <c r="P170" s="1"/>
  <c r="Q170" s="1"/>
  <c r="O169"/>
  <c r="P169" s="1"/>
  <c r="R171" s="1"/>
  <c r="O168"/>
  <c r="P168" s="1"/>
  <c r="O167"/>
  <c r="P167" s="1"/>
  <c r="R168" s="1"/>
  <c r="O166"/>
  <c r="P166" s="1"/>
  <c r="O160"/>
  <c r="P160" s="1"/>
  <c r="O159"/>
  <c r="P159" s="1"/>
  <c r="O158"/>
  <c r="P158" s="1"/>
  <c r="R160" s="1"/>
  <c r="O157"/>
  <c r="P157" s="1"/>
  <c r="O156"/>
  <c r="P156" s="1"/>
  <c r="Q156" s="1"/>
  <c r="O155"/>
  <c r="P155" s="1"/>
  <c r="R157" s="1"/>
  <c r="O150"/>
  <c r="P150" s="1"/>
  <c r="O149"/>
  <c r="P149" s="1"/>
  <c r="O148"/>
  <c r="P148" s="1"/>
  <c r="O143"/>
  <c r="P143" s="1"/>
  <c r="O142"/>
  <c r="P142" s="1"/>
  <c r="O141"/>
  <c r="P141" s="1"/>
  <c r="R143" s="1"/>
  <c r="O186"/>
  <c r="P186" s="1"/>
  <c r="O185"/>
  <c r="P185" s="1"/>
  <c r="Q185" s="1"/>
  <c r="O184"/>
  <c r="P184" s="1"/>
  <c r="R186" s="1"/>
  <c r="U186" s="1"/>
  <c r="O18" i="6" s="1"/>
  <c r="O183" i="4"/>
  <c r="P183" s="1"/>
  <c r="O182"/>
  <c r="P182" s="1"/>
  <c r="P181"/>
  <c r="O181"/>
  <c r="O180"/>
  <c r="P180" s="1"/>
  <c r="Q180" s="1"/>
  <c r="T182" s="1"/>
  <c r="N28" i="6" s="1"/>
  <c r="O179" i="4"/>
  <c r="P179" s="1"/>
  <c r="O175"/>
  <c r="P175" s="1"/>
  <c r="O174"/>
  <c r="P174" s="1"/>
  <c r="O173"/>
  <c r="P173" s="1"/>
  <c r="R175" s="1"/>
  <c r="U175" s="1"/>
  <c r="O58" i="6" s="1"/>
  <c r="O172" i="4"/>
  <c r="P172" s="1"/>
  <c r="O165"/>
  <c r="P165" s="1"/>
  <c r="O164"/>
  <c r="P164" s="1"/>
  <c r="O163"/>
  <c r="P163" s="1"/>
  <c r="R165" s="1"/>
  <c r="U165" s="1"/>
  <c r="O83" i="6" s="1"/>
  <c r="O162" i="4"/>
  <c r="P162" s="1"/>
  <c r="O154"/>
  <c r="P154" s="1"/>
  <c r="O153"/>
  <c r="P153" s="1"/>
  <c r="R154" s="1"/>
  <c r="U154" s="1"/>
  <c r="O143" i="6" s="1"/>
  <c r="O152" i="4"/>
  <c r="P152" s="1"/>
  <c r="O151"/>
  <c r="P151" s="1"/>
  <c r="O147"/>
  <c r="P147" s="1"/>
  <c r="P146"/>
  <c r="O146"/>
  <c r="O145"/>
  <c r="P145" s="1"/>
  <c r="Q145" s="1"/>
  <c r="T147" s="1"/>
  <c r="N152" i="6" s="1"/>
  <c r="O144" i="4"/>
  <c r="P144" s="1"/>
  <c r="O140"/>
  <c r="P140" s="1"/>
  <c r="O139"/>
  <c r="P139" s="1"/>
  <c r="R140" s="1"/>
  <c r="U140" s="1"/>
  <c r="O175" i="6" s="1"/>
  <c r="O138" i="4"/>
  <c r="P138" s="1"/>
  <c r="O137"/>
  <c r="P137" s="1"/>
  <c r="O134"/>
  <c r="P134" s="1"/>
  <c r="R136" s="1"/>
  <c r="U136" s="1"/>
  <c r="O179" i="6" s="1"/>
  <c r="O135" i="4"/>
  <c r="P135"/>
  <c r="Q135" s="1"/>
  <c r="O136"/>
  <c r="P136" s="1"/>
  <c r="O133"/>
  <c r="P133" s="1"/>
  <c r="O126"/>
  <c r="P126" s="1"/>
  <c r="Q126" s="1"/>
  <c r="O127"/>
  <c r="P127" s="1"/>
  <c r="Q127" s="1"/>
  <c r="T127" s="1"/>
  <c r="N275" i="6" s="1"/>
  <c r="O128" i="4"/>
  <c r="P128" s="1"/>
  <c r="Q128" s="1"/>
  <c r="O129"/>
  <c r="P129" s="1"/>
  <c r="Q129" s="1"/>
  <c r="T129" s="1"/>
  <c r="N235" i="6" s="1"/>
  <c r="O130" i="4"/>
  <c r="P130" s="1"/>
  <c r="Q130" s="1"/>
  <c r="O131"/>
  <c r="P131" s="1"/>
  <c r="Q131" s="1"/>
  <c r="T131" s="1"/>
  <c r="N212" i="6" s="1"/>
  <c r="O132" i="4"/>
  <c r="P132" s="1"/>
  <c r="Q132" s="1"/>
  <c r="O125"/>
  <c r="P125" s="1"/>
  <c r="Q125" s="1"/>
  <c r="T125" s="1"/>
  <c r="N317" i="6" s="1"/>
  <c r="O124" i="4"/>
  <c r="P124" s="1"/>
  <c r="Q124" s="1"/>
  <c r="O123"/>
  <c r="P123" s="1"/>
  <c r="Q123" s="1"/>
  <c r="T123" s="1"/>
  <c r="N344" i="6" s="1"/>
  <c r="O122" i="4"/>
  <c r="P122" s="1"/>
  <c r="Q122" s="1"/>
  <c r="O121"/>
  <c r="P121" s="1"/>
  <c r="R121" s="1"/>
  <c r="O120"/>
  <c r="P120" s="1"/>
  <c r="Q120" s="1"/>
  <c r="T120" s="1"/>
  <c r="N403" i="6" s="1"/>
  <c r="O118" i="4"/>
  <c r="P118" s="1"/>
  <c r="R119" s="1"/>
  <c r="U119" s="1"/>
  <c r="O424" i="6" s="1"/>
  <c r="O117" i="4"/>
  <c r="P117" s="1"/>
  <c r="O119"/>
  <c r="P119" s="1"/>
  <c r="O116"/>
  <c r="P116" s="1"/>
  <c r="R117" s="1"/>
  <c r="O115"/>
  <c r="P115" s="1"/>
  <c r="O114"/>
  <c r="P114" s="1"/>
  <c r="Q114" s="1"/>
  <c r="T115" s="1"/>
  <c r="N447" i="6" s="1"/>
  <c r="O113" i="4"/>
  <c r="P113" s="1"/>
  <c r="O112"/>
  <c r="P112" s="1"/>
  <c r="Q112" s="1"/>
  <c r="T113" s="1"/>
  <c r="N468" i="6" s="1"/>
  <c r="O111" i="4"/>
  <c r="P111" s="1"/>
  <c r="O110"/>
  <c r="P110" s="1"/>
  <c r="Q110" s="1"/>
  <c r="T111" s="1"/>
  <c r="N490" i="6" s="1"/>
  <c r="O109" i="4"/>
  <c r="P109" s="1"/>
  <c r="O108"/>
  <c r="P108" s="1"/>
  <c r="Q108" s="1"/>
  <c r="T109" s="1"/>
  <c r="N491" i="6" s="1"/>
  <c r="O107" i="4"/>
  <c r="P107" s="1"/>
  <c r="P106"/>
  <c r="Q106" s="1"/>
  <c r="T107" s="1"/>
  <c r="N512" i="6" s="1"/>
  <c r="O106" i="4"/>
  <c r="O105"/>
  <c r="P105" s="1"/>
  <c r="O104"/>
  <c r="P104" s="1"/>
  <c r="O103"/>
  <c r="P103" s="1"/>
  <c r="P102"/>
  <c r="Q102" s="1"/>
  <c r="T103" s="1"/>
  <c r="N551" i="6" s="1"/>
  <c r="O102" i="4"/>
  <c r="O101"/>
  <c r="P101" s="1"/>
  <c r="O100"/>
  <c r="P100" s="1"/>
  <c r="O99"/>
  <c r="P99" s="1"/>
  <c r="O98"/>
  <c r="P98" s="1"/>
  <c r="Q98" s="1"/>
  <c r="T99" s="1"/>
  <c r="N592" i="6" s="1"/>
  <c r="O96" i="4"/>
  <c r="P96" s="1"/>
  <c r="P95"/>
  <c r="Q95" s="1"/>
  <c r="T96" s="1"/>
  <c r="N613" i="6" s="1"/>
  <c r="O95" i="4"/>
  <c r="O94"/>
  <c r="P94" s="1"/>
  <c r="O93"/>
  <c r="P93" s="1"/>
  <c r="O92"/>
  <c r="P92" s="1"/>
  <c r="R92" s="1"/>
  <c r="O91"/>
  <c r="P91" s="1"/>
  <c r="O90"/>
  <c r="P90" s="1"/>
  <c r="O89"/>
  <c r="P89" s="1"/>
  <c r="O88"/>
  <c r="P88" s="1"/>
  <c r="R88" s="1"/>
  <c r="O87"/>
  <c r="P87" s="1"/>
  <c r="O86"/>
  <c r="P86" s="1"/>
  <c r="O85"/>
  <c r="P85" s="1"/>
  <c r="O84"/>
  <c r="P84" s="1"/>
  <c r="P83"/>
  <c r="Q83" s="1"/>
  <c r="T84" s="1"/>
  <c r="N745" i="6" s="1"/>
  <c r="O83" i="4"/>
  <c r="O82"/>
  <c r="P82" s="1"/>
  <c r="Q82" s="1"/>
  <c r="O81"/>
  <c r="P81" s="1"/>
  <c r="O80"/>
  <c r="P80" s="1"/>
  <c r="R80" s="1"/>
  <c r="O79"/>
  <c r="P79" s="1"/>
  <c r="O78"/>
  <c r="P78" s="1"/>
  <c r="O77"/>
  <c r="P77" s="1"/>
  <c r="O76"/>
  <c r="P76" s="1"/>
  <c r="Q76" s="1"/>
  <c r="O75"/>
  <c r="P75" s="1"/>
  <c r="O74"/>
  <c r="P74" s="1"/>
  <c r="O73"/>
  <c r="P73" s="1"/>
  <c r="O72"/>
  <c r="P72" s="1"/>
  <c r="R72" s="1"/>
  <c r="O71"/>
  <c r="P71" s="1"/>
  <c r="O70"/>
  <c r="P70" s="1"/>
  <c r="O69"/>
  <c r="P69" s="1"/>
  <c r="O67"/>
  <c r="P67" s="1"/>
  <c r="O66"/>
  <c r="P66" s="1"/>
  <c r="Q66" s="1"/>
  <c r="T67" s="1"/>
  <c r="N866" i="6" s="1"/>
  <c r="O65" i="4"/>
  <c r="P65" s="1"/>
  <c r="P64"/>
  <c r="Q64" s="1"/>
  <c r="T65" s="1"/>
  <c r="N889" i="6" s="1"/>
  <c r="O64" i="4"/>
  <c r="O62"/>
  <c r="P62" s="1"/>
  <c r="Q62" s="1"/>
  <c r="T63" s="1"/>
  <c r="N909" i="6" s="1"/>
  <c r="O63" i="4"/>
  <c r="P63" s="1"/>
  <c r="O33"/>
  <c r="P33" s="1"/>
  <c r="O34"/>
  <c r="P34" s="1"/>
  <c r="O35"/>
  <c r="P35" s="1"/>
  <c r="O36"/>
  <c r="P36" s="1"/>
  <c r="O37"/>
  <c r="P37" s="1"/>
  <c r="O38"/>
  <c r="P38" s="1"/>
  <c r="O39"/>
  <c r="P39" s="1"/>
  <c r="Q39" s="1"/>
  <c r="T41" s="1"/>
  <c r="N975" i="6" s="1"/>
  <c r="O40" i="4"/>
  <c r="P40" s="1"/>
  <c r="O41"/>
  <c r="P41" s="1"/>
  <c r="O42"/>
  <c r="P42" s="1"/>
  <c r="R46" s="1"/>
  <c r="O43"/>
  <c r="P43" s="1"/>
  <c r="O44"/>
  <c r="P44" s="1"/>
  <c r="Q44" s="1"/>
  <c r="T46" s="1"/>
  <c r="N954" i="6" s="1"/>
  <c r="O45" i="4"/>
  <c r="P45" s="1"/>
  <c r="O46"/>
  <c r="P46" s="1"/>
  <c r="O47"/>
  <c r="P47" s="1"/>
  <c r="R51" s="1"/>
  <c r="O48"/>
  <c r="P48" s="1"/>
  <c r="O49"/>
  <c r="P49" s="1"/>
  <c r="Q49" s="1"/>
  <c r="T51" s="1"/>
  <c r="N932" i="6" s="1"/>
  <c r="O50" i="4"/>
  <c r="P50" s="1"/>
  <c r="O51"/>
  <c r="P51" s="1"/>
  <c r="O52"/>
  <c r="P52" s="1"/>
  <c r="O53"/>
  <c r="P53" s="1"/>
  <c r="O54"/>
  <c r="P54" s="1"/>
  <c r="O55"/>
  <c r="P55" s="1"/>
  <c r="O56"/>
  <c r="P56" s="1"/>
  <c r="O60"/>
  <c r="P60" s="1"/>
  <c r="R61" s="1"/>
  <c r="O61"/>
  <c r="P61" s="1"/>
  <c r="O17"/>
  <c r="P17" s="1"/>
  <c r="O18"/>
  <c r="P18" s="1"/>
  <c r="O19"/>
  <c r="P19" s="1"/>
  <c r="O20"/>
  <c r="P20" s="1"/>
  <c r="O21"/>
  <c r="P21" s="1"/>
  <c r="O22"/>
  <c r="P22" s="1"/>
  <c r="O23"/>
  <c r="P23" s="1"/>
  <c r="O24"/>
  <c r="P24" s="1"/>
  <c r="O25"/>
  <c r="P25" s="1"/>
  <c r="O26"/>
  <c r="P26" s="1"/>
  <c r="O27"/>
  <c r="P27" s="1"/>
  <c r="O28"/>
  <c r="P28" s="1"/>
  <c r="O29"/>
  <c r="P29" s="1"/>
  <c r="O30"/>
  <c r="P30" s="1"/>
  <c r="O31"/>
  <c r="P31" s="1"/>
  <c r="O32"/>
  <c r="P32" s="1"/>
  <c r="O8"/>
  <c r="P8" s="1"/>
  <c r="O9"/>
  <c r="P9" s="1"/>
  <c r="O10"/>
  <c r="P10" s="1"/>
  <c r="O11"/>
  <c r="P11" s="1"/>
  <c r="O12"/>
  <c r="P12" s="1"/>
  <c r="O13"/>
  <c r="P13" s="1"/>
  <c r="O14"/>
  <c r="P14" s="1"/>
  <c r="O15"/>
  <c r="P15" s="1"/>
  <c r="O16"/>
  <c r="P16" s="1"/>
  <c r="P7"/>
  <c r="P6"/>
  <c r="P5"/>
  <c r="P4"/>
  <c r="P3"/>
  <c r="P2"/>
  <c r="O7"/>
  <c r="O3"/>
  <c r="O4"/>
  <c r="O5"/>
  <c r="O6"/>
  <c r="O2"/>
  <c r="W16" l="1"/>
  <c r="X11"/>
  <c r="Y11" s="1"/>
  <c r="U51"/>
  <c r="O932" i="6" s="1"/>
  <c r="Q69" i="4"/>
  <c r="T70" s="1"/>
  <c r="N846" i="6" s="1"/>
  <c r="R70" i="4"/>
  <c r="U88"/>
  <c r="O702" i="6" s="1"/>
  <c r="U92" i="4"/>
  <c r="O657" i="6" s="1"/>
  <c r="Q100" i="4"/>
  <c r="T101" s="1"/>
  <c r="N574" i="6" s="1"/>
  <c r="R101" i="4"/>
  <c r="U143"/>
  <c r="O167" i="6" s="1"/>
  <c r="U157" i="4"/>
  <c r="O124" i="6" s="1"/>
  <c r="U61" i="4"/>
  <c r="O910" i="6" s="1"/>
  <c r="U46" i="4"/>
  <c r="O954" i="6" s="1"/>
  <c r="U72" i="4"/>
  <c r="O844" i="6" s="1"/>
  <c r="U80" i="4"/>
  <c r="O766" i="6" s="1"/>
  <c r="Q85" i="4"/>
  <c r="T86" s="1"/>
  <c r="N722" i="6" s="1"/>
  <c r="R86" i="4"/>
  <c r="Q104"/>
  <c r="T105" s="1"/>
  <c r="N531" i="6" s="1"/>
  <c r="R105" i="4"/>
  <c r="U160"/>
  <c r="O102" i="6" s="1"/>
  <c r="U168" i="4"/>
  <c r="O81" i="6" s="1"/>
  <c r="U171" i="4"/>
  <c r="O59" i="6" s="1"/>
  <c r="Q63" i="4"/>
  <c r="Q61"/>
  <c r="Q86"/>
  <c r="Q136"/>
  <c r="R41"/>
  <c r="R63"/>
  <c r="R67"/>
  <c r="R76"/>
  <c r="R84"/>
  <c r="R96"/>
  <c r="R109"/>
  <c r="R113"/>
  <c r="R129"/>
  <c r="R147"/>
  <c r="U147" s="1"/>
  <c r="O152" i="6" s="1"/>
  <c r="R182" i="4"/>
  <c r="U182" s="1"/>
  <c r="O28" i="6" s="1"/>
  <c r="R189" i="4"/>
  <c r="U122"/>
  <c r="O358" i="6" s="1"/>
  <c r="U132" i="4"/>
  <c r="O190" i="6" s="1"/>
  <c r="Q70" i="4"/>
  <c r="Q101"/>
  <c r="Q105"/>
  <c r="Q121"/>
  <c r="T121" s="1"/>
  <c r="N381" i="6" s="1"/>
  <c r="Q60" i="4"/>
  <c r="T61" s="1"/>
  <c r="N910" i="6" s="1"/>
  <c r="Q65" i="4"/>
  <c r="Q71"/>
  <c r="T72" s="1"/>
  <c r="N844" i="6" s="1"/>
  <c r="Q73" i="4"/>
  <c r="T74" s="1"/>
  <c r="N828" i="6" s="1"/>
  <c r="Q75" i="4"/>
  <c r="T76" s="1"/>
  <c r="N805" i="6" s="1"/>
  <c r="Q77" i="4"/>
  <c r="T78" s="1"/>
  <c r="N785" i="6" s="1"/>
  <c r="Q79" i="4"/>
  <c r="T80" s="1"/>
  <c r="N766" i="6" s="1"/>
  <c r="Q81" i="4"/>
  <c r="T82" s="1"/>
  <c r="N746" i="6" s="1"/>
  <c r="Q84" i="4"/>
  <c r="Q87"/>
  <c r="T88" s="1"/>
  <c r="N702" i="6" s="1"/>
  <c r="Q89" i="4"/>
  <c r="T90" s="1"/>
  <c r="N679" i="6" s="1"/>
  <c r="Q91" i="4"/>
  <c r="T92" s="1"/>
  <c r="N657" i="6" s="1"/>
  <c r="Q93" i="4"/>
  <c r="T94" s="1"/>
  <c r="N636" i="6" s="1"/>
  <c r="Q96" i="4"/>
  <c r="Q103"/>
  <c r="Q107"/>
  <c r="Q117"/>
  <c r="Q134"/>
  <c r="T136" s="1"/>
  <c r="N179" i="6" s="1"/>
  <c r="Q138" i="4"/>
  <c r="T140" s="1"/>
  <c r="N175" i="6" s="1"/>
  <c r="Q152" i="4"/>
  <c r="T154" s="1"/>
  <c r="N143" i="6" s="1"/>
  <c r="Q164" i="4"/>
  <c r="Q174"/>
  <c r="Q148"/>
  <c r="T150" s="1"/>
  <c r="N146" i="6" s="1"/>
  <c r="Q159" i="4"/>
  <c r="Q166"/>
  <c r="T168" s="1"/>
  <c r="N81" i="6" s="1"/>
  <c r="R65" i="4"/>
  <c r="R74"/>
  <c r="R78"/>
  <c r="R82"/>
  <c r="R90"/>
  <c r="R94"/>
  <c r="R99"/>
  <c r="R103"/>
  <c r="R107"/>
  <c r="R111"/>
  <c r="R115"/>
  <c r="R123"/>
  <c r="R125"/>
  <c r="R127"/>
  <c r="R128"/>
  <c r="R131"/>
  <c r="R150"/>
  <c r="R178"/>
  <c r="Q189"/>
  <c r="Q188"/>
  <c r="Q178"/>
  <c r="Q177"/>
  <c r="Q169"/>
  <c r="T171" s="1"/>
  <c r="N59" i="6" s="1"/>
  <c r="Q171" i="4"/>
  <c r="Q168"/>
  <c r="Q167"/>
  <c r="Q158"/>
  <c r="T160" s="1"/>
  <c r="N102" i="6" s="1"/>
  <c r="Q160" i="4"/>
  <c r="Q155"/>
  <c r="T157" s="1"/>
  <c r="N124" i="6" s="1"/>
  <c r="Q157" i="4"/>
  <c r="Q150"/>
  <c r="Q149"/>
  <c r="Q142"/>
  <c r="Q143"/>
  <c r="Q141"/>
  <c r="T143" s="1"/>
  <c r="N167" i="6" s="1"/>
  <c r="Q184" i="4"/>
  <c r="T186" s="1"/>
  <c r="N18" i="6" s="1"/>
  <c r="Q186" i="4"/>
  <c r="Q182"/>
  <c r="Q181"/>
  <c r="Q173"/>
  <c r="T175" s="1"/>
  <c r="N58" i="6" s="1"/>
  <c r="Q175" i="4"/>
  <c r="Q163"/>
  <c r="T165" s="1"/>
  <c r="N83" i="6" s="1"/>
  <c r="Q165" i="4"/>
  <c r="Q154"/>
  <c r="Q153"/>
  <c r="Q147"/>
  <c r="Q146"/>
  <c r="Q140"/>
  <c r="Q139"/>
  <c r="Q119"/>
  <c r="Q116"/>
  <c r="Q118"/>
  <c r="T119" s="1"/>
  <c r="N424" i="6" s="1"/>
  <c r="Q115" i="4"/>
  <c r="Q113"/>
  <c r="Q111"/>
  <c r="Q109"/>
  <c r="Q99"/>
  <c r="Q94"/>
  <c r="Q92"/>
  <c r="Q90"/>
  <c r="Q88"/>
  <c r="Q80"/>
  <c r="Q78"/>
  <c r="Q74"/>
  <c r="Q72"/>
  <c r="Q67"/>
  <c r="G186"/>
  <c r="G185"/>
  <c r="G184"/>
  <c r="G183"/>
  <c r="G182"/>
  <c r="G181"/>
  <c r="G180"/>
  <c r="G179"/>
  <c r="G198"/>
  <c r="H198" s="1"/>
  <c r="G197"/>
  <c r="H197" s="1"/>
  <c r="G196"/>
  <c r="H196" s="1"/>
  <c r="L189"/>
  <c r="L188"/>
  <c r="L178"/>
  <c r="L177"/>
  <c r="L184"/>
  <c r="L183"/>
  <c r="L180"/>
  <c r="L179"/>
  <c r="W21" l="1"/>
  <c r="X16"/>
  <c r="Y16" s="1"/>
  <c r="H192"/>
  <c r="I198" s="1"/>
  <c r="U178"/>
  <c r="O38" i="6" s="1"/>
  <c r="U123" i="4"/>
  <c r="O344" i="6" s="1"/>
  <c r="U111" i="4"/>
  <c r="O490" i="6" s="1"/>
  <c r="U103" i="4"/>
  <c r="O551" i="6" s="1"/>
  <c r="U94" i="4"/>
  <c r="O636" i="6" s="1"/>
  <c r="U82" i="4"/>
  <c r="O746" i="6" s="1"/>
  <c r="U74" i="4"/>
  <c r="O828" i="6" s="1"/>
  <c r="U129" i="4"/>
  <c r="O235" i="6" s="1"/>
  <c r="U109" i="4"/>
  <c r="O491" i="6" s="1"/>
  <c r="U84" i="4"/>
  <c r="O745" i="6" s="1"/>
  <c r="U67" i="4"/>
  <c r="O866" i="6" s="1"/>
  <c r="U41" i="4"/>
  <c r="O975" i="6" s="1"/>
  <c r="U150" i="4"/>
  <c r="O146" i="6" s="1"/>
  <c r="U128" i="4"/>
  <c r="O253" i="6" s="1"/>
  <c r="U115" i="4"/>
  <c r="O447" i="6" s="1"/>
  <c r="U107" i="4"/>
  <c r="O512" i="6" s="1"/>
  <c r="U99" i="4"/>
  <c r="O592" i="6" s="1"/>
  <c r="U90" i="4"/>
  <c r="O679" i="6" s="1"/>
  <c r="U78" i="4"/>
  <c r="O785" i="6" s="1"/>
  <c r="U65" i="4"/>
  <c r="O889" i="6" s="1"/>
  <c r="U189" i="4"/>
  <c r="O17" i="6" s="1"/>
  <c r="U113" i="4"/>
  <c r="O468" i="6" s="1"/>
  <c r="U96" i="4"/>
  <c r="O613" i="6" s="1"/>
  <c r="U76" i="4"/>
  <c r="O805" i="6" s="1"/>
  <c r="U63" i="4"/>
  <c r="O909" i="6" s="1"/>
  <c r="U105" i="4"/>
  <c r="O531" i="6" s="1"/>
  <c r="U86" i="4"/>
  <c r="O722" i="6" s="1"/>
  <c r="U101" i="4"/>
  <c r="O574" i="6" s="1"/>
  <c r="U70" i="4"/>
  <c r="O846" i="6" s="1"/>
  <c r="L171" i="4"/>
  <c r="L170"/>
  <c r="L163"/>
  <c r="L162"/>
  <c r="L168"/>
  <c r="L167"/>
  <c r="L160"/>
  <c r="L159"/>
  <c r="L157"/>
  <c r="L156"/>
  <c r="L152"/>
  <c r="L151"/>
  <c r="L150"/>
  <c r="L149"/>
  <c r="L145"/>
  <c r="L144"/>
  <c r="L143"/>
  <c r="L142"/>
  <c r="L138"/>
  <c r="L137"/>
  <c r="L134"/>
  <c r="L133"/>
  <c r="L118"/>
  <c r="L117"/>
  <c r="L115"/>
  <c r="L113"/>
  <c r="L111"/>
  <c r="L107"/>
  <c r="L105"/>
  <c r="L103"/>
  <c r="L101"/>
  <c r="L99"/>
  <c r="L96"/>
  <c r="L94"/>
  <c r="L92"/>
  <c r="L90"/>
  <c r="L88"/>
  <c r="L86"/>
  <c r="L84"/>
  <c r="L80"/>
  <c r="L78"/>
  <c r="L76"/>
  <c r="L74"/>
  <c r="L72"/>
  <c r="L67"/>
  <c r="L65"/>
  <c r="L63"/>
  <c r="L173"/>
  <c r="L172"/>
  <c r="W26" l="1"/>
  <c r="X21"/>
  <c r="Y21" s="1"/>
  <c r="I196"/>
  <c r="H201"/>
  <c r="I197"/>
  <c r="L192"/>
  <c r="W31" l="1"/>
  <c r="X26"/>
  <c r="Y26" s="1"/>
  <c r="L196"/>
  <c r="M196" s="1"/>
  <c r="D205" s="1"/>
  <c r="W36" l="1"/>
  <c r="X31"/>
  <c r="Y31" s="1"/>
  <c r="H193"/>
  <c r="I192"/>
  <c r="D204"/>
  <c r="I193" l="1"/>
  <c r="H202"/>
  <c r="I202"/>
  <c r="I201"/>
  <c r="W41"/>
  <c r="X36"/>
  <c r="Y36" s="1"/>
  <c r="E205"/>
  <c r="W46" l="1"/>
  <c r="X41"/>
  <c r="Y41" s="1"/>
  <c r="W51" l="1"/>
  <c r="X46"/>
  <c r="Y46" s="1"/>
  <c r="W61" l="1"/>
  <c r="X51"/>
  <c r="Y51" s="1"/>
  <c r="W63" l="1"/>
  <c r="X61"/>
  <c r="Y61" s="1"/>
  <c r="W65" l="1"/>
  <c r="X63"/>
  <c r="Y63" s="1"/>
  <c r="W67" l="1"/>
  <c r="X65"/>
  <c r="Y65" s="1"/>
  <c r="W68" l="1"/>
  <c r="X67"/>
  <c r="Y67" s="1"/>
  <c r="W70" l="1"/>
  <c r="X68"/>
  <c r="W72" l="1"/>
  <c r="X70"/>
  <c r="Y70" s="1"/>
  <c r="W74" l="1"/>
  <c r="X72"/>
  <c r="Y72" s="1"/>
  <c r="W76" l="1"/>
  <c r="X74"/>
  <c r="Y74" s="1"/>
  <c r="W78" l="1"/>
  <c r="X76"/>
  <c r="Y76" s="1"/>
  <c r="W80" l="1"/>
  <c r="X78"/>
  <c r="Y78" s="1"/>
  <c r="W82" l="1"/>
  <c r="X80"/>
  <c r="Y80" s="1"/>
  <c r="W84" l="1"/>
  <c r="X82"/>
  <c r="Y82" s="1"/>
  <c r="W86" l="1"/>
  <c r="X84"/>
  <c r="Y84" s="1"/>
  <c r="W88" l="1"/>
  <c r="X86"/>
  <c r="Y86" s="1"/>
  <c r="W90" l="1"/>
  <c r="X88"/>
  <c r="Y88" s="1"/>
  <c r="W92" l="1"/>
  <c r="X90"/>
  <c r="Y90" s="1"/>
  <c r="W94" l="1"/>
  <c r="X92"/>
  <c r="Y92" s="1"/>
  <c r="W96" l="1"/>
  <c r="X94"/>
  <c r="Y94" s="1"/>
  <c r="W97" l="1"/>
  <c r="X96"/>
  <c r="Y96" s="1"/>
  <c r="W99" l="1"/>
  <c r="X97"/>
  <c r="W101" l="1"/>
  <c r="X99"/>
  <c r="Y99" s="1"/>
  <c r="W103" l="1"/>
  <c r="X101"/>
  <c r="Y101" s="1"/>
  <c r="W105" l="1"/>
  <c r="X103"/>
  <c r="Y103" s="1"/>
  <c r="W107" l="1"/>
  <c r="X105"/>
  <c r="Y105" s="1"/>
  <c r="W109" l="1"/>
  <c r="X107"/>
  <c r="Y107" s="1"/>
  <c r="W111" l="1"/>
  <c r="X109"/>
  <c r="Y109" s="1"/>
  <c r="W113" l="1"/>
  <c r="X111"/>
  <c r="Y111" s="1"/>
  <c r="W115" l="1"/>
  <c r="X113"/>
  <c r="Y113" s="1"/>
  <c r="W117" l="1"/>
  <c r="X115"/>
  <c r="Y115" s="1"/>
  <c r="W120" l="1"/>
  <c r="X117"/>
  <c r="Y117" s="1"/>
  <c r="W121" l="1"/>
  <c r="X120"/>
  <c r="Y120" s="1"/>
  <c r="W122" l="1"/>
  <c r="X121"/>
  <c r="Y121" s="1"/>
  <c r="W123" l="1"/>
  <c r="X122"/>
  <c r="Y122" s="1"/>
  <c r="W124" l="1"/>
  <c r="X123"/>
  <c r="Y123" s="1"/>
  <c r="W125" l="1"/>
  <c r="X124"/>
  <c r="Y124" s="1"/>
  <c r="W126" l="1"/>
  <c r="X125"/>
  <c r="Y125" s="1"/>
  <c r="W127" l="1"/>
  <c r="X126"/>
  <c r="Y126" s="1"/>
  <c r="W128" l="1"/>
  <c r="X127"/>
  <c r="Y127" s="1"/>
  <c r="W129" l="1"/>
  <c r="X128"/>
  <c r="Y128" s="1"/>
  <c r="W130" l="1"/>
  <c r="X129"/>
  <c r="Y129" s="1"/>
  <c r="W131" l="1"/>
  <c r="X130"/>
  <c r="Y130" s="1"/>
  <c r="W132" l="1"/>
  <c r="X131"/>
  <c r="Y131" s="1"/>
  <c r="W143" l="1"/>
  <c r="X132"/>
  <c r="Y132" s="1"/>
  <c r="W150" l="1"/>
  <c r="X143"/>
  <c r="Y143" s="1"/>
  <c r="W157" l="1"/>
  <c r="X150"/>
  <c r="Y150" s="1"/>
  <c r="W160" l="1"/>
  <c r="X157"/>
  <c r="Y157" s="1"/>
  <c r="W161" l="1"/>
  <c r="X160"/>
  <c r="Y160" s="1"/>
  <c r="W168" l="1"/>
  <c r="X161"/>
  <c r="W171" l="1"/>
  <c r="X168"/>
  <c r="Y168" s="1"/>
  <c r="W178" l="1"/>
  <c r="X171"/>
  <c r="Y171" s="1"/>
  <c r="W189" l="1"/>
  <c r="X178"/>
  <c r="Y178" s="1"/>
  <c r="L201" l="1"/>
  <c r="M201" s="1"/>
  <c r="D207" s="1"/>
  <c r="X189"/>
  <c r="Y189" s="1"/>
  <c r="G207" l="1"/>
  <c r="E207"/>
</calcChain>
</file>

<file path=xl/connections.xml><?xml version="1.0" encoding="utf-8"?>
<connections xmlns="http://schemas.openxmlformats.org/spreadsheetml/2006/main">
  <connection id="1" name="TRD" type="4" refreshedVersion="3" background="1" saveData="1">
    <webPr sourceData="1" parsePre="1" consecutive="1" xl2000="1" url="http://www.onvista.de/fonds/kurshistorie.html?ID_NOTATION=24484270&amp;RANGE=60M" htmlTables="1"/>
  </connection>
  <connection id="2" name="Verbindung" type="4" refreshedVersion="3" background="1" saveData="1">
    <webPr sourceData="1" parsePre="1" consecutive="1" xl2000="1" url="http://www.onvista.de/fonds/kurshistorie.html?ID_NOTATION=16494020&amp;RANGE=60M" htmlTables="1"/>
  </connection>
  <connection id="3" name="Verbindung1" type="4" refreshedVersion="3" background="1" saveData="1">
    <webPr sourceData="1" parsePre="1" consecutive="1" xl2000="1" url="http://www.onvista.de/index/quote_history.html?ID_NOTATION=20735&amp;RANGE=60M" htmlTables="1"/>
  </connection>
  <connection id="4" name="XL Dur" type="4" refreshedVersion="3" background="1" saveData="1">
    <webPr sourceData="1" parsePre="1" consecutive="1" xl2000="1" url="http://www.onvista.de/fonds/kurshistorie.html?ID_NOTATION=36756863&amp;RANGE=60M" htmlTables="1"/>
  </connection>
</connections>
</file>

<file path=xl/sharedStrings.xml><?xml version="1.0" encoding="utf-8"?>
<sst xmlns="http://schemas.openxmlformats.org/spreadsheetml/2006/main" count="720" uniqueCount="139">
  <si>
    <t>Datum</t>
  </si>
  <si>
    <t>ISIN</t>
  </si>
  <si>
    <t>Wertpapiername</t>
  </si>
  <si>
    <t>Anteile</t>
  </si>
  <si>
    <t>Preis</t>
  </si>
  <si>
    <t>Transaktionsart</t>
  </si>
  <si>
    <t>100% Aktien</t>
  </si>
  <si>
    <t>DE0008476565</t>
  </si>
  <si>
    <t>DWS Select Invest</t>
  </si>
  <si>
    <t>Kauf Riester</t>
  </si>
  <si>
    <t>DE0009848119</t>
  </si>
  <si>
    <t>DWS Top Dividende</t>
  </si>
  <si>
    <t>LU0055121403</t>
  </si>
  <si>
    <t>DWS Euro-Bonds (Short)</t>
  </si>
  <si>
    <t>DE0009769760</t>
  </si>
  <si>
    <t>DWS Top 50 Asien</t>
  </si>
  <si>
    <t>DE0008476524</t>
  </si>
  <si>
    <t>DWS Vermögensbild.fonds I</t>
  </si>
  <si>
    <t>Sparplan Riester</t>
  </si>
  <si>
    <t>Zulage</t>
  </si>
  <si>
    <t>LU0350005186</t>
  </si>
  <si>
    <t>DWS Top Dynamic</t>
  </si>
  <si>
    <t>LU0254489874</t>
  </si>
  <si>
    <t>DWS Invest Euro Bonds (Premium) LC</t>
  </si>
  <si>
    <t>Wechsel Riester</t>
  </si>
  <si>
    <t>Depotgebühren</t>
  </si>
  <si>
    <t>DWS Vorsorge Rentenfonds 15Y</t>
  </si>
  <si>
    <t>LU0272368126</t>
  </si>
  <si>
    <t>DWS Vorsorge Rentenfonds XL Duration</t>
  </si>
  <si>
    <t>LU0414505502</t>
  </si>
  <si>
    <t>Brutto-EZ</t>
  </si>
  <si>
    <t>Netto-EZ</t>
  </si>
  <si>
    <t>XintZ</t>
  </si>
  <si>
    <t>DWS Select-Invest</t>
  </si>
  <si>
    <t>DWS Vermögensbildungsfonds I</t>
  </si>
  <si>
    <t>Verkauf Riester</t>
  </si>
  <si>
    <t>Einmalanlage wird bei 100 Euro-Sparplan nicht berücksichtigt.</t>
  </si>
  <si>
    <t>Zulage wird nicht berücksichtigt.</t>
  </si>
  <si>
    <t>akt. Kurs</t>
  </si>
  <si>
    <t>Ist-Anteile</t>
  </si>
  <si>
    <t>akt. Wert</t>
  </si>
  <si>
    <t>akt. Aufteilung</t>
  </si>
  <si>
    <t>mit Umschichten</t>
  </si>
  <si>
    <t>ohne Umschichten</t>
  </si>
  <si>
    <t>= Summe der zusätzlichen Aktienfondsanteile, wenn nur in diese investiert würde.</t>
  </si>
  <si>
    <t>Wert</t>
  </si>
  <si>
    <t>AA (50%)</t>
  </si>
  <si>
    <t>Vertrag beginnt Ende 2007 mit einer Einmalanlage von 100 Euro.</t>
  </si>
  <si>
    <t>Umstellung auf Dachfonds-Konzept</t>
  </si>
  <si>
    <t>Diff. 100% Aktien</t>
  </si>
  <si>
    <t>XintZ 100% Aktien</t>
  </si>
  <si>
    <t>© boll</t>
  </si>
  <si>
    <t>wertpapier-forum.de</t>
  </si>
  <si>
    <t>Zusätzliche
Anteile bei
100% Aktien</t>
  </si>
  <si>
    <t>DWS TOP DYNAMIC</t>
  </si>
  <si>
    <t xml:space="preserve"> WKN:</t>
  </si>
  <si>
    <t xml:space="preserve"> DWS0RV</t>
  </si>
  <si>
    <t xml:space="preserve"> Typ:</t>
  </si>
  <si>
    <t xml:space="preserve"> Aktienfonds</t>
  </si>
  <si>
    <t xml:space="preserve"> Domizil:</t>
  </si>
  <si>
    <t xml:space="preserve"> n.a.</t>
  </si>
  <si>
    <t xml:space="preserve"> ISIN:</t>
  </si>
  <si>
    <t xml:space="preserve"> LU0350005186</t>
  </si>
  <si>
    <t xml:space="preserve"> Schwer-</t>
  </si>
  <si>
    <t xml:space="preserve"> punkt:</t>
  </si>
  <si>
    <t xml:space="preserve"> Aktien Internatio...</t>
  </si>
  <si>
    <t xml:space="preserve"> KAG:</t>
  </si>
  <si>
    <t xml:space="preserve"> DWS Investment S.A.</t>
  </si>
  <si>
    <t xml:space="preserve">Kursliste  </t>
  </si>
  <si>
    <t>Rücknahmepreis der KAG in EUR</t>
  </si>
  <si>
    <t>DWS VORSORGE RENTENFONDS XL DURATION</t>
  </si>
  <si>
    <t xml:space="preserve"> DWS0WY</t>
  </si>
  <si>
    <t xml:space="preserve"> Rentenfonds</t>
  </si>
  <si>
    <t xml:space="preserve"> LU0414505502</t>
  </si>
  <si>
    <t xml:space="preserve"> Renten EUR</t>
  </si>
  <si>
    <t>kumulierte
Anteile</t>
  </si>
  <si>
    <t>DWS VORSORGE RENTENFONDS 15Y</t>
  </si>
  <si>
    <t xml:space="preserve"> DWS002</t>
  </si>
  <si>
    <t xml:space="preserve"> LU0272368126</t>
  </si>
  <si>
    <t>Kom-mentar</t>
  </si>
  <si>
    <t>Verkauf Aktienfonds-Anteile zu einem Preis von 76,16; absolut: 15,40</t>
  </si>
  <si>
    <t>Verkauf Aktienfonds-Anteile zu einem Preis von 93,77; absolut: 15,40</t>
  </si>
  <si>
    <t>15,40 Depotgebühren</t>
  </si>
  <si>
    <t>Verkauf Aktienfonds-Anteile zu einem Preis von 98,96; absolut: 15,39</t>
  </si>
  <si>
    <t>garantiertes Kapital</t>
  </si>
  <si>
    <t>garant.
Kapital</t>
  </si>
  <si>
    <t>Aktienquote</t>
  </si>
  <si>
    <t>aktueller 
Wert</t>
  </si>
  <si>
    <t xml:space="preserve"> Typ: </t>
  </si>
  <si>
    <t xml:space="preserve"> Aktienindex</t>
  </si>
  <si>
    <t xml:space="preserve"> Familie: </t>
  </si>
  <si>
    <t xml:space="preserve"> ISIN: </t>
  </si>
  <si>
    <t xml:space="preserve"> DE0008469008</t>
  </si>
  <si>
    <t xml:space="preserve"> WKN/ID: </t>
  </si>
  <si>
    <t xml:space="preserve"> Symbol: </t>
  </si>
  <si>
    <t xml:space="preserve"> DAX</t>
  </si>
  <si>
    <t xml:space="preserve"> Land: </t>
  </si>
  <si>
    <t xml:space="preserve"> Deutschland </t>
  </si>
  <si>
    <t>Einzelkursabfrage</t>
  </si>
  <si>
    <t>Eröffnung</t>
  </si>
  <si>
    <t>Tief</t>
  </si>
  <si>
    <t>Hoch</t>
  </si>
  <si>
    <t>Schluss</t>
  </si>
  <si>
    <t>DAX</t>
  </si>
  <si>
    <t>Kapitalgarantiequote</t>
  </si>
  <si>
    <t>Wert - 
Anteile</t>
  </si>
  <si>
    <t xml:space="preserve">are the exclusive property of MSCI and may not be used in any way without the express written permission of MSCI.  </t>
  </si>
  <si>
    <t>and all other service marks referred to herein are the exclusive property of MSCI and/or its subsidiaries. All MSCI indices and data</t>
  </si>
  <si>
    <t xml:space="preserve">damages (including lost profits) even if notified of the possibility of such damages. MSCI, Barra, RiskMetrics, ISS, CFRA, and FEA </t>
  </si>
  <si>
    <t xml:space="preserve">in no event shall any of the MSCI Parties have any liability for any direct, indirect, special, punitive, consequential or any other </t>
  </si>
  <si>
    <t xml:space="preserve">merchantability or fitness for a particular purpose with respect to any of this information. Without limiting any of the foregoing, </t>
  </si>
  <si>
    <t xml:space="preserve">None of the MSCI Parties makes any express or implied warranties, and the MSCI Parties hereby expressly disclaim all warranties of </t>
  </si>
  <si>
    <t xml:space="preserve">entity from any use of this information, and the user of this information assumes the entire risk of any use made of this information. </t>
  </si>
  <si>
    <t xml:space="preserve">None of the MSCI Parties makes any representation or warranty, express or implied, as to the results to be obtained by any person or </t>
  </si>
  <si>
    <t xml:space="preserve">creating the information (collectively, the "MSCI Parties") guarantees the accuracy and/or the completeness of any of this information. </t>
  </si>
  <si>
    <t xml:space="preserve">or its or their direct or indirect information provider or any other third party involved in, or related to, compiling, computing or </t>
  </si>
  <si>
    <t xml:space="preserve">"as is" basis. Although MSCI shall obtain information from sources which MSCI considers reliable, none of the MSCI, its subsidiaries </t>
  </si>
  <si>
    <t xml:space="preserve">writing, offering, trading, marketing or promotion of any financial instruments or products. This information is provided on an </t>
  </si>
  <si>
    <t xml:space="preserve">verify or correct data, or any compilation of data or index or in the creation of any indices. Nor may it be used in the creating, </t>
  </si>
  <si>
    <t xml:space="preserve">purposes only, and is not a recommendation to participate in any particular trading strategy. The information may not be used to </t>
  </si>
  <si>
    <t xml:space="preserve">This information is the property of MSCI Inc. and /or its subsidiaries (collectively, "MSCI"). It is provided for informational </t>
  </si>
  <si>
    <t>Copyright MSCI Inc.</t>
  </si>
  <si>
    <t>Date</t>
  </si>
  <si>
    <t>EUR</t>
  </si>
  <si>
    <t>Currency :</t>
  </si>
  <si>
    <t>Net</t>
  </si>
  <si>
    <t>Index Level :</t>
  </si>
  <si>
    <t>MSCI ACWI GDP net €</t>
  </si>
  <si>
    <t>100% GDP</t>
  </si>
  <si>
    <t>kum. Anteile 
MSCI ACWI GDP net €</t>
  </si>
  <si>
    <t>GDP</t>
  </si>
  <si>
    <t>Wert
MSCI ACWI GDP net €</t>
  </si>
  <si>
    <t>Zusammenfassung [€]</t>
  </si>
  <si>
    <t>(Aktien-)
Quote</t>
  </si>
  <si>
    <t>GDP zu Ist-Wert</t>
  </si>
  <si>
    <t>ACWI GDP net € (indexiert)</t>
  </si>
  <si>
    <t>Dax (Punkte)</t>
  </si>
  <si>
    <t>Umtauschwert 100% Aktien</t>
  </si>
  <si>
    <t>ges. Umtauschwert</t>
  </si>
</sst>
</file>

<file path=xl/styles.xml><?xml version="1.0" encoding="utf-8"?>
<styleSheet xmlns="http://schemas.openxmlformats.org/spreadsheetml/2006/main">
  <numFmts count="7">
    <numFmt numFmtId="164" formatCode="#,##0.0000"/>
    <numFmt numFmtId="165" formatCode="#,##0.00000"/>
    <numFmt numFmtId="166" formatCode="0.0%"/>
    <numFmt numFmtId="167" formatCode="0.0000"/>
    <numFmt numFmtId="168" formatCode="#,##0.000"/>
    <numFmt numFmtId="169" formatCode="0.0"/>
    <numFmt numFmtId="171" formatCode="dd\.mm\.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</cellStyleXfs>
  <cellXfs count="187">
    <xf numFmtId="0" fontId="0" fillId="0" borderId="0" xfId="0"/>
    <xf numFmtId="0" fontId="3" fillId="0" borderId="0" xfId="2" applyFont="1"/>
    <xf numFmtId="10" fontId="2" fillId="0" borderId="0" xfId="1" applyNumberFormat="1" applyFont="1" applyAlignment="1">
      <alignment horizontal="left"/>
    </xf>
    <xf numFmtId="10" fontId="2" fillId="0" borderId="0" xfId="1" applyNumberFormat="1" applyFont="1" applyAlignment="1">
      <alignment horizontal="right"/>
    </xf>
    <xf numFmtId="10" fontId="2" fillId="0" borderId="1" xfId="1" applyNumberFormat="1" applyFont="1" applyBorder="1" applyAlignment="1">
      <alignment horizontal="left"/>
    </xf>
    <xf numFmtId="10" fontId="2" fillId="0" borderId="1" xfId="1" applyNumberFormat="1" applyFont="1" applyBorder="1" applyAlignment="1">
      <alignment horizontal="right"/>
    </xf>
    <xf numFmtId="10" fontId="2" fillId="0" borderId="2" xfId="1" applyNumberFormat="1" applyFont="1" applyBorder="1" applyAlignment="1">
      <alignment horizontal="left"/>
    </xf>
    <xf numFmtId="10" fontId="2" fillId="0" borderId="2" xfId="1" applyNumberFormat="1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165" fontId="2" fillId="0" borderId="0" xfId="2" applyNumberFormat="1" applyFont="1" applyAlignment="1">
      <alignment horizontal="right"/>
    </xf>
    <xf numFmtId="0" fontId="2" fillId="0" borderId="0" xfId="2" applyFont="1"/>
    <xf numFmtId="4" fontId="2" fillId="0" borderId="0" xfId="2" applyNumberFormat="1" applyFont="1"/>
    <xf numFmtId="166" fontId="2" fillId="0" borderId="0" xfId="1" applyNumberFormat="1" applyFont="1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2" applyNumberFormat="1" applyFont="1" applyAlignment="1">
      <alignment horizontal="right"/>
    </xf>
    <xf numFmtId="0" fontId="2" fillId="0" borderId="2" xfId="2" applyFont="1" applyBorder="1"/>
    <xf numFmtId="0" fontId="2" fillId="0" borderId="2" xfId="0" applyFont="1" applyBorder="1"/>
    <xf numFmtId="4" fontId="2" fillId="0" borderId="2" xfId="0" applyNumberFormat="1" applyFont="1" applyBorder="1" applyAlignment="1">
      <alignment horizontal="right"/>
    </xf>
    <xf numFmtId="4" fontId="2" fillId="0" borderId="2" xfId="2" applyNumberFormat="1" applyFont="1" applyBorder="1" applyAlignment="1">
      <alignment horizontal="right"/>
    </xf>
    <xf numFmtId="14" fontId="3" fillId="0" borderId="0" xfId="2" applyNumberFormat="1" applyFont="1" applyAlignment="1">
      <alignment horizontal="left"/>
    </xf>
    <xf numFmtId="4" fontId="3" fillId="0" borderId="0" xfId="2" applyNumberFormat="1" applyFont="1" applyAlignment="1">
      <alignment horizontal="right"/>
    </xf>
    <xf numFmtId="10" fontId="3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0" fontId="2" fillId="0" borderId="0" xfId="1" applyNumberFormat="1" applyFont="1"/>
    <xf numFmtId="14" fontId="4" fillId="0" borderId="0" xfId="2" applyNumberFormat="1" applyFont="1" applyAlignment="1">
      <alignment horizontal="left"/>
    </xf>
    <xf numFmtId="0" fontId="4" fillId="0" borderId="0" xfId="2" applyFont="1"/>
    <xf numFmtId="10" fontId="4" fillId="0" borderId="0" xfId="1" applyNumberFormat="1" applyFont="1" applyAlignment="1">
      <alignment horizontal="left"/>
    </xf>
    <xf numFmtId="10" fontId="4" fillId="0" borderId="0" xfId="1" applyNumberFormat="1" applyFont="1" applyAlignment="1">
      <alignment horizontal="right"/>
    </xf>
    <xf numFmtId="0" fontId="4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10" fontId="2" fillId="0" borderId="0" xfId="1" applyNumberFormat="1" applyFont="1" applyBorder="1" applyAlignment="1">
      <alignment horizontal="left"/>
    </xf>
    <xf numFmtId="10" fontId="2" fillId="0" borderId="0" xfId="1" applyNumberFormat="1" applyFont="1" applyBorder="1" applyAlignment="1">
      <alignment horizontal="right"/>
    </xf>
    <xf numFmtId="10" fontId="2" fillId="0" borderId="3" xfId="1" applyNumberFormat="1" applyFont="1" applyBorder="1" applyAlignment="1">
      <alignment horizontal="left"/>
    </xf>
    <xf numFmtId="10" fontId="2" fillId="0" borderId="3" xfId="1" applyNumberFormat="1" applyFont="1" applyBorder="1" applyAlignment="1">
      <alignment horizontal="right"/>
    </xf>
    <xf numFmtId="2" fontId="5" fillId="0" borderId="1" xfId="2" applyNumberFormat="1" applyFont="1" applyBorder="1"/>
    <xf numFmtId="2" fontId="5" fillId="0" borderId="2" xfId="2" applyNumberFormat="1" applyFont="1" applyBorder="1"/>
    <xf numFmtId="10" fontId="3" fillId="0" borderId="0" xfId="1" applyNumberFormat="1" applyFont="1"/>
    <xf numFmtId="0" fontId="3" fillId="0" borderId="0" xfId="2" applyFont="1" applyAlignment="1">
      <alignment horizontal="right"/>
    </xf>
    <xf numFmtId="4" fontId="3" fillId="0" borderId="2" xfId="2" applyNumberFormat="1" applyFont="1" applyBorder="1" applyAlignment="1">
      <alignment horizontal="right"/>
    </xf>
    <xf numFmtId="4" fontId="3" fillId="0" borderId="2" xfId="2" applyNumberFormat="1" applyFont="1" applyBorder="1"/>
    <xf numFmtId="0" fontId="2" fillId="0" borderId="1" xfId="2" applyFont="1" applyBorder="1"/>
    <xf numFmtId="0" fontId="2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2" applyFont="1" applyBorder="1"/>
    <xf numFmtId="0" fontId="2" fillId="0" borderId="0" xfId="0" applyFont="1" applyBorder="1"/>
    <xf numFmtId="4" fontId="2" fillId="0" borderId="0" xfId="0" applyNumberFormat="1" applyFont="1" applyBorder="1" applyAlignment="1">
      <alignment horizontal="right"/>
    </xf>
    <xf numFmtId="0" fontId="2" fillId="0" borderId="3" xfId="2" applyFont="1" applyBorder="1"/>
    <xf numFmtId="167" fontId="3" fillId="0" borderId="0" xfId="2" applyNumberFormat="1" applyFont="1"/>
    <xf numFmtId="167" fontId="5" fillId="0" borderId="1" xfId="2" applyNumberFormat="1" applyFont="1" applyBorder="1"/>
    <xf numFmtId="167" fontId="5" fillId="0" borderId="2" xfId="2" applyNumberFormat="1" applyFont="1" applyBorder="1"/>
    <xf numFmtId="167" fontId="3" fillId="0" borderId="0" xfId="2" applyNumberFormat="1" applyFont="1" applyAlignment="1">
      <alignment horizontal="right"/>
    </xf>
    <xf numFmtId="167" fontId="2" fillId="0" borderId="0" xfId="2" applyNumberFormat="1" applyFont="1"/>
    <xf numFmtId="2" fontId="2" fillId="0" borderId="0" xfId="2" applyNumberFormat="1" applyFont="1"/>
    <xf numFmtId="167" fontId="2" fillId="0" borderId="1" xfId="2" applyNumberFormat="1" applyFont="1" applyBorder="1"/>
    <xf numFmtId="2" fontId="2" fillId="0" borderId="1" xfId="2" applyNumberFormat="1" applyFont="1" applyBorder="1"/>
    <xf numFmtId="167" fontId="2" fillId="0" borderId="0" xfId="2" applyNumberFormat="1" applyFont="1" applyBorder="1"/>
    <xf numFmtId="2" fontId="2" fillId="0" borderId="0" xfId="2" applyNumberFormat="1" applyFont="1" applyBorder="1"/>
    <xf numFmtId="167" fontId="2" fillId="0" borderId="2" xfId="2" applyNumberFormat="1" applyFont="1" applyBorder="1"/>
    <xf numFmtId="2" fontId="2" fillId="0" borderId="2" xfId="2" applyNumberFormat="1" applyFont="1" applyBorder="1"/>
    <xf numFmtId="167" fontId="2" fillId="0" borderId="0" xfId="2" applyNumberFormat="1" applyFont="1" applyAlignment="1">
      <alignment horizontal="right"/>
    </xf>
    <xf numFmtId="167" fontId="2" fillId="0" borderId="3" xfId="2" applyNumberFormat="1" applyFont="1" applyBorder="1"/>
    <xf numFmtId="2" fontId="2" fillId="0" borderId="3" xfId="2" applyNumberFormat="1" applyFont="1" applyBorder="1"/>
    <xf numFmtId="167" fontId="2" fillId="0" borderId="0" xfId="2" applyNumberFormat="1" applyFont="1" applyFill="1" applyBorder="1"/>
    <xf numFmtId="2" fontId="2" fillId="0" borderId="0" xfId="2" applyNumberFormat="1" applyFont="1" applyFill="1" applyBorder="1"/>
    <xf numFmtId="2" fontId="2" fillId="0" borderId="2" xfId="2" applyNumberFormat="1" applyFont="1" applyFill="1" applyBorder="1"/>
    <xf numFmtId="167" fontId="6" fillId="0" borderId="0" xfId="0" applyNumberFormat="1" applyFont="1"/>
    <xf numFmtId="167" fontId="6" fillId="0" borderId="2" xfId="0" applyNumberFormat="1" applyFont="1" applyBorder="1"/>
    <xf numFmtId="14" fontId="2" fillId="0" borderId="0" xfId="2" applyNumberFormat="1" applyFont="1" applyAlignment="1">
      <alignment horizontal="left"/>
    </xf>
    <xf numFmtId="165" fontId="2" fillId="0" borderId="1" xfId="2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/>
    </xf>
    <xf numFmtId="165" fontId="2" fillId="0" borderId="2" xfId="2" applyNumberFormat="1" applyFont="1" applyBorder="1" applyAlignment="1">
      <alignment horizontal="right"/>
    </xf>
    <xf numFmtId="4" fontId="2" fillId="0" borderId="0" xfId="2" applyNumberFormat="1" applyFont="1" applyBorder="1"/>
    <xf numFmtId="4" fontId="2" fillId="0" borderId="3" xfId="2" applyNumberFormat="1" applyFont="1" applyBorder="1" applyAlignment="1">
      <alignment horizontal="right"/>
    </xf>
    <xf numFmtId="2" fontId="6" fillId="0" borderId="0" xfId="0" applyNumberFormat="1" applyFont="1"/>
    <xf numFmtId="2" fontId="3" fillId="0" borderId="0" xfId="2" applyNumberFormat="1" applyFont="1" applyFill="1"/>
    <xf numFmtId="2" fontId="6" fillId="0" borderId="2" xfId="0" applyNumberFormat="1" applyFont="1" applyBorder="1"/>
    <xf numFmtId="2" fontId="3" fillId="0" borderId="0" xfId="2" applyNumberFormat="1" applyFont="1" applyFill="1" applyBorder="1"/>
    <xf numFmtId="167" fontId="8" fillId="0" borderId="0" xfId="2" applyNumberFormat="1" applyFont="1" applyBorder="1"/>
    <xf numFmtId="2" fontId="5" fillId="0" borderId="0" xfId="2" applyNumberFormat="1" applyFont="1" applyBorder="1"/>
    <xf numFmtId="2" fontId="6" fillId="0" borderId="0" xfId="0" applyNumberFormat="1" applyFont="1" applyBorder="1"/>
    <xf numFmtId="167" fontId="8" fillId="0" borderId="0" xfId="2" applyNumberFormat="1" applyFont="1"/>
    <xf numFmtId="167" fontId="8" fillId="0" borderId="0" xfId="2" applyNumberFormat="1" applyFont="1" applyFill="1" applyBorder="1"/>
    <xf numFmtId="165" fontId="2" fillId="0" borderId="3" xfId="2" applyNumberFormat="1" applyFont="1" applyBorder="1" applyAlignment="1">
      <alignment horizontal="right"/>
    </xf>
    <xf numFmtId="167" fontId="8" fillId="0" borderId="3" xfId="0" applyNumberFormat="1" applyFont="1" applyBorder="1"/>
    <xf numFmtId="167" fontId="8" fillId="0" borderId="2" xfId="0" applyNumberFormat="1" applyFont="1" applyBorder="1"/>
    <xf numFmtId="168" fontId="3" fillId="0" borderId="0" xfId="2" applyNumberFormat="1" applyFont="1" applyAlignment="1">
      <alignment horizontal="right"/>
    </xf>
    <xf numFmtId="167" fontId="7" fillId="0" borderId="2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7" fillId="0" borderId="2" xfId="0" applyNumberFormat="1" applyFont="1" applyBorder="1"/>
    <xf numFmtId="167" fontId="7" fillId="0" borderId="2" xfId="0" applyNumberFormat="1" applyFont="1" applyBorder="1"/>
    <xf numFmtId="0" fontId="7" fillId="0" borderId="0" xfId="0" quotePrefix="1" applyFont="1"/>
    <xf numFmtId="167" fontId="7" fillId="0" borderId="0" xfId="0" applyNumberFormat="1" applyFont="1" applyBorder="1"/>
    <xf numFmtId="167" fontId="3" fillId="0" borderId="8" xfId="2" applyNumberFormat="1" applyFont="1" applyBorder="1" applyAlignment="1">
      <alignment horizontal="right"/>
    </xf>
    <xf numFmtId="167" fontId="7" fillId="2" borderId="4" xfId="0" applyNumberFormat="1" applyFont="1" applyFill="1" applyBorder="1"/>
    <xf numFmtId="10" fontId="3" fillId="2" borderId="1" xfId="1" applyNumberFormat="1" applyFont="1" applyFill="1" applyBorder="1"/>
    <xf numFmtId="10" fontId="3" fillId="2" borderId="5" xfId="1" applyNumberFormat="1" applyFont="1" applyFill="1" applyBorder="1"/>
    <xf numFmtId="167" fontId="7" fillId="2" borderId="8" xfId="0" applyNumberFormat="1" applyFont="1" applyFill="1" applyBorder="1"/>
    <xf numFmtId="10" fontId="3" fillId="2" borderId="2" xfId="1" applyNumberFormat="1" applyFont="1" applyFill="1" applyBorder="1"/>
    <xf numFmtId="10" fontId="3" fillId="2" borderId="9" xfId="1" applyNumberFormat="1" applyFont="1" applyFill="1" applyBorder="1"/>
    <xf numFmtId="4" fontId="2" fillId="0" borderId="2" xfId="2" applyNumberFormat="1" applyFont="1" applyBorder="1"/>
    <xf numFmtId="4" fontId="2" fillId="0" borderId="0" xfId="2" applyNumberFormat="1" applyFont="1" applyBorder="1" applyAlignment="1">
      <alignment horizontal="right"/>
    </xf>
    <xf numFmtId="167" fontId="6" fillId="0" borderId="0" xfId="0" applyNumberFormat="1" applyFont="1" applyBorder="1"/>
    <xf numFmtId="0" fontId="6" fillId="0" borderId="0" xfId="0" applyFont="1"/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horizontal="left" indent="1"/>
    </xf>
    <xf numFmtId="0" fontId="6" fillId="0" borderId="2" xfId="0" applyFont="1" applyBorder="1"/>
    <xf numFmtId="4" fontId="6" fillId="0" borderId="2" xfId="0" applyNumberFormat="1" applyFont="1" applyBorder="1" applyAlignment="1">
      <alignment horizontal="right"/>
    </xf>
    <xf numFmtId="14" fontId="6" fillId="0" borderId="0" xfId="0" applyNumberFormat="1" applyFont="1"/>
    <xf numFmtId="4" fontId="6" fillId="0" borderId="0" xfId="0" applyNumberFormat="1" applyFont="1" applyAlignment="1">
      <alignment horizontal="right"/>
    </xf>
    <xf numFmtId="0" fontId="6" fillId="0" borderId="0" xfId="0" applyFont="1" applyFill="1"/>
    <xf numFmtId="0" fontId="6" fillId="0" borderId="2" xfId="0" applyFont="1" applyFill="1" applyBorder="1"/>
    <xf numFmtId="0" fontId="6" fillId="0" borderId="0" xfId="0" applyFont="1" applyBorder="1"/>
    <xf numFmtId="4" fontId="6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2" borderId="6" xfId="0" applyFont="1" applyFill="1" applyBorder="1" applyAlignment="1">
      <alignment horizontal="left" indent="2"/>
    </xf>
    <xf numFmtId="0" fontId="7" fillId="2" borderId="8" xfId="0" applyFont="1" applyFill="1" applyBorder="1" applyAlignment="1">
      <alignment horizontal="left" indent="2"/>
    </xf>
    <xf numFmtId="10" fontId="7" fillId="0" borderId="0" xfId="1" applyNumberFormat="1" applyFont="1"/>
    <xf numFmtId="4" fontId="6" fillId="0" borderId="0" xfId="0" applyNumberFormat="1" applyFont="1"/>
    <xf numFmtId="164" fontId="2" fillId="0" borderId="2" xfId="2" applyNumberFormat="1" applyFont="1" applyBorder="1" applyAlignment="1">
      <alignment horizontal="right"/>
    </xf>
    <xf numFmtId="167" fontId="3" fillId="0" borderId="0" xfId="2" applyNumberFormat="1" applyFont="1" applyAlignment="1">
      <alignment wrapText="1"/>
    </xf>
    <xf numFmtId="0" fontId="6" fillId="0" borderId="0" xfId="0" applyFont="1" applyAlignment="1">
      <alignment wrapText="1"/>
    </xf>
    <xf numFmtId="10" fontId="6" fillId="0" borderId="0" xfId="0" applyNumberFormat="1" applyFont="1"/>
    <xf numFmtId="169" fontId="6" fillId="0" borderId="0" xfId="0" applyNumberFormat="1" applyFont="1"/>
    <xf numFmtId="14" fontId="0" fillId="0" borderId="0" xfId="0" applyNumberFormat="1"/>
    <xf numFmtId="166" fontId="6" fillId="0" borderId="0" xfId="1" applyNumberFormat="1" applyFont="1"/>
    <xf numFmtId="0" fontId="6" fillId="0" borderId="1" xfId="0" applyFont="1" applyBorder="1"/>
    <xf numFmtId="166" fontId="6" fillId="0" borderId="1" xfId="1" applyNumberFormat="1" applyFont="1" applyBorder="1"/>
    <xf numFmtId="166" fontId="6" fillId="0" borderId="2" xfId="1" applyNumberFormat="1" applyFont="1" applyBorder="1"/>
    <xf numFmtId="4" fontId="6" fillId="0" borderId="1" xfId="0" applyNumberFormat="1" applyFont="1" applyBorder="1"/>
    <xf numFmtId="4" fontId="6" fillId="0" borderId="2" xfId="0" applyNumberFormat="1" applyFont="1" applyBorder="1"/>
    <xf numFmtId="4" fontId="6" fillId="0" borderId="0" xfId="0" applyNumberFormat="1" applyFont="1" applyBorder="1"/>
    <xf numFmtId="166" fontId="6" fillId="0" borderId="0" xfId="1" applyNumberFormat="1" applyFont="1" applyBorder="1"/>
    <xf numFmtId="0" fontId="6" fillId="0" borderId="3" xfId="0" applyFont="1" applyBorder="1"/>
    <xf numFmtId="4" fontId="6" fillId="0" borderId="3" xfId="0" applyNumberFormat="1" applyFont="1" applyBorder="1"/>
    <xf numFmtId="166" fontId="6" fillId="0" borderId="3" xfId="1" applyNumberFormat="1" applyFont="1" applyBorder="1"/>
    <xf numFmtId="0" fontId="7" fillId="0" borderId="0" xfId="0" applyFont="1" applyAlignment="1">
      <alignment wrapText="1"/>
    </xf>
    <xf numFmtId="3" fontId="3" fillId="0" borderId="9" xfId="2" applyNumberFormat="1" applyFont="1" applyBorder="1"/>
    <xf numFmtId="3" fontId="6" fillId="0" borderId="0" xfId="0" applyNumberFormat="1" applyFont="1"/>
    <xf numFmtId="3" fontId="6" fillId="0" borderId="2" xfId="0" applyNumberFormat="1" applyFont="1" applyBorder="1"/>
    <xf numFmtId="3" fontId="2" fillId="0" borderId="0" xfId="2" applyNumberFormat="1" applyFont="1"/>
    <xf numFmtId="3" fontId="2" fillId="0" borderId="0" xfId="1" applyNumberFormat="1" applyFont="1"/>
    <xf numFmtId="3" fontId="6" fillId="0" borderId="0" xfId="0" applyNumberFormat="1" applyFont="1" applyBorder="1"/>
    <xf numFmtId="0" fontId="5" fillId="0" borderId="0" xfId="2" applyFont="1" applyAlignment="1">
      <alignment horizontal="left" indent="1"/>
    </xf>
    <xf numFmtId="3" fontId="6" fillId="0" borderId="3" xfId="0" applyNumberFormat="1" applyFont="1" applyBorder="1"/>
    <xf numFmtId="3" fontId="7" fillId="0" borderId="0" xfId="0" applyNumberFormat="1" applyFont="1" applyAlignment="1">
      <alignment wrapText="1"/>
    </xf>
    <xf numFmtId="3" fontId="6" fillId="0" borderId="1" xfId="0" applyNumberFormat="1" applyFont="1" applyBorder="1"/>
    <xf numFmtId="3" fontId="7" fillId="2" borderId="7" xfId="0" applyNumberFormat="1" applyFont="1" applyFill="1" applyBorder="1"/>
    <xf numFmtId="3" fontId="7" fillId="2" borderId="9" xfId="0" applyNumberFormat="1" applyFont="1" applyFill="1" applyBorder="1"/>
    <xf numFmtId="166" fontId="6" fillId="0" borderId="0" xfId="0" applyNumberFormat="1" applyFont="1"/>
    <xf numFmtId="166" fontId="6" fillId="0" borderId="2" xfId="0" applyNumberFormat="1" applyFont="1" applyBorder="1"/>
    <xf numFmtId="166" fontId="6" fillId="0" borderId="3" xfId="0" applyNumberFormat="1" applyFont="1" applyBorder="1"/>
    <xf numFmtId="4" fontId="0" fillId="0" borderId="0" xfId="0" applyNumberFormat="1"/>
    <xf numFmtId="10" fontId="0" fillId="0" borderId="0" xfId="1" applyNumberFormat="1" applyFont="1"/>
    <xf numFmtId="10" fontId="9" fillId="0" borderId="0" xfId="1" applyNumberFormat="1" applyFont="1"/>
    <xf numFmtId="4" fontId="7" fillId="0" borderId="0" xfId="0" applyNumberFormat="1" applyFont="1" applyAlignment="1">
      <alignment wrapText="1"/>
    </xf>
    <xf numFmtId="0" fontId="2" fillId="0" borderId="0" xfId="3" applyNumberFormat="1" applyFont="1" applyFill="1" applyBorder="1" applyAlignment="1"/>
    <xf numFmtId="168" fontId="2" fillId="0" borderId="0" xfId="3" applyNumberFormat="1" applyFont="1" applyFill="1" applyBorder="1" applyAlignment="1"/>
    <xf numFmtId="14" fontId="2" fillId="0" borderId="0" xfId="3" applyNumberFormat="1" applyFont="1" applyFill="1" applyBorder="1" applyAlignment="1"/>
    <xf numFmtId="0" fontId="3" fillId="0" borderId="0" xfId="3" applyNumberFormat="1" applyFont="1" applyFill="1" applyBorder="1" applyAlignment="1"/>
    <xf numFmtId="164" fontId="6" fillId="0" borderId="0" xfId="0" applyNumberFormat="1" applyFont="1"/>
    <xf numFmtId="164" fontId="6" fillId="0" borderId="2" xfId="0" applyNumberFormat="1" applyFont="1" applyBorder="1"/>
    <xf numFmtId="164" fontId="6" fillId="0" borderId="0" xfId="0" applyNumberFormat="1" applyFont="1" applyBorder="1"/>
    <xf numFmtId="164" fontId="7" fillId="0" borderId="0" xfId="0" applyNumberFormat="1" applyFont="1" applyAlignment="1">
      <alignment wrapText="1"/>
    </xf>
    <xf numFmtId="0" fontId="7" fillId="2" borderId="11" xfId="0" applyFont="1" applyFill="1" applyBorder="1"/>
    <xf numFmtId="14" fontId="6" fillId="2" borderId="10" xfId="0" applyNumberFormat="1" applyFont="1" applyFill="1" applyBorder="1"/>
    <xf numFmtId="0" fontId="10" fillId="0" borderId="0" xfId="2" applyFont="1"/>
    <xf numFmtId="0" fontId="11" fillId="0" borderId="0" xfId="2" applyFont="1"/>
    <xf numFmtId="2" fontId="10" fillId="0" borderId="0" xfId="2" applyNumberFormat="1" applyFont="1"/>
    <xf numFmtId="2" fontId="11" fillId="0" borderId="0" xfId="2" applyNumberFormat="1" applyFont="1"/>
    <xf numFmtId="0" fontId="10" fillId="0" borderId="0" xfId="0" applyFont="1"/>
    <xf numFmtId="2" fontId="10" fillId="0" borderId="2" xfId="2" applyNumberFormat="1" applyFont="1" applyBorder="1"/>
    <xf numFmtId="167" fontId="7" fillId="0" borderId="4" xfId="0" applyNumberFormat="1" applyFont="1" applyBorder="1" applyAlignment="1">
      <alignment horizontal="center"/>
    </xf>
    <xf numFmtId="167" fontId="7" fillId="0" borderId="5" xfId="0" applyNumberFormat="1" applyFont="1" applyBorder="1" applyAlignment="1">
      <alignment horizontal="center"/>
    </xf>
    <xf numFmtId="171" fontId="2" fillId="0" borderId="0" xfId="2" applyNumberFormat="1" applyFont="1" applyAlignment="1">
      <alignment horizontal="right"/>
    </xf>
    <xf numFmtId="171" fontId="2" fillId="0" borderId="1" xfId="2" applyNumberFormat="1" applyFont="1" applyBorder="1" applyAlignment="1">
      <alignment horizontal="right"/>
    </xf>
    <xf numFmtId="171" fontId="2" fillId="0" borderId="0" xfId="2" applyNumberFormat="1" applyFont="1" applyBorder="1" applyAlignment="1">
      <alignment horizontal="right"/>
    </xf>
    <xf numFmtId="171" fontId="2" fillId="0" borderId="2" xfId="2" applyNumberFormat="1" applyFont="1" applyBorder="1" applyAlignment="1">
      <alignment horizontal="right"/>
    </xf>
    <xf numFmtId="171" fontId="2" fillId="0" borderId="3" xfId="2" applyNumberFormat="1" applyFont="1" applyBorder="1" applyAlignment="1">
      <alignment horizontal="right"/>
    </xf>
    <xf numFmtId="171" fontId="6" fillId="0" borderId="2" xfId="0" applyNumberFormat="1" applyFont="1" applyBorder="1" applyAlignment="1">
      <alignment horizontal="right"/>
    </xf>
    <xf numFmtId="171" fontId="6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  <xf numFmtId="171" fontId="2" fillId="0" borderId="2" xfId="0" applyNumberFormat="1" applyFont="1" applyBorder="1" applyAlignment="1">
      <alignment horizontal="right"/>
    </xf>
    <xf numFmtId="171" fontId="6" fillId="0" borderId="0" xfId="0" applyNumberFormat="1" applyFont="1" applyBorder="1" applyAlignment="1">
      <alignment horizontal="right"/>
    </xf>
  </cellXfs>
  <cellStyles count="4">
    <cellStyle name="Prozent" xfId="1" builtinId="5"/>
    <cellStyle name="Standard" xfId="0" builtinId="0"/>
    <cellStyle name="Standard 2" xfId="3"/>
    <cellStyle name="Standard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5.3032010173985983E-2"/>
          <c:y val="2.5384959246916357E-2"/>
          <c:w val="0.90142046161755551"/>
          <c:h val="0.84095900495251763"/>
        </c:manualLayout>
      </c:layout>
      <c:lineChart>
        <c:grouping val="standard"/>
        <c:ser>
          <c:idx val="0"/>
          <c:order val="0"/>
          <c:tx>
            <c:strRef>
              <c:f>'Daten (Kopie)'!$S$1</c:f>
              <c:strCache>
                <c:ptCount val="1"/>
                <c:pt idx="0">
                  <c:v>garant.
Kapital</c:v>
                </c:pt>
              </c:strCache>
            </c:strRef>
          </c:tx>
          <c:marker>
            <c:symbol val="diamond"/>
            <c:size val="3"/>
          </c:marker>
          <c:trendline>
            <c:spPr>
              <a:ln>
                <a:solidFill>
                  <a:schemeClr val="accent1"/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(Kopie)'!$S$2:$S$189</c:f>
              <c:numCache>
                <c:formatCode>#,##0</c:formatCode>
                <c:ptCount val="188"/>
                <c:pt idx="4">
                  <c:v>100</c:v>
                </c:pt>
                <c:pt idx="9">
                  <c:v>200.01</c:v>
                </c:pt>
                <c:pt idx="14">
                  <c:v>299.99</c:v>
                </c:pt>
                <c:pt idx="19">
                  <c:v>400.02</c:v>
                </c:pt>
                <c:pt idx="24">
                  <c:v>500.03</c:v>
                </c:pt>
                <c:pt idx="29">
                  <c:v>500.03</c:v>
                </c:pt>
                <c:pt idx="34">
                  <c:v>600.03</c:v>
                </c:pt>
                <c:pt idx="39">
                  <c:v>700.03</c:v>
                </c:pt>
                <c:pt idx="44">
                  <c:v>800.05</c:v>
                </c:pt>
                <c:pt idx="49">
                  <c:v>900.06</c:v>
                </c:pt>
                <c:pt idx="59">
                  <c:v>900.06</c:v>
                </c:pt>
                <c:pt idx="61">
                  <c:v>1000.0600469999999</c:v>
                </c:pt>
                <c:pt idx="63">
                  <c:v>1100.0700469999999</c:v>
                </c:pt>
                <c:pt idx="65">
                  <c:v>1200.0800469999999</c:v>
                </c:pt>
                <c:pt idx="66">
                  <c:v>1200.0800469999999</c:v>
                </c:pt>
                <c:pt idx="68">
                  <c:v>1200.0800469999999</c:v>
                </c:pt>
                <c:pt idx="70">
                  <c:v>1300.0900469999999</c:v>
                </c:pt>
                <c:pt idx="72">
                  <c:v>1400.0900469999999</c:v>
                </c:pt>
                <c:pt idx="74">
                  <c:v>1500.0900469999999</c:v>
                </c:pt>
                <c:pt idx="76">
                  <c:v>1600.0900469999999</c:v>
                </c:pt>
                <c:pt idx="78">
                  <c:v>1700.0900469999999</c:v>
                </c:pt>
                <c:pt idx="80">
                  <c:v>1700.0900469999999</c:v>
                </c:pt>
                <c:pt idx="82">
                  <c:v>1800.0900469999999</c:v>
                </c:pt>
                <c:pt idx="84">
                  <c:v>1900.0900469999999</c:v>
                </c:pt>
                <c:pt idx="86">
                  <c:v>2000.0900469999999</c:v>
                </c:pt>
                <c:pt idx="88">
                  <c:v>2100.0800469999999</c:v>
                </c:pt>
                <c:pt idx="90">
                  <c:v>2200.0800469999999</c:v>
                </c:pt>
                <c:pt idx="92">
                  <c:v>2300.0800469999999</c:v>
                </c:pt>
                <c:pt idx="94">
                  <c:v>2400.0800469999999</c:v>
                </c:pt>
                <c:pt idx="95">
                  <c:v>2400.0800469999999</c:v>
                </c:pt>
                <c:pt idx="97">
                  <c:v>2500.0800469999999</c:v>
                </c:pt>
                <c:pt idx="99">
                  <c:v>2600.0700469999997</c:v>
                </c:pt>
                <c:pt idx="101">
                  <c:v>2700.0700469999997</c:v>
                </c:pt>
                <c:pt idx="103">
                  <c:v>2800.0700469999997</c:v>
                </c:pt>
                <c:pt idx="105">
                  <c:v>2900.0700469999997</c:v>
                </c:pt>
                <c:pt idx="107">
                  <c:v>2900.0700469999997</c:v>
                </c:pt>
                <c:pt idx="109">
                  <c:v>3000.0600469999995</c:v>
                </c:pt>
                <c:pt idx="111">
                  <c:v>3100.0500469999993</c:v>
                </c:pt>
                <c:pt idx="113">
                  <c:v>3200.040046999999</c:v>
                </c:pt>
                <c:pt idx="115">
                  <c:v>3300.0500469999993</c:v>
                </c:pt>
                <c:pt idx="117">
                  <c:v>3300.0500469999993</c:v>
                </c:pt>
                <c:pt idx="118">
                  <c:v>3400.0500469999993</c:v>
                </c:pt>
                <c:pt idx="119">
                  <c:v>3500.040046999999</c:v>
                </c:pt>
                <c:pt idx="120">
                  <c:v>3600.040046999999</c:v>
                </c:pt>
                <c:pt idx="121">
                  <c:v>3600.040046999999</c:v>
                </c:pt>
                <c:pt idx="122">
                  <c:v>3700.040046999999</c:v>
                </c:pt>
                <c:pt idx="123">
                  <c:v>3800.0500469999993</c:v>
                </c:pt>
                <c:pt idx="124">
                  <c:v>3900.0500469999993</c:v>
                </c:pt>
                <c:pt idx="125">
                  <c:v>4000.0600469999995</c:v>
                </c:pt>
                <c:pt idx="126">
                  <c:v>4100.0700469999992</c:v>
                </c:pt>
                <c:pt idx="127">
                  <c:v>4100.0700469999992</c:v>
                </c:pt>
                <c:pt idx="128">
                  <c:v>4200.0700469999992</c:v>
                </c:pt>
                <c:pt idx="129">
                  <c:v>4300.0700469999992</c:v>
                </c:pt>
                <c:pt idx="130">
                  <c:v>4400.0700469999992</c:v>
                </c:pt>
                <c:pt idx="134">
                  <c:v>4400.060046999999</c:v>
                </c:pt>
                <c:pt idx="138">
                  <c:v>4400.060046999999</c:v>
                </c:pt>
                <c:pt idx="141">
                  <c:v>4500.060046999999</c:v>
                </c:pt>
                <c:pt idx="145">
                  <c:v>4500.0700469999992</c:v>
                </c:pt>
                <c:pt idx="148">
                  <c:v>4600.0700469999992</c:v>
                </c:pt>
                <c:pt idx="152">
                  <c:v>4600.0700469999992</c:v>
                </c:pt>
                <c:pt idx="155">
                  <c:v>4700.0700469999992</c:v>
                </c:pt>
                <c:pt idx="158">
                  <c:v>4800.0700469999992</c:v>
                </c:pt>
                <c:pt idx="159">
                  <c:v>4800.0700469999992</c:v>
                </c:pt>
                <c:pt idx="163">
                  <c:v>4800.060046999999</c:v>
                </c:pt>
                <c:pt idx="166">
                  <c:v>4900.0700469999992</c:v>
                </c:pt>
                <c:pt idx="169">
                  <c:v>5000.0700469999992</c:v>
                </c:pt>
                <c:pt idx="173">
                  <c:v>5000.0500469999997</c:v>
                </c:pt>
                <c:pt idx="176">
                  <c:v>5100.0500469999997</c:v>
                </c:pt>
                <c:pt idx="180">
                  <c:v>5100.0500469999997</c:v>
                </c:pt>
                <c:pt idx="184">
                  <c:v>5100.0500469999997</c:v>
                </c:pt>
                <c:pt idx="187">
                  <c:v>5200.0500469999997</c:v>
                </c:pt>
              </c:numCache>
            </c:numRef>
          </c:val>
        </c:ser>
        <c:ser>
          <c:idx val="1"/>
          <c:order val="1"/>
          <c:tx>
            <c:strRef>
              <c:f>'Daten (Kopie)'!$R$1</c:f>
              <c:strCache>
                <c:ptCount val="1"/>
                <c:pt idx="0">
                  <c:v>aktueller 
Wert</c:v>
                </c:pt>
              </c:strCache>
            </c:strRef>
          </c:tx>
          <c:marker>
            <c:symbol val="square"/>
            <c:size val="3"/>
          </c:marker>
          <c:trendline>
            <c:spPr>
              <a:ln>
                <a:solidFill>
                  <a:schemeClr val="accent2"/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(Kopie)'!$R$2:$R$189</c:f>
              <c:numCache>
                <c:formatCode>General</c:formatCode>
                <c:ptCount val="188"/>
                <c:pt idx="4" formatCode="#,##0">
                  <c:v>97.91</c:v>
                </c:pt>
                <c:pt idx="9" formatCode="#,##0">
                  <c:v>186.23000000000002</c:v>
                </c:pt>
                <c:pt idx="14" formatCode="#,##0">
                  <c:v>288.02</c:v>
                </c:pt>
                <c:pt idx="19" formatCode="#,##0">
                  <c:v>361.51</c:v>
                </c:pt>
                <c:pt idx="24" formatCode="#,##0">
                  <c:v>486.41</c:v>
                </c:pt>
                <c:pt idx="29" formatCode="#,##0">
                  <c:v>510.09999999999997</c:v>
                </c:pt>
                <c:pt idx="34" formatCode="#,##0">
                  <c:v>606.4</c:v>
                </c:pt>
                <c:pt idx="39" formatCode="#,##0">
                  <c:v>675.78</c:v>
                </c:pt>
                <c:pt idx="44" formatCode="#,##0">
                  <c:v>738.06000000000006</c:v>
                </c:pt>
                <c:pt idx="49" formatCode="#,##0">
                  <c:v>842.61</c:v>
                </c:pt>
                <c:pt idx="59" formatCode="#,##0">
                  <c:v>811.76</c:v>
                </c:pt>
                <c:pt idx="61" formatCode="#,##0">
                  <c:v>909.8</c:v>
                </c:pt>
                <c:pt idx="63" formatCode="#,##0">
                  <c:v>868.91000000000008</c:v>
                </c:pt>
                <c:pt idx="65" formatCode="#,##0">
                  <c:v>907</c:v>
                </c:pt>
                <c:pt idx="68" formatCode="#,##0">
                  <c:v>912.90000000000009</c:v>
                </c:pt>
                <c:pt idx="70" formatCode="#,##0">
                  <c:v>1009.9699999999999</c:v>
                </c:pt>
                <c:pt idx="72" formatCode="#,##0">
                  <c:v>1103.4000000000001</c:v>
                </c:pt>
                <c:pt idx="74" formatCode="#,##0">
                  <c:v>1168.2</c:v>
                </c:pt>
                <c:pt idx="76" formatCode="#,##0">
                  <c:v>1248.72</c:v>
                </c:pt>
                <c:pt idx="78" formatCode="#,##0">
                  <c:v>1468.52</c:v>
                </c:pt>
                <c:pt idx="80" formatCode="#,##0">
                  <c:v>1526.6000000000001</c:v>
                </c:pt>
                <c:pt idx="82" formatCode="#,##0">
                  <c:v>1633.4</c:v>
                </c:pt>
                <c:pt idx="84" formatCode="#,##0">
                  <c:v>1721.33</c:v>
                </c:pt>
                <c:pt idx="86" formatCode="#,##0">
                  <c:v>1841.06</c:v>
                </c:pt>
                <c:pt idx="88" formatCode="#,##0">
                  <c:v>2010.79</c:v>
                </c:pt>
                <c:pt idx="90" formatCode="#,##0">
                  <c:v>2177.9299999999998</c:v>
                </c:pt>
                <c:pt idx="92" formatCode="#,##0">
                  <c:v>2326.04</c:v>
                </c:pt>
                <c:pt idx="94" formatCode="#,##0">
                  <c:v>2380.71</c:v>
                </c:pt>
                <c:pt idx="97" formatCode="#,##0">
                  <c:v>2502.06</c:v>
                </c:pt>
                <c:pt idx="99" formatCode="#,##0">
                  <c:v>2707.46</c:v>
                </c:pt>
                <c:pt idx="101" formatCode="#,##0">
                  <c:v>2756.93</c:v>
                </c:pt>
                <c:pt idx="103" formatCode="#,##0">
                  <c:v>2947.62</c:v>
                </c:pt>
                <c:pt idx="105" formatCode="#,##0">
                  <c:v>3139.54</c:v>
                </c:pt>
                <c:pt idx="107" formatCode="#,##0">
                  <c:v>3069.87</c:v>
                </c:pt>
                <c:pt idx="109" formatCode="#,##0">
                  <c:v>3108.94</c:v>
                </c:pt>
                <c:pt idx="111" formatCode="#,##0">
                  <c:v>3319.63</c:v>
                </c:pt>
                <c:pt idx="113" formatCode="#,##0">
                  <c:v>3247.74</c:v>
                </c:pt>
                <c:pt idx="115" formatCode="#,##0">
                  <c:v>3427.04</c:v>
                </c:pt>
                <c:pt idx="117" formatCode="#,##0">
                  <c:v>3427.04</c:v>
                </c:pt>
                <c:pt idx="118" formatCode="#,##0">
                  <c:v>3623.76</c:v>
                </c:pt>
                <c:pt idx="119" formatCode="#,##0">
                  <c:v>3750.11</c:v>
                </c:pt>
                <c:pt idx="120" formatCode="#,##0">
                  <c:v>3945.43</c:v>
                </c:pt>
                <c:pt idx="121" formatCode="#,##0">
                  <c:v>4082.07</c:v>
                </c:pt>
                <c:pt idx="122" formatCode="#,##0">
                  <c:v>4216.55</c:v>
                </c:pt>
                <c:pt idx="123" formatCode="#,##0">
                  <c:v>4365.7299999999996</c:v>
                </c:pt>
                <c:pt idx="124" formatCode="#,##0">
                  <c:v>4523.95</c:v>
                </c:pt>
                <c:pt idx="125" formatCode="#,##0">
                  <c:v>4347.8</c:v>
                </c:pt>
                <c:pt idx="126" formatCode="#,##0">
                  <c:v>4551.24</c:v>
                </c:pt>
                <c:pt idx="127" formatCode="#,##0">
                  <c:v>4543.34</c:v>
                </c:pt>
                <c:pt idx="128" formatCode="#,##0">
                  <c:v>4653.45</c:v>
                </c:pt>
                <c:pt idx="129" formatCode="#,##0">
                  <c:v>4553.13</c:v>
                </c:pt>
                <c:pt idx="130" formatCode="#,##0">
                  <c:v>4792.6099999999997</c:v>
                </c:pt>
                <c:pt idx="134" formatCode="#,##0">
                  <c:v>4517.32</c:v>
                </c:pt>
                <c:pt idx="138" formatCode="#,##0">
                  <c:v>4223.57</c:v>
                </c:pt>
                <c:pt idx="141" formatCode="#,##0">
                  <c:v>4283.2</c:v>
                </c:pt>
                <c:pt idx="145" formatCode="#,##0">
                  <c:v>4453.6400000000003</c:v>
                </c:pt>
                <c:pt idx="148" formatCode="#,##0">
                  <c:v>4619.87</c:v>
                </c:pt>
                <c:pt idx="152" formatCode="#,##0">
                  <c:v>4480.62</c:v>
                </c:pt>
                <c:pt idx="155" formatCode="#,##0">
                  <c:v>4581.83</c:v>
                </c:pt>
                <c:pt idx="158" formatCode="#,##0">
                  <c:v>4797.66</c:v>
                </c:pt>
                <c:pt idx="163" formatCode="#,##0">
                  <c:v>4851.49</c:v>
                </c:pt>
                <c:pt idx="166" formatCode="#,##0">
                  <c:v>4938.4699999999993</c:v>
                </c:pt>
                <c:pt idx="169" formatCode="#,##0">
                  <c:v>5274.25</c:v>
                </c:pt>
                <c:pt idx="173" formatCode="#,##0">
                  <c:v>5243.16</c:v>
                </c:pt>
                <c:pt idx="176" formatCode="#,##0">
                  <c:v>5468.7199999999993</c:v>
                </c:pt>
                <c:pt idx="180" formatCode="#,##0">
                  <c:v>5532.76</c:v>
                </c:pt>
                <c:pt idx="184" formatCode="#,##0">
                  <c:v>5487.9900000000007</c:v>
                </c:pt>
                <c:pt idx="187" formatCode="#,##0">
                  <c:v>5558.4400000000005</c:v>
                </c:pt>
              </c:numCache>
            </c:numRef>
          </c:val>
        </c:ser>
        <c:ser>
          <c:idx val="3"/>
          <c:order val="2"/>
          <c:tx>
            <c:strRef>
              <c:f>'Daten (Kopie)'!$V$1</c:f>
              <c:strCache>
                <c:ptCount val="1"/>
                <c:pt idx="0">
                  <c:v>DAX</c:v>
                </c:pt>
              </c:strCache>
            </c:strRef>
          </c:tx>
          <c:trendline>
            <c:spPr>
              <a:ln>
                <a:solidFill>
                  <a:schemeClr val="accent4"/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(Kopie)'!$V$2:$V$189</c:f>
              <c:numCache>
                <c:formatCode>General</c:formatCode>
                <c:ptCount val="188"/>
                <c:pt idx="4" formatCode="#,##0">
                  <c:v>8038.6</c:v>
                </c:pt>
                <c:pt idx="9" formatCode="#,##0">
                  <c:v>6790.19</c:v>
                </c:pt>
                <c:pt idx="14" formatCode="#,##0">
                  <c:v>6899.68</c:v>
                </c:pt>
                <c:pt idx="19" formatCode="#,##0">
                  <c:v>6319.99</c:v>
                </c:pt>
                <c:pt idx="24" formatCode="#,##0">
                  <c:v>6786.55</c:v>
                </c:pt>
                <c:pt idx="29" formatCode="#,##0">
                  <c:v>7225.94</c:v>
                </c:pt>
                <c:pt idx="34" formatCode="#,##0">
                  <c:v>7118.5</c:v>
                </c:pt>
                <c:pt idx="39" formatCode="#,##0">
                  <c:v>6578.44</c:v>
                </c:pt>
                <c:pt idx="44" formatCode="#,##0">
                  <c:v>6424.84</c:v>
                </c:pt>
                <c:pt idx="49" formatCode="#,##0">
                  <c:v>6317.8</c:v>
                </c:pt>
                <c:pt idx="59" formatCode="#,##0">
                  <c:v>6189.53</c:v>
                </c:pt>
                <c:pt idx="61" formatCode="#,##0">
                  <c:v>6107.75</c:v>
                </c:pt>
                <c:pt idx="63" formatCode="#,##0">
                  <c:v>4835.01</c:v>
                </c:pt>
                <c:pt idx="65" formatCode="#,##0">
                  <c:v>4220.2</c:v>
                </c:pt>
                <c:pt idx="68" formatCode="#,##0">
                  <c:v>4756.3999999999996</c:v>
                </c:pt>
                <c:pt idx="70" formatCode="#,##0">
                  <c:v>4639.0200000000004</c:v>
                </c:pt>
                <c:pt idx="72" formatCode="#,##0">
                  <c:v>4239.8500000000004</c:v>
                </c:pt>
                <c:pt idx="74" formatCode="#,##0">
                  <c:v>4014.66</c:v>
                </c:pt>
                <c:pt idx="76" formatCode="#,##0">
                  <c:v>4068.74</c:v>
                </c:pt>
                <c:pt idx="78" formatCode="#,##0">
                  <c:v>4486.3</c:v>
                </c:pt>
                <c:pt idx="80" formatCode="#,##0">
                  <c:v>4959.62</c:v>
                </c:pt>
                <c:pt idx="82" formatCode="#,##0">
                  <c:v>5038.9399999999996</c:v>
                </c:pt>
                <c:pt idx="84" formatCode="#,##0">
                  <c:v>4693.3999999999996</c:v>
                </c:pt>
                <c:pt idx="86" formatCode="#,##0">
                  <c:v>5030.1499999999996</c:v>
                </c:pt>
                <c:pt idx="88" formatCode="#,##0">
                  <c:v>5311.06</c:v>
                </c:pt>
                <c:pt idx="90" formatCode="#,##0">
                  <c:v>5668.65</c:v>
                </c:pt>
                <c:pt idx="92" formatCode="#,##0">
                  <c:v>5811.77</c:v>
                </c:pt>
                <c:pt idx="94" formatCode="#,##0">
                  <c:v>5663.15</c:v>
                </c:pt>
                <c:pt idx="97" formatCode="#,##0">
                  <c:v>5930.53</c:v>
                </c:pt>
                <c:pt idx="99" formatCode="#,##0">
                  <c:v>5851.53</c:v>
                </c:pt>
                <c:pt idx="101" formatCode="#,##0">
                  <c:v>5688.44</c:v>
                </c:pt>
                <c:pt idx="103" formatCode="#,##0">
                  <c:v>5987.5</c:v>
                </c:pt>
                <c:pt idx="105" formatCode="#,##0">
                  <c:v>6264.23</c:v>
                </c:pt>
                <c:pt idx="107" formatCode="#,##0">
                  <c:v>5988.67</c:v>
                </c:pt>
                <c:pt idx="109" formatCode="#,##0">
                  <c:v>5867.88</c:v>
                </c:pt>
                <c:pt idx="111" formatCode="#,##0">
                  <c:v>6292.97</c:v>
                </c:pt>
                <c:pt idx="113" formatCode="#,##0">
                  <c:v>5967.49</c:v>
                </c:pt>
                <c:pt idx="117" formatCode="#,##0">
                  <c:v>6005.16</c:v>
                </c:pt>
                <c:pt idx="120" formatCode="#,##0">
                  <c:v>6822.05</c:v>
                </c:pt>
                <c:pt idx="121" formatCode="#,##0">
                  <c:v>7006.17</c:v>
                </c:pt>
                <c:pt idx="126" formatCode="#,##0">
                  <c:v>7249.19</c:v>
                </c:pt>
                <c:pt idx="127" formatCode="#,##0">
                  <c:v>7303.53</c:v>
                </c:pt>
                <c:pt idx="130" formatCode="#,##0">
                  <c:v>7221.36</c:v>
                </c:pt>
                <c:pt idx="134" formatCode="#,##0">
                  <c:v>6414.76</c:v>
                </c:pt>
                <c:pt idx="138" formatCode="#,##0">
                  <c:v>5613.42</c:v>
                </c:pt>
                <c:pt idx="141" formatCode="#,##0">
                  <c:v>5473.78</c:v>
                </c:pt>
                <c:pt idx="145" formatCode="#,##0">
                  <c:v>5072.33</c:v>
                </c:pt>
                <c:pt idx="148" formatCode="#,##0">
                  <c:v>5571.68</c:v>
                </c:pt>
                <c:pt idx="152" formatCode="#,##0">
                  <c:v>5196.5600000000004</c:v>
                </c:pt>
                <c:pt idx="155" formatCode="#,##0">
                  <c:v>5766.48</c:v>
                </c:pt>
                <c:pt idx="158" formatCode="#,##0">
                  <c:v>5606</c:v>
                </c:pt>
                <c:pt idx="159" formatCode="#,##0">
                  <c:v>5986.71</c:v>
                </c:pt>
                <c:pt idx="163" formatCode="#,##0">
                  <c:v>5701.78</c:v>
                </c:pt>
                <c:pt idx="166" formatCode="#,##0">
                  <c:v>5847.03</c:v>
                </c:pt>
                <c:pt idx="169" formatCode="#,##0">
                  <c:v>6404.39</c:v>
                </c:pt>
                <c:pt idx="173" formatCode="#,##0">
                  <c:v>6436.62</c:v>
                </c:pt>
                <c:pt idx="176" formatCode="#,##0">
                  <c:v>6948.25</c:v>
                </c:pt>
                <c:pt idx="180" formatCode="#,##0">
                  <c:v>6866.46</c:v>
                </c:pt>
                <c:pt idx="184" formatCode="#,##0">
                  <c:v>7154.22</c:v>
                </c:pt>
                <c:pt idx="187" formatCode="#,##0">
                  <c:v>7054.94</c:v>
                </c:pt>
              </c:numCache>
            </c:numRef>
          </c:val>
        </c:ser>
        <c:ser>
          <c:idx val="5"/>
          <c:order val="5"/>
          <c:tx>
            <c:strRef>
              <c:f>'Daten (Kopie)'!$X$1</c:f>
              <c:strCache>
                <c:ptCount val="1"/>
                <c:pt idx="0">
                  <c:v>Wert
MSCI ACWI GDP net €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3"/>
          </c:marker>
          <c:trendline>
            <c:spPr>
              <a:ln>
                <a:solidFill>
                  <a:schemeClr val="accent6"/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(Kopie)'!$X$2:$X$189</c:f>
              <c:numCache>
                <c:formatCode>General</c:formatCode>
                <c:ptCount val="188"/>
                <c:pt idx="4">
                  <c:v>97.95</c:v>
                </c:pt>
                <c:pt idx="9">
                  <c:v>183.14</c:v>
                </c:pt>
                <c:pt idx="14">
                  <c:v>286.99</c:v>
                </c:pt>
                <c:pt idx="19">
                  <c:v>356.72</c:v>
                </c:pt>
                <c:pt idx="24">
                  <c:v>479.34</c:v>
                </c:pt>
                <c:pt idx="29">
                  <c:v>512.73</c:v>
                </c:pt>
                <c:pt idx="34">
                  <c:v>602.04999999999995</c:v>
                </c:pt>
                <c:pt idx="39">
                  <c:v>649.82000000000005</c:v>
                </c:pt>
                <c:pt idx="44">
                  <c:v>710.52</c:v>
                </c:pt>
                <c:pt idx="49">
                  <c:v>824.11</c:v>
                </c:pt>
                <c:pt idx="59">
                  <c:v>800.1</c:v>
                </c:pt>
                <c:pt idx="61">
                  <c:v>879.86</c:v>
                </c:pt>
                <c:pt idx="63">
                  <c:v>826.43</c:v>
                </c:pt>
                <c:pt idx="65">
                  <c:v>790.97</c:v>
                </c:pt>
                <c:pt idx="66">
                  <c:v>841.67</c:v>
                </c:pt>
                <c:pt idx="68">
                  <c:v>819.08</c:v>
                </c:pt>
                <c:pt idx="70">
                  <c:v>920.46</c:v>
                </c:pt>
                <c:pt idx="72">
                  <c:v>1002.03</c:v>
                </c:pt>
                <c:pt idx="74">
                  <c:v>1061.92</c:v>
                </c:pt>
                <c:pt idx="76">
                  <c:v>1128.83</c:v>
                </c:pt>
                <c:pt idx="78">
                  <c:v>1400.21</c:v>
                </c:pt>
                <c:pt idx="80">
                  <c:v>1517.05</c:v>
                </c:pt>
                <c:pt idx="82">
                  <c:v>1611.93</c:v>
                </c:pt>
                <c:pt idx="84">
                  <c:v>1668.53</c:v>
                </c:pt>
                <c:pt idx="86">
                  <c:v>1846.76</c:v>
                </c:pt>
                <c:pt idx="88">
                  <c:v>2066.8000000000002</c:v>
                </c:pt>
                <c:pt idx="90">
                  <c:v>2251.61</c:v>
                </c:pt>
                <c:pt idx="92">
                  <c:v>2416.9299999999998</c:v>
                </c:pt>
                <c:pt idx="94">
                  <c:v>2477.38</c:v>
                </c:pt>
                <c:pt idx="95">
                  <c:v>2513.5</c:v>
                </c:pt>
                <c:pt idx="97">
                  <c:v>2645.72</c:v>
                </c:pt>
                <c:pt idx="99">
                  <c:v>2859.98</c:v>
                </c:pt>
                <c:pt idx="101">
                  <c:v>2923.18</c:v>
                </c:pt>
                <c:pt idx="103">
                  <c:v>3172.83</c:v>
                </c:pt>
                <c:pt idx="105">
                  <c:v>3399.56</c:v>
                </c:pt>
                <c:pt idx="107">
                  <c:v>3279.65</c:v>
                </c:pt>
                <c:pt idx="109">
                  <c:v>3288.88</c:v>
                </c:pt>
                <c:pt idx="111">
                  <c:v>3620.28</c:v>
                </c:pt>
                <c:pt idx="113">
                  <c:v>3502.78</c:v>
                </c:pt>
                <c:pt idx="115">
                  <c:v>3691.4</c:v>
                </c:pt>
                <c:pt idx="118">
                  <c:v>3923.79</c:v>
                </c:pt>
                <c:pt idx="119">
                  <c:v>3991.07</c:v>
                </c:pt>
                <c:pt idx="120">
                  <c:v>4194.2700000000004</c:v>
                </c:pt>
                <c:pt idx="121">
                  <c:v>4325.6499999999996</c:v>
                </c:pt>
                <c:pt idx="122">
                  <c:v>4450.41</c:v>
                </c:pt>
                <c:pt idx="123">
                  <c:v>4584.2</c:v>
                </c:pt>
                <c:pt idx="124">
                  <c:v>4734.7700000000004</c:v>
                </c:pt>
                <c:pt idx="125">
                  <c:v>4551.01</c:v>
                </c:pt>
                <c:pt idx="126">
                  <c:v>4756.34</c:v>
                </c:pt>
                <c:pt idx="127">
                  <c:v>4758.59</c:v>
                </c:pt>
                <c:pt idx="128">
                  <c:v>4868.7700000000004</c:v>
                </c:pt>
                <c:pt idx="129">
                  <c:v>4741.24</c:v>
                </c:pt>
                <c:pt idx="130">
                  <c:v>5017.46</c:v>
                </c:pt>
                <c:pt idx="141">
                  <c:v>4321.3599999999997</c:v>
                </c:pt>
                <c:pt idx="148">
                  <c:v>4645.78</c:v>
                </c:pt>
                <c:pt idx="155">
                  <c:v>4706.92</c:v>
                </c:pt>
                <c:pt idx="158">
                  <c:v>4767.88</c:v>
                </c:pt>
                <c:pt idx="159">
                  <c:v>4995.3999999999996</c:v>
                </c:pt>
                <c:pt idx="166">
                  <c:v>5055.22</c:v>
                </c:pt>
                <c:pt idx="169">
                  <c:v>5608.98</c:v>
                </c:pt>
                <c:pt idx="176">
                  <c:v>5914.54</c:v>
                </c:pt>
                <c:pt idx="187">
                  <c:v>6048.7</c:v>
                </c:pt>
              </c:numCache>
            </c:numRef>
          </c:val>
        </c:ser>
        <c:marker val="1"/>
        <c:axId val="99313920"/>
        <c:axId val="100208640"/>
      </c:lineChart>
      <c:lineChart>
        <c:grouping val="standard"/>
        <c:ser>
          <c:idx val="2"/>
          <c:order val="3"/>
          <c:tx>
            <c:strRef>
              <c:f>'Daten (Kopie)'!$T$1</c:f>
              <c:strCache>
                <c:ptCount val="1"/>
                <c:pt idx="0">
                  <c:v>Aktienquote</c:v>
                </c:pt>
              </c:strCache>
            </c:strRef>
          </c:tx>
          <c:marker>
            <c:symbol val="triangle"/>
            <c:size val="3"/>
          </c:marker>
          <c:trendline>
            <c:spPr>
              <a:ln>
                <a:solidFill>
                  <a:srgbClr val="92D050"/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(Kopie)'!$T$2:$T$189</c:f>
              <c:numCache>
                <c:formatCode>General</c:formatCode>
                <c:ptCount val="188"/>
                <c:pt idx="4" formatCode="0.0%">
                  <c:v>0.84751302216321112</c:v>
                </c:pt>
                <c:pt idx="9" formatCode="0.0%">
                  <c:v>0.83901627020351177</c:v>
                </c:pt>
                <c:pt idx="14" formatCode="0.0%">
                  <c:v>0.84383028956322481</c:v>
                </c:pt>
                <c:pt idx="19" formatCode="0.0%">
                  <c:v>0.83903626455699709</c:v>
                </c:pt>
                <c:pt idx="24" formatCode="0.0%">
                  <c:v>0.84946855533397758</c:v>
                </c:pt>
                <c:pt idx="29" formatCode="0.0%">
                  <c:v>0.85594981376200741</c:v>
                </c:pt>
                <c:pt idx="34" formatCode="0.0%">
                  <c:v>0.85427110817941954</c:v>
                </c:pt>
                <c:pt idx="39" formatCode="0.0%">
                  <c:v>0.84790908283760991</c:v>
                </c:pt>
                <c:pt idx="44" formatCode="0.0%">
                  <c:v>0.83943039861257895</c:v>
                </c:pt>
                <c:pt idx="49" formatCode="0.0%">
                  <c:v>0.84035318830775796</c:v>
                </c:pt>
                <c:pt idx="59" formatCode="0.0%">
                  <c:v>0.82673450280871197</c:v>
                </c:pt>
                <c:pt idx="61" formatCode="0.0%">
                  <c:v>0.82901736645416579</c:v>
                </c:pt>
                <c:pt idx="63" formatCode="0.0%">
                  <c:v>0.80338585123890849</c:v>
                </c:pt>
                <c:pt idx="65" formatCode="0.0%">
                  <c:v>0.79625137816979052</c:v>
                </c:pt>
                <c:pt idx="68" formatCode="0.0%">
                  <c:v>0.81590535655603014</c:v>
                </c:pt>
                <c:pt idx="70" formatCode="0.0%">
                  <c:v>0.81913324158143319</c:v>
                </c:pt>
                <c:pt idx="72" formatCode="0.0%">
                  <c:v>0.81964835961573312</c:v>
                </c:pt>
                <c:pt idx="74" formatCode="0.0%">
                  <c:v>0.81604177366889219</c:v>
                </c:pt>
                <c:pt idx="76" formatCode="0.0%">
                  <c:v>0.81492248062015504</c:v>
                </c:pt>
                <c:pt idx="78" formatCode="0.0%">
                  <c:v>0.83183068667774351</c:v>
                </c:pt>
                <c:pt idx="80" formatCode="0.0%">
                  <c:v>0.83644045591510541</c:v>
                </c:pt>
                <c:pt idx="82" formatCode="0.0%">
                  <c:v>0.83812293375780578</c:v>
                </c:pt>
                <c:pt idx="84" formatCode="0.0%">
                  <c:v>0.83788117327880185</c:v>
                </c:pt>
                <c:pt idx="86" formatCode="0.0%">
                  <c:v>0.83812586227499375</c:v>
                </c:pt>
                <c:pt idx="88" formatCode="0.0%">
                  <c:v>0.84248976770324102</c:v>
                </c:pt>
                <c:pt idx="90" formatCode="0.0%">
                  <c:v>0.84712548153521927</c:v>
                </c:pt>
                <c:pt idx="92" formatCode="0.0%">
                  <c:v>0.849925194751595</c:v>
                </c:pt>
                <c:pt idx="94" formatCode="0.0%">
                  <c:v>0.84678940316124185</c:v>
                </c:pt>
                <c:pt idx="97" formatCode="0.0%">
                  <c:v>0.85447591184863669</c:v>
                </c:pt>
                <c:pt idx="99" formatCode="0.0%">
                  <c:v>0.86031926602793773</c:v>
                </c:pt>
                <c:pt idx="101" formatCode="0.0%">
                  <c:v>0.85753356088112498</c:v>
                </c:pt>
                <c:pt idx="103" formatCode="0.0%">
                  <c:v>0.86073510153954713</c:v>
                </c:pt>
                <c:pt idx="105" formatCode="0.0%">
                  <c:v>0.86441644317320365</c:v>
                </c:pt>
                <c:pt idx="107" formatCode="0.0%">
                  <c:v>0.86202021583975874</c:v>
                </c:pt>
                <c:pt idx="109" formatCode="0.0%">
                  <c:v>0.85910310266521706</c:v>
                </c:pt>
                <c:pt idx="111" formatCode="0.0%">
                  <c:v>0.86487951970550925</c:v>
                </c:pt>
                <c:pt idx="113" formatCode="0.0%">
                  <c:v>0.8568265932617759</c:v>
                </c:pt>
                <c:pt idx="117" formatCode="0.0%">
                  <c:v>1</c:v>
                </c:pt>
                <c:pt idx="118" formatCode="0.0%">
                  <c:v>1</c:v>
                </c:pt>
                <c:pt idx="119" formatCode="0.0%">
                  <c:v>1</c:v>
                </c:pt>
                <c:pt idx="120" formatCode="0.0%">
                  <c:v>1</c:v>
                </c:pt>
                <c:pt idx="121" formatCode="0.0%">
                  <c:v>1</c:v>
                </c:pt>
                <c:pt idx="122" formatCode="0.0%">
                  <c:v>1</c:v>
                </c:pt>
                <c:pt idx="123" formatCode="0.0%">
                  <c:v>1</c:v>
                </c:pt>
                <c:pt idx="124" formatCode="0.0%">
                  <c:v>1</c:v>
                </c:pt>
                <c:pt idx="125" formatCode="0.0%">
                  <c:v>1</c:v>
                </c:pt>
                <c:pt idx="126" formatCode="0.0%">
                  <c:v>1</c:v>
                </c:pt>
                <c:pt idx="127" formatCode="0.0%">
                  <c:v>1</c:v>
                </c:pt>
                <c:pt idx="128" formatCode="0.0%">
                  <c:v>1</c:v>
                </c:pt>
                <c:pt idx="129" formatCode="0.0%">
                  <c:v>1</c:v>
                </c:pt>
                <c:pt idx="130" formatCode="0.0%">
                  <c:v>1</c:v>
                </c:pt>
                <c:pt idx="134" formatCode="0.0%">
                  <c:v>0.82201836487120694</c:v>
                </c:pt>
                <c:pt idx="138" formatCode="0.0%">
                  <c:v>0.71251808304349162</c:v>
                </c:pt>
                <c:pt idx="141" formatCode="0.0%">
                  <c:v>0.69940698543145308</c:v>
                </c:pt>
                <c:pt idx="145" formatCode="0.0%">
                  <c:v>0.62704439514644195</c:v>
                </c:pt>
                <c:pt idx="148" formatCode="0.0%">
                  <c:v>0.62848305255342685</c:v>
                </c:pt>
                <c:pt idx="152" formatCode="0.0%">
                  <c:v>0.5352250358209355</c:v>
                </c:pt>
                <c:pt idx="155" formatCode="0.0%">
                  <c:v>0.5646171944397762</c:v>
                </c:pt>
                <c:pt idx="158" formatCode="0.0%">
                  <c:v>0.55009108607112633</c:v>
                </c:pt>
                <c:pt idx="163" formatCode="0.0%">
                  <c:v>0.50227043650507375</c:v>
                </c:pt>
                <c:pt idx="166" formatCode="0.0%">
                  <c:v>0.50053964081993019</c:v>
                </c:pt>
                <c:pt idx="169" formatCode="0.0%">
                  <c:v>0.52395506470114228</c:v>
                </c:pt>
                <c:pt idx="173" formatCode="0.0%">
                  <c:v>0.56778355037801631</c:v>
                </c:pt>
                <c:pt idx="176" formatCode="0.0%">
                  <c:v>0.57722099504088709</c:v>
                </c:pt>
                <c:pt idx="180" formatCode="0.0%">
                  <c:v>0.69030285065681507</c:v>
                </c:pt>
                <c:pt idx="184" formatCode="0.0%">
                  <c:v>0.76058629844442127</c:v>
                </c:pt>
                <c:pt idx="187" formatCode="0.0%">
                  <c:v>0.75814617050827193</c:v>
                </c:pt>
              </c:numCache>
            </c:numRef>
          </c:val>
        </c:ser>
        <c:ser>
          <c:idx val="4"/>
          <c:order val="4"/>
          <c:tx>
            <c:strRef>
              <c:f>'Daten (Kopie)'!$U$1</c:f>
              <c:strCache>
                <c:ptCount val="1"/>
                <c:pt idx="0">
                  <c:v>Kapitalgarantiequote</c:v>
                </c:pt>
              </c:strCache>
            </c:strRef>
          </c:tx>
          <c:marker>
            <c:symbol val="star"/>
            <c:size val="3"/>
          </c:marker>
          <c:trendline>
            <c:spPr>
              <a:ln>
                <a:solidFill>
                  <a:schemeClr val="accent5"/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(Kopie)'!$U$2:$U$189</c:f>
              <c:numCache>
                <c:formatCode>General</c:formatCode>
                <c:ptCount val="188"/>
                <c:pt idx="4" formatCode="0.0%">
                  <c:v>0.97909999999999997</c:v>
                </c:pt>
                <c:pt idx="9" formatCode="0.0%">
                  <c:v>0.93110344482775875</c:v>
                </c:pt>
                <c:pt idx="14" formatCode="0.0%">
                  <c:v>0.96009866995566506</c:v>
                </c:pt>
                <c:pt idx="19" formatCode="0.0%">
                  <c:v>0.90372981350932458</c:v>
                </c:pt>
                <c:pt idx="24" formatCode="0.0%">
                  <c:v>0.97276163430194196</c:v>
                </c:pt>
                <c:pt idx="29" formatCode="0.0%">
                  <c:v>1.0201387916724995</c:v>
                </c:pt>
                <c:pt idx="34" formatCode="0.0%">
                  <c:v>1.0106161358598738</c:v>
                </c:pt>
                <c:pt idx="39" formatCode="0.0%">
                  <c:v>0.96535862748739343</c:v>
                </c:pt>
                <c:pt idx="44" formatCode="0.0%">
                  <c:v>0.92251734266608354</c:v>
                </c:pt>
                <c:pt idx="49" formatCode="0.0%">
                  <c:v>0.93617092193853746</c:v>
                </c:pt>
                <c:pt idx="59" formatCode="0.0%">
                  <c:v>0.90189542919360932</c:v>
                </c:pt>
                <c:pt idx="61" formatCode="0.0%">
                  <c:v>0.90974537251961629</c:v>
                </c:pt>
                <c:pt idx="63" formatCode="0.0%">
                  <c:v>0.78986788374940653</c:v>
                </c:pt>
                <c:pt idx="65" formatCode="0.0%">
                  <c:v>0.75578291820395549</c:v>
                </c:pt>
                <c:pt idx="68" formatCode="0.0%">
                  <c:v>0.76069925692215112</c:v>
                </c:pt>
                <c:pt idx="70" formatCode="0.0%">
                  <c:v>0.77684619025469703</c:v>
                </c:pt>
                <c:pt idx="72" formatCode="0.0%">
                  <c:v>0.78809216761755907</c:v>
                </c:pt>
                <c:pt idx="74" formatCode="0.0%">
                  <c:v>0.77875325040404064</c:v>
                </c:pt>
                <c:pt idx="76" formatCode="0.0%">
                  <c:v>0.7804060792336146</c:v>
                </c:pt>
                <c:pt idx="78" formatCode="0.0%">
                  <c:v>0.86378954020192555</c:v>
                </c:pt>
                <c:pt idx="80" formatCode="0.0%">
                  <c:v>0.89795243651585255</c:v>
                </c:pt>
                <c:pt idx="82" formatCode="0.0%">
                  <c:v>0.9073990507987072</c:v>
                </c:pt>
                <c:pt idx="84" formatCode="0.0%">
                  <c:v>0.9059202234745457</c:v>
                </c:pt>
                <c:pt idx="86" formatCode="0.0%">
                  <c:v>0.9204885563834817</c:v>
                </c:pt>
                <c:pt idx="88" formatCode="0.0%">
                  <c:v>0.95748255066393673</c:v>
                </c:pt>
                <c:pt idx="90" formatCode="0.0%">
                  <c:v>0.98993216313642607</c:v>
                </c:pt>
                <c:pt idx="92" formatCode="0.0%">
                  <c:v>1.0112865432809</c:v>
                </c:pt>
                <c:pt idx="94" formatCode="0.0%">
                  <c:v>0.9919294162608403</c:v>
                </c:pt>
                <c:pt idx="97" formatCode="0.0%">
                  <c:v>1.0007919558425242</c:v>
                </c:pt>
                <c:pt idx="99" formatCode="0.0%">
                  <c:v>1.0413027153341152</c:v>
                </c:pt>
                <c:pt idx="101" formatCode="0.0%">
                  <c:v>1.0210586955190946</c:v>
                </c:pt>
                <c:pt idx="103" formatCode="0.0%">
                  <c:v>1.0526950935238515</c:v>
                </c:pt>
                <c:pt idx="105" formatCode="0.0%">
                  <c:v>1.0825738513618737</c:v>
                </c:pt>
                <c:pt idx="107" formatCode="0.0%">
                  <c:v>1.0585502936991646</c:v>
                </c:pt>
                <c:pt idx="109" formatCode="0.0%">
                  <c:v>1.0362925912462579</c:v>
                </c:pt>
                <c:pt idx="111" formatCode="0.0%">
                  <c:v>1.0708310993922483</c:v>
                </c:pt>
                <c:pt idx="113" formatCode="0.0%">
                  <c:v>1.014906048767958</c:v>
                </c:pt>
                <c:pt idx="117" formatCode="0.0%">
                  <c:v>1.0384812203425353</c:v>
                </c:pt>
                <c:pt idx="120" formatCode="0.0%">
                  <c:v>1.0959405863520386</c:v>
                </c:pt>
                <c:pt idx="121" formatCode="0.0%">
                  <c:v>1.1338957196883652</c:v>
                </c:pt>
                <c:pt idx="126" formatCode="0.0%">
                  <c:v>1.110039571965391</c:v>
                </c:pt>
                <c:pt idx="127" formatCode="0.0%">
                  <c:v>1.1081127756157092</c:v>
                </c:pt>
                <c:pt idx="130" formatCode="0.0%">
                  <c:v>1.0892122054437832</c:v>
                </c:pt>
                <c:pt idx="134" formatCode="0.0%">
                  <c:v>1.0266496256295297</c:v>
                </c:pt>
                <c:pt idx="138" formatCode="0.0%">
                  <c:v>0.95988917307609656</c:v>
                </c:pt>
                <c:pt idx="141" formatCode="0.0%">
                  <c:v>0.95180952148748088</c:v>
                </c:pt>
                <c:pt idx="145" formatCode="0.0%">
                  <c:v>0.98968237238196954</c:v>
                </c:pt>
                <c:pt idx="148" formatCode="0.0%">
                  <c:v>1.0043042720649251</c:v>
                </c:pt>
                <c:pt idx="152" formatCode="0.0%">
                  <c:v>0.97403299389366904</c:v>
                </c:pt>
                <c:pt idx="155" formatCode="0.0%">
                  <c:v>0.97484291812300317</c:v>
                </c:pt>
                <c:pt idx="158" formatCode="0.0%">
                  <c:v>0.99949791420200096</c:v>
                </c:pt>
                <c:pt idx="163" formatCode="0.0%">
                  <c:v>1.0107144395062608</c:v>
                </c:pt>
                <c:pt idx="166" formatCode="0.0%">
                  <c:v>1.0078366130752581</c:v>
                </c:pt>
                <c:pt idx="169" formatCode="0.0%">
                  <c:v>1.0548352223914357</c:v>
                </c:pt>
                <c:pt idx="173" formatCode="0.0%">
                  <c:v>1.0486215039279185</c:v>
                </c:pt>
                <c:pt idx="176" formatCode="0.0%">
                  <c:v>1.0722875167111079</c:v>
                </c:pt>
                <c:pt idx="180" formatCode="0.0%">
                  <c:v>1.0848442562351979</c:v>
                </c:pt>
                <c:pt idx="184" formatCode="0.0%">
                  <c:v>1.0760659110057555</c:v>
                </c:pt>
                <c:pt idx="187" formatCode="0.0%">
                  <c:v>1.0689204814878199</c:v>
                </c:pt>
              </c:numCache>
            </c:numRef>
          </c:val>
        </c:ser>
        <c:ser>
          <c:idx val="6"/>
          <c:order val="6"/>
          <c:tx>
            <c:strRef>
              <c:f>'Daten (Kopie)'!$Y$1</c:f>
              <c:strCache>
                <c:ptCount val="1"/>
                <c:pt idx="0">
                  <c:v>GDP zu Ist-Wert</c:v>
                </c:pt>
              </c:strCache>
            </c:strRef>
          </c:tx>
          <c:spPr>
            <a:ln>
              <a:noFill/>
            </a:ln>
          </c:spPr>
          <c:marker>
            <c:symbol val="plus"/>
            <c:size val="4"/>
          </c:marker>
          <c:trendline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trendlineType val="movingAvg"/>
            <c:period val="2"/>
          </c:trendline>
          <c:cat>
            <c:numRef>
              <c:f>'Daten (Kopie)'!$A$2:$A$189</c:f>
              <c:numCache>
                <c:formatCode>dd\.mm\.yy;@</c:formatCode>
                <c:ptCount val="188"/>
                <c:pt idx="0">
                  <c:v>39443</c:v>
                </c:pt>
                <c:pt idx="1">
                  <c:v>39443</c:v>
                </c:pt>
                <c:pt idx="2">
                  <c:v>39443</c:v>
                </c:pt>
                <c:pt idx="3">
                  <c:v>39443</c:v>
                </c:pt>
                <c:pt idx="4">
                  <c:v>39443</c:v>
                </c:pt>
                <c:pt idx="5">
                  <c:v>39468</c:v>
                </c:pt>
                <c:pt idx="6">
                  <c:v>39468</c:v>
                </c:pt>
                <c:pt idx="7">
                  <c:v>39468</c:v>
                </c:pt>
                <c:pt idx="8">
                  <c:v>39468</c:v>
                </c:pt>
                <c:pt idx="9">
                  <c:v>39468</c:v>
                </c:pt>
                <c:pt idx="10">
                  <c:v>39498</c:v>
                </c:pt>
                <c:pt idx="11">
                  <c:v>39498</c:v>
                </c:pt>
                <c:pt idx="12">
                  <c:v>39498</c:v>
                </c:pt>
                <c:pt idx="13">
                  <c:v>39498</c:v>
                </c:pt>
                <c:pt idx="14">
                  <c:v>39498</c:v>
                </c:pt>
                <c:pt idx="15">
                  <c:v>39527</c:v>
                </c:pt>
                <c:pt idx="16">
                  <c:v>39527</c:v>
                </c:pt>
                <c:pt idx="17">
                  <c:v>39527</c:v>
                </c:pt>
                <c:pt idx="18">
                  <c:v>39527</c:v>
                </c:pt>
                <c:pt idx="19">
                  <c:v>39527</c:v>
                </c:pt>
                <c:pt idx="20">
                  <c:v>39559</c:v>
                </c:pt>
                <c:pt idx="21">
                  <c:v>39559</c:v>
                </c:pt>
                <c:pt idx="22">
                  <c:v>39559</c:v>
                </c:pt>
                <c:pt idx="23">
                  <c:v>39559</c:v>
                </c:pt>
                <c:pt idx="24">
                  <c:v>39559</c:v>
                </c:pt>
                <c:pt idx="25">
                  <c:v>39587</c:v>
                </c:pt>
                <c:pt idx="26">
                  <c:v>39587</c:v>
                </c:pt>
                <c:pt idx="27">
                  <c:v>39587</c:v>
                </c:pt>
                <c:pt idx="28">
                  <c:v>39587</c:v>
                </c:pt>
                <c:pt idx="29">
                  <c:v>39587</c:v>
                </c:pt>
                <c:pt idx="30">
                  <c:v>39588</c:v>
                </c:pt>
                <c:pt idx="31">
                  <c:v>39588</c:v>
                </c:pt>
                <c:pt idx="32">
                  <c:v>39588</c:v>
                </c:pt>
                <c:pt idx="33">
                  <c:v>39588</c:v>
                </c:pt>
                <c:pt idx="34">
                  <c:v>39588</c:v>
                </c:pt>
                <c:pt idx="35">
                  <c:v>39619</c:v>
                </c:pt>
                <c:pt idx="36">
                  <c:v>39619</c:v>
                </c:pt>
                <c:pt idx="37">
                  <c:v>39619</c:v>
                </c:pt>
                <c:pt idx="38">
                  <c:v>39619</c:v>
                </c:pt>
                <c:pt idx="39">
                  <c:v>39619</c:v>
                </c:pt>
                <c:pt idx="40">
                  <c:v>39650</c:v>
                </c:pt>
                <c:pt idx="41">
                  <c:v>39650</c:v>
                </c:pt>
                <c:pt idx="42">
                  <c:v>39650</c:v>
                </c:pt>
                <c:pt idx="43">
                  <c:v>39650</c:v>
                </c:pt>
                <c:pt idx="44">
                  <c:v>39650</c:v>
                </c:pt>
                <c:pt idx="45">
                  <c:v>39680</c:v>
                </c:pt>
                <c:pt idx="46">
                  <c:v>39680</c:v>
                </c:pt>
                <c:pt idx="47">
                  <c:v>39680</c:v>
                </c:pt>
                <c:pt idx="48">
                  <c:v>39680</c:v>
                </c:pt>
                <c:pt idx="49">
                  <c:v>39680</c:v>
                </c:pt>
                <c:pt idx="50">
                  <c:v>39710</c:v>
                </c:pt>
                <c:pt idx="51">
                  <c:v>39710</c:v>
                </c:pt>
                <c:pt idx="52">
                  <c:v>39710</c:v>
                </c:pt>
                <c:pt idx="53">
                  <c:v>39710</c:v>
                </c:pt>
                <c:pt idx="54">
                  <c:v>39710</c:v>
                </c:pt>
                <c:pt idx="55">
                  <c:v>39710</c:v>
                </c:pt>
                <c:pt idx="56">
                  <c:v>39710</c:v>
                </c:pt>
                <c:pt idx="57">
                  <c:v>39710</c:v>
                </c:pt>
                <c:pt idx="58">
                  <c:v>39710</c:v>
                </c:pt>
                <c:pt idx="59">
                  <c:v>39710</c:v>
                </c:pt>
                <c:pt idx="60">
                  <c:v>39713</c:v>
                </c:pt>
                <c:pt idx="61">
                  <c:v>39713</c:v>
                </c:pt>
                <c:pt idx="62">
                  <c:v>39741</c:v>
                </c:pt>
                <c:pt idx="63">
                  <c:v>39741</c:v>
                </c:pt>
                <c:pt idx="64">
                  <c:v>39772</c:v>
                </c:pt>
                <c:pt idx="65">
                  <c:v>39772</c:v>
                </c:pt>
                <c:pt idx="66">
                  <c:v>39794</c:v>
                </c:pt>
                <c:pt idx="67">
                  <c:v>39800</c:v>
                </c:pt>
                <c:pt idx="68">
                  <c:v>39800</c:v>
                </c:pt>
                <c:pt idx="69">
                  <c:v>39804</c:v>
                </c:pt>
                <c:pt idx="70">
                  <c:v>39804</c:v>
                </c:pt>
                <c:pt idx="71">
                  <c:v>39833</c:v>
                </c:pt>
                <c:pt idx="72">
                  <c:v>39833</c:v>
                </c:pt>
                <c:pt idx="73">
                  <c:v>39864</c:v>
                </c:pt>
                <c:pt idx="74">
                  <c:v>39864</c:v>
                </c:pt>
                <c:pt idx="75">
                  <c:v>39892</c:v>
                </c:pt>
                <c:pt idx="76">
                  <c:v>39892</c:v>
                </c:pt>
                <c:pt idx="77">
                  <c:v>39923</c:v>
                </c:pt>
                <c:pt idx="78">
                  <c:v>39923</c:v>
                </c:pt>
                <c:pt idx="79">
                  <c:v>39952</c:v>
                </c:pt>
                <c:pt idx="80">
                  <c:v>39952</c:v>
                </c:pt>
                <c:pt idx="81">
                  <c:v>39953</c:v>
                </c:pt>
                <c:pt idx="82">
                  <c:v>39953</c:v>
                </c:pt>
                <c:pt idx="83">
                  <c:v>39986</c:v>
                </c:pt>
                <c:pt idx="84">
                  <c:v>39986</c:v>
                </c:pt>
                <c:pt idx="85">
                  <c:v>40014</c:v>
                </c:pt>
                <c:pt idx="86">
                  <c:v>40014</c:v>
                </c:pt>
                <c:pt idx="87">
                  <c:v>40045</c:v>
                </c:pt>
                <c:pt idx="88">
                  <c:v>40045</c:v>
                </c:pt>
                <c:pt idx="89">
                  <c:v>40077</c:v>
                </c:pt>
                <c:pt idx="90">
                  <c:v>40077</c:v>
                </c:pt>
                <c:pt idx="91">
                  <c:v>40106</c:v>
                </c:pt>
                <c:pt idx="92">
                  <c:v>40106</c:v>
                </c:pt>
                <c:pt idx="93">
                  <c:v>40137</c:v>
                </c:pt>
                <c:pt idx="94">
                  <c:v>40137</c:v>
                </c:pt>
                <c:pt idx="95">
                  <c:v>40158</c:v>
                </c:pt>
                <c:pt idx="96">
                  <c:v>40168</c:v>
                </c:pt>
                <c:pt idx="97">
                  <c:v>40168</c:v>
                </c:pt>
                <c:pt idx="98">
                  <c:v>40198</c:v>
                </c:pt>
                <c:pt idx="99">
                  <c:v>40198</c:v>
                </c:pt>
                <c:pt idx="100">
                  <c:v>40231</c:v>
                </c:pt>
                <c:pt idx="101">
                  <c:v>40231</c:v>
                </c:pt>
                <c:pt idx="102">
                  <c:v>40259</c:v>
                </c:pt>
                <c:pt idx="103">
                  <c:v>40259</c:v>
                </c:pt>
                <c:pt idx="104">
                  <c:v>40288</c:v>
                </c:pt>
                <c:pt idx="105">
                  <c:v>40288</c:v>
                </c:pt>
                <c:pt idx="106">
                  <c:v>40317</c:v>
                </c:pt>
                <c:pt idx="107">
                  <c:v>40317</c:v>
                </c:pt>
                <c:pt idx="108">
                  <c:v>40318</c:v>
                </c:pt>
                <c:pt idx="109">
                  <c:v>40318</c:v>
                </c:pt>
                <c:pt idx="110">
                  <c:v>40350</c:v>
                </c:pt>
                <c:pt idx="111">
                  <c:v>40350</c:v>
                </c:pt>
                <c:pt idx="112">
                  <c:v>40379</c:v>
                </c:pt>
                <c:pt idx="113">
                  <c:v>40379</c:v>
                </c:pt>
                <c:pt idx="114">
                  <c:v>40410</c:v>
                </c:pt>
                <c:pt idx="115">
                  <c:v>40410</c:v>
                </c:pt>
                <c:pt idx="116">
                  <c:v>40410</c:v>
                </c:pt>
                <c:pt idx="117">
                  <c:v>40410</c:v>
                </c:pt>
                <c:pt idx="118">
                  <c:v>40441</c:v>
                </c:pt>
                <c:pt idx="119">
                  <c:v>40471</c:v>
                </c:pt>
                <c:pt idx="120">
                  <c:v>40504</c:v>
                </c:pt>
                <c:pt idx="121">
                  <c:v>40522</c:v>
                </c:pt>
                <c:pt idx="122">
                  <c:v>40532</c:v>
                </c:pt>
                <c:pt idx="123">
                  <c:v>40563</c:v>
                </c:pt>
                <c:pt idx="124">
                  <c:v>40595</c:v>
                </c:pt>
                <c:pt idx="125">
                  <c:v>40623</c:v>
                </c:pt>
                <c:pt idx="126">
                  <c:v>40653</c:v>
                </c:pt>
                <c:pt idx="127">
                  <c:v>40681</c:v>
                </c:pt>
                <c:pt idx="128">
                  <c:v>40683</c:v>
                </c:pt>
                <c:pt idx="129">
                  <c:v>40714</c:v>
                </c:pt>
                <c:pt idx="130">
                  <c:v>40744</c:v>
                </c:pt>
                <c:pt idx="131">
                  <c:v>40759</c:v>
                </c:pt>
                <c:pt idx="132">
                  <c:v>40759</c:v>
                </c:pt>
                <c:pt idx="133">
                  <c:v>40759</c:v>
                </c:pt>
                <c:pt idx="134">
                  <c:v>40759</c:v>
                </c:pt>
                <c:pt idx="135">
                  <c:v>40765</c:v>
                </c:pt>
                <c:pt idx="136">
                  <c:v>40765</c:v>
                </c:pt>
                <c:pt idx="137">
                  <c:v>40765</c:v>
                </c:pt>
                <c:pt idx="138">
                  <c:v>40765</c:v>
                </c:pt>
                <c:pt idx="139">
                  <c:v>40777</c:v>
                </c:pt>
                <c:pt idx="140">
                  <c:v>40777</c:v>
                </c:pt>
                <c:pt idx="141">
                  <c:v>40777</c:v>
                </c:pt>
                <c:pt idx="142">
                  <c:v>40798</c:v>
                </c:pt>
                <c:pt idx="143">
                  <c:v>40798</c:v>
                </c:pt>
                <c:pt idx="144">
                  <c:v>40798</c:v>
                </c:pt>
                <c:pt idx="145">
                  <c:v>40798</c:v>
                </c:pt>
                <c:pt idx="146">
                  <c:v>40806</c:v>
                </c:pt>
                <c:pt idx="147">
                  <c:v>40806</c:v>
                </c:pt>
                <c:pt idx="148">
                  <c:v>40806</c:v>
                </c:pt>
                <c:pt idx="149">
                  <c:v>40809</c:v>
                </c:pt>
                <c:pt idx="150">
                  <c:v>40809</c:v>
                </c:pt>
                <c:pt idx="151">
                  <c:v>40809</c:v>
                </c:pt>
                <c:pt idx="152">
                  <c:v>40809</c:v>
                </c:pt>
                <c:pt idx="153">
                  <c:v>40836</c:v>
                </c:pt>
                <c:pt idx="154">
                  <c:v>40836</c:v>
                </c:pt>
                <c:pt idx="155">
                  <c:v>40836</c:v>
                </c:pt>
                <c:pt idx="156">
                  <c:v>40868</c:v>
                </c:pt>
                <c:pt idx="157">
                  <c:v>40868</c:v>
                </c:pt>
                <c:pt idx="158">
                  <c:v>40868</c:v>
                </c:pt>
                <c:pt idx="159">
                  <c:v>40886</c:v>
                </c:pt>
                <c:pt idx="160">
                  <c:v>40893</c:v>
                </c:pt>
                <c:pt idx="161">
                  <c:v>40893</c:v>
                </c:pt>
                <c:pt idx="162">
                  <c:v>40893</c:v>
                </c:pt>
                <c:pt idx="163">
                  <c:v>40893</c:v>
                </c:pt>
                <c:pt idx="164">
                  <c:v>40897</c:v>
                </c:pt>
                <c:pt idx="165">
                  <c:v>40897</c:v>
                </c:pt>
                <c:pt idx="166">
                  <c:v>40897</c:v>
                </c:pt>
                <c:pt idx="167">
                  <c:v>40928</c:v>
                </c:pt>
                <c:pt idx="168">
                  <c:v>40928</c:v>
                </c:pt>
                <c:pt idx="169">
                  <c:v>40928</c:v>
                </c:pt>
                <c:pt idx="170">
                  <c:v>40931</c:v>
                </c:pt>
                <c:pt idx="171">
                  <c:v>40931</c:v>
                </c:pt>
                <c:pt idx="172">
                  <c:v>40931</c:v>
                </c:pt>
                <c:pt idx="173">
                  <c:v>40931</c:v>
                </c:pt>
                <c:pt idx="174">
                  <c:v>40959</c:v>
                </c:pt>
                <c:pt idx="175">
                  <c:v>40959</c:v>
                </c:pt>
                <c:pt idx="176">
                  <c:v>40959</c:v>
                </c:pt>
                <c:pt idx="177">
                  <c:v>40973</c:v>
                </c:pt>
                <c:pt idx="178">
                  <c:v>40973</c:v>
                </c:pt>
                <c:pt idx="179">
                  <c:v>40973</c:v>
                </c:pt>
                <c:pt idx="180">
                  <c:v>40973</c:v>
                </c:pt>
                <c:pt idx="181">
                  <c:v>40987</c:v>
                </c:pt>
                <c:pt idx="182">
                  <c:v>40987</c:v>
                </c:pt>
                <c:pt idx="183">
                  <c:v>40987</c:v>
                </c:pt>
                <c:pt idx="184">
                  <c:v>40987</c:v>
                </c:pt>
                <c:pt idx="185">
                  <c:v>40988</c:v>
                </c:pt>
                <c:pt idx="186">
                  <c:v>40988</c:v>
                </c:pt>
                <c:pt idx="187">
                  <c:v>40988</c:v>
                </c:pt>
              </c:numCache>
            </c:numRef>
          </c:cat>
          <c:val>
            <c:numRef>
              <c:f>'Daten (Kopie)'!$Y$2:$Y$189</c:f>
              <c:numCache>
                <c:formatCode>General</c:formatCode>
                <c:ptCount val="188"/>
                <c:pt idx="4" formatCode="0.0%">
                  <c:v>1.0004085384536821</c:v>
                </c:pt>
                <c:pt idx="9" formatCode="0.0%">
                  <c:v>0.9834076142404552</c:v>
                </c:pt>
                <c:pt idx="14" formatCode="0.0%">
                  <c:v>0.99642385945420464</c:v>
                </c:pt>
                <c:pt idx="19" formatCode="0.0%">
                  <c:v>0.98675002074631413</c:v>
                </c:pt>
                <c:pt idx="24" formatCode="0.0%">
                  <c:v>0.98546493698731508</c:v>
                </c:pt>
                <c:pt idx="29" formatCode="0.0%">
                  <c:v>1.005155851793766</c:v>
                </c:pt>
                <c:pt idx="34" formatCode="0.0%">
                  <c:v>0.99282651715039572</c:v>
                </c:pt>
                <c:pt idx="39" formatCode="0.0%">
                  <c:v>0.96158513125573419</c:v>
                </c:pt>
                <c:pt idx="44" formatCode="0.0%">
                  <c:v>0.96268596049101685</c:v>
                </c:pt>
                <c:pt idx="49" formatCode="0.0%">
                  <c:v>0.97804440963197681</c:v>
                </c:pt>
                <c:pt idx="59" formatCode="0.0%">
                  <c:v>0.98563614861535431</c:v>
                </c:pt>
                <c:pt idx="61" formatCode="0.0%">
                  <c:v>0.9670916684985712</c:v>
                </c:pt>
                <c:pt idx="63" formatCode="0.0%">
                  <c:v>0.95111116226076331</c:v>
                </c:pt>
                <c:pt idx="65" formatCode="0.0%">
                  <c:v>0.87207276736493944</c:v>
                </c:pt>
                <c:pt idx="68" formatCode="0.0%">
                  <c:v>0.89722861211523708</c:v>
                </c:pt>
                <c:pt idx="70" formatCode="0.0%">
                  <c:v>0.91137360515658894</c:v>
                </c:pt>
                <c:pt idx="72" formatCode="0.0%">
                  <c:v>0.90812941816204451</c:v>
                </c:pt>
                <c:pt idx="74" formatCode="0.0%">
                  <c:v>0.90902242766649544</c:v>
                </c:pt>
                <c:pt idx="76" formatCode="0.0%">
                  <c:v>0.90398968543788827</c:v>
                </c:pt>
                <c:pt idx="78" formatCode="0.0%">
                  <c:v>0.9534837795876121</c:v>
                </c:pt>
                <c:pt idx="80" formatCode="0.0%">
                  <c:v>0.9937442683086597</c:v>
                </c:pt>
                <c:pt idx="82" formatCode="0.0%">
                  <c:v>0.98685563854536551</c:v>
                </c:pt>
                <c:pt idx="84" formatCode="0.0%">
                  <c:v>0.9693260443959032</c:v>
                </c:pt>
                <c:pt idx="86" formatCode="0.0%">
                  <c:v>1.003096042497257</c:v>
                </c:pt>
                <c:pt idx="88" formatCode="0.0%">
                  <c:v>1.0278547237652864</c:v>
                </c:pt>
                <c:pt idx="90" formatCode="0.0%">
                  <c:v>1.0338302883931074</c:v>
                </c:pt>
                <c:pt idx="92" formatCode="0.0%">
                  <c:v>1.0390749944111022</c:v>
                </c:pt>
                <c:pt idx="94" formatCode="0.0%">
                  <c:v>1.0406055336433249</c:v>
                </c:pt>
                <c:pt idx="97" formatCode="0.0%">
                  <c:v>1.0574166886485534</c:v>
                </c:pt>
                <c:pt idx="99" formatCode="0.0%">
                  <c:v>1.056333242227032</c:v>
                </c:pt>
                <c:pt idx="101" formatCode="0.0%">
                  <c:v>1.0603025829455228</c:v>
                </c:pt>
                <c:pt idx="103" formatCode="0.0%">
                  <c:v>1.0764040140859406</c:v>
                </c:pt>
                <c:pt idx="105" formatCode="0.0%">
                  <c:v>1.0828210502175477</c:v>
                </c:pt>
                <c:pt idx="107" formatCode="0.0%">
                  <c:v>1.0683351412274789</c:v>
                </c:pt>
                <c:pt idx="109" formatCode="0.0%">
                  <c:v>1.0578782478915643</c:v>
                </c:pt>
                <c:pt idx="111" formatCode="0.0%">
                  <c:v>1.0905673222618184</c:v>
                </c:pt>
                <c:pt idx="113" formatCode="0.0%">
                  <c:v>1.0785284536323723</c:v>
                </c:pt>
                <c:pt idx="115" formatCode="0.0%">
                  <c:v>1.0771394556235119</c:v>
                </c:pt>
                <c:pt idx="118" formatCode="0.0%">
                  <c:v>1.0827952182263725</c:v>
                </c:pt>
                <c:pt idx="119" formatCode="0.0%">
                  <c:v>1.0642541152126204</c:v>
                </c:pt>
                <c:pt idx="120" formatCode="0.0%">
                  <c:v>1.063070438456645</c:v>
                </c:pt>
                <c:pt idx="121" formatCode="0.0%">
                  <c:v>1.0596707062838215</c:v>
                </c:pt>
                <c:pt idx="122" formatCode="0.0%">
                  <c:v>1.0554624040981371</c:v>
                </c:pt>
                <c:pt idx="123" formatCode="0.0%">
                  <c:v>1.05004203191677</c:v>
                </c:pt>
                <c:pt idx="124" formatCode="0.0%">
                  <c:v>1.0466008687098665</c:v>
                </c:pt>
                <c:pt idx="125" formatCode="0.0%">
                  <c:v>1.0467385804314826</c:v>
                </c:pt>
                <c:pt idx="126" formatCode="0.0%">
                  <c:v>1.0450646417240137</c:v>
                </c:pt>
                <c:pt idx="127" formatCode="0.0%">
                  <c:v>1.0473770397989144</c:v>
                </c:pt>
                <c:pt idx="128" formatCode="0.0%">
                  <c:v>1.0462710462130249</c:v>
                </c:pt>
                <c:pt idx="129" formatCode="0.0%">
                  <c:v>1.041314436442623</c:v>
                </c:pt>
                <c:pt idx="130" formatCode="0.0%">
                  <c:v>1.0469159810625108</c:v>
                </c:pt>
                <c:pt idx="141" formatCode="0.0%">
                  <c:v>1.0089092267463577</c:v>
                </c:pt>
                <c:pt idx="148" formatCode="0.0%">
                  <c:v>1.0056083829198657</c:v>
                </c:pt>
                <c:pt idx="155" formatCode="0.0%">
                  <c:v>1.0273013184688213</c:v>
                </c:pt>
                <c:pt idx="158" formatCode="0.0%">
                  <c:v>0.99379280732690523</c:v>
                </c:pt>
                <c:pt idx="166" formatCode="0.0%">
                  <c:v>1.0236409252258292</c:v>
                </c:pt>
                <c:pt idx="169" formatCode="0.0%">
                  <c:v>1.0634649476228848</c:v>
                </c:pt>
                <c:pt idx="176" formatCode="0.0%">
                  <c:v>1.0815218186339766</c:v>
                </c:pt>
                <c:pt idx="187" formatCode="0.0%">
                  <c:v>1.088201006037665</c:v>
                </c:pt>
              </c:numCache>
            </c:numRef>
          </c:val>
        </c:ser>
        <c:marker val="1"/>
        <c:axId val="100211712"/>
        <c:axId val="100210176"/>
      </c:lineChart>
      <c:dateAx>
        <c:axId val="99313920"/>
        <c:scaling>
          <c:orientation val="minMax"/>
        </c:scaling>
        <c:axPos val="b"/>
        <c:numFmt formatCode="dd/mm/yyyy" sourceLinked="0"/>
        <c:tickLblPos val="nextTo"/>
        <c:crossAx val="100208640"/>
        <c:crosses val="autoZero"/>
        <c:lblOffset val="100"/>
        <c:baseTimeUnit val="days"/>
        <c:minorUnit val="1"/>
      </c:dateAx>
      <c:valAx>
        <c:axId val="100208640"/>
        <c:scaling>
          <c:orientation val="minMax"/>
          <c:max val="9000"/>
          <c:min val="0"/>
        </c:scaling>
        <c:axPos val="l"/>
        <c:majorGridlines/>
        <c:numFmt formatCode="#,##0" sourceLinked="1"/>
        <c:minorTickMark val="out"/>
        <c:tickLblPos val="nextTo"/>
        <c:crossAx val="99313920"/>
        <c:crosses val="autoZero"/>
        <c:crossBetween val="between"/>
        <c:majorUnit val="1500"/>
        <c:minorUnit val="750"/>
      </c:valAx>
      <c:valAx>
        <c:axId val="100210176"/>
        <c:scaling>
          <c:orientation val="minMax"/>
          <c:max val="1.2"/>
        </c:scaling>
        <c:axPos val="r"/>
        <c:numFmt formatCode="0%" sourceLinked="0"/>
        <c:tickLblPos val="nextTo"/>
        <c:crossAx val="100211712"/>
        <c:crosses val="max"/>
        <c:crossBetween val="between"/>
        <c:majorUnit val="0.2"/>
      </c:valAx>
      <c:dateAx>
        <c:axId val="100211712"/>
        <c:scaling>
          <c:orientation val="minMax"/>
        </c:scaling>
        <c:delete val="1"/>
        <c:axPos val="b"/>
        <c:numFmt formatCode="dd\.mm\.yy;@" sourceLinked="1"/>
        <c:tickLblPos val="none"/>
        <c:crossAx val="100210176"/>
        <c:crosses val="autoZero"/>
        <c:auto val="1"/>
        <c:lblOffset val="100"/>
      </c:dateAx>
    </c:plotArea>
    <c:legend>
      <c:legendPos val="r"/>
      <c:layout>
        <c:manualLayout>
          <c:xMode val="edge"/>
          <c:yMode val="edge"/>
          <c:x val="6.1283000836220368E-2"/>
          <c:y val="0.36233485995629638"/>
          <c:w val="0.23870219132208459"/>
          <c:h val="0.39493696075238677"/>
        </c:manualLayout>
      </c:layout>
      <c:txPr>
        <a:bodyPr/>
        <a:lstStyle/>
        <a:p>
          <a:pPr>
            <a:defRPr sz="10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716885389326336"/>
          <c:y val="5.13585977626181E-2"/>
          <c:w val="0.81086723534558325"/>
          <c:h val="0.83275619472427198"/>
        </c:manualLayout>
      </c:layout>
      <c:scatterChart>
        <c:scatterStyle val="lineMarker"/>
        <c:ser>
          <c:idx val="0"/>
          <c:order val="0"/>
          <c:tx>
            <c:strRef>
              <c:f>DAX!$D$1</c:f>
              <c:strCache>
                <c:ptCount val="1"/>
                <c:pt idx="0">
                  <c:v>Dax (Punkte)</c:v>
                </c:pt>
              </c:strCache>
            </c:strRef>
          </c:tx>
          <c:spPr>
            <a:ln w="28575">
              <a:solidFill>
                <a:schemeClr val="accent3"/>
              </a:solidFill>
            </a:ln>
          </c:spPr>
          <c:marker>
            <c:symbol val="none"/>
          </c:marker>
          <c:xVal>
            <c:numRef>
              <c:f>DAX!$A$5:$A$1096</c:f>
              <c:numCache>
                <c:formatCode>dd/mm/yyyy</c:formatCode>
                <c:ptCount val="1092"/>
                <c:pt idx="0">
                  <c:v>41004</c:v>
                </c:pt>
                <c:pt idx="1">
                  <c:v>41003</c:v>
                </c:pt>
                <c:pt idx="2">
                  <c:v>41002</c:v>
                </c:pt>
                <c:pt idx="3">
                  <c:v>41001</c:v>
                </c:pt>
                <c:pt idx="4">
                  <c:v>40998</c:v>
                </c:pt>
                <c:pt idx="5">
                  <c:v>40997</c:v>
                </c:pt>
                <c:pt idx="6">
                  <c:v>40996</c:v>
                </c:pt>
                <c:pt idx="7">
                  <c:v>40995</c:v>
                </c:pt>
                <c:pt idx="8">
                  <c:v>40994</c:v>
                </c:pt>
                <c:pt idx="9">
                  <c:v>40991</c:v>
                </c:pt>
                <c:pt idx="10">
                  <c:v>40990</c:v>
                </c:pt>
                <c:pt idx="11">
                  <c:v>40989</c:v>
                </c:pt>
                <c:pt idx="12">
                  <c:v>40988</c:v>
                </c:pt>
                <c:pt idx="13">
                  <c:v>40987</c:v>
                </c:pt>
                <c:pt idx="14">
                  <c:v>40984</c:v>
                </c:pt>
                <c:pt idx="15">
                  <c:v>40983</c:v>
                </c:pt>
                <c:pt idx="16">
                  <c:v>40982</c:v>
                </c:pt>
                <c:pt idx="17">
                  <c:v>40981</c:v>
                </c:pt>
                <c:pt idx="18">
                  <c:v>40980</c:v>
                </c:pt>
                <c:pt idx="19">
                  <c:v>40977</c:v>
                </c:pt>
                <c:pt idx="20">
                  <c:v>40976</c:v>
                </c:pt>
                <c:pt idx="21">
                  <c:v>40975</c:v>
                </c:pt>
                <c:pt idx="22">
                  <c:v>40974</c:v>
                </c:pt>
                <c:pt idx="23">
                  <c:v>40973</c:v>
                </c:pt>
                <c:pt idx="24">
                  <c:v>40970</c:v>
                </c:pt>
                <c:pt idx="25">
                  <c:v>40969</c:v>
                </c:pt>
                <c:pt idx="26">
                  <c:v>40968</c:v>
                </c:pt>
                <c:pt idx="27">
                  <c:v>40967</c:v>
                </c:pt>
                <c:pt idx="28">
                  <c:v>40966</c:v>
                </c:pt>
                <c:pt idx="29">
                  <c:v>40963</c:v>
                </c:pt>
                <c:pt idx="30">
                  <c:v>40962</c:v>
                </c:pt>
                <c:pt idx="31">
                  <c:v>40961</c:v>
                </c:pt>
                <c:pt idx="32">
                  <c:v>40960</c:v>
                </c:pt>
                <c:pt idx="33">
                  <c:v>40959</c:v>
                </c:pt>
                <c:pt idx="34">
                  <c:v>40956</c:v>
                </c:pt>
                <c:pt idx="35">
                  <c:v>40955</c:v>
                </c:pt>
                <c:pt idx="36">
                  <c:v>40954</c:v>
                </c:pt>
                <c:pt idx="37">
                  <c:v>40953</c:v>
                </c:pt>
                <c:pt idx="38">
                  <c:v>40952</c:v>
                </c:pt>
                <c:pt idx="39">
                  <c:v>40949</c:v>
                </c:pt>
                <c:pt idx="40">
                  <c:v>40948</c:v>
                </c:pt>
                <c:pt idx="41">
                  <c:v>40947</c:v>
                </c:pt>
                <c:pt idx="42">
                  <c:v>40946</c:v>
                </c:pt>
                <c:pt idx="43">
                  <c:v>40945</c:v>
                </c:pt>
                <c:pt idx="44">
                  <c:v>40942</c:v>
                </c:pt>
                <c:pt idx="45">
                  <c:v>40941</c:v>
                </c:pt>
                <c:pt idx="46">
                  <c:v>40940</c:v>
                </c:pt>
                <c:pt idx="47">
                  <c:v>40939</c:v>
                </c:pt>
                <c:pt idx="48">
                  <c:v>40938</c:v>
                </c:pt>
                <c:pt idx="49">
                  <c:v>40935</c:v>
                </c:pt>
                <c:pt idx="50">
                  <c:v>40934</c:v>
                </c:pt>
                <c:pt idx="51">
                  <c:v>40933</c:v>
                </c:pt>
                <c:pt idx="52">
                  <c:v>40932</c:v>
                </c:pt>
                <c:pt idx="53">
                  <c:v>40931</c:v>
                </c:pt>
                <c:pt idx="54">
                  <c:v>40928</c:v>
                </c:pt>
                <c:pt idx="55">
                  <c:v>40927</c:v>
                </c:pt>
                <c:pt idx="56">
                  <c:v>40926</c:v>
                </c:pt>
                <c:pt idx="57">
                  <c:v>40925</c:v>
                </c:pt>
                <c:pt idx="58">
                  <c:v>40924</c:v>
                </c:pt>
                <c:pt idx="59">
                  <c:v>40921</c:v>
                </c:pt>
                <c:pt idx="60">
                  <c:v>40920</c:v>
                </c:pt>
                <c:pt idx="61">
                  <c:v>40919</c:v>
                </c:pt>
                <c:pt idx="62">
                  <c:v>40918</c:v>
                </c:pt>
                <c:pt idx="63">
                  <c:v>40917</c:v>
                </c:pt>
                <c:pt idx="64">
                  <c:v>40914</c:v>
                </c:pt>
                <c:pt idx="65">
                  <c:v>40913</c:v>
                </c:pt>
                <c:pt idx="66">
                  <c:v>40912</c:v>
                </c:pt>
                <c:pt idx="67">
                  <c:v>40911</c:v>
                </c:pt>
                <c:pt idx="68">
                  <c:v>40910</c:v>
                </c:pt>
                <c:pt idx="69">
                  <c:v>40907</c:v>
                </c:pt>
                <c:pt idx="70">
                  <c:v>40906</c:v>
                </c:pt>
                <c:pt idx="71">
                  <c:v>40905</c:v>
                </c:pt>
                <c:pt idx="72">
                  <c:v>40904</c:v>
                </c:pt>
                <c:pt idx="73">
                  <c:v>40900</c:v>
                </c:pt>
                <c:pt idx="74">
                  <c:v>40899</c:v>
                </c:pt>
                <c:pt idx="75">
                  <c:v>40898</c:v>
                </c:pt>
                <c:pt idx="76">
                  <c:v>40897</c:v>
                </c:pt>
                <c:pt idx="77">
                  <c:v>40896</c:v>
                </c:pt>
                <c:pt idx="78">
                  <c:v>40893</c:v>
                </c:pt>
                <c:pt idx="79">
                  <c:v>40892</c:v>
                </c:pt>
                <c:pt idx="80">
                  <c:v>40891</c:v>
                </c:pt>
                <c:pt idx="81">
                  <c:v>40890</c:v>
                </c:pt>
                <c:pt idx="82">
                  <c:v>40889</c:v>
                </c:pt>
                <c:pt idx="83">
                  <c:v>40886</c:v>
                </c:pt>
                <c:pt idx="84">
                  <c:v>40885</c:v>
                </c:pt>
                <c:pt idx="85">
                  <c:v>40884</c:v>
                </c:pt>
                <c:pt idx="86">
                  <c:v>40883</c:v>
                </c:pt>
                <c:pt idx="87">
                  <c:v>40882</c:v>
                </c:pt>
                <c:pt idx="88">
                  <c:v>40879</c:v>
                </c:pt>
                <c:pt idx="89">
                  <c:v>40878</c:v>
                </c:pt>
                <c:pt idx="90">
                  <c:v>40877</c:v>
                </c:pt>
                <c:pt idx="91">
                  <c:v>40876</c:v>
                </c:pt>
                <c:pt idx="92">
                  <c:v>40875</c:v>
                </c:pt>
                <c:pt idx="93">
                  <c:v>40872</c:v>
                </c:pt>
                <c:pt idx="94">
                  <c:v>40871</c:v>
                </c:pt>
                <c:pt idx="95">
                  <c:v>40870</c:v>
                </c:pt>
                <c:pt idx="96">
                  <c:v>40869</c:v>
                </c:pt>
                <c:pt idx="97">
                  <c:v>40868</c:v>
                </c:pt>
                <c:pt idx="98">
                  <c:v>40865</c:v>
                </c:pt>
                <c:pt idx="99">
                  <c:v>40864</c:v>
                </c:pt>
                <c:pt idx="100">
                  <c:v>40863</c:v>
                </c:pt>
                <c:pt idx="101">
                  <c:v>40862</c:v>
                </c:pt>
                <c:pt idx="102">
                  <c:v>40861</c:v>
                </c:pt>
                <c:pt idx="103">
                  <c:v>40858</c:v>
                </c:pt>
                <c:pt idx="104">
                  <c:v>40857</c:v>
                </c:pt>
                <c:pt idx="105">
                  <c:v>40856</c:v>
                </c:pt>
                <c:pt idx="106">
                  <c:v>40855</c:v>
                </c:pt>
                <c:pt idx="107">
                  <c:v>40854</c:v>
                </c:pt>
                <c:pt idx="108">
                  <c:v>40851</c:v>
                </c:pt>
                <c:pt idx="109">
                  <c:v>40850</c:v>
                </c:pt>
                <c:pt idx="110">
                  <c:v>40849</c:v>
                </c:pt>
                <c:pt idx="111">
                  <c:v>40848</c:v>
                </c:pt>
                <c:pt idx="112">
                  <c:v>40847</c:v>
                </c:pt>
                <c:pt idx="113">
                  <c:v>40844</c:v>
                </c:pt>
                <c:pt idx="114">
                  <c:v>40843</c:v>
                </c:pt>
                <c:pt idx="115">
                  <c:v>40842</c:v>
                </c:pt>
                <c:pt idx="116">
                  <c:v>40841</c:v>
                </c:pt>
                <c:pt idx="117">
                  <c:v>40840</c:v>
                </c:pt>
                <c:pt idx="118">
                  <c:v>40837</c:v>
                </c:pt>
                <c:pt idx="119">
                  <c:v>40836</c:v>
                </c:pt>
                <c:pt idx="120">
                  <c:v>40835</c:v>
                </c:pt>
                <c:pt idx="121">
                  <c:v>40834</c:v>
                </c:pt>
                <c:pt idx="122">
                  <c:v>40833</c:v>
                </c:pt>
                <c:pt idx="123">
                  <c:v>40830</c:v>
                </c:pt>
                <c:pt idx="124">
                  <c:v>40829</c:v>
                </c:pt>
                <c:pt idx="125">
                  <c:v>40828</c:v>
                </c:pt>
                <c:pt idx="126">
                  <c:v>40827</c:v>
                </c:pt>
                <c:pt idx="127">
                  <c:v>40826</c:v>
                </c:pt>
                <c:pt idx="128">
                  <c:v>40823</c:v>
                </c:pt>
                <c:pt idx="129">
                  <c:v>40822</c:v>
                </c:pt>
                <c:pt idx="130">
                  <c:v>40821</c:v>
                </c:pt>
                <c:pt idx="131">
                  <c:v>40820</c:v>
                </c:pt>
                <c:pt idx="132">
                  <c:v>40819</c:v>
                </c:pt>
                <c:pt idx="133">
                  <c:v>40816</c:v>
                </c:pt>
                <c:pt idx="134">
                  <c:v>40815</c:v>
                </c:pt>
                <c:pt idx="135">
                  <c:v>40814</c:v>
                </c:pt>
                <c:pt idx="136">
                  <c:v>40813</c:v>
                </c:pt>
                <c:pt idx="137">
                  <c:v>40812</c:v>
                </c:pt>
                <c:pt idx="138">
                  <c:v>40809</c:v>
                </c:pt>
                <c:pt idx="139">
                  <c:v>40808</c:v>
                </c:pt>
                <c:pt idx="140">
                  <c:v>40807</c:v>
                </c:pt>
                <c:pt idx="141">
                  <c:v>40806</c:v>
                </c:pt>
                <c:pt idx="142">
                  <c:v>40805</c:v>
                </c:pt>
                <c:pt idx="143">
                  <c:v>40802</c:v>
                </c:pt>
                <c:pt idx="144">
                  <c:v>40801</c:v>
                </c:pt>
                <c:pt idx="145">
                  <c:v>40800</c:v>
                </c:pt>
                <c:pt idx="146">
                  <c:v>40799</c:v>
                </c:pt>
                <c:pt idx="147">
                  <c:v>40798</c:v>
                </c:pt>
                <c:pt idx="148">
                  <c:v>40795</c:v>
                </c:pt>
                <c:pt idx="149">
                  <c:v>40794</c:v>
                </c:pt>
                <c:pt idx="150">
                  <c:v>40793</c:v>
                </c:pt>
                <c:pt idx="151">
                  <c:v>40792</c:v>
                </c:pt>
                <c:pt idx="152">
                  <c:v>40791</c:v>
                </c:pt>
                <c:pt idx="153">
                  <c:v>40788</c:v>
                </c:pt>
                <c:pt idx="154">
                  <c:v>40787</c:v>
                </c:pt>
                <c:pt idx="155">
                  <c:v>40786</c:v>
                </c:pt>
                <c:pt idx="156">
                  <c:v>40785</c:v>
                </c:pt>
                <c:pt idx="157">
                  <c:v>40784</c:v>
                </c:pt>
                <c:pt idx="158">
                  <c:v>40781</c:v>
                </c:pt>
                <c:pt idx="159">
                  <c:v>40780</c:v>
                </c:pt>
                <c:pt idx="160">
                  <c:v>40779</c:v>
                </c:pt>
                <c:pt idx="161">
                  <c:v>40778</c:v>
                </c:pt>
                <c:pt idx="162">
                  <c:v>40777</c:v>
                </c:pt>
                <c:pt idx="163">
                  <c:v>40774</c:v>
                </c:pt>
                <c:pt idx="164">
                  <c:v>40773</c:v>
                </c:pt>
                <c:pt idx="165">
                  <c:v>40772</c:v>
                </c:pt>
                <c:pt idx="166">
                  <c:v>40771</c:v>
                </c:pt>
                <c:pt idx="167">
                  <c:v>40770</c:v>
                </c:pt>
                <c:pt idx="168">
                  <c:v>40767</c:v>
                </c:pt>
                <c:pt idx="169">
                  <c:v>40766</c:v>
                </c:pt>
                <c:pt idx="170">
                  <c:v>40765</c:v>
                </c:pt>
                <c:pt idx="171">
                  <c:v>40764</c:v>
                </c:pt>
                <c:pt idx="172">
                  <c:v>40763</c:v>
                </c:pt>
                <c:pt idx="173">
                  <c:v>40760</c:v>
                </c:pt>
                <c:pt idx="174">
                  <c:v>40759</c:v>
                </c:pt>
                <c:pt idx="175">
                  <c:v>40758</c:v>
                </c:pt>
                <c:pt idx="176">
                  <c:v>40757</c:v>
                </c:pt>
                <c:pt idx="177">
                  <c:v>40756</c:v>
                </c:pt>
                <c:pt idx="178">
                  <c:v>40753</c:v>
                </c:pt>
                <c:pt idx="179">
                  <c:v>40752</c:v>
                </c:pt>
                <c:pt idx="180">
                  <c:v>40751</c:v>
                </c:pt>
                <c:pt idx="181">
                  <c:v>40750</c:v>
                </c:pt>
                <c:pt idx="182">
                  <c:v>40749</c:v>
                </c:pt>
                <c:pt idx="183">
                  <c:v>40746</c:v>
                </c:pt>
                <c:pt idx="184">
                  <c:v>40745</c:v>
                </c:pt>
                <c:pt idx="185">
                  <c:v>40744</c:v>
                </c:pt>
                <c:pt idx="186">
                  <c:v>40743</c:v>
                </c:pt>
                <c:pt idx="187">
                  <c:v>40742</c:v>
                </c:pt>
                <c:pt idx="188">
                  <c:v>40739</c:v>
                </c:pt>
                <c:pt idx="189">
                  <c:v>40738</c:v>
                </c:pt>
                <c:pt idx="190">
                  <c:v>40737</c:v>
                </c:pt>
                <c:pt idx="191">
                  <c:v>40736</c:v>
                </c:pt>
                <c:pt idx="192">
                  <c:v>40735</c:v>
                </c:pt>
                <c:pt idx="193">
                  <c:v>40732</c:v>
                </c:pt>
                <c:pt idx="194">
                  <c:v>40731</c:v>
                </c:pt>
                <c:pt idx="195">
                  <c:v>40730</c:v>
                </c:pt>
                <c:pt idx="196">
                  <c:v>40729</c:v>
                </c:pt>
                <c:pt idx="197">
                  <c:v>40728</c:v>
                </c:pt>
                <c:pt idx="198">
                  <c:v>40725</c:v>
                </c:pt>
                <c:pt idx="199">
                  <c:v>40724</c:v>
                </c:pt>
                <c:pt idx="200">
                  <c:v>40723</c:v>
                </c:pt>
                <c:pt idx="201">
                  <c:v>40722</c:v>
                </c:pt>
                <c:pt idx="202">
                  <c:v>40721</c:v>
                </c:pt>
                <c:pt idx="203">
                  <c:v>40718</c:v>
                </c:pt>
                <c:pt idx="204">
                  <c:v>40717</c:v>
                </c:pt>
                <c:pt idx="205">
                  <c:v>40716</c:v>
                </c:pt>
                <c:pt idx="206">
                  <c:v>40715</c:v>
                </c:pt>
                <c:pt idx="207">
                  <c:v>40714</c:v>
                </c:pt>
                <c:pt idx="208">
                  <c:v>40711</c:v>
                </c:pt>
                <c:pt idx="209">
                  <c:v>40710</c:v>
                </c:pt>
                <c:pt idx="210">
                  <c:v>40709</c:v>
                </c:pt>
                <c:pt idx="211">
                  <c:v>40708</c:v>
                </c:pt>
                <c:pt idx="212">
                  <c:v>40707</c:v>
                </c:pt>
                <c:pt idx="213">
                  <c:v>40704</c:v>
                </c:pt>
                <c:pt idx="214">
                  <c:v>40703</c:v>
                </c:pt>
                <c:pt idx="215">
                  <c:v>40702</c:v>
                </c:pt>
                <c:pt idx="216">
                  <c:v>40701</c:v>
                </c:pt>
                <c:pt idx="217">
                  <c:v>40700</c:v>
                </c:pt>
                <c:pt idx="218">
                  <c:v>40697</c:v>
                </c:pt>
                <c:pt idx="219">
                  <c:v>40696</c:v>
                </c:pt>
                <c:pt idx="220">
                  <c:v>40695</c:v>
                </c:pt>
                <c:pt idx="221">
                  <c:v>40694</c:v>
                </c:pt>
                <c:pt idx="222">
                  <c:v>40693</c:v>
                </c:pt>
                <c:pt idx="223">
                  <c:v>40690</c:v>
                </c:pt>
                <c:pt idx="224">
                  <c:v>40689</c:v>
                </c:pt>
                <c:pt idx="225">
                  <c:v>40688</c:v>
                </c:pt>
                <c:pt idx="226">
                  <c:v>40687</c:v>
                </c:pt>
                <c:pt idx="227">
                  <c:v>40686</c:v>
                </c:pt>
                <c:pt idx="228">
                  <c:v>40683</c:v>
                </c:pt>
                <c:pt idx="229">
                  <c:v>40682</c:v>
                </c:pt>
                <c:pt idx="230">
                  <c:v>40681</c:v>
                </c:pt>
                <c:pt idx="231">
                  <c:v>40680</c:v>
                </c:pt>
                <c:pt idx="232">
                  <c:v>40679</c:v>
                </c:pt>
                <c:pt idx="233">
                  <c:v>40676</c:v>
                </c:pt>
                <c:pt idx="234">
                  <c:v>40675</c:v>
                </c:pt>
                <c:pt idx="235">
                  <c:v>40674</c:v>
                </c:pt>
                <c:pt idx="236">
                  <c:v>40673</c:v>
                </c:pt>
                <c:pt idx="237">
                  <c:v>40672</c:v>
                </c:pt>
                <c:pt idx="238">
                  <c:v>40669</c:v>
                </c:pt>
                <c:pt idx="239">
                  <c:v>40668</c:v>
                </c:pt>
                <c:pt idx="240">
                  <c:v>40667</c:v>
                </c:pt>
                <c:pt idx="241">
                  <c:v>40666</c:v>
                </c:pt>
                <c:pt idx="242">
                  <c:v>40665</c:v>
                </c:pt>
                <c:pt idx="243">
                  <c:v>40662</c:v>
                </c:pt>
                <c:pt idx="244">
                  <c:v>40661</c:v>
                </c:pt>
                <c:pt idx="245">
                  <c:v>40660</c:v>
                </c:pt>
                <c:pt idx="246">
                  <c:v>40659</c:v>
                </c:pt>
                <c:pt idx="247">
                  <c:v>40654</c:v>
                </c:pt>
                <c:pt idx="248">
                  <c:v>40653</c:v>
                </c:pt>
                <c:pt idx="249">
                  <c:v>40652</c:v>
                </c:pt>
                <c:pt idx="250">
                  <c:v>40651</c:v>
                </c:pt>
                <c:pt idx="251">
                  <c:v>40648</c:v>
                </c:pt>
                <c:pt idx="252">
                  <c:v>40647</c:v>
                </c:pt>
                <c:pt idx="253">
                  <c:v>40646</c:v>
                </c:pt>
                <c:pt idx="254">
                  <c:v>40645</c:v>
                </c:pt>
                <c:pt idx="255">
                  <c:v>40644</c:v>
                </c:pt>
                <c:pt idx="256">
                  <c:v>40641</c:v>
                </c:pt>
                <c:pt idx="257">
                  <c:v>40640</c:v>
                </c:pt>
                <c:pt idx="258">
                  <c:v>40639</c:v>
                </c:pt>
                <c:pt idx="259">
                  <c:v>40638</c:v>
                </c:pt>
                <c:pt idx="260">
                  <c:v>40637</c:v>
                </c:pt>
                <c:pt idx="261">
                  <c:v>40634</c:v>
                </c:pt>
                <c:pt idx="262">
                  <c:v>40633</c:v>
                </c:pt>
                <c:pt idx="263">
                  <c:v>40632</c:v>
                </c:pt>
                <c:pt idx="264">
                  <c:v>40631</c:v>
                </c:pt>
                <c:pt idx="265">
                  <c:v>40630</c:v>
                </c:pt>
                <c:pt idx="266">
                  <c:v>40627</c:v>
                </c:pt>
                <c:pt idx="267">
                  <c:v>40626</c:v>
                </c:pt>
                <c:pt idx="268">
                  <c:v>40625</c:v>
                </c:pt>
                <c:pt idx="269">
                  <c:v>40624</c:v>
                </c:pt>
                <c:pt idx="270">
                  <c:v>40623</c:v>
                </c:pt>
                <c:pt idx="271">
                  <c:v>40620</c:v>
                </c:pt>
                <c:pt idx="272">
                  <c:v>40619</c:v>
                </c:pt>
                <c:pt idx="273">
                  <c:v>40618</c:v>
                </c:pt>
                <c:pt idx="274">
                  <c:v>40617</c:v>
                </c:pt>
                <c:pt idx="275">
                  <c:v>40616</c:v>
                </c:pt>
                <c:pt idx="276">
                  <c:v>40613</c:v>
                </c:pt>
                <c:pt idx="277">
                  <c:v>40612</c:v>
                </c:pt>
                <c:pt idx="278">
                  <c:v>40611</c:v>
                </c:pt>
                <c:pt idx="279">
                  <c:v>40610</c:v>
                </c:pt>
                <c:pt idx="280">
                  <c:v>40609</c:v>
                </c:pt>
                <c:pt idx="281">
                  <c:v>40606</c:v>
                </c:pt>
                <c:pt idx="282">
                  <c:v>40605</c:v>
                </c:pt>
                <c:pt idx="283">
                  <c:v>40604</c:v>
                </c:pt>
                <c:pt idx="284">
                  <c:v>40603</c:v>
                </c:pt>
                <c:pt idx="285">
                  <c:v>40602</c:v>
                </c:pt>
                <c:pt idx="286">
                  <c:v>40599</c:v>
                </c:pt>
                <c:pt idx="287">
                  <c:v>40598</c:v>
                </c:pt>
                <c:pt idx="288">
                  <c:v>40597</c:v>
                </c:pt>
                <c:pt idx="289">
                  <c:v>40596</c:v>
                </c:pt>
                <c:pt idx="290">
                  <c:v>40595</c:v>
                </c:pt>
                <c:pt idx="291">
                  <c:v>40592</c:v>
                </c:pt>
                <c:pt idx="292">
                  <c:v>40591</c:v>
                </c:pt>
                <c:pt idx="293">
                  <c:v>40590</c:v>
                </c:pt>
                <c:pt idx="294">
                  <c:v>40589</c:v>
                </c:pt>
                <c:pt idx="295">
                  <c:v>40588</c:v>
                </c:pt>
                <c:pt idx="296">
                  <c:v>40585</c:v>
                </c:pt>
                <c:pt idx="297">
                  <c:v>40584</c:v>
                </c:pt>
                <c:pt idx="298">
                  <c:v>40583</c:v>
                </c:pt>
                <c:pt idx="299">
                  <c:v>40582</c:v>
                </c:pt>
                <c:pt idx="300">
                  <c:v>40581</c:v>
                </c:pt>
                <c:pt idx="301">
                  <c:v>40578</c:v>
                </c:pt>
                <c:pt idx="302">
                  <c:v>40577</c:v>
                </c:pt>
                <c:pt idx="303">
                  <c:v>40576</c:v>
                </c:pt>
                <c:pt idx="304">
                  <c:v>40575</c:v>
                </c:pt>
                <c:pt idx="305">
                  <c:v>40574</c:v>
                </c:pt>
                <c:pt idx="306">
                  <c:v>40571</c:v>
                </c:pt>
                <c:pt idx="307">
                  <c:v>40570</c:v>
                </c:pt>
                <c:pt idx="308">
                  <c:v>40569</c:v>
                </c:pt>
                <c:pt idx="309">
                  <c:v>40568</c:v>
                </c:pt>
                <c:pt idx="310">
                  <c:v>40567</c:v>
                </c:pt>
                <c:pt idx="311">
                  <c:v>40564</c:v>
                </c:pt>
                <c:pt idx="312">
                  <c:v>40563</c:v>
                </c:pt>
                <c:pt idx="313">
                  <c:v>40562</c:v>
                </c:pt>
                <c:pt idx="314">
                  <c:v>40561</c:v>
                </c:pt>
                <c:pt idx="315">
                  <c:v>40560</c:v>
                </c:pt>
                <c:pt idx="316">
                  <c:v>40557</c:v>
                </c:pt>
                <c:pt idx="317">
                  <c:v>40556</c:v>
                </c:pt>
                <c:pt idx="318">
                  <c:v>40555</c:v>
                </c:pt>
                <c:pt idx="319">
                  <c:v>40554</c:v>
                </c:pt>
                <c:pt idx="320">
                  <c:v>40553</c:v>
                </c:pt>
                <c:pt idx="321">
                  <c:v>40550</c:v>
                </c:pt>
                <c:pt idx="322">
                  <c:v>40549</c:v>
                </c:pt>
                <c:pt idx="323">
                  <c:v>40548</c:v>
                </c:pt>
                <c:pt idx="324">
                  <c:v>40547</c:v>
                </c:pt>
                <c:pt idx="325">
                  <c:v>40546</c:v>
                </c:pt>
                <c:pt idx="326">
                  <c:v>40542</c:v>
                </c:pt>
                <c:pt idx="327">
                  <c:v>40541</c:v>
                </c:pt>
                <c:pt idx="328">
                  <c:v>40540</c:v>
                </c:pt>
                <c:pt idx="329">
                  <c:v>40539</c:v>
                </c:pt>
                <c:pt idx="330">
                  <c:v>40535</c:v>
                </c:pt>
                <c:pt idx="331">
                  <c:v>40534</c:v>
                </c:pt>
                <c:pt idx="332">
                  <c:v>40533</c:v>
                </c:pt>
                <c:pt idx="333">
                  <c:v>40532</c:v>
                </c:pt>
                <c:pt idx="334">
                  <c:v>40529</c:v>
                </c:pt>
                <c:pt idx="335">
                  <c:v>40528</c:v>
                </c:pt>
                <c:pt idx="336">
                  <c:v>40527</c:v>
                </c:pt>
                <c:pt idx="337">
                  <c:v>40526</c:v>
                </c:pt>
                <c:pt idx="338">
                  <c:v>40525</c:v>
                </c:pt>
                <c:pt idx="339">
                  <c:v>40522</c:v>
                </c:pt>
                <c:pt idx="340">
                  <c:v>40521</c:v>
                </c:pt>
                <c:pt idx="341">
                  <c:v>40520</c:v>
                </c:pt>
                <c:pt idx="342">
                  <c:v>40519</c:v>
                </c:pt>
                <c:pt idx="343">
                  <c:v>40518</c:v>
                </c:pt>
                <c:pt idx="344">
                  <c:v>40515</c:v>
                </c:pt>
                <c:pt idx="345">
                  <c:v>40514</c:v>
                </c:pt>
                <c:pt idx="346">
                  <c:v>40513</c:v>
                </c:pt>
                <c:pt idx="347">
                  <c:v>40512</c:v>
                </c:pt>
                <c:pt idx="348">
                  <c:v>40511</c:v>
                </c:pt>
                <c:pt idx="349">
                  <c:v>40508</c:v>
                </c:pt>
                <c:pt idx="350">
                  <c:v>40507</c:v>
                </c:pt>
                <c:pt idx="351">
                  <c:v>40506</c:v>
                </c:pt>
                <c:pt idx="352">
                  <c:v>40505</c:v>
                </c:pt>
                <c:pt idx="353">
                  <c:v>40504</c:v>
                </c:pt>
                <c:pt idx="354">
                  <c:v>40501</c:v>
                </c:pt>
                <c:pt idx="355">
                  <c:v>40500</c:v>
                </c:pt>
                <c:pt idx="356">
                  <c:v>40499</c:v>
                </c:pt>
                <c:pt idx="357">
                  <c:v>40498</c:v>
                </c:pt>
                <c:pt idx="358">
                  <c:v>40497</c:v>
                </c:pt>
                <c:pt idx="359">
                  <c:v>40494</c:v>
                </c:pt>
                <c:pt idx="360">
                  <c:v>40493</c:v>
                </c:pt>
                <c:pt idx="361">
                  <c:v>40492</c:v>
                </c:pt>
                <c:pt idx="362">
                  <c:v>40491</c:v>
                </c:pt>
                <c:pt idx="363">
                  <c:v>40490</c:v>
                </c:pt>
                <c:pt idx="364">
                  <c:v>40487</c:v>
                </c:pt>
                <c:pt idx="365">
                  <c:v>40486</c:v>
                </c:pt>
                <c:pt idx="366">
                  <c:v>40485</c:v>
                </c:pt>
                <c:pt idx="367">
                  <c:v>40484</c:v>
                </c:pt>
                <c:pt idx="368">
                  <c:v>40483</c:v>
                </c:pt>
                <c:pt idx="369">
                  <c:v>40480</c:v>
                </c:pt>
                <c:pt idx="370">
                  <c:v>40479</c:v>
                </c:pt>
                <c:pt idx="371">
                  <c:v>40478</c:v>
                </c:pt>
                <c:pt idx="372">
                  <c:v>40477</c:v>
                </c:pt>
                <c:pt idx="373">
                  <c:v>40476</c:v>
                </c:pt>
                <c:pt idx="374">
                  <c:v>40473</c:v>
                </c:pt>
                <c:pt idx="375">
                  <c:v>40472</c:v>
                </c:pt>
                <c:pt idx="376">
                  <c:v>40471</c:v>
                </c:pt>
                <c:pt idx="377">
                  <c:v>40470</c:v>
                </c:pt>
                <c:pt idx="378">
                  <c:v>40469</c:v>
                </c:pt>
                <c:pt idx="379">
                  <c:v>40466</c:v>
                </c:pt>
                <c:pt idx="380">
                  <c:v>40465</c:v>
                </c:pt>
                <c:pt idx="381">
                  <c:v>40464</c:v>
                </c:pt>
                <c:pt idx="382">
                  <c:v>40463</c:v>
                </c:pt>
                <c:pt idx="383">
                  <c:v>40462</c:v>
                </c:pt>
                <c:pt idx="384">
                  <c:v>40459</c:v>
                </c:pt>
                <c:pt idx="385">
                  <c:v>40458</c:v>
                </c:pt>
                <c:pt idx="386">
                  <c:v>40457</c:v>
                </c:pt>
                <c:pt idx="387">
                  <c:v>40456</c:v>
                </c:pt>
                <c:pt idx="388">
                  <c:v>40455</c:v>
                </c:pt>
                <c:pt idx="389">
                  <c:v>40452</c:v>
                </c:pt>
                <c:pt idx="390">
                  <c:v>40451</c:v>
                </c:pt>
                <c:pt idx="391">
                  <c:v>40450</c:v>
                </c:pt>
                <c:pt idx="392">
                  <c:v>40449</c:v>
                </c:pt>
                <c:pt idx="393">
                  <c:v>40448</c:v>
                </c:pt>
                <c:pt idx="394">
                  <c:v>40445</c:v>
                </c:pt>
                <c:pt idx="395">
                  <c:v>40444</c:v>
                </c:pt>
                <c:pt idx="396">
                  <c:v>40443</c:v>
                </c:pt>
                <c:pt idx="397">
                  <c:v>40442</c:v>
                </c:pt>
                <c:pt idx="398">
                  <c:v>40441</c:v>
                </c:pt>
                <c:pt idx="399">
                  <c:v>40438</c:v>
                </c:pt>
                <c:pt idx="400">
                  <c:v>40437</c:v>
                </c:pt>
                <c:pt idx="401">
                  <c:v>40436</c:v>
                </c:pt>
                <c:pt idx="402">
                  <c:v>40435</c:v>
                </c:pt>
                <c:pt idx="403">
                  <c:v>40434</c:v>
                </c:pt>
                <c:pt idx="404">
                  <c:v>40431</c:v>
                </c:pt>
                <c:pt idx="405">
                  <c:v>40430</c:v>
                </c:pt>
                <c:pt idx="406">
                  <c:v>40429</c:v>
                </c:pt>
                <c:pt idx="407">
                  <c:v>40428</c:v>
                </c:pt>
                <c:pt idx="408">
                  <c:v>40427</c:v>
                </c:pt>
                <c:pt idx="409">
                  <c:v>40424</c:v>
                </c:pt>
                <c:pt idx="410">
                  <c:v>40423</c:v>
                </c:pt>
                <c:pt idx="411">
                  <c:v>40422</c:v>
                </c:pt>
                <c:pt idx="412">
                  <c:v>40421</c:v>
                </c:pt>
                <c:pt idx="413">
                  <c:v>40420</c:v>
                </c:pt>
                <c:pt idx="414">
                  <c:v>40417</c:v>
                </c:pt>
                <c:pt idx="415">
                  <c:v>40416</c:v>
                </c:pt>
                <c:pt idx="416">
                  <c:v>40415</c:v>
                </c:pt>
                <c:pt idx="417">
                  <c:v>40414</c:v>
                </c:pt>
                <c:pt idx="418">
                  <c:v>40413</c:v>
                </c:pt>
                <c:pt idx="419">
                  <c:v>40410</c:v>
                </c:pt>
                <c:pt idx="420">
                  <c:v>40409</c:v>
                </c:pt>
                <c:pt idx="421">
                  <c:v>40408</c:v>
                </c:pt>
                <c:pt idx="422">
                  <c:v>40407</c:v>
                </c:pt>
                <c:pt idx="423">
                  <c:v>40406</c:v>
                </c:pt>
                <c:pt idx="424">
                  <c:v>40403</c:v>
                </c:pt>
                <c:pt idx="425">
                  <c:v>40402</c:v>
                </c:pt>
                <c:pt idx="426">
                  <c:v>40401</c:v>
                </c:pt>
                <c:pt idx="427">
                  <c:v>40400</c:v>
                </c:pt>
                <c:pt idx="428">
                  <c:v>40399</c:v>
                </c:pt>
                <c:pt idx="429">
                  <c:v>40396</c:v>
                </c:pt>
                <c:pt idx="430">
                  <c:v>40395</c:v>
                </c:pt>
                <c:pt idx="431">
                  <c:v>40394</c:v>
                </c:pt>
                <c:pt idx="432">
                  <c:v>40393</c:v>
                </c:pt>
                <c:pt idx="433">
                  <c:v>40392</c:v>
                </c:pt>
                <c:pt idx="434">
                  <c:v>40389</c:v>
                </c:pt>
                <c:pt idx="435">
                  <c:v>40388</c:v>
                </c:pt>
                <c:pt idx="436">
                  <c:v>40387</c:v>
                </c:pt>
                <c:pt idx="437">
                  <c:v>40386</c:v>
                </c:pt>
                <c:pt idx="438">
                  <c:v>40385</c:v>
                </c:pt>
                <c:pt idx="439">
                  <c:v>40382</c:v>
                </c:pt>
                <c:pt idx="440">
                  <c:v>40381</c:v>
                </c:pt>
                <c:pt idx="441">
                  <c:v>40380</c:v>
                </c:pt>
                <c:pt idx="442">
                  <c:v>40379</c:v>
                </c:pt>
                <c:pt idx="443">
                  <c:v>40378</c:v>
                </c:pt>
                <c:pt idx="444">
                  <c:v>40375</c:v>
                </c:pt>
                <c:pt idx="445">
                  <c:v>40374</c:v>
                </c:pt>
                <c:pt idx="446">
                  <c:v>40373</c:v>
                </c:pt>
                <c:pt idx="447">
                  <c:v>40372</c:v>
                </c:pt>
                <c:pt idx="448">
                  <c:v>40371</c:v>
                </c:pt>
                <c:pt idx="449">
                  <c:v>40368</c:v>
                </c:pt>
                <c:pt idx="450">
                  <c:v>40367</c:v>
                </c:pt>
                <c:pt idx="451">
                  <c:v>40366</c:v>
                </c:pt>
                <c:pt idx="452">
                  <c:v>40365</c:v>
                </c:pt>
                <c:pt idx="453">
                  <c:v>40364</c:v>
                </c:pt>
                <c:pt idx="454">
                  <c:v>40361</c:v>
                </c:pt>
                <c:pt idx="455">
                  <c:v>40360</c:v>
                </c:pt>
                <c:pt idx="456">
                  <c:v>40359</c:v>
                </c:pt>
                <c:pt idx="457">
                  <c:v>40358</c:v>
                </c:pt>
                <c:pt idx="458">
                  <c:v>40357</c:v>
                </c:pt>
                <c:pt idx="459">
                  <c:v>40354</c:v>
                </c:pt>
                <c:pt idx="460">
                  <c:v>40353</c:v>
                </c:pt>
                <c:pt idx="461">
                  <c:v>40352</c:v>
                </c:pt>
                <c:pt idx="462">
                  <c:v>40351</c:v>
                </c:pt>
                <c:pt idx="463">
                  <c:v>40350</c:v>
                </c:pt>
                <c:pt idx="464">
                  <c:v>40347</c:v>
                </c:pt>
                <c:pt idx="465">
                  <c:v>40346</c:v>
                </c:pt>
                <c:pt idx="466">
                  <c:v>40345</c:v>
                </c:pt>
                <c:pt idx="467">
                  <c:v>40344</c:v>
                </c:pt>
                <c:pt idx="468">
                  <c:v>40343</c:v>
                </c:pt>
                <c:pt idx="469">
                  <c:v>40340</c:v>
                </c:pt>
                <c:pt idx="470">
                  <c:v>40339</c:v>
                </c:pt>
                <c:pt idx="471">
                  <c:v>40338</c:v>
                </c:pt>
                <c:pt idx="472">
                  <c:v>40337</c:v>
                </c:pt>
                <c:pt idx="473">
                  <c:v>40336</c:v>
                </c:pt>
                <c:pt idx="474">
                  <c:v>40333</c:v>
                </c:pt>
                <c:pt idx="475">
                  <c:v>40332</c:v>
                </c:pt>
                <c:pt idx="476">
                  <c:v>40331</c:v>
                </c:pt>
                <c:pt idx="477">
                  <c:v>40330</c:v>
                </c:pt>
                <c:pt idx="478">
                  <c:v>40329</c:v>
                </c:pt>
                <c:pt idx="479">
                  <c:v>40326</c:v>
                </c:pt>
                <c:pt idx="480">
                  <c:v>40325</c:v>
                </c:pt>
                <c:pt idx="481">
                  <c:v>40324</c:v>
                </c:pt>
                <c:pt idx="482">
                  <c:v>40323</c:v>
                </c:pt>
                <c:pt idx="483">
                  <c:v>40322</c:v>
                </c:pt>
                <c:pt idx="484">
                  <c:v>40319</c:v>
                </c:pt>
                <c:pt idx="485">
                  <c:v>40318</c:v>
                </c:pt>
                <c:pt idx="486">
                  <c:v>40317</c:v>
                </c:pt>
                <c:pt idx="487">
                  <c:v>40316</c:v>
                </c:pt>
                <c:pt idx="488">
                  <c:v>40315</c:v>
                </c:pt>
                <c:pt idx="489">
                  <c:v>40312</c:v>
                </c:pt>
                <c:pt idx="490">
                  <c:v>40311</c:v>
                </c:pt>
                <c:pt idx="491">
                  <c:v>40310</c:v>
                </c:pt>
                <c:pt idx="492">
                  <c:v>40309</c:v>
                </c:pt>
                <c:pt idx="493">
                  <c:v>40308</c:v>
                </c:pt>
                <c:pt idx="494">
                  <c:v>40305</c:v>
                </c:pt>
                <c:pt idx="495">
                  <c:v>40304</c:v>
                </c:pt>
                <c:pt idx="496">
                  <c:v>40303</c:v>
                </c:pt>
                <c:pt idx="497">
                  <c:v>40302</c:v>
                </c:pt>
                <c:pt idx="498">
                  <c:v>40301</c:v>
                </c:pt>
                <c:pt idx="499">
                  <c:v>40298</c:v>
                </c:pt>
                <c:pt idx="500">
                  <c:v>40297</c:v>
                </c:pt>
                <c:pt idx="501">
                  <c:v>40296</c:v>
                </c:pt>
                <c:pt idx="502">
                  <c:v>40295</c:v>
                </c:pt>
                <c:pt idx="503">
                  <c:v>40294</c:v>
                </c:pt>
                <c:pt idx="504">
                  <c:v>40291</c:v>
                </c:pt>
                <c:pt idx="505">
                  <c:v>40290</c:v>
                </c:pt>
                <c:pt idx="506">
                  <c:v>40289</c:v>
                </c:pt>
                <c:pt idx="507">
                  <c:v>40288</c:v>
                </c:pt>
                <c:pt idx="508">
                  <c:v>40287</c:v>
                </c:pt>
                <c:pt idx="509">
                  <c:v>40284</c:v>
                </c:pt>
                <c:pt idx="510">
                  <c:v>40283</c:v>
                </c:pt>
                <c:pt idx="511">
                  <c:v>40282</c:v>
                </c:pt>
                <c:pt idx="512">
                  <c:v>40281</c:v>
                </c:pt>
                <c:pt idx="513">
                  <c:v>40280</c:v>
                </c:pt>
                <c:pt idx="514">
                  <c:v>40277</c:v>
                </c:pt>
                <c:pt idx="515">
                  <c:v>40276</c:v>
                </c:pt>
                <c:pt idx="516">
                  <c:v>40275</c:v>
                </c:pt>
                <c:pt idx="517">
                  <c:v>40274</c:v>
                </c:pt>
                <c:pt idx="518">
                  <c:v>40269</c:v>
                </c:pt>
                <c:pt idx="519">
                  <c:v>40268</c:v>
                </c:pt>
                <c:pt idx="520">
                  <c:v>40267</c:v>
                </c:pt>
                <c:pt idx="521">
                  <c:v>40266</c:v>
                </c:pt>
                <c:pt idx="522">
                  <c:v>40263</c:v>
                </c:pt>
                <c:pt idx="523">
                  <c:v>40262</c:v>
                </c:pt>
                <c:pt idx="524">
                  <c:v>40261</c:v>
                </c:pt>
                <c:pt idx="525">
                  <c:v>40260</c:v>
                </c:pt>
                <c:pt idx="526">
                  <c:v>40259</c:v>
                </c:pt>
                <c:pt idx="527">
                  <c:v>40256</c:v>
                </c:pt>
                <c:pt idx="528">
                  <c:v>40255</c:v>
                </c:pt>
                <c:pt idx="529">
                  <c:v>40254</c:v>
                </c:pt>
                <c:pt idx="530">
                  <c:v>40253</c:v>
                </c:pt>
                <c:pt idx="531">
                  <c:v>40252</c:v>
                </c:pt>
                <c:pt idx="532">
                  <c:v>40249</c:v>
                </c:pt>
                <c:pt idx="533">
                  <c:v>40248</c:v>
                </c:pt>
                <c:pt idx="534">
                  <c:v>40247</c:v>
                </c:pt>
                <c:pt idx="535">
                  <c:v>40246</c:v>
                </c:pt>
                <c:pt idx="536">
                  <c:v>40245</c:v>
                </c:pt>
                <c:pt idx="537">
                  <c:v>40242</c:v>
                </c:pt>
                <c:pt idx="538">
                  <c:v>40241</c:v>
                </c:pt>
                <c:pt idx="539">
                  <c:v>40240</c:v>
                </c:pt>
                <c:pt idx="540">
                  <c:v>40239</c:v>
                </c:pt>
                <c:pt idx="541">
                  <c:v>40238</c:v>
                </c:pt>
                <c:pt idx="542">
                  <c:v>40235</c:v>
                </c:pt>
                <c:pt idx="543">
                  <c:v>40234</c:v>
                </c:pt>
                <c:pt idx="544">
                  <c:v>40233</c:v>
                </c:pt>
                <c:pt idx="545">
                  <c:v>40232</c:v>
                </c:pt>
                <c:pt idx="546">
                  <c:v>40231</c:v>
                </c:pt>
                <c:pt idx="547">
                  <c:v>40228</c:v>
                </c:pt>
                <c:pt idx="548">
                  <c:v>40227</c:v>
                </c:pt>
                <c:pt idx="549">
                  <c:v>40226</c:v>
                </c:pt>
                <c:pt idx="550">
                  <c:v>40225</c:v>
                </c:pt>
                <c:pt idx="551">
                  <c:v>40224</c:v>
                </c:pt>
                <c:pt idx="552">
                  <c:v>40221</c:v>
                </c:pt>
                <c:pt idx="553">
                  <c:v>40220</c:v>
                </c:pt>
                <c:pt idx="554">
                  <c:v>40219</c:v>
                </c:pt>
                <c:pt idx="555">
                  <c:v>40218</c:v>
                </c:pt>
                <c:pt idx="556">
                  <c:v>40217</c:v>
                </c:pt>
                <c:pt idx="557">
                  <c:v>40214</c:v>
                </c:pt>
                <c:pt idx="558">
                  <c:v>40213</c:v>
                </c:pt>
                <c:pt idx="559">
                  <c:v>40212</c:v>
                </c:pt>
                <c:pt idx="560">
                  <c:v>40211</c:v>
                </c:pt>
                <c:pt idx="561">
                  <c:v>40210</c:v>
                </c:pt>
                <c:pt idx="562">
                  <c:v>40207</c:v>
                </c:pt>
                <c:pt idx="563">
                  <c:v>40206</c:v>
                </c:pt>
                <c:pt idx="564">
                  <c:v>40205</c:v>
                </c:pt>
                <c:pt idx="565">
                  <c:v>40204</c:v>
                </c:pt>
                <c:pt idx="566">
                  <c:v>40203</c:v>
                </c:pt>
                <c:pt idx="567">
                  <c:v>40200</c:v>
                </c:pt>
                <c:pt idx="568">
                  <c:v>40199</c:v>
                </c:pt>
                <c:pt idx="569">
                  <c:v>40198</c:v>
                </c:pt>
                <c:pt idx="570">
                  <c:v>40197</c:v>
                </c:pt>
                <c:pt idx="571">
                  <c:v>40196</c:v>
                </c:pt>
                <c:pt idx="572">
                  <c:v>40193</c:v>
                </c:pt>
                <c:pt idx="573">
                  <c:v>40192</c:v>
                </c:pt>
                <c:pt idx="574">
                  <c:v>40191</c:v>
                </c:pt>
                <c:pt idx="575">
                  <c:v>40190</c:v>
                </c:pt>
                <c:pt idx="576">
                  <c:v>40189</c:v>
                </c:pt>
                <c:pt idx="577">
                  <c:v>40186</c:v>
                </c:pt>
                <c:pt idx="578">
                  <c:v>40185</c:v>
                </c:pt>
                <c:pt idx="579">
                  <c:v>40184</c:v>
                </c:pt>
                <c:pt idx="580">
                  <c:v>40183</c:v>
                </c:pt>
                <c:pt idx="581">
                  <c:v>40182</c:v>
                </c:pt>
                <c:pt idx="582">
                  <c:v>40177</c:v>
                </c:pt>
                <c:pt idx="583">
                  <c:v>40176</c:v>
                </c:pt>
                <c:pt idx="584">
                  <c:v>40175</c:v>
                </c:pt>
                <c:pt idx="585">
                  <c:v>40170</c:v>
                </c:pt>
                <c:pt idx="586">
                  <c:v>40169</c:v>
                </c:pt>
                <c:pt idx="587">
                  <c:v>40168</c:v>
                </c:pt>
                <c:pt idx="588">
                  <c:v>40165</c:v>
                </c:pt>
                <c:pt idx="589">
                  <c:v>40164</c:v>
                </c:pt>
                <c:pt idx="590">
                  <c:v>40163</c:v>
                </c:pt>
                <c:pt idx="591">
                  <c:v>40162</c:v>
                </c:pt>
                <c:pt idx="592">
                  <c:v>40161</c:v>
                </c:pt>
                <c:pt idx="593">
                  <c:v>40158</c:v>
                </c:pt>
                <c:pt idx="594">
                  <c:v>40157</c:v>
                </c:pt>
                <c:pt idx="595">
                  <c:v>40156</c:v>
                </c:pt>
                <c:pt idx="596">
                  <c:v>40155</c:v>
                </c:pt>
                <c:pt idx="597">
                  <c:v>40154</c:v>
                </c:pt>
                <c:pt idx="598">
                  <c:v>40151</c:v>
                </c:pt>
                <c:pt idx="599">
                  <c:v>40150</c:v>
                </c:pt>
                <c:pt idx="600">
                  <c:v>40149</c:v>
                </c:pt>
                <c:pt idx="601">
                  <c:v>40148</c:v>
                </c:pt>
                <c:pt idx="602">
                  <c:v>40147</c:v>
                </c:pt>
                <c:pt idx="603">
                  <c:v>40144</c:v>
                </c:pt>
                <c:pt idx="604">
                  <c:v>40143</c:v>
                </c:pt>
                <c:pt idx="605">
                  <c:v>40142</c:v>
                </c:pt>
                <c:pt idx="606">
                  <c:v>40141</c:v>
                </c:pt>
                <c:pt idx="607">
                  <c:v>40140</c:v>
                </c:pt>
                <c:pt idx="608">
                  <c:v>40137</c:v>
                </c:pt>
                <c:pt idx="609">
                  <c:v>40136</c:v>
                </c:pt>
                <c:pt idx="610">
                  <c:v>40135</c:v>
                </c:pt>
                <c:pt idx="611">
                  <c:v>40134</c:v>
                </c:pt>
                <c:pt idx="612">
                  <c:v>40133</c:v>
                </c:pt>
                <c:pt idx="613">
                  <c:v>40130</c:v>
                </c:pt>
                <c:pt idx="614">
                  <c:v>40129</c:v>
                </c:pt>
                <c:pt idx="615">
                  <c:v>40128</c:v>
                </c:pt>
                <c:pt idx="616">
                  <c:v>40127</c:v>
                </c:pt>
                <c:pt idx="617">
                  <c:v>40126</c:v>
                </c:pt>
                <c:pt idx="618">
                  <c:v>40123</c:v>
                </c:pt>
                <c:pt idx="619">
                  <c:v>40122</c:v>
                </c:pt>
                <c:pt idx="620">
                  <c:v>40121</c:v>
                </c:pt>
                <c:pt idx="621">
                  <c:v>40120</c:v>
                </c:pt>
                <c:pt idx="622">
                  <c:v>40119</c:v>
                </c:pt>
                <c:pt idx="623">
                  <c:v>40116</c:v>
                </c:pt>
                <c:pt idx="624">
                  <c:v>40115</c:v>
                </c:pt>
                <c:pt idx="625">
                  <c:v>40114</c:v>
                </c:pt>
                <c:pt idx="626">
                  <c:v>40113</c:v>
                </c:pt>
                <c:pt idx="627">
                  <c:v>40112</c:v>
                </c:pt>
                <c:pt idx="628">
                  <c:v>40109</c:v>
                </c:pt>
                <c:pt idx="629">
                  <c:v>40108</c:v>
                </c:pt>
                <c:pt idx="630">
                  <c:v>40107</c:v>
                </c:pt>
                <c:pt idx="631">
                  <c:v>40106</c:v>
                </c:pt>
                <c:pt idx="632">
                  <c:v>40105</c:v>
                </c:pt>
                <c:pt idx="633">
                  <c:v>40102</c:v>
                </c:pt>
                <c:pt idx="634">
                  <c:v>40101</c:v>
                </c:pt>
                <c:pt idx="635">
                  <c:v>40100</c:v>
                </c:pt>
                <c:pt idx="636">
                  <c:v>40099</c:v>
                </c:pt>
                <c:pt idx="637">
                  <c:v>40098</c:v>
                </c:pt>
                <c:pt idx="638">
                  <c:v>40095</c:v>
                </c:pt>
                <c:pt idx="639">
                  <c:v>40094</c:v>
                </c:pt>
                <c:pt idx="640">
                  <c:v>40093</c:v>
                </c:pt>
                <c:pt idx="641">
                  <c:v>40092</c:v>
                </c:pt>
                <c:pt idx="642">
                  <c:v>40091</c:v>
                </c:pt>
                <c:pt idx="643">
                  <c:v>40088</c:v>
                </c:pt>
                <c:pt idx="644">
                  <c:v>40087</c:v>
                </c:pt>
                <c:pt idx="645">
                  <c:v>40086</c:v>
                </c:pt>
                <c:pt idx="646">
                  <c:v>40085</c:v>
                </c:pt>
                <c:pt idx="647">
                  <c:v>40084</c:v>
                </c:pt>
                <c:pt idx="648">
                  <c:v>40081</c:v>
                </c:pt>
                <c:pt idx="649">
                  <c:v>40080</c:v>
                </c:pt>
                <c:pt idx="650">
                  <c:v>40079</c:v>
                </c:pt>
                <c:pt idx="651">
                  <c:v>40078</c:v>
                </c:pt>
                <c:pt idx="652">
                  <c:v>40077</c:v>
                </c:pt>
                <c:pt idx="653">
                  <c:v>40074</c:v>
                </c:pt>
                <c:pt idx="654">
                  <c:v>40073</c:v>
                </c:pt>
                <c:pt idx="655">
                  <c:v>40072</c:v>
                </c:pt>
                <c:pt idx="656">
                  <c:v>40071</c:v>
                </c:pt>
                <c:pt idx="657">
                  <c:v>40070</c:v>
                </c:pt>
                <c:pt idx="658">
                  <c:v>40067</c:v>
                </c:pt>
                <c:pt idx="659">
                  <c:v>40066</c:v>
                </c:pt>
                <c:pt idx="660">
                  <c:v>40065</c:v>
                </c:pt>
                <c:pt idx="661">
                  <c:v>40064</c:v>
                </c:pt>
                <c:pt idx="662">
                  <c:v>40063</c:v>
                </c:pt>
                <c:pt idx="663">
                  <c:v>40060</c:v>
                </c:pt>
                <c:pt idx="664">
                  <c:v>40059</c:v>
                </c:pt>
                <c:pt idx="665">
                  <c:v>40058</c:v>
                </c:pt>
                <c:pt idx="666">
                  <c:v>40057</c:v>
                </c:pt>
                <c:pt idx="667">
                  <c:v>40056</c:v>
                </c:pt>
                <c:pt idx="668">
                  <c:v>40053</c:v>
                </c:pt>
                <c:pt idx="669">
                  <c:v>40052</c:v>
                </c:pt>
                <c:pt idx="670">
                  <c:v>40051</c:v>
                </c:pt>
                <c:pt idx="671">
                  <c:v>40050</c:v>
                </c:pt>
                <c:pt idx="672">
                  <c:v>40049</c:v>
                </c:pt>
                <c:pt idx="673">
                  <c:v>40046</c:v>
                </c:pt>
                <c:pt idx="674">
                  <c:v>40045</c:v>
                </c:pt>
                <c:pt idx="675">
                  <c:v>40044</c:v>
                </c:pt>
                <c:pt idx="676">
                  <c:v>40043</c:v>
                </c:pt>
                <c:pt idx="677">
                  <c:v>40042</c:v>
                </c:pt>
                <c:pt idx="678">
                  <c:v>40039</c:v>
                </c:pt>
                <c:pt idx="679">
                  <c:v>40038</c:v>
                </c:pt>
                <c:pt idx="680">
                  <c:v>40037</c:v>
                </c:pt>
                <c:pt idx="681">
                  <c:v>40036</c:v>
                </c:pt>
                <c:pt idx="682">
                  <c:v>40035</c:v>
                </c:pt>
                <c:pt idx="683">
                  <c:v>40032</c:v>
                </c:pt>
                <c:pt idx="684">
                  <c:v>40031</c:v>
                </c:pt>
                <c:pt idx="685">
                  <c:v>40030</c:v>
                </c:pt>
                <c:pt idx="686">
                  <c:v>40029</c:v>
                </c:pt>
                <c:pt idx="687">
                  <c:v>40028</c:v>
                </c:pt>
                <c:pt idx="688">
                  <c:v>40025</c:v>
                </c:pt>
                <c:pt idx="689">
                  <c:v>40024</c:v>
                </c:pt>
                <c:pt idx="690">
                  <c:v>40023</c:v>
                </c:pt>
                <c:pt idx="691">
                  <c:v>40022</c:v>
                </c:pt>
                <c:pt idx="692">
                  <c:v>40021</c:v>
                </c:pt>
                <c:pt idx="693">
                  <c:v>40018</c:v>
                </c:pt>
                <c:pt idx="694">
                  <c:v>40017</c:v>
                </c:pt>
                <c:pt idx="695">
                  <c:v>40016</c:v>
                </c:pt>
                <c:pt idx="696">
                  <c:v>40015</c:v>
                </c:pt>
                <c:pt idx="697">
                  <c:v>40014</c:v>
                </c:pt>
                <c:pt idx="698">
                  <c:v>40011</c:v>
                </c:pt>
                <c:pt idx="699">
                  <c:v>40010</c:v>
                </c:pt>
                <c:pt idx="700">
                  <c:v>40009</c:v>
                </c:pt>
                <c:pt idx="701">
                  <c:v>40008</c:v>
                </c:pt>
                <c:pt idx="702">
                  <c:v>40007</c:v>
                </c:pt>
                <c:pt idx="703">
                  <c:v>40004</c:v>
                </c:pt>
                <c:pt idx="704">
                  <c:v>40003</c:v>
                </c:pt>
                <c:pt idx="705">
                  <c:v>40002</c:v>
                </c:pt>
                <c:pt idx="706">
                  <c:v>40001</c:v>
                </c:pt>
                <c:pt idx="707">
                  <c:v>40000</c:v>
                </c:pt>
                <c:pt idx="708">
                  <c:v>39997</c:v>
                </c:pt>
                <c:pt idx="709">
                  <c:v>39996</c:v>
                </c:pt>
                <c:pt idx="710">
                  <c:v>39995</c:v>
                </c:pt>
                <c:pt idx="711">
                  <c:v>39994</c:v>
                </c:pt>
                <c:pt idx="712">
                  <c:v>39993</c:v>
                </c:pt>
                <c:pt idx="713">
                  <c:v>39990</c:v>
                </c:pt>
                <c:pt idx="714">
                  <c:v>39989</c:v>
                </c:pt>
                <c:pt idx="715">
                  <c:v>39988</c:v>
                </c:pt>
                <c:pt idx="716">
                  <c:v>39987</c:v>
                </c:pt>
                <c:pt idx="717">
                  <c:v>39986</c:v>
                </c:pt>
                <c:pt idx="718">
                  <c:v>39983</c:v>
                </c:pt>
                <c:pt idx="719">
                  <c:v>39982</c:v>
                </c:pt>
                <c:pt idx="720">
                  <c:v>39981</c:v>
                </c:pt>
                <c:pt idx="721">
                  <c:v>39980</c:v>
                </c:pt>
                <c:pt idx="722">
                  <c:v>39979</c:v>
                </c:pt>
                <c:pt idx="723">
                  <c:v>39976</c:v>
                </c:pt>
                <c:pt idx="724">
                  <c:v>39975</c:v>
                </c:pt>
                <c:pt idx="725">
                  <c:v>39974</c:v>
                </c:pt>
                <c:pt idx="726">
                  <c:v>39973</c:v>
                </c:pt>
                <c:pt idx="727">
                  <c:v>39972</c:v>
                </c:pt>
                <c:pt idx="728">
                  <c:v>39969</c:v>
                </c:pt>
                <c:pt idx="729">
                  <c:v>39968</c:v>
                </c:pt>
                <c:pt idx="730">
                  <c:v>39967</c:v>
                </c:pt>
                <c:pt idx="731">
                  <c:v>39966</c:v>
                </c:pt>
                <c:pt idx="732">
                  <c:v>39965</c:v>
                </c:pt>
                <c:pt idx="733">
                  <c:v>39962</c:v>
                </c:pt>
                <c:pt idx="734">
                  <c:v>39961</c:v>
                </c:pt>
                <c:pt idx="735">
                  <c:v>39960</c:v>
                </c:pt>
                <c:pt idx="736">
                  <c:v>39959</c:v>
                </c:pt>
                <c:pt idx="737">
                  <c:v>39958</c:v>
                </c:pt>
                <c:pt idx="738">
                  <c:v>39955</c:v>
                </c:pt>
                <c:pt idx="739">
                  <c:v>39954</c:v>
                </c:pt>
                <c:pt idx="740">
                  <c:v>39953</c:v>
                </c:pt>
                <c:pt idx="741">
                  <c:v>39952</c:v>
                </c:pt>
                <c:pt idx="742">
                  <c:v>39951</c:v>
                </c:pt>
                <c:pt idx="743">
                  <c:v>39948</c:v>
                </c:pt>
                <c:pt idx="744">
                  <c:v>39947</c:v>
                </c:pt>
                <c:pt idx="745">
                  <c:v>39946</c:v>
                </c:pt>
                <c:pt idx="746">
                  <c:v>39945</c:v>
                </c:pt>
                <c:pt idx="747">
                  <c:v>39944</c:v>
                </c:pt>
                <c:pt idx="748">
                  <c:v>39941</c:v>
                </c:pt>
                <c:pt idx="749">
                  <c:v>39940</c:v>
                </c:pt>
                <c:pt idx="750">
                  <c:v>39939</c:v>
                </c:pt>
                <c:pt idx="751">
                  <c:v>39938</c:v>
                </c:pt>
                <c:pt idx="752">
                  <c:v>39937</c:v>
                </c:pt>
                <c:pt idx="753">
                  <c:v>39933</c:v>
                </c:pt>
                <c:pt idx="754">
                  <c:v>39932</c:v>
                </c:pt>
                <c:pt idx="755">
                  <c:v>39931</c:v>
                </c:pt>
                <c:pt idx="756">
                  <c:v>39930</c:v>
                </c:pt>
                <c:pt idx="757">
                  <c:v>39927</c:v>
                </c:pt>
                <c:pt idx="758">
                  <c:v>39926</c:v>
                </c:pt>
                <c:pt idx="759">
                  <c:v>39925</c:v>
                </c:pt>
                <c:pt idx="760">
                  <c:v>39924</c:v>
                </c:pt>
                <c:pt idx="761">
                  <c:v>39923</c:v>
                </c:pt>
                <c:pt idx="762">
                  <c:v>39920</c:v>
                </c:pt>
                <c:pt idx="763">
                  <c:v>39919</c:v>
                </c:pt>
                <c:pt idx="764">
                  <c:v>39918</c:v>
                </c:pt>
                <c:pt idx="765">
                  <c:v>39917</c:v>
                </c:pt>
                <c:pt idx="766">
                  <c:v>39912</c:v>
                </c:pt>
                <c:pt idx="767">
                  <c:v>39911</c:v>
                </c:pt>
                <c:pt idx="768">
                  <c:v>39910</c:v>
                </c:pt>
                <c:pt idx="769">
                  <c:v>39909</c:v>
                </c:pt>
                <c:pt idx="770">
                  <c:v>39906</c:v>
                </c:pt>
                <c:pt idx="771">
                  <c:v>39905</c:v>
                </c:pt>
                <c:pt idx="772">
                  <c:v>39904</c:v>
                </c:pt>
                <c:pt idx="773">
                  <c:v>39903</c:v>
                </c:pt>
                <c:pt idx="774">
                  <c:v>39902</c:v>
                </c:pt>
                <c:pt idx="775">
                  <c:v>39899</c:v>
                </c:pt>
                <c:pt idx="776">
                  <c:v>39898</c:v>
                </c:pt>
                <c:pt idx="777">
                  <c:v>39897</c:v>
                </c:pt>
                <c:pt idx="778">
                  <c:v>39896</c:v>
                </c:pt>
                <c:pt idx="779">
                  <c:v>39895</c:v>
                </c:pt>
                <c:pt idx="780">
                  <c:v>39892</c:v>
                </c:pt>
                <c:pt idx="781">
                  <c:v>39891</c:v>
                </c:pt>
                <c:pt idx="782">
                  <c:v>39890</c:v>
                </c:pt>
                <c:pt idx="783">
                  <c:v>39889</c:v>
                </c:pt>
                <c:pt idx="784">
                  <c:v>39888</c:v>
                </c:pt>
                <c:pt idx="785">
                  <c:v>39885</c:v>
                </c:pt>
                <c:pt idx="786">
                  <c:v>39884</c:v>
                </c:pt>
                <c:pt idx="787">
                  <c:v>39883</c:v>
                </c:pt>
                <c:pt idx="788">
                  <c:v>39882</c:v>
                </c:pt>
                <c:pt idx="789">
                  <c:v>39881</c:v>
                </c:pt>
                <c:pt idx="790">
                  <c:v>39878</c:v>
                </c:pt>
                <c:pt idx="791">
                  <c:v>39877</c:v>
                </c:pt>
                <c:pt idx="792">
                  <c:v>39876</c:v>
                </c:pt>
                <c:pt idx="793">
                  <c:v>39875</c:v>
                </c:pt>
                <c:pt idx="794">
                  <c:v>39874</c:v>
                </c:pt>
                <c:pt idx="795">
                  <c:v>39871</c:v>
                </c:pt>
                <c:pt idx="796">
                  <c:v>39870</c:v>
                </c:pt>
                <c:pt idx="797">
                  <c:v>39869</c:v>
                </c:pt>
                <c:pt idx="798">
                  <c:v>39868</c:v>
                </c:pt>
                <c:pt idx="799">
                  <c:v>39867</c:v>
                </c:pt>
                <c:pt idx="800">
                  <c:v>39864</c:v>
                </c:pt>
                <c:pt idx="801">
                  <c:v>39863</c:v>
                </c:pt>
                <c:pt idx="802">
                  <c:v>39862</c:v>
                </c:pt>
                <c:pt idx="803">
                  <c:v>39861</c:v>
                </c:pt>
                <c:pt idx="804">
                  <c:v>39860</c:v>
                </c:pt>
                <c:pt idx="805">
                  <c:v>39857</c:v>
                </c:pt>
                <c:pt idx="806">
                  <c:v>39856</c:v>
                </c:pt>
                <c:pt idx="807">
                  <c:v>39855</c:v>
                </c:pt>
                <c:pt idx="808">
                  <c:v>39854</c:v>
                </c:pt>
                <c:pt idx="809">
                  <c:v>39853</c:v>
                </c:pt>
                <c:pt idx="810">
                  <c:v>39850</c:v>
                </c:pt>
                <c:pt idx="811">
                  <c:v>39849</c:v>
                </c:pt>
                <c:pt idx="812">
                  <c:v>39848</c:v>
                </c:pt>
                <c:pt idx="813">
                  <c:v>39847</c:v>
                </c:pt>
                <c:pt idx="814">
                  <c:v>39846</c:v>
                </c:pt>
                <c:pt idx="815">
                  <c:v>39843</c:v>
                </c:pt>
                <c:pt idx="816">
                  <c:v>39842</c:v>
                </c:pt>
                <c:pt idx="817">
                  <c:v>39841</c:v>
                </c:pt>
                <c:pt idx="818">
                  <c:v>39840</c:v>
                </c:pt>
                <c:pt idx="819">
                  <c:v>39839</c:v>
                </c:pt>
                <c:pt idx="820">
                  <c:v>39836</c:v>
                </c:pt>
                <c:pt idx="821">
                  <c:v>39835</c:v>
                </c:pt>
                <c:pt idx="822">
                  <c:v>39834</c:v>
                </c:pt>
                <c:pt idx="823">
                  <c:v>39833</c:v>
                </c:pt>
                <c:pt idx="824">
                  <c:v>39832</c:v>
                </c:pt>
                <c:pt idx="825">
                  <c:v>39829</c:v>
                </c:pt>
                <c:pt idx="826">
                  <c:v>39828</c:v>
                </c:pt>
                <c:pt idx="827">
                  <c:v>39827</c:v>
                </c:pt>
                <c:pt idx="828">
                  <c:v>39826</c:v>
                </c:pt>
                <c:pt idx="829">
                  <c:v>39825</c:v>
                </c:pt>
                <c:pt idx="830">
                  <c:v>39822</c:v>
                </c:pt>
                <c:pt idx="831">
                  <c:v>39821</c:v>
                </c:pt>
                <c:pt idx="832">
                  <c:v>39820</c:v>
                </c:pt>
                <c:pt idx="833">
                  <c:v>39819</c:v>
                </c:pt>
                <c:pt idx="834">
                  <c:v>39818</c:v>
                </c:pt>
                <c:pt idx="835">
                  <c:v>39815</c:v>
                </c:pt>
                <c:pt idx="836">
                  <c:v>39812</c:v>
                </c:pt>
                <c:pt idx="837">
                  <c:v>39811</c:v>
                </c:pt>
                <c:pt idx="838">
                  <c:v>39805</c:v>
                </c:pt>
                <c:pt idx="839">
                  <c:v>39804</c:v>
                </c:pt>
                <c:pt idx="840">
                  <c:v>39801</c:v>
                </c:pt>
                <c:pt idx="841">
                  <c:v>39800</c:v>
                </c:pt>
                <c:pt idx="842">
                  <c:v>39799</c:v>
                </c:pt>
                <c:pt idx="843">
                  <c:v>39798</c:v>
                </c:pt>
                <c:pt idx="844">
                  <c:v>39797</c:v>
                </c:pt>
                <c:pt idx="845">
                  <c:v>39794</c:v>
                </c:pt>
                <c:pt idx="846">
                  <c:v>39793</c:v>
                </c:pt>
                <c:pt idx="847">
                  <c:v>39792</c:v>
                </c:pt>
                <c:pt idx="848">
                  <c:v>39791</c:v>
                </c:pt>
                <c:pt idx="849">
                  <c:v>39790</c:v>
                </c:pt>
                <c:pt idx="850">
                  <c:v>39787</c:v>
                </c:pt>
                <c:pt idx="851">
                  <c:v>39786</c:v>
                </c:pt>
                <c:pt idx="852">
                  <c:v>39785</c:v>
                </c:pt>
                <c:pt idx="853">
                  <c:v>39784</c:v>
                </c:pt>
                <c:pt idx="854">
                  <c:v>39783</c:v>
                </c:pt>
                <c:pt idx="855">
                  <c:v>39780</c:v>
                </c:pt>
                <c:pt idx="856">
                  <c:v>39779</c:v>
                </c:pt>
                <c:pt idx="857">
                  <c:v>39778</c:v>
                </c:pt>
                <c:pt idx="858">
                  <c:v>39777</c:v>
                </c:pt>
                <c:pt idx="859">
                  <c:v>39776</c:v>
                </c:pt>
                <c:pt idx="860">
                  <c:v>39773</c:v>
                </c:pt>
                <c:pt idx="861">
                  <c:v>39772</c:v>
                </c:pt>
                <c:pt idx="862">
                  <c:v>39771</c:v>
                </c:pt>
                <c:pt idx="863">
                  <c:v>39770</c:v>
                </c:pt>
                <c:pt idx="864">
                  <c:v>39769</c:v>
                </c:pt>
                <c:pt idx="865">
                  <c:v>39766</c:v>
                </c:pt>
                <c:pt idx="866">
                  <c:v>39765</c:v>
                </c:pt>
                <c:pt idx="867">
                  <c:v>39764</c:v>
                </c:pt>
                <c:pt idx="868">
                  <c:v>39763</c:v>
                </c:pt>
                <c:pt idx="869">
                  <c:v>39762</c:v>
                </c:pt>
                <c:pt idx="870">
                  <c:v>39759</c:v>
                </c:pt>
                <c:pt idx="871">
                  <c:v>39758</c:v>
                </c:pt>
                <c:pt idx="872">
                  <c:v>39757</c:v>
                </c:pt>
                <c:pt idx="873">
                  <c:v>39756</c:v>
                </c:pt>
                <c:pt idx="874">
                  <c:v>39755</c:v>
                </c:pt>
                <c:pt idx="875">
                  <c:v>39752</c:v>
                </c:pt>
                <c:pt idx="876">
                  <c:v>39751</c:v>
                </c:pt>
                <c:pt idx="877">
                  <c:v>39750</c:v>
                </c:pt>
                <c:pt idx="878">
                  <c:v>39749</c:v>
                </c:pt>
                <c:pt idx="879">
                  <c:v>39748</c:v>
                </c:pt>
                <c:pt idx="880">
                  <c:v>39745</c:v>
                </c:pt>
                <c:pt idx="881">
                  <c:v>39744</c:v>
                </c:pt>
                <c:pt idx="882">
                  <c:v>39743</c:v>
                </c:pt>
                <c:pt idx="883">
                  <c:v>39742</c:v>
                </c:pt>
                <c:pt idx="884">
                  <c:v>39741</c:v>
                </c:pt>
                <c:pt idx="885">
                  <c:v>39738</c:v>
                </c:pt>
                <c:pt idx="886">
                  <c:v>39737</c:v>
                </c:pt>
                <c:pt idx="887">
                  <c:v>39736</c:v>
                </c:pt>
                <c:pt idx="888">
                  <c:v>39735</c:v>
                </c:pt>
                <c:pt idx="889">
                  <c:v>39734</c:v>
                </c:pt>
                <c:pt idx="890">
                  <c:v>39731</c:v>
                </c:pt>
                <c:pt idx="891">
                  <c:v>39730</c:v>
                </c:pt>
                <c:pt idx="892">
                  <c:v>39729</c:v>
                </c:pt>
                <c:pt idx="893">
                  <c:v>39728</c:v>
                </c:pt>
                <c:pt idx="894">
                  <c:v>39727</c:v>
                </c:pt>
                <c:pt idx="895">
                  <c:v>39724</c:v>
                </c:pt>
                <c:pt idx="896">
                  <c:v>39723</c:v>
                </c:pt>
                <c:pt idx="897">
                  <c:v>39722</c:v>
                </c:pt>
                <c:pt idx="898">
                  <c:v>39721</c:v>
                </c:pt>
                <c:pt idx="899">
                  <c:v>39720</c:v>
                </c:pt>
                <c:pt idx="900">
                  <c:v>39717</c:v>
                </c:pt>
                <c:pt idx="901">
                  <c:v>39716</c:v>
                </c:pt>
                <c:pt idx="902">
                  <c:v>39715</c:v>
                </c:pt>
                <c:pt idx="903">
                  <c:v>39714</c:v>
                </c:pt>
                <c:pt idx="904">
                  <c:v>39713</c:v>
                </c:pt>
                <c:pt idx="905">
                  <c:v>39710</c:v>
                </c:pt>
                <c:pt idx="906">
                  <c:v>39709</c:v>
                </c:pt>
                <c:pt idx="907">
                  <c:v>39708</c:v>
                </c:pt>
                <c:pt idx="908">
                  <c:v>39707</c:v>
                </c:pt>
                <c:pt idx="909">
                  <c:v>39706</c:v>
                </c:pt>
                <c:pt idx="910">
                  <c:v>39703</c:v>
                </c:pt>
                <c:pt idx="911">
                  <c:v>39702</c:v>
                </c:pt>
                <c:pt idx="912">
                  <c:v>39701</c:v>
                </c:pt>
                <c:pt idx="913">
                  <c:v>39700</c:v>
                </c:pt>
                <c:pt idx="914">
                  <c:v>39699</c:v>
                </c:pt>
                <c:pt idx="915">
                  <c:v>39696</c:v>
                </c:pt>
                <c:pt idx="916">
                  <c:v>39695</c:v>
                </c:pt>
                <c:pt idx="917">
                  <c:v>39694</c:v>
                </c:pt>
                <c:pt idx="918">
                  <c:v>39693</c:v>
                </c:pt>
                <c:pt idx="919">
                  <c:v>39692</c:v>
                </c:pt>
                <c:pt idx="920">
                  <c:v>39689</c:v>
                </c:pt>
                <c:pt idx="921">
                  <c:v>39688</c:v>
                </c:pt>
                <c:pt idx="922">
                  <c:v>39687</c:v>
                </c:pt>
                <c:pt idx="923">
                  <c:v>39686</c:v>
                </c:pt>
                <c:pt idx="924">
                  <c:v>39685</c:v>
                </c:pt>
                <c:pt idx="925">
                  <c:v>39682</c:v>
                </c:pt>
                <c:pt idx="926">
                  <c:v>39681</c:v>
                </c:pt>
                <c:pt idx="927">
                  <c:v>39680</c:v>
                </c:pt>
                <c:pt idx="928">
                  <c:v>39679</c:v>
                </c:pt>
                <c:pt idx="929">
                  <c:v>39678</c:v>
                </c:pt>
                <c:pt idx="930">
                  <c:v>39675</c:v>
                </c:pt>
                <c:pt idx="931">
                  <c:v>39674</c:v>
                </c:pt>
                <c:pt idx="932">
                  <c:v>39673</c:v>
                </c:pt>
                <c:pt idx="933">
                  <c:v>39672</c:v>
                </c:pt>
                <c:pt idx="934">
                  <c:v>39671</c:v>
                </c:pt>
                <c:pt idx="935">
                  <c:v>39668</c:v>
                </c:pt>
                <c:pt idx="936">
                  <c:v>39667</c:v>
                </c:pt>
                <c:pt idx="937">
                  <c:v>39666</c:v>
                </c:pt>
                <c:pt idx="938">
                  <c:v>39665</c:v>
                </c:pt>
                <c:pt idx="939">
                  <c:v>39664</c:v>
                </c:pt>
                <c:pt idx="940">
                  <c:v>39661</c:v>
                </c:pt>
                <c:pt idx="941">
                  <c:v>39660</c:v>
                </c:pt>
                <c:pt idx="942">
                  <c:v>39659</c:v>
                </c:pt>
                <c:pt idx="943">
                  <c:v>39658</c:v>
                </c:pt>
                <c:pt idx="944">
                  <c:v>39657</c:v>
                </c:pt>
                <c:pt idx="945">
                  <c:v>39654</c:v>
                </c:pt>
                <c:pt idx="946">
                  <c:v>39653</c:v>
                </c:pt>
                <c:pt idx="947">
                  <c:v>39652</c:v>
                </c:pt>
                <c:pt idx="948">
                  <c:v>39651</c:v>
                </c:pt>
                <c:pt idx="949">
                  <c:v>39650</c:v>
                </c:pt>
                <c:pt idx="950">
                  <c:v>39647</c:v>
                </c:pt>
                <c:pt idx="951">
                  <c:v>39646</c:v>
                </c:pt>
                <c:pt idx="952">
                  <c:v>39645</c:v>
                </c:pt>
                <c:pt idx="953">
                  <c:v>39644</c:v>
                </c:pt>
                <c:pt idx="954">
                  <c:v>39643</c:v>
                </c:pt>
                <c:pt idx="955">
                  <c:v>39640</c:v>
                </c:pt>
                <c:pt idx="956">
                  <c:v>39639</c:v>
                </c:pt>
                <c:pt idx="957">
                  <c:v>39638</c:v>
                </c:pt>
                <c:pt idx="958">
                  <c:v>39637</c:v>
                </c:pt>
                <c:pt idx="959">
                  <c:v>39636</c:v>
                </c:pt>
                <c:pt idx="960">
                  <c:v>39633</c:v>
                </c:pt>
                <c:pt idx="961">
                  <c:v>39632</c:v>
                </c:pt>
                <c:pt idx="962">
                  <c:v>39631</c:v>
                </c:pt>
                <c:pt idx="963">
                  <c:v>39630</c:v>
                </c:pt>
                <c:pt idx="964">
                  <c:v>39629</c:v>
                </c:pt>
                <c:pt idx="965">
                  <c:v>39626</c:v>
                </c:pt>
                <c:pt idx="966">
                  <c:v>39625</c:v>
                </c:pt>
                <c:pt idx="967">
                  <c:v>39624</c:v>
                </c:pt>
                <c:pt idx="968">
                  <c:v>39623</c:v>
                </c:pt>
                <c:pt idx="969">
                  <c:v>39622</c:v>
                </c:pt>
                <c:pt idx="970">
                  <c:v>39619</c:v>
                </c:pt>
                <c:pt idx="971">
                  <c:v>39618</c:v>
                </c:pt>
                <c:pt idx="972">
                  <c:v>39617</c:v>
                </c:pt>
                <c:pt idx="973">
                  <c:v>39616</c:v>
                </c:pt>
                <c:pt idx="974">
                  <c:v>39615</c:v>
                </c:pt>
                <c:pt idx="975">
                  <c:v>39612</c:v>
                </c:pt>
                <c:pt idx="976">
                  <c:v>39611</c:v>
                </c:pt>
                <c:pt idx="977">
                  <c:v>39610</c:v>
                </c:pt>
                <c:pt idx="978">
                  <c:v>39609</c:v>
                </c:pt>
                <c:pt idx="979">
                  <c:v>39608</c:v>
                </c:pt>
                <c:pt idx="980">
                  <c:v>39605</c:v>
                </c:pt>
                <c:pt idx="981">
                  <c:v>39604</c:v>
                </c:pt>
                <c:pt idx="982">
                  <c:v>39603</c:v>
                </c:pt>
                <c:pt idx="983">
                  <c:v>39602</c:v>
                </c:pt>
                <c:pt idx="984">
                  <c:v>39601</c:v>
                </c:pt>
                <c:pt idx="985">
                  <c:v>39598</c:v>
                </c:pt>
                <c:pt idx="986">
                  <c:v>39597</c:v>
                </c:pt>
                <c:pt idx="987">
                  <c:v>39596</c:v>
                </c:pt>
                <c:pt idx="988">
                  <c:v>39595</c:v>
                </c:pt>
                <c:pt idx="989">
                  <c:v>39594</c:v>
                </c:pt>
                <c:pt idx="990">
                  <c:v>39591</c:v>
                </c:pt>
                <c:pt idx="991">
                  <c:v>39590</c:v>
                </c:pt>
                <c:pt idx="992">
                  <c:v>39589</c:v>
                </c:pt>
                <c:pt idx="993">
                  <c:v>39588</c:v>
                </c:pt>
                <c:pt idx="994">
                  <c:v>39587</c:v>
                </c:pt>
                <c:pt idx="995">
                  <c:v>39584</c:v>
                </c:pt>
                <c:pt idx="996">
                  <c:v>39583</c:v>
                </c:pt>
                <c:pt idx="997">
                  <c:v>39582</c:v>
                </c:pt>
                <c:pt idx="998">
                  <c:v>39581</c:v>
                </c:pt>
                <c:pt idx="999">
                  <c:v>39580</c:v>
                </c:pt>
                <c:pt idx="1000">
                  <c:v>39577</c:v>
                </c:pt>
                <c:pt idx="1001">
                  <c:v>39576</c:v>
                </c:pt>
                <c:pt idx="1002">
                  <c:v>39575</c:v>
                </c:pt>
                <c:pt idx="1003">
                  <c:v>39574</c:v>
                </c:pt>
                <c:pt idx="1004">
                  <c:v>39573</c:v>
                </c:pt>
                <c:pt idx="1005">
                  <c:v>39570</c:v>
                </c:pt>
                <c:pt idx="1006">
                  <c:v>39568</c:v>
                </c:pt>
                <c:pt idx="1007">
                  <c:v>39567</c:v>
                </c:pt>
                <c:pt idx="1008">
                  <c:v>39566</c:v>
                </c:pt>
                <c:pt idx="1009">
                  <c:v>39563</c:v>
                </c:pt>
                <c:pt idx="1010">
                  <c:v>39562</c:v>
                </c:pt>
                <c:pt idx="1011">
                  <c:v>39561</c:v>
                </c:pt>
                <c:pt idx="1012">
                  <c:v>39560</c:v>
                </c:pt>
                <c:pt idx="1013">
                  <c:v>39559</c:v>
                </c:pt>
                <c:pt idx="1014">
                  <c:v>39556</c:v>
                </c:pt>
                <c:pt idx="1015">
                  <c:v>39555</c:v>
                </c:pt>
                <c:pt idx="1016">
                  <c:v>39554</c:v>
                </c:pt>
                <c:pt idx="1017">
                  <c:v>39553</c:v>
                </c:pt>
                <c:pt idx="1018">
                  <c:v>39552</c:v>
                </c:pt>
                <c:pt idx="1019">
                  <c:v>39549</c:v>
                </c:pt>
                <c:pt idx="1020">
                  <c:v>39548</c:v>
                </c:pt>
                <c:pt idx="1021">
                  <c:v>39547</c:v>
                </c:pt>
                <c:pt idx="1022">
                  <c:v>39546</c:v>
                </c:pt>
                <c:pt idx="1023">
                  <c:v>39545</c:v>
                </c:pt>
                <c:pt idx="1024">
                  <c:v>39542</c:v>
                </c:pt>
                <c:pt idx="1025">
                  <c:v>39541</c:v>
                </c:pt>
                <c:pt idx="1026">
                  <c:v>39540</c:v>
                </c:pt>
                <c:pt idx="1027">
                  <c:v>39539</c:v>
                </c:pt>
                <c:pt idx="1028">
                  <c:v>39538</c:v>
                </c:pt>
                <c:pt idx="1029">
                  <c:v>39535</c:v>
                </c:pt>
                <c:pt idx="1030">
                  <c:v>39534</c:v>
                </c:pt>
                <c:pt idx="1031">
                  <c:v>39533</c:v>
                </c:pt>
                <c:pt idx="1032">
                  <c:v>39532</c:v>
                </c:pt>
                <c:pt idx="1033">
                  <c:v>39527</c:v>
                </c:pt>
                <c:pt idx="1034">
                  <c:v>39526</c:v>
                </c:pt>
                <c:pt idx="1035">
                  <c:v>39525</c:v>
                </c:pt>
                <c:pt idx="1036">
                  <c:v>39524</c:v>
                </c:pt>
                <c:pt idx="1037">
                  <c:v>39521</c:v>
                </c:pt>
                <c:pt idx="1038">
                  <c:v>39520</c:v>
                </c:pt>
                <c:pt idx="1039">
                  <c:v>39519</c:v>
                </c:pt>
                <c:pt idx="1040">
                  <c:v>39518</c:v>
                </c:pt>
                <c:pt idx="1041">
                  <c:v>39517</c:v>
                </c:pt>
                <c:pt idx="1042">
                  <c:v>39514</c:v>
                </c:pt>
                <c:pt idx="1043">
                  <c:v>39513</c:v>
                </c:pt>
                <c:pt idx="1044">
                  <c:v>39512</c:v>
                </c:pt>
                <c:pt idx="1045">
                  <c:v>39511</c:v>
                </c:pt>
                <c:pt idx="1046">
                  <c:v>39510</c:v>
                </c:pt>
                <c:pt idx="1047">
                  <c:v>39507</c:v>
                </c:pt>
                <c:pt idx="1048">
                  <c:v>39506</c:v>
                </c:pt>
                <c:pt idx="1049">
                  <c:v>39505</c:v>
                </c:pt>
                <c:pt idx="1050">
                  <c:v>39504</c:v>
                </c:pt>
                <c:pt idx="1051">
                  <c:v>39503</c:v>
                </c:pt>
                <c:pt idx="1052">
                  <c:v>39500</c:v>
                </c:pt>
                <c:pt idx="1053">
                  <c:v>39499</c:v>
                </c:pt>
                <c:pt idx="1054">
                  <c:v>39498</c:v>
                </c:pt>
                <c:pt idx="1055">
                  <c:v>39497</c:v>
                </c:pt>
                <c:pt idx="1056">
                  <c:v>39496</c:v>
                </c:pt>
                <c:pt idx="1057">
                  <c:v>39493</c:v>
                </c:pt>
                <c:pt idx="1058">
                  <c:v>39492</c:v>
                </c:pt>
                <c:pt idx="1059">
                  <c:v>39491</c:v>
                </c:pt>
                <c:pt idx="1060">
                  <c:v>39490</c:v>
                </c:pt>
                <c:pt idx="1061">
                  <c:v>39489</c:v>
                </c:pt>
                <c:pt idx="1062">
                  <c:v>39486</c:v>
                </c:pt>
                <c:pt idx="1063">
                  <c:v>39485</c:v>
                </c:pt>
                <c:pt idx="1064">
                  <c:v>39484</c:v>
                </c:pt>
                <c:pt idx="1065">
                  <c:v>39483</c:v>
                </c:pt>
                <c:pt idx="1066">
                  <c:v>39482</c:v>
                </c:pt>
                <c:pt idx="1067">
                  <c:v>39479</c:v>
                </c:pt>
                <c:pt idx="1068">
                  <c:v>39478</c:v>
                </c:pt>
                <c:pt idx="1069">
                  <c:v>39477</c:v>
                </c:pt>
                <c:pt idx="1070">
                  <c:v>39476</c:v>
                </c:pt>
                <c:pt idx="1071">
                  <c:v>39475</c:v>
                </c:pt>
                <c:pt idx="1072">
                  <c:v>39472</c:v>
                </c:pt>
                <c:pt idx="1073">
                  <c:v>39471</c:v>
                </c:pt>
                <c:pt idx="1074">
                  <c:v>39470</c:v>
                </c:pt>
                <c:pt idx="1075">
                  <c:v>39469</c:v>
                </c:pt>
                <c:pt idx="1076">
                  <c:v>39468</c:v>
                </c:pt>
                <c:pt idx="1077">
                  <c:v>39465</c:v>
                </c:pt>
                <c:pt idx="1078">
                  <c:v>39464</c:v>
                </c:pt>
                <c:pt idx="1079">
                  <c:v>39463</c:v>
                </c:pt>
                <c:pt idx="1080">
                  <c:v>39462</c:v>
                </c:pt>
                <c:pt idx="1081">
                  <c:v>39461</c:v>
                </c:pt>
                <c:pt idx="1082">
                  <c:v>39458</c:v>
                </c:pt>
                <c:pt idx="1083">
                  <c:v>39457</c:v>
                </c:pt>
                <c:pt idx="1084">
                  <c:v>39456</c:v>
                </c:pt>
                <c:pt idx="1085">
                  <c:v>39455</c:v>
                </c:pt>
                <c:pt idx="1086">
                  <c:v>39454</c:v>
                </c:pt>
                <c:pt idx="1087">
                  <c:v>39451</c:v>
                </c:pt>
                <c:pt idx="1088">
                  <c:v>39450</c:v>
                </c:pt>
                <c:pt idx="1089">
                  <c:v>39449</c:v>
                </c:pt>
                <c:pt idx="1090">
                  <c:v>39444</c:v>
                </c:pt>
                <c:pt idx="1091">
                  <c:v>39443</c:v>
                </c:pt>
              </c:numCache>
            </c:numRef>
          </c:xVal>
          <c:yVal>
            <c:numRef>
              <c:f>DAX!$E$5:$E$1096</c:f>
              <c:numCache>
                <c:formatCode>#,##0.00</c:formatCode>
                <c:ptCount val="1092"/>
                <c:pt idx="0">
                  <c:v>6775.26</c:v>
                </c:pt>
                <c:pt idx="1">
                  <c:v>6784.06</c:v>
                </c:pt>
                <c:pt idx="2">
                  <c:v>6982.28</c:v>
                </c:pt>
                <c:pt idx="3">
                  <c:v>7056.65</c:v>
                </c:pt>
                <c:pt idx="4">
                  <c:v>6946.83</c:v>
                </c:pt>
                <c:pt idx="5">
                  <c:v>6875.15</c:v>
                </c:pt>
                <c:pt idx="6">
                  <c:v>6998.8</c:v>
                </c:pt>
                <c:pt idx="7">
                  <c:v>7078.9</c:v>
                </c:pt>
                <c:pt idx="8">
                  <c:v>7079.23</c:v>
                </c:pt>
                <c:pt idx="9">
                  <c:v>6995.62</c:v>
                </c:pt>
                <c:pt idx="10">
                  <c:v>6981.26</c:v>
                </c:pt>
                <c:pt idx="11">
                  <c:v>7071.32</c:v>
                </c:pt>
                <c:pt idx="12">
                  <c:v>7054.94</c:v>
                </c:pt>
                <c:pt idx="13">
                  <c:v>7154.22</c:v>
                </c:pt>
                <c:pt idx="14">
                  <c:v>7157.82</c:v>
                </c:pt>
                <c:pt idx="15">
                  <c:v>7144.45</c:v>
                </c:pt>
                <c:pt idx="16">
                  <c:v>7079.42</c:v>
                </c:pt>
                <c:pt idx="17">
                  <c:v>6995.91</c:v>
                </c:pt>
                <c:pt idx="18">
                  <c:v>6901.35</c:v>
                </c:pt>
                <c:pt idx="19">
                  <c:v>6880.21</c:v>
                </c:pt>
                <c:pt idx="20">
                  <c:v>6834.54</c:v>
                </c:pt>
                <c:pt idx="21">
                  <c:v>6671.11</c:v>
                </c:pt>
                <c:pt idx="22">
                  <c:v>6633.11</c:v>
                </c:pt>
                <c:pt idx="23">
                  <c:v>6866.46</c:v>
                </c:pt>
                <c:pt idx="24">
                  <c:v>6921.37</c:v>
                </c:pt>
                <c:pt idx="25">
                  <c:v>6941.77</c:v>
                </c:pt>
                <c:pt idx="26">
                  <c:v>6856.08</c:v>
                </c:pt>
                <c:pt idx="27">
                  <c:v>6887.63</c:v>
                </c:pt>
                <c:pt idx="28">
                  <c:v>6849.6</c:v>
                </c:pt>
                <c:pt idx="29">
                  <c:v>6864.43</c:v>
                </c:pt>
                <c:pt idx="30">
                  <c:v>6809.46</c:v>
                </c:pt>
                <c:pt idx="31">
                  <c:v>6843.87</c:v>
                </c:pt>
                <c:pt idx="32">
                  <c:v>6908.18</c:v>
                </c:pt>
                <c:pt idx="33">
                  <c:v>6948.25</c:v>
                </c:pt>
                <c:pt idx="34">
                  <c:v>6848.03</c:v>
                </c:pt>
                <c:pt idx="35">
                  <c:v>6751.96</c:v>
                </c:pt>
                <c:pt idx="36">
                  <c:v>6757.94</c:v>
                </c:pt>
                <c:pt idx="37">
                  <c:v>6728.19</c:v>
                </c:pt>
                <c:pt idx="38">
                  <c:v>6738.47</c:v>
                </c:pt>
                <c:pt idx="39">
                  <c:v>6692.96</c:v>
                </c:pt>
                <c:pt idx="40">
                  <c:v>6788.8</c:v>
                </c:pt>
                <c:pt idx="41">
                  <c:v>6748.76</c:v>
                </c:pt>
                <c:pt idx="42">
                  <c:v>6754.2</c:v>
                </c:pt>
                <c:pt idx="43">
                  <c:v>6764.83</c:v>
                </c:pt>
                <c:pt idx="44">
                  <c:v>6766.67</c:v>
                </c:pt>
                <c:pt idx="45">
                  <c:v>6655.63</c:v>
                </c:pt>
                <c:pt idx="46">
                  <c:v>6616.64</c:v>
                </c:pt>
                <c:pt idx="47">
                  <c:v>6458.91</c:v>
                </c:pt>
                <c:pt idx="48">
                  <c:v>6444.45</c:v>
                </c:pt>
                <c:pt idx="49">
                  <c:v>6511.98</c:v>
                </c:pt>
                <c:pt idx="50">
                  <c:v>6539.85</c:v>
                </c:pt>
                <c:pt idx="51">
                  <c:v>6421.85</c:v>
                </c:pt>
                <c:pt idx="52">
                  <c:v>6419.22</c:v>
                </c:pt>
                <c:pt idx="53">
                  <c:v>6436.62</c:v>
                </c:pt>
                <c:pt idx="54">
                  <c:v>6404.39</c:v>
                </c:pt>
                <c:pt idx="55">
                  <c:v>6416.26</c:v>
                </c:pt>
                <c:pt idx="56">
                  <c:v>6354.57</c:v>
                </c:pt>
                <c:pt idx="57">
                  <c:v>6332.93</c:v>
                </c:pt>
                <c:pt idx="58">
                  <c:v>6220.01</c:v>
                </c:pt>
                <c:pt idx="59">
                  <c:v>6143.08</c:v>
                </c:pt>
                <c:pt idx="60">
                  <c:v>6179.21</c:v>
                </c:pt>
                <c:pt idx="61">
                  <c:v>6152.34</c:v>
                </c:pt>
                <c:pt idx="62">
                  <c:v>6162.98</c:v>
                </c:pt>
                <c:pt idx="63">
                  <c:v>6017.23</c:v>
                </c:pt>
                <c:pt idx="64">
                  <c:v>6057.92</c:v>
                </c:pt>
                <c:pt idx="65">
                  <c:v>6095.99</c:v>
                </c:pt>
                <c:pt idx="66">
                  <c:v>6111.55</c:v>
                </c:pt>
                <c:pt idx="67">
                  <c:v>6166.57</c:v>
                </c:pt>
                <c:pt idx="68">
                  <c:v>6075.52</c:v>
                </c:pt>
                <c:pt idx="69">
                  <c:v>5898.35</c:v>
                </c:pt>
                <c:pt idx="70">
                  <c:v>5848.78</c:v>
                </c:pt>
                <c:pt idx="71">
                  <c:v>5771.27</c:v>
                </c:pt>
                <c:pt idx="72">
                  <c:v>5889.76</c:v>
                </c:pt>
                <c:pt idx="73">
                  <c:v>5878.93</c:v>
                </c:pt>
                <c:pt idx="74">
                  <c:v>5852.18</c:v>
                </c:pt>
                <c:pt idx="75">
                  <c:v>5791.53</c:v>
                </c:pt>
                <c:pt idx="76">
                  <c:v>5847.03</c:v>
                </c:pt>
                <c:pt idx="77">
                  <c:v>5670.71</c:v>
                </c:pt>
                <c:pt idx="78">
                  <c:v>5701.78</c:v>
                </c:pt>
                <c:pt idx="79">
                  <c:v>5730.62</c:v>
                </c:pt>
                <c:pt idx="80">
                  <c:v>5675.14</c:v>
                </c:pt>
                <c:pt idx="81">
                  <c:v>5774.26</c:v>
                </c:pt>
                <c:pt idx="82">
                  <c:v>5785.43</c:v>
                </c:pt>
                <c:pt idx="83">
                  <c:v>5986.71</c:v>
                </c:pt>
                <c:pt idx="84">
                  <c:v>5874.44</c:v>
                </c:pt>
                <c:pt idx="85">
                  <c:v>5994.73</c:v>
                </c:pt>
                <c:pt idx="86">
                  <c:v>6028.82</c:v>
                </c:pt>
                <c:pt idx="87">
                  <c:v>6106.09</c:v>
                </c:pt>
                <c:pt idx="88">
                  <c:v>6080.68</c:v>
                </c:pt>
                <c:pt idx="89">
                  <c:v>6035.88</c:v>
                </c:pt>
                <c:pt idx="90">
                  <c:v>6088.84</c:v>
                </c:pt>
                <c:pt idx="91">
                  <c:v>5799.91</c:v>
                </c:pt>
                <c:pt idx="92">
                  <c:v>5745.33</c:v>
                </c:pt>
                <c:pt idx="93">
                  <c:v>5492.87</c:v>
                </c:pt>
                <c:pt idx="94">
                  <c:v>5428.11</c:v>
                </c:pt>
                <c:pt idx="95">
                  <c:v>5457.77</c:v>
                </c:pt>
                <c:pt idx="96">
                  <c:v>5537.39</c:v>
                </c:pt>
                <c:pt idx="97">
                  <c:v>5606</c:v>
                </c:pt>
                <c:pt idx="98">
                  <c:v>5800.24</c:v>
                </c:pt>
                <c:pt idx="99">
                  <c:v>5850.17</c:v>
                </c:pt>
                <c:pt idx="100">
                  <c:v>5913.36</c:v>
                </c:pt>
                <c:pt idx="101">
                  <c:v>5933.14</c:v>
                </c:pt>
                <c:pt idx="102">
                  <c:v>5985.02</c:v>
                </c:pt>
                <c:pt idx="103">
                  <c:v>6057.03</c:v>
                </c:pt>
                <c:pt idx="104">
                  <c:v>5867.81</c:v>
                </c:pt>
                <c:pt idx="105">
                  <c:v>5829.54</c:v>
                </c:pt>
                <c:pt idx="106">
                  <c:v>5961.44</c:v>
                </c:pt>
                <c:pt idx="107">
                  <c:v>5928.68</c:v>
                </c:pt>
                <c:pt idx="108">
                  <c:v>5966.16</c:v>
                </c:pt>
                <c:pt idx="109">
                  <c:v>6133.18</c:v>
                </c:pt>
                <c:pt idx="110">
                  <c:v>5965.63</c:v>
                </c:pt>
                <c:pt idx="111">
                  <c:v>5834.51</c:v>
                </c:pt>
                <c:pt idx="112">
                  <c:v>6141.34</c:v>
                </c:pt>
                <c:pt idx="113">
                  <c:v>6346.19</c:v>
                </c:pt>
                <c:pt idx="114">
                  <c:v>6337.84</c:v>
                </c:pt>
                <c:pt idx="115">
                  <c:v>6016.07</c:v>
                </c:pt>
                <c:pt idx="116">
                  <c:v>6046.75</c:v>
                </c:pt>
                <c:pt idx="117">
                  <c:v>6055.27</c:v>
                </c:pt>
                <c:pt idx="118">
                  <c:v>5970.96</c:v>
                </c:pt>
                <c:pt idx="119">
                  <c:v>5766.48</c:v>
                </c:pt>
                <c:pt idx="120">
                  <c:v>5913.53</c:v>
                </c:pt>
                <c:pt idx="121">
                  <c:v>5877.41</c:v>
                </c:pt>
                <c:pt idx="122">
                  <c:v>5859.43</c:v>
                </c:pt>
                <c:pt idx="123">
                  <c:v>5967.2</c:v>
                </c:pt>
                <c:pt idx="124">
                  <c:v>5914.84</c:v>
                </c:pt>
                <c:pt idx="125">
                  <c:v>5994.47</c:v>
                </c:pt>
                <c:pt idx="126">
                  <c:v>5865.01</c:v>
                </c:pt>
                <c:pt idx="127">
                  <c:v>5847.29</c:v>
                </c:pt>
                <c:pt idx="128">
                  <c:v>5675.7</c:v>
                </c:pt>
                <c:pt idx="129">
                  <c:v>5645.25</c:v>
                </c:pt>
                <c:pt idx="130">
                  <c:v>5473.03</c:v>
                </c:pt>
                <c:pt idx="131">
                  <c:v>5216.71</c:v>
                </c:pt>
                <c:pt idx="132">
                  <c:v>5376.7</c:v>
                </c:pt>
                <c:pt idx="133">
                  <c:v>5502.02</c:v>
                </c:pt>
                <c:pt idx="134">
                  <c:v>5639.58</c:v>
                </c:pt>
                <c:pt idx="135">
                  <c:v>5578.42</c:v>
                </c:pt>
                <c:pt idx="136">
                  <c:v>5628.44</c:v>
                </c:pt>
                <c:pt idx="137">
                  <c:v>5345.56</c:v>
                </c:pt>
                <c:pt idx="138">
                  <c:v>5196.5600000000004</c:v>
                </c:pt>
                <c:pt idx="139">
                  <c:v>5164.21</c:v>
                </c:pt>
                <c:pt idx="140">
                  <c:v>5433.8</c:v>
                </c:pt>
                <c:pt idx="141">
                  <c:v>5571.68</c:v>
                </c:pt>
                <c:pt idx="142">
                  <c:v>5415.91</c:v>
                </c:pt>
                <c:pt idx="143">
                  <c:v>5573.51</c:v>
                </c:pt>
                <c:pt idx="144">
                  <c:v>5508.24</c:v>
                </c:pt>
                <c:pt idx="145">
                  <c:v>5340.19</c:v>
                </c:pt>
                <c:pt idx="146">
                  <c:v>5166.3599999999997</c:v>
                </c:pt>
                <c:pt idx="147">
                  <c:v>5072.33</c:v>
                </c:pt>
                <c:pt idx="148">
                  <c:v>5189.93</c:v>
                </c:pt>
                <c:pt idx="149">
                  <c:v>5408.46</c:v>
                </c:pt>
                <c:pt idx="150">
                  <c:v>5405.53</c:v>
                </c:pt>
                <c:pt idx="151">
                  <c:v>5193.97</c:v>
                </c:pt>
                <c:pt idx="152">
                  <c:v>5246.18</c:v>
                </c:pt>
                <c:pt idx="153">
                  <c:v>5538.33</c:v>
                </c:pt>
                <c:pt idx="154">
                  <c:v>5730.63</c:v>
                </c:pt>
                <c:pt idx="155">
                  <c:v>5784.85</c:v>
                </c:pt>
                <c:pt idx="156">
                  <c:v>5643.92</c:v>
                </c:pt>
                <c:pt idx="157">
                  <c:v>5670.07</c:v>
                </c:pt>
                <c:pt idx="158">
                  <c:v>5537.48</c:v>
                </c:pt>
                <c:pt idx="159">
                  <c:v>5584.14</c:v>
                </c:pt>
                <c:pt idx="160">
                  <c:v>5681.08</c:v>
                </c:pt>
                <c:pt idx="161">
                  <c:v>5532.38</c:v>
                </c:pt>
                <c:pt idx="162">
                  <c:v>5473.78</c:v>
                </c:pt>
                <c:pt idx="163">
                  <c:v>5480</c:v>
                </c:pt>
                <c:pt idx="164">
                  <c:v>5602.8</c:v>
                </c:pt>
                <c:pt idx="165">
                  <c:v>5948.94</c:v>
                </c:pt>
                <c:pt idx="166">
                  <c:v>5994.9</c:v>
                </c:pt>
                <c:pt idx="167">
                  <c:v>6022.24</c:v>
                </c:pt>
                <c:pt idx="168">
                  <c:v>5997.74</c:v>
                </c:pt>
                <c:pt idx="169">
                  <c:v>5797.66</c:v>
                </c:pt>
                <c:pt idx="170">
                  <c:v>5613.42</c:v>
                </c:pt>
                <c:pt idx="171">
                  <c:v>5917.08</c:v>
                </c:pt>
                <c:pt idx="172">
                  <c:v>5923.27</c:v>
                </c:pt>
                <c:pt idx="173">
                  <c:v>6236.16</c:v>
                </c:pt>
                <c:pt idx="174">
                  <c:v>6414.76</c:v>
                </c:pt>
                <c:pt idx="175">
                  <c:v>6640.59</c:v>
                </c:pt>
                <c:pt idx="176">
                  <c:v>6796.75</c:v>
                </c:pt>
                <c:pt idx="177">
                  <c:v>6953.98</c:v>
                </c:pt>
                <c:pt idx="178">
                  <c:v>7158.77</c:v>
                </c:pt>
                <c:pt idx="179">
                  <c:v>7190.06</c:v>
                </c:pt>
                <c:pt idx="180">
                  <c:v>7252.68</c:v>
                </c:pt>
                <c:pt idx="181">
                  <c:v>7349.45</c:v>
                </c:pt>
                <c:pt idx="182">
                  <c:v>7344.54</c:v>
                </c:pt>
                <c:pt idx="183">
                  <c:v>7326.39</c:v>
                </c:pt>
                <c:pt idx="184">
                  <c:v>7290.14</c:v>
                </c:pt>
                <c:pt idx="185">
                  <c:v>7221.36</c:v>
                </c:pt>
                <c:pt idx="186">
                  <c:v>7192.67</c:v>
                </c:pt>
                <c:pt idx="187">
                  <c:v>7107.92</c:v>
                </c:pt>
                <c:pt idx="188">
                  <c:v>7220.12</c:v>
                </c:pt>
                <c:pt idx="189">
                  <c:v>7214.74</c:v>
                </c:pt>
                <c:pt idx="190">
                  <c:v>7267.87</c:v>
                </c:pt>
                <c:pt idx="191">
                  <c:v>7174.14</c:v>
                </c:pt>
                <c:pt idx="192">
                  <c:v>7230.25</c:v>
                </c:pt>
                <c:pt idx="193">
                  <c:v>7402.73</c:v>
                </c:pt>
                <c:pt idx="194">
                  <c:v>7471.44</c:v>
                </c:pt>
                <c:pt idx="195">
                  <c:v>7431.19</c:v>
                </c:pt>
                <c:pt idx="196">
                  <c:v>7439.44</c:v>
                </c:pt>
                <c:pt idx="197">
                  <c:v>7442.96</c:v>
                </c:pt>
                <c:pt idx="198">
                  <c:v>7419.44</c:v>
                </c:pt>
                <c:pt idx="199">
                  <c:v>7376.24</c:v>
                </c:pt>
                <c:pt idx="200">
                  <c:v>7294.14</c:v>
                </c:pt>
                <c:pt idx="201">
                  <c:v>7170.43</c:v>
                </c:pt>
                <c:pt idx="202">
                  <c:v>7107.9</c:v>
                </c:pt>
                <c:pt idx="203">
                  <c:v>7121.38</c:v>
                </c:pt>
                <c:pt idx="204">
                  <c:v>7149.44</c:v>
                </c:pt>
                <c:pt idx="205">
                  <c:v>7278.19</c:v>
                </c:pt>
                <c:pt idx="206">
                  <c:v>7285.51</c:v>
                </c:pt>
                <c:pt idx="207">
                  <c:v>7150.21</c:v>
                </c:pt>
                <c:pt idx="208">
                  <c:v>7164.05</c:v>
                </c:pt>
                <c:pt idx="209">
                  <c:v>7110.2</c:v>
                </c:pt>
                <c:pt idx="210">
                  <c:v>7115.08</c:v>
                </c:pt>
                <c:pt idx="211">
                  <c:v>7204.79</c:v>
                </c:pt>
                <c:pt idx="212">
                  <c:v>7085.14</c:v>
                </c:pt>
                <c:pt idx="213">
                  <c:v>7069.9</c:v>
                </c:pt>
                <c:pt idx="214">
                  <c:v>7159.66</c:v>
                </c:pt>
                <c:pt idx="215">
                  <c:v>7060.23</c:v>
                </c:pt>
                <c:pt idx="216">
                  <c:v>7103.25</c:v>
                </c:pt>
                <c:pt idx="217">
                  <c:v>7084.57</c:v>
                </c:pt>
                <c:pt idx="218">
                  <c:v>7109.03</c:v>
                </c:pt>
                <c:pt idx="219">
                  <c:v>7074.12</c:v>
                </c:pt>
                <c:pt idx="220">
                  <c:v>7217.43</c:v>
                </c:pt>
                <c:pt idx="221">
                  <c:v>7293.69</c:v>
                </c:pt>
                <c:pt idx="222">
                  <c:v>7160.3</c:v>
                </c:pt>
                <c:pt idx="223">
                  <c:v>7163.47</c:v>
                </c:pt>
                <c:pt idx="224">
                  <c:v>7114.09</c:v>
                </c:pt>
                <c:pt idx="225">
                  <c:v>7170.94</c:v>
                </c:pt>
                <c:pt idx="226">
                  <c:v>7150.66</c:v>
                </c:pt>
                <c:pt idx="227">
                  <c:v>7121.52</c:v>
                </c:pt>
                <c:pt idx="228">
                  <c:v>7266.82</c:v>
                </c:pt>
                <c:pt idx="229">
                  <c:v>7358.23</c:v>
                </c:pt>
                <c:pt idx="230">
                  <c:v>7303.53</c:v>
                </c:pt>
                <c:pt idx="231">
                  <c:v>7256.65</c:v>
                </c:pt>
                <c:pt idx="232">
                  <c:v>7387.54</c:v>
                </c:pt>
                <c:pt idx="233">
                  <c:v>7403.31</c:v>
                </c:pt>
                <c:pt idx="234">
                  <c:v>7443.95</c:v>
                </c:pt>
                <c:pt idx="235">
                  <c:v>7495.05</c:v>
                </c:pt>
                <c:pt idx="236">
                  <c:v>7501.52</c:v>
                </c:pt>
                <c:pt idx="237">
                  <c:v>7410.52</c:v>
                </c:pt>
                <c:pt idx="238">
                  <c:v>7492.25</c:v>
                </c:pt>
                <c:pt idx="239">
                  <c:v>7376.96</c:v>
                </c:pt>
                <c:pt idx="240">
                  <c:v>7373.93</c:v>
                </c:pt>
                <c:pt idx="241">
                  <c:v>7500.7</c:v>
                </c:pt>
                <c:pt idx="242">
                  <c:v>7527.64</c:v>
                </c:pt>
                <c:pt idx="243">
                  <c:v>7514.46</c:v>
                </c:pt>
                <c:pt idx="244">
                  <c:v>7475.22</c:v>
                </c:pt>
                <c:pt idx="245">
                  <c:v>7404.95</c:v>
                </c:pt>
                <c:pt idx="246">
                  <c:v>7356.51</c:v>
                </c:pt>
                <c:pt idx="247">
                  <c:v>7295.49</c:v>
                </c:pt>
                <c:pt idx="248">
                  <c:v>7249.19</c:v>
                </c:pt>
                <c:pt idx="249">
                  <c:v>7039.31</c:v>
                </c:pt>
                <c:pt idx="250">
                  <c:v>7026.85</c:v>
                </c:pt>
                <c:pt idx="251">
                  <c:v>7178.29</c:v>
                </c:pt>
                <c:pt idx="252">
                  <c:v>7146.56</c:v>
                </c:pt>
                <c:pt idx="253">
                  <c:v>7177.97</c:v>
                </c:pt>
                <c:pt idx="254">
                  <c:v>7102.91</c:v>
                </c:pt>
                <c:pt idx="255">
                  <c:v>7204.86</c:v>
                </c:pt>
                <c:pt idx="256">
                  <c:v>7217.02</c:v>
                </c:pt>
                <c:pt idx="257">
                  <c:v>7178.78</c:v>
                </c:pt>
                <c:pt idx="258">
                  <c:v>7215.11</c:v>
                </c:pt>
                <c:pt idx="259">
                  <c:v>7175.31</c:v>
                </c:pt>
                <c:pt idx="260">
                  <c:v>7175.33</c:v>
                </c:pt>
                <c:pt idx="261">
                  <c:v>7179.81</c:v>
                </c:pt>
                <c:pt idx="262">
                  <c:v>7041.31</c:v>
                </c:pt>
                <c:pt idx="263">
                  <c:v>7057.15</c:v>
                </c:pt>
                <c:pt idx="264">
                  <c:v>6934.44</c:v>
                </c:pt>
                <c:pt idx="265">
                  <c:v>6938.63</c:v>
                </c:pt>
                <c:pt idx="266">
                  <c:v>6946.36</c:v>
                </c:pt>
                <c:pt idx="267">
                  <c:v>6933.58</c:v>
                </c:pt>
                <c:pt idx="268">
                  <c:v>6804.45</c:v>
                </c:pt>
                <c:pt idx="269">
                  <c:v>6780.97</c:v>
                </c:pt>
                <c:pt idx="270">
                  <c:v>6816.12</c:v>
                </c:pt>
                <c:pt idx="271">
                  <c:v>6664.4</c:v>
                </c:pt>
                <c:pt idx="272">
                  <c:v>6656.88</c:v>
                </c:pt>
                <c:pt idx="273">
                  <c:v>6513.84</c:v>
                </c:pt>
                <c:pt idx="274">
                  <c:v>6647.66</c:v>
                </c:pt>
                <c:pt idx="275">
                  <c:v>6866.63</c:v>
                </c:pt>
                <c:pt idx="276">
                  <c:v>6981.49</c:v>
                </c:pt>
                <c:pt idx="277">
                  <c:v>7063.09</c:v>
                </c:pt>
                <c:pt idx="278">
                  <c:v>7131.8</c:v>
                </c:pt>
                <c:pt idx="279">
                  <c:v>7164.75</c:v>
                </c:pt>
                <c:pt idx="280">
                  <c:v>7161.93</c:v>
                </c:pt>
                <c:pt idx="281">
                  <c:v>7178.9</c:v>
                </c:pt>
                <c:pt idx="282">
                  <c:v>7225.96</c:v>
                </c:pt>
                <c:pt idx="283">
                  <c:v>7181.12</c:v>
                </c:pt>
                <c:pt idx="284">
                  <c:v>7223.3</c:v>
                </c:pt>
                <c:pt idx="285">
                  <c:v>7272.32</c:v>
                </c:pt>
                <c:pt idx="286">
                  <c:v>7185.17</c:v>
                </c:pt>
                <c:pt idx="287">
                  <c:v>7130.5</c:v>
                </c:pt>
                <c:pt idx="288">
                  <c:v>7194.6</c:v>
                </c:pt>
                <c:pt idx="289">
                  <c:v>7318.35</c:v>
                </c:pt>
                <c:pt idx="290">
                  <c:v>7321.81</c:v>
                </c:pt>
                <c:pt idx="291">
                  <c:v>7426.81</c:v>
                </c:pt>
                <c:pt idx="292">
                  <c:v>7405.51</c:v>
                </c:pt>
                <c:pt idx="293">
                  <c:v>7414.3</c:v>
                </c:pt>
                <c:pt idx="294">
                  <c:v>7400.04</c:v>
                </c:pt>
                <c:pt idx="295">
                  <c:v>7396.63</c:v>
                </c:pt>
                <c:pt idx="296">
                  <c:v>7371.2</c:v>
                </c:pt>
                <c:pt idx="297">
                  <c:v>7340.28</c:v>
                </c:pt>
                <c:pt idx="298">
                  <c:v>7320.9</c:v>
                </c:pt>
                <c:pt idx="299">
                  <c:v>7323.24</c:v>
                </c:pt>
                <c:pt idx="300">
                  <c:v>7283.62</c:v>
                </c:pt>
                <c:pt idx="301">
                  <c:v>7216.21</c:v>
                </c:pt>
                <c:pt idx="302">
                  <c:v>7193.68</c:v>
                </c:pt>
                <c:pt idx="303">
                  <c:v>7183.67</c:v>
                </c:pt>
                <c:pt idx="304">
                  <c:v>7184.27</c:v>
                </c:pt>
                <c:pt idx="305">
                  <c:v>7077.48</c:v>
                </c:pt>
                <c:pt idx="306">
                  <c:v>7102.8</c:v>
                </c:pt>
                <c:pt idx="307">
                  <c:v>7155.58</c:v>
                </c:pt>
                <c:pt idx="308">
                  <c:v>7127.35</c:v>
                </c:pt>
                <c:pt idx="309">
                  <c:v>7059.01</c:v>
                </c:pt>
                <c:pt idx="310">
                  <c:v>7067.77</c:v>
                </c:pt>
                <c:pt idx="311">
                  <c:v>7062.42</c:v>
                </c:pt>
                <c:pt idx="312">
                  <c:v>7024.27</c:v>
                </c:pt>
                <c:pt idx="313">
                  <c:v>7082.76</c:v>
                </c:pt>
                <c:pt idx="314">
                  <c:v>7143.45</c:v>
                </c:pt>
                <c:pt idx="315">
                  <c:v>7078.06</c:v>
                </c:pt>
                <c:pt idx="316">
                  <c:v>7075.7</c:v>
                </c:pt>
                <c:pt idx="317">
                  <c:v>7075.11</c:v>
                </c:pt>
                <c:pt idx="318">
                  <c:v>7068.78</c:v>
                </c:pt>
                <c:pt idx="319">
                  <c:v>6941.57</c:v>
                </c:pt>
                <c:pt idx="320">
                  <c:v>6857.06</c:v>
                </c:pt>
                <c:pt idx="321">
                  <c:v>6947.84</c:v>
                </c:pt>
                <c:pt idx="322">
                  <c:v>6981.39</c:v>
                </c:pt>
                <c:pt idx="323">
                  <c:v>6939.82</c:v>
                </c:pt>
                <c:pt idx="324">
                  <c:v>6975.35</c:v>
                </c:pt>
                <c:pt idx="325">
                  <c:v>6989.74</c:v>
                </c:pt>
                <c:pt idx="326">
                  <c:v>6914.19</c:v>
                </c:pt>
                <c:pt idx="327">
                  <c:v>6995.47</c:v>
                </c:pt>
                <c:pt idx="328">
                  <c:v>6972.1</c:v>
                </c:pt>
                <c:pt idx="329">
                  <c:v>6970.73</c:v>
                </c:pt>
                <c:pt idx="330">
                  <c:v>7057.69</c:v>
                </c:pt>
                <c:pt idx="331">
                  <c:v>7067.92</c:v>
                </c:pt>
                <c:pt idx="332">
                  <c:v>7077.99</c:v>
                </c:pt>
                <c:pt idx="333">
                  <c:v>7018.6</c:v>
                </c:pt>
                <c:pt idx="334">
                  <c:v>6982.45</c:v>
                </c:pt>
                <c:pt idx="335">
                  <c:v>7024.4</c:v>
                </c:pt>
                <c:pt idx="336">
                  <c:v>7016.37</c:v>
                </c:pt>
                <c:pt idx="337">
                  <c:v>7027.4</c:v>
                </c:pt>
                <c:pt idx="338">
                  <c:v>7029.39</c:v>
                </c:pt>
                <c:pt idx="339">
                  <c:v>7006.17</c:v>
                </c:pt>
                <c:pt idx="340">
                  <c:v>6964.16</c:v>
                </c:pt>
                <c:pt idx="341">
                  <c:v>6975.87</c:v>
                </c:pt>
                <c:pt idx="342">
                  <c:v>7001.91</c:v>
                </c:pt>
                <c:pt idx="343">
                  <c:v>6954.38</c:v>
                </c:pt>
                <c:pt idx="344">
                  <c:v>6947.72</c:v>
                </c:pt>
                <c:pt idx="345">
                  <c:v>6957.61</c:v>
                </c:pt>
                <c:pt idx="346">
                  <c:v>6866.63</c:v>
                </c:pt>
                <c:pt idx="347">
                  <c:v>6688.49</c:v>
                </c:pt>
                <c:pt idx="348">
                  <c:v>6697.97</c:v>
                </c:pt>
                <c:pt idx="349">
                  <c:v>6848.98</c:v>
                </c:pt>
                <c:pt idx="350">
                  <c:v>6879.66</c:v>
                </c:pt>
                <c:pt idx="351">
                  <c:v>6823.8</c:v>
                </c:pt>
                <c:pt idx="352">
                  <c:v>6705</c:v>
                </c:pt>
                <c:pt idx="353">
                  <c:v>6822.05</c:v>
                </c:pt>
                <c:pt idx="354">
                  <c:v>6843.55</c:v>
                </c:pt>
                <c:pt idx="355">
                  <c:v>6832.11</c:v>
                </c:pt>
                <c:pt idx="356">
                  <c:v>6700.07</c:v>
                </c:pt>
                <c:pt idx="357">
                  <c:v>6663.24</c:v>
                </c:pt>
                <c:pt idx="358">
                  <c:v>6790.17</c:v>
                </c:pt>
                <c:pt idx="359">
                  <c:v>6734.61</c:v>
                </c:pt>
                <c:pt idx="360">
                  <c:v>6723.41</c:v>
                </c:pt>
                <c:pt idx="361">
                  <c:v>6719.84</c:v>
                </c:pt>
                <c:pt idx="362">
                  <c:v>6787.81</c:v>
                </c:pt>
                <c:pt idx="363">
                  <c:v>6750.5</c:v>
                </c:pt>
                <c:pt idx="364">
                  <c:v>6754.2</c:v>
                </c:pt>
                <c:pt idx="365">
                  <c:v>6734.69</c:v>
                </c:pt>
                <c:pt idx="366">
                  <c:v>6617.8</c:v>
                </c:pt>
                <c:pt idx="367">
                  <c:v>6654.31</c:v>
                </c:pt>
                <c:pt idx="368">
                  <c:v>6604.86</c:v>
                </c:pt>
                <c:pt idx="369">
                  <c:v>6601.37</c:v>
                </c:pt>
                <c:pt idx="370">
                  <c:v>6595.28</c:v>
                </c:pt>
                <c:pt idx="371">
                  <c:v>6568</c:v>
                </c:pt>
                <c:pt idx="372">
                  <c:v>6613.8</c:v>
                </c:pt>
                <c:pt idx="373">
                  <c:v>6639.21</c:v>
                </c:pt>
                <c:pt idx="374">
                  <c:v>6605.84</c:v>
                </c:pt>
                <c:pt idx="375">
                  <c:v>6611.01</c:v>
                </c:pt>
                <c:pt idx="376">
                  <c:v>6524.55</c:v>
                </c:pt>
                <c:pt idx="377">
                  <c:v>6490.69</c:v>
                </c:pt>
                <c:pt idx="378">
                  <c:v>6516.63</c:v>
                </c:pt>
                <c:pt idx="379">
                  <c:v>6492.3</c:v>
                </c:pt>
                <c:pt idx="380">
                  <c:v>6455.27</c:v>
                </c:pt>
                <c:pt idx="381">
                  <c:v>6434.52</c:v>
                </c:pt>
                <c:pt idx="382">
                  <c:v>6304.57</c:v>
                </c:pt>
                <c:pt idx="383">
                  <c:v>6309.51</c:v>
                </c:pt>
                <c:pt idx="384">
                  <c:v>6291.67</c:v>
                </c:pt>
                <c:pt idx="385">
                  <c:v>6276.25</c:v>
                </c:pt>
                <c:pt idx="386">
                  <c:v>6270.73</c:v>
                </c:pt>
                <c:pt idx="387">
                  <c:v>6215.83</c:v>
                </c:pt>
                <c:pt idx="388">
                  <c:v>6134.21</c:v>
                </c:pt>
                <c:pt idx="389">
                  <c:v>6211.34</c:v>
                </c:pt>
                <c:pt idx="390">
                  <c:v>6229.02</c:v>
                </c:pt>
                <c:pt idx="391">
                  <c:v>6246.92</c:v>
                </c:pt>
                <c:pt idx="392">
                  <c:v>6276.09</c:v>
                </c:pt>
                <c:pt idx="393">
                  <c:v>6278.89</c:v>
                </c:pt>
                <c:pt idx="394">
                  <c:v>6298.3</c:v>
                </c:pt>
                <c:pt idx="395">
                  <c:v>6184.71</c:v>
                </c:pt>
                <c:pt idx="396">
                  <c:v>6208.33</c:v>
                </c:pt>
                <c:pt idx="397">
                  <c:v>6275.98</c:v>
                </c:pt>
                <c:pt idx="398">
                  <c:v>6294.58</c:v>
                </c:pt>
                <c:pt idx="399">
                  <c:v>6209.76</c:v>
                </c:pt>
                <c:pt idx="400">
                  <c:v>6249.65</c:v>
                </c:pt>
                <c:pt idx="401">
                  <c:v>6261.87</c:v>
                </c:pt>
                <c:pt idx="402">
                  <c:v>6275.41</c:v>
                </c:pt>
                <c:pt idx="403">
                  <c:v>6261.68</c:v>
                </c:pt>
                <c:pt idx="404">
                  <c:v>6214.77</c:v>
                </c:pt>
                <c:pt idx="405">
                  <c:v>6221.52</c:v>
                </c:pt>
                <c:pt idx="406">
                  <c:v>6164.44</c:v>
                </c:pt>
                <c:pt idx="407">
                  <c:v>6117.89</c:v>
                </c:pt>
                <c:pt idx="408">
                  <c:v>6155.04</c:v>
                </c:pt>
                <c:pt idx="409">
                  <c:v>6134.62</c:v>
                </c:pt>
                <c:pt idx="410">
                  <c:v>6083.85</c:v>
                </c:pt>
                <c:pt idx="411">
                  <c:v>6083.9</c:v>
                </c:pt>
                <c:pt idx="412">
                  <c:v>5925.22</c:v>
                </c:pt>
                <c:pt idx="413">
                  <c:v>5912.41</c:v>
                </c:pt>
                <c:pt idx="414">
                  <c:v>5951.17</c:v>
                </c:pt>
                <c:pt idx="415">
                  <c:v>5912.58</c:v>
                </c:pt>
                <c:pt idx="416">
                  <c:v>5899.5</c:v>
                </c:pt>
                <c:pt idx="417">
                  <c:v>5935.44</c:v>
                </c:pt>
                <c:pt idx="418">
                  <c:v>6010.91</c:v>
                </c:pt>
                <c:pt idx="419">
                  <c:v>6005.16</c:v>
                </c:pt>
                <c:pt idx="420">
                  <c:v>6075.13</c:v>
                </c:pt>
                <c:pt idx="421">
                  <c:v>6186.31</c:v>
                </c:pt>
                <c:pt idx="422">
                  <c:v>6206.4</c:v>
                </c:pt>
                <c:pt idx="423">
                  <c:v>6110.57</c:v>
                </c:pt>
                <c:pt idx="424">
                  <c:v>6110.41</c:v>
                </c:pt>
                <c:pt idx="425">
                  <c:v>6135.17</c:v>
                </c:pt>
                <c:pt idx="426">
                  <c:v>6154.07</c:v>
                </c:pt>
                <c:pt idx="427">
                  <c:v>6286.25</c:v>
                </c:pt>
                <c:pt idx="428">
                  <c:v>6351.6</c:v>
                </c:pt>
                <c:pt idx="429">
                  <c:v>6259.63</c:v>
                </c:pt>
                <c:pt idx="430">
                  <c:v>6333.58</c:v>
                </c:pt>
                <c:pt idx="431">
                  <c:v>6331.33</c:v>
                </c:pt>
                <c:pt idx="432">
                  <c:v>6307.91</c:v>
                </c:pt>
                <c:pt idx="433">
                  <c:v>6292.13</c:v>
                </c:pt>
                <c:pt idx="434">
                  <c:v>6147.97</c:v>
                </c:pt>
                <c:pt idx="435">
                  <c:v>6134.7</c:v>
                </c:pt>
                <c:pt idx="436">
                  <c:v>6178.94</c:v>
                </c:pt>
                <c:pt idx="437">
                  <c:v>6207.31</c:v>
                </c:pt>
                <c:pt idx="438">
                  <c:v>6194.21</c:v>
                </c:pt>
                <c:pt idx="439">
                  <c:v>6166.34</c:v>
                </c:pt>
                <c:pt idx="440">
                  <c:v>6142.15</c:v>
                </c:pt>
                <c:pt idx="441">
                  <c:v>5990.38</c:v>
                </c:pt>
                <c:pt idx="442">
                  <c:v>5967.49</c:v>
                </c:pt>
                <c:pt idx="443">
                  <c:v>6009.11</c:v>
                </c:pt>
                <c:pt idx="444">
                  <c:v>6040.27</c:v>
                </c:pt>
                <c:pt idx="445">
                  <c:v>6149.36</c:v>
                </c:pt>
                <c:pt idx="446">
                  <c:v>6209.76</c:v>
                </c:pt>
                <c:pt idx="447">
                  <c:v>6191.13</c:v>
                </c:pt>
                <c:pt idx="448">
                  <c:v>6077.19</c:v>
                </c:pt>
                <c:pt idx="449">
                  <c:v>6065.24</c:v>
                </c:pt>
                <c:pt idx="450">
                  <c:v>6035.66</c:v>
                </c:pt>
                <c:pt idx="451">
                  <c:v>5992.86</c:v>
                </c:pt>
                <c:pt idx="452">
                  <c:v>5940.98</c:v>
                </c:pt>
                <c:pt idx="453">
                  <c:v>5816.2</c:v>
                </c:pt>
                <c:pt idx="454">
                  <c:v>5834.15</c:v>
                </c:pt>
                <c:pt idx="455">
                  <c:v>5857.43</c:v>
                </c:pt>
                <c:pt idx="456">
                  <c:v>5965.52</c:v>
                </c:pt>
                <c:pt idx="457">
                  <c:v>5952.03</c:v>
                </c:pt>
                <c:pt idx="458">
                  <c:v>6157.22</c:v>
                </c:pt>
                <c:pt idx="459">
                  <c:v>6070.6</c:v>
                </c:pt>
                <c:pt idx="460">
                  <c:v>6115.48</c:v>
                </c:pt>
                <c:pt idx="461">
                  <c:v>6204.52</c:v>
                </c:pt>
                <c:pt idx="462">
                  <c:v>6269.04</c:v>
                </c:pt>
                <c:pt idx="463">
                  <c:v>6292.97</c:v>
                </c:pt>
                <c:pt idx="464">
                  <c:v>6216.98</c:v>
                </c:pt>
                <c:pt idx="465">
                  <c:v>6223.54</c:v>
                </c:pt>
                <c:pt idx="466">
                  <c:v>6190.91</c:v>
                </c:pt>
                <c:pt idx="467">
                  <c:v>6175.05</c:v>
                </c:pt>
                <c:pt idx="468">
                  <c:v>6125</c:v>
                </c:pt>
                <c:pt idx="469">
                  <c:v>6047.83</c:v>
                </c:pt>
                <c:pt idx="470">
                  <c:v>6056.59</c:v>
                </c:pt>
                <c:pt idx="471">
                  <c:v>5984.75</c:v>
                </c:pt>
                <c:pt idx="472">
                  <c:v>5868.55</c:v>
                </c:pt>
                <c:pt idx="473">
                  <c:v>5904.95</c:v>
                </c:pt>
                <c:pt idx="474">
                  <c:v>5938.88</c:v>
                </c:pt>
                <c:pt idx="475">
                  <c:v>6054.63</c:v>
                </c:pt>
                <c:pt idx="476">
                  <c:v>5981.2</c:v>
                </c:pt>
                <c:pt idx="477">
                  <c:v>5981.27</c:v>
                </c:pt>
                <c:pt idx="478">
                  <c:v>5964.33</c:v>
                </c:pt>
                <c:pt idx="479">
                  <c:v>5946.18</c:v>
                </c:pt>
                <c:pt idx="480">
                  <c:v>5937.14</c:v>
                </c:pt>
                <c:pt idx="481">
                  <c:v>5758.02</c:v>
                </c:pt>
                <c:pt idx="482">
                  <c:v>5670.04</c:v>
                </c:pt>
                <c:pt idx="483">
                  <c:v>5805.68</c:v>
                </c:pt>
                <c:pt idx="484">
                  <c:v>5829.25</c:v>
                </c:pt>
                <c:pt idx="485">
                  <c:v>5867.88</c:v>
                </c:pt>
                <c:pt idx="486">
                  <c:v>5988.67</c:v>
                </c:pt>
                <c:pt idx="487">
                  <c:v>6155.93</c:v>
                </c:pt>
                <c:pt idx="488">
                  <c:v>6066.92</c:v>
                </c:pt>
                <c:pt idx="489">
                  <c:v>6056.71</c:v>
                </c:pt>
                <c:pt idx="490">
                  <c:v>6251.97</c:v>
                </c:pt>
                <c:pt idx="491">
                  <c:v>6183.49</c:v>
                </c:pt>
                <c:pt idx="492">
                  <c:v>6037.71</c:v>
                </c:pt>
                <c:pt idx="493">
                  <c:v>6017.91</c:v>
                </c:pt>
                <c:pt idx="494">
                  <c:v>5715.09</c:v>
                </c:pt>
                <c:pt idx="495">
                  <c:v>5908.26</c:v>
                </c:pt>
                <c:pt idx="496">
                  <c:v>5958.45</c:v>
                </c:pt>
                <c:pt idx="497">
                  <c:v>6006.86</c:v>
                </c:pt>
                <c:pt idx="498">
                  <c:v>6166.92</c:v>
                </c:pt>
                <c:pt idx="499">
                  <c:v>6135.7</c:v>
                </c:pt>
                <c:pt idx="500">
                  <c:v>6144.91</c:v>
                </c:pt>
                <c:pt idx="501">
                  <c:v>6084.34</c:v>
                </c:pt>
                <c:pt idx="502">
                  <c:v>6159.51</c:v>
                </c:pt>
                <c:pt idx="503">
                  <c:v>6332.1</c:v>
                </c:pt>
                <c:pt idx="504">
                  <c:v>6259.53</c:v>
                </c:pt>
                <c:pt idx="505">
                  <c:v>6168.72</c:v>
                </c:pt>
                <c:pt idx="506">
                  <c:v>6230.38</c:v>
                </c:pt>
                <c:pt idx="507">
                  <c:v>6264.23</c:v>
                </c:pt>
                <c:pt idx="508">
                  <c:v>6162.44</c:v>
                </c:pt>
                <c:pt idx="509">
                  <c:v>6180.9</c:v>
                </c:pt>
                <c:pt idx="510">
                  <c:v>6291.45</c:v>
                </c:pt>
                <c:pt idx="511">
                  <c:v>6278.4</c:v>
                </c:pt>
                <c:pt idx="512">
                  <c:v>6230.83</c:v>
                </c:pt>
                <c:pt idx="513">
                  <c:v>6250.69</c:v>
                </c:pt>
                <c:pt idx="514">
                  <c:v>6249.7</c:v>
                </c:pt>
                <c:pt idx="515">
                  <c:v>6171.83</c:v>
                </c:pt>
                <c:pt idx="516">
                  <c:v>6222.41</c:v>
                </c:pt>
                <c:pt idx="517">
                  <c:v>6252.21</c:v>
                </c:pt>
                <c:pt idx="518">
                  <c:v>6235.56</c:v>
                </c:pt>
                <c:pt idx="519">
                  <c:v>6153.55</c:v>
                </c:pt>
                <c:pt idx="520">
                  <c:v>6142.45</c:v>
                </c:pt>
                <c:pt idx="521">
                  <c:v>6156.85</c:v>
                </c:pt>
                <c:pt idx="522">
                  <c:v>6120.05</c:v>
                </c:pt>
                <c:pt idx="523">
                  <c:v>6132.95</c:v>
                </c:pt>
                <c:pt idx="524">
                  <c:v>6039</c:v>
                </c:pt>
                <c:pt idx="525">
                  <c:v>6017.27</c:v>
                </c:pt>
                <c:pt idx="526">
                  <c:v>5987.5</c:v>
                </c:pt>
                <c:pt idx="527">
                  <c:v>5982.43</c:v>
                </c:pt>
                <c:pt idx="528">
                  <c:v>6012.31</c:v>
                </c:pt>
                <c:pt idx="529">
                  <c:v>6024.28</c:v>
                </c:pt>
                <c:pt idx="530">
                  <c:v>5970.99</c:v>
                </c:pt>
                <c:pt idx="531">
                  <c:v>5903.56</c:v>
                </c:pt>
                <c:pt idx="532">
                  <c:v>5945.11</c:v>
                </c:pt>
                <c:pt idx="533">
                  <c:v>5928.63</c:v>
                </c:pt>
                <c:pt idx="534">
                  <c:v>5936.72</c:v>
                </c:pt>
                <c:pt idx="535">
                  <c:v>5885.89</c:v>
                </c:pt>
                <c:pt idx="536">
                  <c:v>5875.91</c:v>
                </c:pt>
                <c:pt idx="537">
                  <c:v>5877.36</c:v>
                </c:pt>
                <c:pt idx="538">
                  <c:v>5795.32</c:v>
                </c:pt>
                <c:pt idx="539">
                  <c:v>5817.88</c:v>
                </c:pt>
                <c:pt idx="540">
                  <c:v>5776.56</c:v>
                </c:pt>
                <c:pt idx="541">
                  <c:v>5713.51</c:v>
                </c:pt>
                <c:pt idx="542">
                  <c:v>5598.46</c:v>
                </c:pt>
                <c:pt idx="543">
                  <c:v>5532.33</c:v>
                </c:pt>
                <c:pt idx="544">
                  <c:v>5615.51</c:v>
                </c:pt>
                <c:pt idx="545">
                  <c:v>5604.07</c:v>
                </c:pt>
                <c:pt idx="546">
                  <c:v>5688.44</c:v>
                </c:pt>
                <c:pt idx="547">
                  <c:v>5722.05</c:v>
                </c:pt>
                <c:pt idx="548">
                  <c:v>5680.41</c:v>
                </c:pt>
                <c:pt idx="549">
                  <c:v>5648.34</c:v>
                </c:pt>
                <c:pt idx="550">
                  <c:v>5592.12</c:v>
                </c:pt>
                <c:pt idx="551">
                  <c:v>5511.1</c:v>
                </c:pt>
                <c:pt idx="552">
                  <c:v>5500.39</c:v>
                </c:pt>
                <c:pt idx="553">
                  <c:v>5503.93</c:v>
                </c:pt>
                <c:pt idx="554">
                  <c:v>5536.37</c:v>
                </c:pt>
                <c:pt idx="555">
                  <c:v>5498.26</c:v>
                </c:pt>
                <c:pt idx="556">
                  <c:v>5484.85</c:v>
                </c:pt>
                <c:pt idx="557">
                  <c:v>5434.34</c:v>
                </c:pt>
                <c:pt idx="558">
                  <c:v>5533.24</c:v>
                </c:pt>
                <c:pt idx="559">
                  <c:v>5672.09</c:v>
                </c:pt>
                <c:pt idx="560">
                  <c:v>5709.66</c:v>
                </c:pt>
                <c:pt idx="561">
                  <c:v>5654.48</c:v>
                </c:pt>
                <c:pt idx="562">
                  <c:v>5608.79</c:v>
                </c:pt>
                <c:pt idx="563">
                  <c:v>5540.33</c:v>
                </c:pt>
                <c:pt idx="564">
                  <c:v>5643.2</c:v>
                </c:pt>
                <c:pt idx="565">
                  <c:v>5668.93</c:v>
                </c:pt>
                <c:pt idx="566">
                  <c:v>5631.37</c:v>
                </c:pt>
                <c:pt idx="567">
                  <c:v>5695.32</c:v>
                </c:pt>
                <c:pt idx="568">
                  <c:v>5746.97</c:v>
                </c:pt>
                <c:pt idx="569">
                  <c:v>5851.53</c:v>
                </c:pt>
                <c:pt idx="570">
                  <c:v>5976.48</c:v>
                </c:pt>
                <c:pt idx="571">
                  <c:v>5918.55</c:v>
                </c:pt>
                <c:pt idx="572">
                  <c:v>5875.97</c:v>
                </c:pt>
                <c:pt idx="573">
                  <c:v>5988.88</c:v>
                </c:pt>
                <c:pt idx="574">
                  <c:v>5963.14</c:v>
                </c:pt>
                <c:pt idx="575">
                  <c:v>5943</c:v>
                </c:pt>
                <c:pt idx="576">
                  <c:v>6040.5</c:v>
                </c:pt>
                <c:pt idx="577">
                  <c:v>6037.61</c:v>
                </c:pt>
                <c:pt idx="578">
                  <c:v>6019.36</c:v>
                </c:pt>
                <c:pt idx="579">
                  <c:v>6034.33</c:v>
                </c:pt>
                <c:pt idx="580">
                  <c:v>6031.86</c:v>
                </c:pt>
                <c:pt idx="581">
                  <c:v>6048.3</c:v>
                </c:pt>
                <c:pt idx="582">
                  <c:v>5957.43</c:v>
                </c:pt>
                <c:pt idx="583">
                  <c:v>6011.55</c:v>
                </c:pt>
                <c:pt idx="584">
                  <c:v>6002.92</c:v>
                </c:pt>
                <c:pt idx="585">
                  <c:v>5957.44</c:v>
                </c:pt>
                <c:pt idx="586">
                  <c:v>5945.69</c:v>
                </c:pt>
                <c:pt idx="587">
                  <c:v>5930.53</c:v>
                </c:pt>
                <c:pt idx="588">
                  <c:v>5831.21</c:v>
                </c:pt>
                <c:pt idx="589">
                  <c:v>5844.44</c:v>
                </c:pt>
                <c:pt idx="590">
                  <c:v>5903.43</c:v>
                </c:pt>
                <c:pt idx="591">
                  <c:v>5811.34</c:v>
                </c:pt>
                <c:pt idx="592">
                  <c:v>5802.26</c:v>
                </c:pt>
                <c:pt idx="593">
                  <c:v>5756.29</c:v>
                </c:pt>
                <c:pt idx="594">
                  <c:v>5709.02</c:v>
                </c:pt>
                <c:pt idx="595">
                  <c:v>5647.84</c:v>
                </c:pt>
                <c:pt idx="596">
                  <c:v>5688.58</c:v>
                </c:pt>
                <c:pt idx="597">
                  <c:v>5784.75</c:v>
                </c:pt>
                <c:pt idx="598">
                  <c:v>5817.65</c:v>
                </c:pt>
                <c:pt idx="599">
                  <c:v>5770.35</c:v>
                </c:pt>
                <c:pt idx="600">
                  <c:v>5781.68</c:v>
                </c:pt>
                <c:pt idx="601">
                  <c:v>5776.61</c:v>
                </c:pt>
                <c:pt idx="602">
                  <c:v>5625.95</c:v>
                </c:pt>
                <c:pt idx="603">
                  <c:v>5685.61</c:v>
                </c:pt>
                <c:pt idx="604">
                  <c:v>5614.17</c:v>
                </c:pt>
                <c:pt idx="605">
                  <c:v>5803.02</c:v>
                </c:pt>
                <c:pt idx="606">
                  <c:v>5769.31</c:v>
                </c:pt>
                <c:pt idx="607">
                  <c:v>5801.48</c:v>
                </c:pt>
                <c:pt idx="608">
                  <c:v>5663.15</c:v>
                </c:pt>
                <c:pt idx="609">
                  <c:v>5702.18</c:v>
                </c:pt>
                <c:pt idx="610">
                  <c:v>5787.61</c:v>
                </c:pt>
                <c:pt idx="611">
                  <c:v>5778.43</c:v>
                </c:pt>
                <c:pt idx="612">
                  <c:v>5804.82</c:v>
                </c:pt>
                <c:pt idx="613">
                  <c:v>5686.83</c:v>
                </c:pt>
                <c:pt idx="614">
                  <c:v>5663.96</c:v>
                </c:pt>
                <c:pt idx="615">
                  <c:v>5668.35</c:v>
                </c:pt>
                <c:pt idx="616">
                  <c:v>5613.2</c:v>
                </c:pt>
                <c:pt idx="617">
                  <c:v>5619.72</c:v>
                </c:pt>
                <c:pt idx="618">
                  <c:v>5488.25</c:v>
                </c:pt>
                <c:pt idx="619">
                  <c:v>5480.92</c:v>
                </c:pt>
                <c:pt idx="620">
                  <c:v>5444.23</c:v>
                </c:pt>
                <c:pt idx="621">
                  <c:v>5353.35</c:v>
                </c:pt>
                <c:pt idx="622">
                  <c:v>5430.82</c:v>
                </c:pt>
                <c:pt idx="623">
                  <c:v>5414.96</c:v>
                </c:pt>
                <c:pt idx="624">
                  <c:v>5587.45</c:v>
                </c:pt>
                <c:pt idx="625">
                  <c:v>5496.27</c:v>
                </c:pt>
                <c:pt idx="626">
                  <c:v>5635.02</c:v>
                </c:pt>
                <c:pt idx="627">
                  <c:v>5642.16</c:v>
                </c:pt>
                <c:pt idx="628">
                  <c:v>5740.25</c:v>
                </c:pt>
                <c:pt idx="629">
                  <c:v>5762.93</c:v>
                </c:pt>
                <c:pt idx="630">
                  <c:v>5833.49</c:v>
                </c:pt>
                <c:pt idx="631">
                  <c:v>5811.77</c:v>
                </c:pt>
                <c:pt idx="632">
                  <c:v>5852.56</c:v>
                </c:pt>
                <c:pt idx="633">
                  <c:v>5743.39</c:v>
                </c:pt>
                <c:pt idx="634">
                  <c:v>5830.77</c:v>
                </c:pt>
                <c:pt idx="635">
                  <c:v>5854.14</c:v>
                </c:pt>
                <c:pt idx="636">
                  <c:v>5714.31</c:v>
                </c:pt>
                <c:pt idx="637">
                  <c:v>5783.23</c:v>
                </c:pt>
                <c:pt idx="638">
                  <c:v>5711.88</c:v>
                </c:pt>
                <c:pt idx="639">
                  <c:v>5716.54</c:v>
                </c:pt>
                <c:pt idx="640">
                  <c:v>5640.75</c:v>
                </c:pt>
                <c:pt idx="641">
                  <c:v>5657.64</c:v>
                </c:pt>
                <c:pt idx="642">
                  <c:v>5508.85</c:v>
                </c:pt>
                <c:pt idx="643">
                  <c:v>5467.9</c:v>
                </c:pt>
                <c:pt idx="644">
                  <c:v>5554.55</c:v>
                </c:pt>
                <c:pt idx="645">
                  <c:v>5675.16</c:v>
                </c:pt>
                <c:pt idx="646">
                  <c:v>5713.52</c:v>
                </c:pt>
                <c:pt idx="647">
                  <c:v>5736.31</c:v>
                </c:pt>
                <c:pt idx="648">
                  <c:v>5581.41</c:v>
                </c:pt>
                <c:pt idx="649">
                  <c:v>5605.21</c:v>
                </c:pt>
                <c:pt idx="650">
                  <c:v>5702.05</c:v>
                </c:pt>
                <c:pt idx="651">
                  <c:v>5709.38</c:v>
                </c:pt>
                <c:pt idx="652">
                  <c:v>5668.65</c:v>
                </c:pt>
                <c:pt idx="653">
                  <c:v>5703.83</c:v>
                </c:pt>
                <c:pt idx="654">
                  <c:v>5731.14</c:v>
                </c:pt>
                <c:pt idx="655">
                  <c:v>5700.26</c:v>
                </c:pt>
                <c:pt idx="656">
                  <c:v>5628.98</c:v>
                </c:pt>
                <c:pt idx="657">
                  <c:v>5620.24</c:v>
                </c:pt>
                <c:pt idx="658">
                  <c:v>5624.02</c:v>
                </c:pt>
                <c:pt idx="659">
                  <c:v>5594.77</c:v>
                </c:pt>
                <c:pt idx="660">
                  <c:v>5574.26</c:v>
                </c:pt>
                <c:pt idx="661">
                  <c:v>5481.73</c:v>
                </c:pt>
                <c:pt idx="662">
                  <c:v>5463.51</c:v>
                </c:pt>
                <c:pt idx="663">
                  <c:v>5384.43</c:v>
                </c:pt>
                <c:pt idx="664">
                  <c:v>5301.42</c:v>
                </c:pt>
                <c:pt idx="665">
                  <c:v>5319.84</c:v>
                </c:pt>
                <c:pt idx="666">
                  <c:v>5327.29</c:v>
                </c:pt>
                <c:pt idx="667">
                  <c:v>5464.61</c:v>
                </c:pt>
                <c:pt idx="668">
                  <c:v>5517.35</c:v>
                </c:pt>
                <c:pt idx="669">
                  <c:v>5470.33</c:v>
                </c:pt>
                <c:pt idx="670">
                  <c:v>5521.97</c:v>
                </c:pt>
                <c:pt idx="671">
                  <c:v>5557.09</c:v>
                </c:pt>
                <c:pt idx="672">
                  <c:v>5519.75</c:v>
                </c:pt>
                <c:pt idx="673">
                  <c:v>5462.74</c:v>
                </c:pt>
                <c:pt idx="674">
                  <c:v>5311.06</c:v>
                </c:pt>
                <c:pt idx="675">
                  <c:v>5231.9799999999996</c:v>
                </c:pt>
                <c:pt idx="676">
                  <c:v>5250.74</c:v>
                </c:pt>
                <c:pt idx="677">
                  <c:v>5201.6099999999997</c:v>
                </c:pt>
                <c:pt idx="678">
                  <c:v>5309.11</c:v>
                </c:pt>
                <c:pt idx="679">
                  <c:v>5401.11</c:v>
                </c:pt>
                <c:pt idx="680">
                  <c:v>5350.09</c:v>
                </c:pt>
                <c:pt idx="681">
                  <c:v>5285.81</c:v>
                </c:pt>
                <c:pt idx="682">
                  <c:v>5418.12</c:v>
                </c:pt>
                <c:pt idx="683">
                  <c:v>5458.96</c:v>
                </c:pt>
                <c:pt idx="684">
                  <c:v>5369.98</c:v>
                </c:pt>
                <c:pt idx="685">
                  <c:v>5353.01</c:v>
                </c:pt>
                <c:pt idx="686">
                  <c:v>5417.02</c:v>
                </c:pt>
                <c:pt idx="687">
                  <c:v>5426.85</c:v>
                </c:pt>
                <c:pt idx="688">
                  <c:v>5332.14</c:v>
                </c:pt>
                <c:pt idx="689">
                  <c:v>5360.66</c:v>
                </c:pt>
                <c:pt idx="690">
                  <c:v>5270.32</c:v>
                </c:pt>
                <c:pt idx="691">
                  <c:v>5174.74</c:v>
                </c:pt>
                <c:pt idx="692">
                  <c:v>5251.55</c:v>
                </c:pt>
                <c:pt idx="693">
                  <c:v>5229.3599999999997</c:v>
                </c:pt>
                <c:pt idx="694">
                  <c:v>5247.28</c:v>
                </c:pt>
                <c:pt idx="695">
                  <c:v>5121.5600000000004</c:v>
                </c:pt>
                <c:pt idx="696">
                  <c:v>5093.97</c:v>
                </c:pt>
                <c:pt idx="697">
                  <c:v>5030.1499999999996</c:v>
                </c:pt>
                <c:pt idx="698">
                  <c:v>4978.3999999999996</c:v>
                </c:pt>
                <c:pt idx="699">
                  <c:v>4957.1899999999996</c:v>
                </c:pt>
                <c:pt idx="700">
                  <c:v>4928.4399999999996</c:v>
                </c:pt>
                <c:pt idx="701">
                  <c:v>4781.6899999999996</c:v>
                </c:pt>
                <c:pt idx="702">
                  <c:v>4722.34</c:v>
                </c:pt>
                <c:pt idx="703">
                  <c:v>4576.3100000000004</c:v>
                </c:pt>
                <c:pt idx="704">
                  <c:v>4630.07</c:v>
                </c:pt>
                <c:pt idx="705">
                  <c:v>4572.6499999999996</c:v>
                </c:pt>
                <c:pt idx="706">
                  <c:v>4598.1899999999996</c:v>
                </c:pt>
                <c:pt idx="707">
                  <c:v>4651.82</c:v>
                </c:pt>
                <c:pt idx="708">
                  <c:v>4708.21</c:v>
                </c:pt>
                <c:pt idx="709">
                  <c:v>4718.49</c:v>
                </c:pt>
                <c:pt idx="710">
                  <c:v>4905.4399999999996</c:v>
                </c:pt>
                <c:pt idx="711">
                  <c:v>4808.6400000000003</c:v>
                </c:pt>
                <c:pt idx="712">
                  <c:v>4885.09</c:v>
                </c:pt>
                <c:pt idx="713">
                  <c:v>4776.47</c:v>
                </c:pt>
                <c:pt idx="714">
                  <c:v>4800.5600000000004</c:v>
                </c:pt>
                <c:pt idx="715">
                  <c:v>4836.01</c:v>
                </c:pt>
                <c:pt idx="716">
                  <c:v>4707.1499999999996</c:v>
                </c:pt>
                <c:pt idx="717">
                  <c:v>4693.3999999999996</c:v>
                </c:pt>
                <c:pt idx="718">
                  <c:v>4839.46</c:v>
                </c:pt>
                <c:pt idx="719">
                  <c:v>4837.4799999999996</c:v>
                </c:pt>
                <c:pt idx="720">
                  <c:v>4799.9799999999996</c:v>
                </c:pt>
                <c:pt idx="721">
                  <c:v>4890.72</c:v>
                </c:pt>
                <c:pt idx="722">
                  <c:v>4889.9399999999996</c:v>
                </c:pt>
                <c:pt idx="723">
                  <c:v>5069.24</c:v>
                </c:pt>
                <c:pt idx="724">
                  <c:v>5107.26</c:v>
                </c:pt>
                <c:pt idx="725">
                  <c:v>5051.18</c:v>
                </c:pt>
                <c:pt idx="726">
                  <c:v>4997.8599999999997</c:v>
                </c:pt>
                <c:pt idx="727">
                  <c:v>5004.72</c:v>
                </c:pt>
                <c:pt idx="728">
                  <c:v>5077.03</c:v>
                </c:pt>
                <c:pt idx="729">
                  <c:v>5064.8</c:v>
                </c:pt>
                <c:pt idx="730">
                  <c:v>5054.53</c:v>
                </c:pt>
                <c:pt idx="731">
                  <c:v>5144.0600000000004</c:v>
                </c:pt>
                <c:pt idx="732">
                  <c:v>5142.5600000000004</c:v>
                </c:pt>
                <c:pt idx="733">
                  <c:v>4940.82</c:v>
                </c:pt>
                <c:pt idx="734">
                  <c:v>4932.88</c:v>
                </c:pt>
                <c:pt idx="735">
                  <c:v>5000.7700000000004</c:v>
                </c:pt>
                <c:pt idx="736">
                  <c:v>4985.6000000000004</c:v>
                </c:pt>
                <c:pt idx="737">
                  <c:v>4918.45</c:v>
                </c:pt>
                <c:pt idx="738">
                  <c:v>4918.75</c:v>
                </c:pt>
                <c:pt idx="739">
                  <c:v>4900.67</c:v>
                </c:pt>
                <c:pt idx="740">
                  <c:v>5038.9399999999996</c:v>
                </c:pt>
                <c:pt idx="741">
                  <c:v>4959.62</c:v>
                </c:pt>
                <c:pt idx="742">
                  <c:v>4851.96</c:v>
                </c:pt>
                <c:pt idx="743">
                  <c:v>4737.5</c:v>
                </c:pt>
                <c:pt idx="744">
                  <c:v>4738.47</c:v>
                </c:pt>
                <c:pt idx="745">
                  <c:v>4727.6099999999997</c:v>
                </c:pt>
                <c:pt idx="746">
                  <c:v>4854.1099999999997</c:v>
                </c:pt>
                <c:pt idx="747">
                  <c:v>4866.91</c:v>
                </c:pt>
                <c:pt idx="748">
                  <c:v>4913.8999999999996</c:v>
                </c:pt>
                <c:pt idx="749">
                  <c:v>4804.1000000000004</c:v>
                </c:pt>
                <c:pt idx="750">
                  <c:v>4880.71</c:v>
                </c:pt>
                <c:pt idx="751">
                  <c:v>4853.03</c:v>
                </c:pt>
                <c:pt idx="752">
                  <c:v>4902.45</c:v>
                </c:pt>
                <c:pt idx="753">
                  <c:v>4769.45</c:v>
                </c:pt>
                <c:pt idx="754">
                  <c:v>4704.5600000000004</c:v>
                </c:pt>
                <c:pt idx="755">
                  <c:v>4607.42</c:v>
                </c:pt>
                <c:pt idx="756">
                  <c:v>4694.07</c:v>
                </c:pt>
                <c:pt idx="757">
                  <c:v>4674.32</c:v>
                </c:pt>
                <c:pt idx="758">
                  <c:v>4538.21</c:v>
                </c:pt>
                <c:pt idx="759">
                  <c:v>4594.42</c:v>
                </c:pt>
                <c:pt idx="760">
                  <c:v>4501.63</c:v>
                </c:pt>
                <c:pt idx="761">
                  <c:v>4486.3</c:v>
                </c:pt>
                <c:pt idx="762">
                  <c:v>4676.84</c:v>
                </c:pt>
                <c:pt idx="763">
                  <c:v>4609.46</c:v>
                </c:pt>
                <c:pt idx="764">
                  <c:v>4549.79</c:v>
                </c:pt>
                <c:pt idx="765">
                  <c:v>4557.01</c:v>
                </c:pt>
                <c:pt idx="766">
                  <c:v>4491.12</c:v>
                </c:pt>
                <c:pt idx="767">
                  <c:v>4357.92</c:v>
                </c:pt>
                <c:pt idx="768">
                  <c:v>4322.5</c:v>
                </c:pt>
                <c:pt idx="769">
                  <c:v>4349.8100000000004</c:v>
                </c:pt>
                <c:pt idx="770">
                  <c:v>4384.99</c:v>
                </c:pt>
                <c:pt idx="771">
                  <c:v>4381.92</c:v>
                </c:pt>
                <c:pt idx="772">
                  <c:v>4131.07</c:v>
                </c:pt>
                <c:pt idx="773">
                  <c:v>4084.76</c:v>
                </c:pt>
                <c:pt idx="774">
                  <c:v>3989.23</c:v>
                </c:pt>
                <c:pt idx="775">
                  <c:v>4203.55</c:v>
                </c:pt>
                <c:pt idx="776">
                  <c:v>4259.37</c:v>
                </c:pt>
                <c:pt idx="777">
                  <c:v>4223.29</c:v>
                </c:pt>
                <c:pt idx="778">
                  <c:v>4187.3599999999997</c:v>
                </c:pt>
                <c:pt idx="779">
                  <c:v>4176.37</c:v>
                </c:pt>
                <c:pt idx="780">
                  <c:v>4068.74</c:v>
                </c:pt>
                <c:pt idx="781">
                  <c:v>4043.46</c:v>
                </c:pt>
                <c:pt idx="782">
                  <c:v>3996.32</c:v>
                </c:pt>
                <c:pt idx="783">
                  <c:v>3987.77</c:v>
                </c:pt>
                <c:pt idx="784">
                  <c:v>4044.54</c:v>
                </c:pt>
                <c:pt idx="785">
                  <c:v>3953.6</c:v>
                </c:pt>
                <c:pt idx="786">
                  <c:v>3956.22</c:v>
                </c:pt>
                <c:pt idx="787">
                  <c:v>3914.1</c:v>
                </c:pt>
                <c:pt idx="788">
                  <c:v>3886.98</c:v>
                </c:pt>
                <c:pt idx="789">
                  <c:v>3692.03</c:v>
                </c:pt>
                <c:pt idx="790">
                  <c:v>3666.41</c:v>
                </c:pt>
                <c:pt idx="791">
                  <c:v>3695.49</c:v>
                </c:pt>
                <c:pt idx="792">
                  <c:v>3890.94</c:v>
                </c:pt>
                <c:pt idx="793">
                  <c:v>3690.72</c:v>
                </c:pt>
                <c:pt idx="794">
                  <c:v>3710.07</c:v>
                </c:pt>
                <c:pt idx="795">
                  <c:v>3843.74</c:v>
                </c:pt>
                <c:pt idx="796">
                  <c:v>3942.62</c:v>
                </c:pt>
                <c:pt idx="797">
                  <c:v>3846.21</c:v>
                </c:pt>
                <c:pt idx="798">
                  <c:v>3895.75</c:v>
                </c:pt>
                <c:pt idx="799">
                  <c:v>3936.45</c:v>
                </c:pt>
                <c:pt idx="800">
                  <c:v>4014.66</c:v>
                </c:pt>
                <c:pt idx="801">
                  <c:v>4215.21</c:v>
                </c:pt>
                <c:pt idx="802">
                  <c:v>4204.96</c:v>
                </c:pt>
                <c:pt idx="803">
                  <c:v>4216.6000000000004</c:v>
                </c:pt>
                <c:pt idx="804">
                  <c:v>4366.6400000000003</c:v>
                </c:pt>
                <c:pt idx="805">
                  <c:v>4413.3900000000003</c:v>
                </c:pt>
                <c:pt idx="806">
                  <c:v>4407.5600000000004</c:v>
                </c:pt>
                <c:pt idx="807">
                  <c:v>4530.09</c:v>
                </c:pt>
                <c:pt idx="808">
                  <c:v>4505.54</c:v>
                </c:pt>
                <c:pt idx="809">
                  <c:v>4666.82</c:v>
                </c:pt>
                <c:pt idx="810">
                  <c:v>4644.63</c:v>
                </c:pt>
                <c:pt idx="811">
                  <c:v>4510.49</c:v>
                </c:pt>
                <c:pt idx="812">
                  <c:v>4492.79</c:v>
                </c:pt>
                <c:pt idx="813">
                  <c:v>4374.96</c:v>
                </c:pt>
                <c:pt idx="814">
                  <c:v>4271.04</c:v>
                </c:pt>
                <c:pt idx="815">
                  <c:v>4338.3500000000004</c:v>
                </c:pt>
                <c:pt idx="816">
                  <c:v>4428.1099999999997</c:v>
                </c:pt>
                <c:pt idx="817">
                  <c:v>4518.72</c:v>
                </c:pt>
                <c:pt idx="818">
                  <c:v>4323.42</c:v>
                </c:pt>
                <c:pt idx="819">
                  <c:v>4326.87</c:v>
                </c:pt>
                <c:pt idx="820">
                  <c:v>4178.9399999999996</c:v>
                </c:pt>
                <c:pt idx="821">
                  <c:v>4219.42</c:v>
                </c:pt>
                <c:pt idx="822">
                  <c:v>4261.1499999999996</c:v>
                </c:pt>
                <c:pt idx="823">
                  <c:v>4239.8500000000004</c:v>
                </c:pt>
                <c:pt idx="824">
                  <c:v>4316.1400000000003</c:v>
                </c:pt>
                <c:pt idx="825">
                  <c:v>4366.28</c:v>
                </c:pt>
                <c:pt idx="826">
                  <c:v>4336.7299999999996</c:v>
                </c:pt>
                <c:pt idx="827">
                  <c:v>4422.3500000000004</c:v>
                </c:pt>
                <c:pt idx="828">
                  <c:v>4636.9399999999996</c:v>
                </c:pt>
                <c:pt idx="829">
                  <c:v>4719.62</c:v>
                </c:pt>
                <c:pt idx="830">
                  <c:v>4783.8900000000003</c:v>
                </c:pt>
                <c:pt idx="831">
                  <c:v>4879.91</c:v>
                </c:pt>
                <c:pt idx="832">
                  <c:v>4937.47</c:v>
                </c:pt>
                <c:pt idx="833">
                  <c:v>5026.3100000000004</c:v>
                </c:pt>
                <c:pt idx="834">
                  <c:v>4983.99</c:v>
                </c:pt>
                <c:pt idx="835">
                  <c:v>4973.07</c:v>
                </c:pt>
                <c:pt idx="836">
                  <c:v>4810.2</c:v>
                </c:pt>
                <c:pt idx="837">
                  <c:v>4704.8599999999997</c:v>
                </c:pt>
                <c:pt idx="838">
                  <c:v>4629.38</c:v>
                </c:pt>
                <c:pt idx="839">
                  <c:v>4639.0200000000004</c:v>
                </c:pt>
                <c:pt idx="840">
                  <c:v>4696.7</c:v>
                </c:pt>
                <c:pt idx="841">
                  <c:v>4756.3999999999996</c:v>
                </c:pt>
                <c:pt idx="842">
                  <c:v>4708.38</c:v>
                </c:pt>
                <c:pt idx="843">
                  <c:v>4729.91</c:v>
                </c:pt>
                <c:pt idx="844">
                  <c:v>4654.82</c:v>
                </c:pt>
                <c:pt idx="845">
                  <c:v>4663.37</c:v>
                </c:pt>
                <c:pt idx="846">
                  <c:v>4767.2</c:v>
                </c:pt>
                <c:pt idx="847">
                  <c:v>4804.88</c:v>
                </c:pt>
                <c:pt idx="848">
                  <c:v>4779.1099999999997</c:v>
                </c:pt>
                <c:pt idx="849">
                  <c:v>4715.88</c:v>
                </c:pt>
                <c:pt idx="850">
                  <c:v>4381.47</c:v>
                </c:pt>
                <c:pt idx="851">
                  <c:v>4564.2299999999996</c:v>
                </c:pt>
                <c:pt idx="852">
                  <c:v>4567.24</c:v>
                </c:pt>
                <c:pt idx="853">
                  <c:v>4531.79</c:v>
                </c:pt>
                <c:pt idx="854">
                  <c:v>4394.79</c:v>
                </c:pt>
                <c:pt idx="855">
                  <c:v>4669.4399999999996</c:v>
                </c:pt>
                <c:pt idx="856">
                  <c:v>4665.2700000000004</c:v>
                </c:pt>
                <c:pt idx="857">
                  <c:v>4560.5</c:v>
                </c:pt>
                <c:pt idx="858">
                  <c:v>4560.42</c:v>
                </c:pt>
                <c:pt idx="859">
                  <c:v>4554.33</c:v>
                </c:pt>
                <c:pt idx="860">
                  <c:v>4127.41</c:v>
                </c:pt>
                <c:pt idx="861">
                  <c:v>4220.2</c:v>
                </c:pt>
                <c:pt idx="862">
                  <c:v>4354.09</c:v>
                </c:pt>
                <c:pt idx="863">
                  <c:v>4579.47</c:v>
                </c:pt>
                <c:pt idx="864">
                  <c:v>4557.2700000000004</c:v>
                </c:pt>
                <c:pt idx="865">
                  <c:v>4710.24</c:v>
                </c:pt>
                <c:pt idx="866">
                  <c:v>4649.5200000000004</c:v>
                </c:pt>
                <c:pt idx="867">
                  <c:v>4620.8</c:v>
                </c:pt>
                <c:pt idx="868">
                  <c:v>4761.58</c:v>
                </c:pt>
                <c:pt idx="869">
                  <c:v>5025.53</c:v>
                </c:pt>
                <c:pt idx="870">
                  <c:v>4938.46</c:v>
                </c:pt>
                <c:pt idx="871">
                  <c:v>4813.57</c:v>
                </c:pt>
                <c:pt idx="872">
                  <c:v>5166.87</c:v>
                </c:pt>
                <c:pt idx="873">
                  <c:v>5278.04</c:v>
                </c:pt>
                <c:pt idx="874">
                  <c:v>5026.84</c:v>
                </c:pt>
                <c:pt idx="875">
                  <c:v>4987.97</c:v>
                </c:pt>
                <c:pt idx="876">
                  <c:v>4869.3</c:v>
                </c:pt>
                <c:pt idx="877">
                  <c:v>4808.6899999999996</c:v>
                </c:pt>
                <c:pt idx="878">
                  <c:v>4823.45</c:v>
                </c:pt>
                <c:pt idx="879">
                  <c:v>4334.6400000000003</c:v>
                </c:pt>
                <c:pt idx="880">
                  <c:v>4295.67</c:v>
                </c:pt>
                <c:pt idx="881">
                  <c:v>4519.7</c:v>
                </c:pt>
                <c:pt idx="882">
                  <c:v>4571.07</c:v>
                </c:pt>
                <c:pt idx="883">
                  <c:v>4784.41</c:v>
                </c:pt>
                <c:pt idx="884">
                  <c:v>4835.01</c:v>
                </c:pt>
                <c:pt idx="885">
                  <c:v>4781.33</c:v>
                </c:pt>
                <c:pt idx="886">
                  <c:v>4622.8100000000004</c:v>
                </c:pt>
                <c:pt idx="887">
                  <c:v>4861.63</c:v>
                </c:pt>
                <c:pt idx="888">
                  <c:v>5199.1899999999996</c:v>
                </c:pt>
                <c:pt idx="889">
                  <c:v>5062.45</c:v>
                </c:pt>
                <c:pt idx="890">
                  <c:v>4544.3100000000004</c:v>
                </c:pt>
                <c:pt idx="891">
                  <c:v>4887</c:v>
                </c:pt>
                <c:pt idx="892">
                  <c:v>5013.62</c:v>
                </c:pt>
                <c:pt idx="893">
                  <c:v>5326.63</c:v>
                </c:pt>
                <c:pt idx="894">
                  <c:v>5387.01</c:v>
                </c:pt>
                <c:pt idx="895">
                  <c:v>5797.03</c:v>
                </c:pt>
                <c:pt idx="896">
                  <c:v>5660.63</c:v>
                </c:pt>
                <c:pt idx="897">
                  <c:v>5806.33</c:v>
                </c:pt>
                <c:pt idx="898">
                  <c:v>5831.02</c:v>
                </c:pt>
                <c:pt idx="899">
                  <c:v>5807.08</c:v>
                </c:pt>
                <c:pt idx="900">
                  <c:v>6063.5</c:v>
                </c:pt>
                <c:pt idx="901">
                  <c:v>6173.03</c:v>
                </c:pt>
                <c:pt idx="902">
                  <c:v>6052.87</c:v>
                </c:pt>
                <c:pt idx="903">
                  <c:v>6068.53</c:v>
                </c:pt>
                <c:pt idx="904">
                  <c:v>6107.75</c:v>
                </c:pt>
                <c:pt idx="905">
                  <c:v>6189.53</c:v>
                </c:pt>
                <c:pt idx="906">
                  <c:v>5863.42</c:v>
                </c:pt>
                <c:pt idx="907">
                  <c:v>5860.98</c:v>
                </c:pt>
                <c:pt idx="908">
                  <c:v>5965.17</c:v>
                </c:pt>
                <c:pt idx="909">
                  <c:v>6064.16</c:v>
                </c:pt>
                <c:pt idx="910">
                  <c:v>6234.89</c:v>
                </c:pt>
                <c:pt idx="911">
                  <c:v>6178.9</c:v>
                </c:pt>
                <c:pt idx="912">
                  <c:v>6210.32</c:v>
                </c:pt>
                <c:pt idx="913">
                  <c:v>6233.41</c:v>
                </c:pt>
                <c:pt idx="914">
                  <c:v>6263.74</c:v>
                </c:pt>
                <c:pt idx="915">
                  <c:v>6127.44</c:v>
                </c:pt>
                <c:pt idx="916">
                  <c:v>6279.57</c:v>
                </c:pt>
                <c:pt idx="917">
                  <c:v>6467.49</c:v>
                </c:pt>
                <c:pt idx="918">
                  <c:v>6518.47</c:v>
                </c:pt>
                <c:pt idx="919">
                  <c:v>6421.8</c:v>
                </c:pt>
                <c:pt idx="920">
                  <c:v>6422.3</c:v>
                </c:pt>
                <c:pt idx="921">
                  <c:v>6420.54</c:v>
                </c:pt>
                <c:pt idx="922">
                  <c:v>6321.03</c:v>
                </c:pt>
                <c:pt idx="923">
                  <c:v>6340.52</c:v>
                </c:pt>
                <c:pt idx="924">
                  <c:v>6296.95</c:v>
                </c:pt>
                <c:pt idx="925">
                  <c:v>6342.42</c:v>
                </c:pt>
                <c:pt idx="926">
                  <c:v>6236.96</c:v>
                </c:pt>
                <c:pt idx="927">
                  <c:v>6317.8</c:v>
                </c:pt>
                <c:pt idx="928">
                  <c:v>6282.43</c:v>
                </c:pt>
                <c:pt idx="929">
                  <c:v>6432.88</c:v>
                </c:pt>
                <c:pt idx="930">
                  <c:v>6446.02</c:v>
                </c:pt>
                <c:pt idx="931">
                  <c:v>6442.21</c:v>
                </c:pt>
                <c:pt idx="932">
                  <c:v>6422.19</c:v>
                </c:pt>
                <c:pt idx="933">
                  <c:v>6585.87</c:v>
                </c:pt>
                <c:pt idx="934">
                  <c:v>6609.63</c:v>
                </c:pt>
                <c:pt idx="935">
                  <c:v>6561.65</c:v>
                </c:pt>
                <c:pt idx="936">
                  <c:v>6543.49</c:v>
                </c:pt>
                <c:pt idx="937">
                  <c:v>6561.39</c:v>
                </c:pt>
                <c:pt idx="938">
                  <c:v>6518.7</c:v>
                </c:pt>
                <c:pt idx="939">
                  <c:v>6349.81</c:v>
                </c:pt>
                <c:pt idx="940">
                  <c:v>6396.46</c:v>
                </c:pt>
                <c:pt idx="941">
                  <c:v>6479.56</c:v>
                </c:pt>
                <c:pt idx="942">
                  <c:v>6460.12</c:v>
                </c:pt>
                <c:pt idx="943">
                  <c:v>6398.8</c:v>
                </c:pt>
                <c:pt idx="944">
                  <c:v>6351.15</c:v>
                </c:pt>
                <c:pt idx="945">
                  <c:v>6436.71</c:v>
                </c:pt>
                <c:pt idx="946">
                  <c:v>6440.7</c:v>
                </c:pt>
                <c:pt idx="947">
                  <c:v>6536.09</c:v>
                </c:pt>
                <c:pt idx="948">
                  <c:v>6442.79</c:v>
                </c:pt>
                <c:pt idx="949">
                  <c:v>6424.84</c:v>
                </c:pt>
                <c:pt idx="950">
                  <c:v>6382.65</c:v>
                </c:pt>
                <c:pt idx="951">
                  <c:v>6271.27</c:v>
                </c:pt>
                <c:pt idx="952">
                  <c:v>6155.37</c:v>
                </c:pt>
                <c:pt idx="953">
                  <c:v>6081.7</c:v>
                </c:pt>
                <c:pt idx="954">
                  <c:v>6200.25</c:v>
                </c:pt>
                <c:pt idx="955">
                  <c:v>6153.3</c:v>
                </c:pt>
                <c:pt idx="956">
                  <c:v>6305</c:v>
                </c:pt>
                <c:pt idx="957">
                  <c:v>6386.46</c:v>
                </c:pt>
                <c:pt idx="958">
                  <c:v>6304.41</c:v>
                </c:pt>
                <c:pt idx="959">
                  <c:v>6395.75</c:v>
                </c:pt>
                <c:pt idx="960">
                  <c:v>6272.21</c:v>
                </c:pt>
                <c:pt idx="961">
                  <c:v>6353.74</c:v>
                </c:pt>
                <c:pt idx="962">
                  <c:v>6305.42</c:v>
                </c:pt>
                <c:pt idx="963">
                  <c:v>6315.94</c:v>
                </c:pt>
                <c:pt idx="964">
                  <c:v>6418.32</c:v>
                </c:pt>
                <c:pt idx="965">
                  <c:v>6421.91</c:v>
                </c:pt>
                <c:pt idx="966">
                  <c:v>6459.6</c:v>
                </c:pt>
                <c:pt idx="967">
                  <c:v>6617.84</c:v>
                </c:pt>
                <c:pt idx="968">
                  <c:v>6536.06</c:v>
                </c:pt>
                <c:pt idx="969">
                  <c:v>6589.46</c:v>
                </c:pt>
                <c:pt idx="970">
                  <c:v>6578.44</c:v>
                </c:pt>
                <c:pt idx="971">
                  <c:v>6721.17</c:v>
                </c:pt>
                <c:pt idx="972">
                  <c:v>6728.91</c:v>
                </c:pt>
                <c:pt idx="973">
                  <c:v>6796.16</c:v>
                </c:pt>
                <c:pt idx="974">
                  <c:v>6729.88</c:v>
                </c:pt>
                <c:pt idx="975">
                  <c:v>6765.32</c:v>
                </c:pt>
                <c:pt idx="976">
                  <c:v>6714.52</c:v>
                </c:pt>
                <c:pt idx="977">
                  <c:v>6650.26</c:v>
                </c:pt>
                <c:pt idx="978">
                  <c:v>6771.1</c:v>
                </c:pt>
                <c:pt idx="979">
                  <c:v>6815.63</c:v>
                </c:pt>
                <c:pt idx="980">
                  <c:v>6803.81</c:v>
                </c:pt>
                <c:pt idx="981">
                  <c:v>6941.83</c:v>
                </c:pt>
                <c:pt idx="982">
                  <c:v>6965.43</c:v>
                </c:pt>
                <c:pt idx="983">
                  <c:v>7019.13</c:v>
                </c:pt>
                <c:pt idx="984">
                  <c:v>7008.77</c:v>
                </c:pt>
                <c:pt idx="985">
                  <c:v>7096.79</c:v>
                </c:pt>
                <c:pt idx="986">
                  <c:v>7055.03</c:v>
                </c:pt>
                <c:pt idx="987">
                  <c:v>7033.84</c:v>
                </c:pt>
                <c:pt idx="988">
                  <c:v>6958.66</c:v>
                </c:pt>
                <c:pt idx="989">
                  <c:v>6953.84</c:v>
                </c:pt>
                <c:pt idx="990">
                  <c:v>6944.05</c:v>
                </c:pt>
                <c:pt idx="991">
                  <c:v>7070.33</c:v>
                </c:pt>
                <c:pt idx="992">
                  <c:v>7040.83</c:v>
                </c:pt>
                <c:pt idx="993">
                  <c:v>7118.5</c:v>
                </c:pt>
                <c:pt idx="994">
                  <c:v>7225.94</c:v>
                </c:pt>
                <c:pt idx="995">
                  <c:v>7156.55</c:v>
                </c:pt>
                <c:pt idx="996">
                  <c:v>7081.05</c:v>
                </c:pt>
                <c:pt idx="997">
                  <c:v>7083.24</c:v>
                </c:pt>
                <c:pt idx="998">
                  <c:v>7060.19</c:v>
                </c:pt>
                <c:pt idx="999">
                  <c:v>7035.95</c:v>
                </c:pt>
                <c:pt idx="1000">
                  <c:v>7003.17</c:v>
                </c:pt>
                <c:pt idx="1001">
                  <c:v>7071.9</c:v>
                </c:pt>
                <c:pt idx="1002">
                  <c:v>7076.25</c:v>
                </c:pt>
                <c:pt idx="1003">
                  <c:v>7017.1</c:v>
                </c:pt>
                <c:pt idx="1004">
                  <c:v>7052.08</c:v>
                </c:pt>
                <c:pt idx="1005">
                  <c:v>7043.23</c:v>
                </c:pt>
                <c:pt idx="1006">
                  <c:v>6948.82</c:v>
                </c:pt>
                <c:pt idx="1007">
                  <c:v>6885.34</c:v>
                </c:pt>
                <c:pt idx="1008">
                  <c:v>6925.33</c:v>
                </c:pt>
                <c:pt idx="1009">
                  <c:v>6896.58</c:v>
                </c:pt>
                <c:pt idx="1010">
                  <c:v>6821.32</c:v>
                </c:pt>
                <c:pt idx="1011">
                  <c:v>6795.03</c:v>
                </c:pt>
                <c:pt idx="1012">
                  <c:v>6728.3</c:v>
                </c:pt>
                <c:pt idx="1013">
                  <c:v>6786.55</c:v>
                </c:pt>
                <c:pt idx="1014">
                  <c:v>6843.08</c:v>
                </c:pt>
                <c:pt idx="1015">
                  <c:v>6681.81</c:v>
                </c:pt>
                <c:pt idx="1016">
                  <c:v>6702.84</c:v>
                </c:pt>
                <c:pt idx="1017">
                  <c:v>6585.05</c:v>
                </c:pt>
                <c:pt idx="1018">
                  <c:v>6554.49</c:v>
                </c:pt>
                <c:pt idx="1019">
                  <c:v>6603.57</c:v>
                </c:pt>
                <c:pt idx="1020">
                  <c:v>6704.32</c:v>
                </c:pt>
                <c:pt idx="1021">
                  <c:v>6721.36</c:v>
                </c:pt>
                <c:pt idx="1022">
                  <c:v>6771.98</c:v>
                </c:pt>
                <c:pt idx="1023">
                  <c:v>6821.03</c:v>
                </c:pt>
                <c:pt idx="1024">
                  <c:v>6763.39</c:v>
                </c:pt>
                <c:pt idx="1025">
                  <c:v>6741.72</c:v>
                </c:pt>
                <c:pt idx="1026">
                  <c:v>6777.44</c:v>
                </c:pt>
                <c:pt idx="1027">
                  <c:v>6720.33</c:v>
                </c:pt>
                <c:pt idx="1028">
                  <c:v>6534.97</c:v>
                </c:pt>
                <c:pt idx="1029">
                  <c:v>6559.9</c:v>
                </c:pt>
                <c:pt idx="1030">
                  <c:v>6578.06</c:v>
                </c:pt>
                <c:pt idx="1031">
                  <c:v>6489.26</c:v>
                </c:pt>
                <c:pt idx="1032">
                  <c:v>6524.71</c:v>
                </c:pt>
                <c:pt idx="1033">
                  <c:v>6319.99</c:v>
                </c:pt>
                <c:pt idx="1034">
                  <c:v>6361.22</c:v>
                </c:pt>
                <c:pt idx="1035">
                  <c:v>6393.39</c:v>
                </c:pt>
                <c:pt idx="1036">
                  <c:v>6182.3</c:v>
                </c:pt>
                <c:pt idx="1037">
                  <c:v>6451.9</c:v>
                </c:pt>
                <c:pt idx="1038">
                  <c:v>6500.56</c:v>
                </c:pt>
                <c:pt idx="1039">
                  <c:v>6599.37</c:v>
                </c:pt>
                <c:pt idx="1040">
                  <c:v>6524.57</c:v>
                </c:pt>
                <c:pt idx="1041">
                  <c:v>6448.08</c:v>
                </c:pt>
                <c:pt idx="1042">
                  <c:v>6513.99</c:v>
                </c:pt>
                <c:pt idx="1043">
                  <c:v>6591.31</c:v>
                </c:pt>
                <c:pt idx="1044">
                  <c:v>6683.71</c:v>
                </c:pt>
                <c:pt idx="1045">
                  <c:v>6545.04</c:v>
                </c:pt>
                <c:pt idx="1046">
                  <c:v>6689.95</c:v>
                </c:pt>
                <c:pt idx="1047">
                  <c:v>6748.13</c:v>
                </c:pt>
                <c:pt idx="1048">
                  <c:v>6862.52</c:v>
                </c:pt>
                <c:pt idx="1049">
                  <c:v>6997.85</c:v>
                </c:pt>
                <c:pt idx="1050">
                  <c:v>6985.97</c:v>
                </c:pt>
                <c:pt idx="1051">
                  <c:v>6882.56</c:v>
                </c:pt>
                <c:pt idx="1052">
                  <c:v>6806.29</c:v>
                </c:pt>
                <c:pt idx="1053">
                  <c:v>6904.85</c:v>
                </c:pt>
                <c:pt idx="1054">
                  <c:v>6899.68</c:v>
                </c:pt>
                <c:pt idx="1055">
                  <c:v>7002.29</c:v>
                </c:pt>
                <c:pt idx="1056">
                  <c:v>6967.55</c:v>
                </c:pt>
                <c:pt idx="1057">
                  <c:v>6832.43</c:v>
                </c:pt>
                <c:pt idx="1058">
                  <c:v>6962.28</c:v>
                </c:pt>
                <c:pt idx="1059">
                  <c:v>6973.67</c:v>
                </c:pt>
                <c:pt idx="1060">
                  <c:v>6967.84</c:v>
                </c:pt>
                <c:pt idx="1061">
                  <c:v>6743.54</c:v>
                </c:pt>
                <c:pt idx="1062">
                  <c:v>6767.28</c:v>
                </c:pt>
                <c:pt idx="1063">
                  <c:v>6733.72</c:v>
                </c:pt>
                <c:pt idx="1064">
                  <c:v>6847.51</c:v>
                </c:pt>
                <c:pt idx="1065">
                  <c:v>6765.25</c:v>
                </c:pt>
                <c:pt idx="1066">
                  <c:v>7000.49</c:v>
                </c:pt>
                <c:pt idx="1067">
                  <c:v>6968.67</c:v>
                </c:pt>
                <c:pt idx="1068">
                  <c:v>6851.75</c:v>
                </c:pt>
                <c:pt idx="1069">
                  <c:v>6875.35</c:v>
                </c:pt>
                <c:pt idx="1070">
                  <c:v>6892.96</c:v>
                </c:pt>
                <c:pt idx="1071">
                  <c:v>6818.85</c:v>
                </c:pt>
                <c:pt idx="1072">
                  <c:v>6816.74</c:v>
                </c:pt>
                <c:pt idx="1073">
                  <c:v>6821.07</c:v>
                </c:pt>
                <c:pt idx="1074">
                  <c:v>6439.21</c:v>
                </c:pt>
                <c:pt idx="1075">
                  <c:v>6769.47</c:v>
                </c:pt>
                <c:pt idx="1076">
                  <c:v>6790.19</c:v>
                </c:pt>
                <c:pt idx="1077">
                  <c:v>7314.17</c:v>
                </c:pt>
                <c:pt idx="1078">
                  <c:v>7413.53</c:v>
                </c:pt>
                <c:pt idx="1079">
                  <c:v>7471.57</c:v>
                </c:pt>
                <c:pt idx="1080">
                  <c:v>7566.38</c:v>
                </c:pt>
                <c:pt idx="1081">
                  <c:v>7732.02</c:v>
                </c:pt>
                <c:pt idx="1082">
                  <c:v>7717.95</c:v>
                </c:pt>
                <c:pt idx="1083">
                  <c:v>7713.09</c:v>
                </c:pt>
                <c:pt idx="1084">
                  <c:v>7782.71</c:v>
                </c:pt>
                <c:pt idx="1085">
                  <c:v>7849.99</c:v>
                </c:pt>
                <c:pt idx="1086">
                  <c:v>7817.17</c:v>
                </c:pt>
                <c:pt idx="1087">
                  <c:v>7808.69</c:v>
                </c:pt>
                <c:pt idx="1088">
                  <c:v>7908.41</c:v>
                </c:pt>
                <c:pt idx="1089">
                  <c:v>7949.11</c:v>
                </c:pt>
                <c:pt idx="1090">
                  <c:v>8067.32</c:v>
                </c:pt>
                <c:pt idx="1091">
                  <c:v>8038.6</c:v>
                </c:pt>
              </c:numCache>
            </c:numRef>
          </c:yVal>
        </c:ser>
        <c:axId val="103708928"/>
        <c:axId val="103723008"/>
      </c:scatterChart>
      <c:scatterChart>
        <c:scatterStyle val="lineMarker"/>
        <c:ser>
          <c:idx val="1"/>
          <c:order val="1"/>
          <c:tx>
            <c:strRef>
              <c:f>DAX!$N$4</c:f>
              <c:strCache>
                <c:ptCount val="1"/>
                <c:pt idx="0">
                  <c:v>Aktienquote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marker>
            <c:symbol val="square"/>
            <c:size val="3"/>
            <c:spPr>
              <a:solidFill>
                <a:schemeClr val="accent1"/>
              </a:solidFill>
              <a:ln>
                <a:solidFill>
                  <a:srgbClr val="4F81BD"/>
                </a:solidFill>
              </a:ln>
            </c:spPr>
          </c:marker>
          <c:xVal>
            <c:numRef>
              <c:f>DAX!$A$5:$A$1096</c:f>
              <c:numCache>
                <c:formatCode>dd/mm/yyyy</c:formatCode>
                <c:ptCount val="1092"/>
                <c:pt idx="0">
                  <c:v>41004</c:v>
                </c:pt>
                <c:pt idx="1">
                  <c:v>41003</c:v>
                </c:pt>
                <c:pt idx="2">
                  <c:v>41002</c:v>
                </c:pt>
                <c:pt idx="3">
                  <c:v>41001</c:v>
                </c:pt>
                <c:pt idx="4">
                  <c:v>40998</c:v>
                </c:pt>
                <c:pt idx="5">
                  <c:v>40997</c:v>
                </c:pt>
                <c:pt idx="6">
                  <c:v>40996</c:v>
                </c:pt>
                <c:pt idx="7">
                  <c:v>40995</c:v>
                </c:pt>
                <c:pt idx="8">
                  <c:v>40994</c:v>
                </c:pt>
                <c:pt idx="9">
                  <c:v>40991</c:v>
                </c:pt>
                <c:pt idx="10">
                  <c:v>40990</c:v>
                </c:pt>
                <c:pt idx="11">
                  <c:v>40989</c:v>
                </c:pt>
                <c:pt idx="12">
                  <c:v>40988</c:v>
                </c:pt>
                <c:pt idx="13">
                  <c:v>40987</c:v>
                </c:pt>
                <c:pt idx="14">
                  <c:v>40984</c:v>
                </c:pt>
                <c:pt idx="15">
                  <c:v>40983</c:v>
                </c:pt>
                <c:pt idx="16">
                  <c:v>40982</c:v>
                </c:pt>
                <c:pt idx="17">
                  <c:v>40981</c:v>
                </c:pt>
                <c:pt idx="18">
                  <c:v>40980</c:v>
                </c:pt>
                <c:pt idx="19">
                  <c:v>40977</c:v>
                </c:pt>
                <c:pt idx="20">
                  <c:v>40976</c:v>
                </c:pt>
                <c:pt idx="21">
                  <c:v>40975</c:v>
                </c:pt>
                <c:pt idx="22">
                  <c:v>40974</c:v>
                </c:pt>
                <c:pt idx="23">
                  <c:v>40973</c:v>
                </c:pt>
                <c:pt idx="24">
                  <c:v>40970</c:v>
                </c:pt>
                <c:pt idx="25">
                  <c:v>40969</c:v>
                </c:pt>
                <c:pt idx="26">
                  <c:v>40968</c:v>
                </c:pt>
                <c:pt idx="27">
                  <c:v>40967</c:v>
                </c:pt>
                <c:pt idx="28">
                  <c:v>40966</c:v>
                </c:pt>
                <c:pt idx="29">
                  <c:v>40963</c:v>
                </c:pt>
                <c:pt idx="30">
                  <c:v>40962</c:v>
                </c:pt>
                <c:pt idx="31">
                  <c:v>40961</c:v>
                </c:pt>
                <c:pt idx="32">
                  <c:v>40960</c:v>
                </c:pt>
                <c:pt idx="33">
                  <c:v>40959</c:v>
                </c:pt>
                <c:pt idx="34">
                  <c:v>40956</c:v>
                </c:pt>
                <c:pt idx="35">
                  <c:v>40955</c:v>
                </c:pt>
                <c:pt idx="36">
                  <c:v>40954</c:v>
                </c:pt>
                <c:pt idx="37">
                  <c:v>40953</c:v>
                </c:pt>
                <c:pt idx="38">
                  <c:v>40952</c:v>
                </c:pt>
                <c:pt idx="39">
                  <c:v>40949</c:v>
                </c:pt>
                <c:pt idx="40">
                  <c:v>40948</c:v>
                </c:pt>
                <c:pt idx="41">
                  <c:v>40947</c:v>
                </c:pt>
                <c:pt idx="42">
                  <c:v>40946</c:v>
                </c:pt>
                <c:pt idx="43">
                  <c:v>40945</c:v>
                </c:pt>
                <c:pt idx="44">
                  <c:v>40942</c:v>
                </c:pt>
                <c:pt idx="45">
                  <c:v>40941</c:v>
                </c:pt>
                <c:pt idx="46">
                  <c:v>40940</c:v>
                </c:pt>
                <c:pt idx="47">
                  <c:v>40939</c:v>
                </c:pt>
                <c:pt idx="48">
                  <c:v>40938</c:v>
                </c:pt>
                <c:pt idx="49">
                  <c:v>40935</c:v>
                </c:pt>
                <c:pt idx="50">
                  <c:v>40934</c:v>
                </c:pt>
                <c:pt idx="51">
                  <c:v>40933</c:v>
                </c:pt>
                <c:pt idx="52">
                  <c:v>40932</c:v>
                </c:pt>
                <c:pt idx="53">
                  <c:v>40931</c:v>
                </c:pt>
                <c:pt idx="54">
                  <c:v>40928</c:v>
                </c:pt>
                <c:pt idx="55">
                  <c:v>40927</c:v>
                </c:pt>
                <c:pt idx="56">
                  <c:v>40926</c:v>
                </c:pt>
                <c:pt idx="57">
                  <c:v>40925</c:v>
                </c:pt>
                <c:pt idx="58">
                  <c:v>40924</c:v>
                </c:pt>
                <c:pt idx="59">
                  <c:v>40921</c:v>
                </c:pt>
                <c:pt idx="60">
                  <c:v>40920</c:v>
                </c:pt>
                <c:pt idx="61">
                  <c:v>40919</c:v>
                </c:pt>
                <c:pt idx="62">
                  <c:v>40918</c:v>
                </c:pt>
                <c:pt idx="63">
                  <c:v>40917</c:v>
                </c:pt>
                <c:pt idx="64">
                  <c:v>40914</c:v>
                </c:pt>
                <c:pt idx="65">
                  <c:v>40913</c:v>
                </c:pt>
                <c:pt idx="66">
                  <c:v>40912</c:v>
                </c:pt>
                <c:pt idx="67">
                  <c:v>40911</c:v>
                </c:pt>
                <c:pt idx="68">
                  <c:v>40910</c:v>
                </c:pt>
                <c:pt idx="69">
                  <c:v>40907</c:v>
                </c:pt>
                <c:pt idx="70">
                  <c:v>40906</c:v>
                </c:pt>
                <c:pt idx="71">
                  <c:v>40905</c:v>
                </c:pt>
                <c:pt idx="72">
                  <c:v>40904</c:v>
                </c:pt>
                <c:pt idx="73">
                  <c:v>40900</c:v>
                </c:pt>
                <c:pt idx="74">
                  <c:v>40899</c:v>
                </c:pt>
                <c:pt idx="75">
                  <c:v>40898</c:v>
                </c:pt>
                <c:pt idx="76">
                  <c:v>40897</c:v>
                </c:pt>
                <c:pt idx="77">
                  <c:v>40896</c:v>
                </c:pt>
                <c:pt idx="78">
                  <c:v>40893</c:v>
                </c:pt>
                <c:pt idx="79">
                  <c:v>40892</c:v>
                </c:pt>
                <c:pt idx="80">
                  <c:v>40891</c:v>
                </c:pt>
                <c:pt idx="81">
                  <c:v>40890</c:v>
                </c:pt>
                <c:pt idx="82">
                  <c:v>40889</c:v>
                </c:pt>
                <c:pt idx="83">
                  <c:v>40886</c:v>
                </c:pt>
                <c:pt idx="84">
                  <c:v>40885</c:v>
                </c:pt>
                <c:pt idx="85">
                  <c:v>40884</c:v>
                </c:pt>
                <c:pt idx="86">
                  <c:v>40883</c:v>
                </c:pt>
                <c:pt idx="87">
                  <c:v>40882</c:v>
                </c:pt>
                <c:pt idx="88">
                  <c:v>40879</c:v>
                </c:pt>
                <c:pt idx="89">
                  <c:v>40878</c:v>
                </c:pt>
                <c:pt idx="90">
                  <c:v>40877</c:v>
                </c:pt>
                <c:pt idx="91">
                  <c:v>40876</c:v>
                </c:pt>
                <c:pt idx="92">
                  <c:v>40875</c:v>
                </c:pt>
                <c:pt idx="93">
                  <c:v>40872</c:v>
                </c:pt>
                <c:pt idx="94">
                  <c:v>40871</c:v>
                </c:pt>
                <c:pt idx="95">
                  <c:v>40870</c:v>
                </c:pt>
                <c:pt idx="96">
                  <c:v>40869</c:v>
                </c:pt>
                <c:pt idx="97">
                  <c:v>40868</c:v>
                </c:pt>
                <c:pt idx="98">
                  <c:v>40865</c:v>
                </c:pt>
                <c:pt idx="99">
                  <c:v>40864</c:v>
                </c:pt>
                <c:pt idx="100">
                  <c:v>40863</c:v>
                </c:pt>
                <c:pt idx="101">
                  <c:v>40862</c:v>
                </c:pt>
                <c:pt idx="102">
                  <c:v>40861</c:v>
                </c:pt>
                <c:pt idx="103">
                  <c:v>40858</c:v>
                </c:pt>
                <c:pt idx="104">
                  <c:v>40857</c:v>
                </c:pt>
                <c:pt idx="105">
                  <c:v>40856</c:v>
                </c:pt>
                <c:pt idx="106">
                  <c:v>40855</c:v>
                </c:pt>
                <c:pt idx="107">
                  <c:v>40854</c:v>
                </c:pt>
                <c:pt idx="108">
                  <c:v>40851</c:v>
                </c:pt>
                <c:pt idx="109">
                  <c:v>40850</c:v>
                </c:pt>
                <c:pt idx="110">
                  <c:v>40849</c:v>
                </c:pt>
                <c:pt idx="111">
                  <c:v>40848</c:v>
                </c:pt>
                <c:pt idx="112">
                  <c:v>40847</c:v>
                </c:pt>
                <c:pt idx="113">
                  <c:v>40844</c:v>
                </c:pt>
                <c:pt idx="114">
                  <c:v>40843</c:v>
                </c:pt>
                <c:pt idx="115">
                  <c:v>40842</c:v>
                </c:pt>
                <c:pt idx="116">
                  <c:v>40841</c:v>
                </c:pt>
                <c:pt idx="117">
                  <c:v>40840</c:v>
                </c:pt>
                <c:pt idx="118">
                  <c:v>40837</c:v>
                </c:pt>
                <c:pt idx="119">
                  <c:v>40836</c:v>
                </c:pt>
                <c:pt idx="120">
                  <c:v>40835</c:v>
                </c:pt>
                <c:pt idx="121">
                  <c:v>40834</c:v>
                </c:pt>
                <c:pt idx="122">
                  <c:v>40833</c:v>
                </c:pt>
                <c:pt idx="123">
                  <c:v>40830</c:v>
                </c:pt>
                <c:pt idx="124">
                  <c:v>40829</c:v>
                </c:pt>
                <c:pt idx="125">
                  <c:v>40828</c:v>
                </c:pt>
                <c:pt idx="126">
                  <c:v>40827</c:v>
                </c:pt>
                <c:pt idx="127">
                  <c:v>40826</c:v>
                </c:pt>
                <c:pt idx="128">
                  <c:v>40823</c:v>
                </c:pt>
                <c:pt idx="129">
                  <c:v>40822</c:v>
                </c:pt>
                <c:pt idx="130">
                  <c:v>40821</c:v>
                </c:pt>
                <c:pt idx="131">
                  <c:v>40820</c:v>
                </c:pt>
                <c:pt idx="132">
                  <c:v>40819</c:v>
                </c:pt>
                <c:pt idx="133">
                  <c:v>40816</c:v>
                </c:pt>
                <c:pt idx="134">
                  <c:v>40815</c:v>
                </c:pt>
                <c:pt idx="135">
                  <c:v>40814</c:v>
                </c:pt>
                <c:pt idx="136">
                  <c:v>40813</c:v>
                </c:pt>
                <c:pt idx="137">
                  <c:v>40812</c:v>
                </c:pt>
                <c:pt idx="138">
                  <c:v>40809</c:v>
                </c:pt>
                <c:pt idx="139">
                  <c:v>40808</c:v>
                </c:pt>
                <c:pt idx="140">
                  <c:v>40807</c:v>
                </c:pt>
                <c:pt idx="141">
                  <c:v>40806</c:v>
                </c:pt>
                <c:pt idx="142">
                  <c:v>40805</c:v>
                </c:pt>
                <c:pt idx="143">
                  <c:v>40802</c:v>
                </c:pt>
                <c:pt idx="144">
                  <c:v>40801</c:v>
                </c:pt>
                <c:pt idx="145">
                  <c:v>40800</c:v>
                </c:pt>
                <c:pt idx="146">
                  <c:v>40799</c:v>
                </c:pt>
                <c:pt idx="147">
                  <c:v>40798</c:v>
                </c:pt>
                <c:pt idx="148">
                  <c:v>40795</c:v>
                </c:pt>
                <c:pt idx="149">
                  <c:v>40794</c:v>
                </c:pt>
                <c:pt idx="150">
                  <c:v>40793</c:v>
                </c:pt>
                <c:pt idx="151">
                  <c:v>40792</c:v>
                </c:pt>
                <c:pt idx="152">
                  <c:v>40791</c:v>
                </c:pt>
                <c:pt idx="153">
                  <c:v>40788</c:v>
                </c:pt>
                <c:pt idx="154">
                  <c:v>40787</c:v>
                </c:pt>
                <c:pt idx="155">
                  <c:v>40786</c:v>
                </c:pt>
                <c:pt idx="156">
                  <c:v>40785</c:v>
                </c:pt>
                <c:pt idx="157">
                  <c:v>40784</c:v>
                </c:pt>
                <c:pt idx="158">
                  <c:v>40781</c:v>
                </c:pt>
                <c:pt idx="159">
                  <c:v>40780</c:v>
                </c:pt>
                <c:pt idx="160">
                  <c:v>40779</c:v>
                </c:pt>
                <c:pt idx="161">
                  <c:v>40778</c:v>
                </c:pt>
                <c:pt idx="162">
                  <c:v>40777</c:v>
                </c:pt>
                <c:pt idx="163">
                  <c:v>40774</c:v>
                </c:pt>
                <c:pt idx="164">
                  <c:v>40773</c:v>
                </c:pt>
                <c:pt idx="165">
                  <c:v>40772</c:v>
                </c:pt>
                <c:pt idx="166">
                  <c:v>40771</c:v>
                </c:pt>
                <c:pt idx="167">
                  <c:v>40770</c:v>
                </c:pt>
                <c:pt idx="168">
                  <c:v>40767</c:v>
                </c:pt>
                <c:pt idx="169">
                  <c:v>40766</c:v>
                </c:pt>
                <c:pt idx="170">
                  <c:v>40765</c:v>
                </c:pt>
                <c:pt idx="171">
                  <c:v>40764</c:v>
                </c:pt>
                <c:pt idx="172">
                  <c:v>40763</c:v>
                </c:pt>
                <c:pt idx="173">
                  <c:v>40760</c:v>
                </c:pt>
                <c:pt idx="174">
                  <c:v>40759</c:v>
                </c:pt>
                <c:pt idx="175">
                  <c:v>40758</c:v>
                </c:pt>
                <c:pt idx="176">
                  <c:v>40757</c:v>
                </c:pt>
                <c:pt idx="177">
                  <c:v>40756</c:v>
                </c:pt>
                <c:pt idx="178">
                  <c:v>40753</c:v>
                </c:pt>
                <c:pt idx="179">
                  <c:v>40752</c:v>
                </c:pt>
                <c:pt idx="180">
                  <c:v>40751</c:v>
                </c:pt>
                <c:pt idx="181">
                  <c:v>40750</c:v>
                </c:pt>
                <c:pt idx="182">
                  <c:v>40749</c:v>
                </c:pt>
                <c:pt idx="183">
                  <c:v>40746</c:v>
                </c:pt>
                <c:pt idx="184">
                  <c:v>40745</c:v>
                </c:pt>
                <c:pt idx="185">
                  <c:v>40744</c:v>
                </c:pt>
                <c:pt idx="186">
                  <c:v>40743</c:v>
                </c:pt>
                <c:pt idx="187">
                  <c:v>40742</c:v>
                </c:pt>
                <c:pt idx="188">
                  <c:v>40739</c:v>
                </c:pt>
                <c:pt idx="189">
                  <c:v>40738</c:v>
                </c:pt>
                <c:pt idx="190">
                  <c:v>40737</c:v>
                </c:pt>
                <c:pt idx="191">
                  <c:v>40736</c:v>
                </c:pt>
                <c:pt idx="192">
                  <c:v>40735</c:v>
                </c:pt>
                <c:pt idx="193">
                  <c:v>40732</c:v>
                </c:pt>
                <c:pt idx="194">
                  <c:v>40731</c:v>
                </c:pt>
                <c:pt idx="195">
                  <c:v>40730</c:v>
                </c:pt>
                <c:pt idx="196">
                  <c:v>40729</c:v>
                </c:pt>
                <c:pt idx="197">
                  <c:v>40728</c:v>
                </c:pt>
                <c:pt idx="198">
                  <c:v>40725</c:v>
                </c:pt>
                <c:pt idx="199">
                  <c:v>40724</c:v>
                </c:pt>
                <c:pt idx="200">
                  <c:v>40723</c:v>
                </c:pt>
                <c:pt idx="201">
                  <c:v>40722</c:v>
                </c:pt>
                <c:pt idx="202">
                  <c:v>40721</c:v>
                </c:pt>
                <c:pt idx="203">
                  <c:v>40718</c:v>
                </c:pt>
                <c:pt idx="204">
                  <c:v>40717</c:v>
                </c:pt>
                <c:pt idx="205">
                  <c:v>40716</c:v>
                </c:pt>
                <c:pt idx="206">
                  <c:v>40715</c:v>
                </c:pt>
                <c:pt idx="207">
                  <c:v>40714</c:v>
                </c:pt>
                <c:pt idx="208">
                  <c:v>40711</c:v>
                </c:pt>
                <c:pt idx="209">
                  <c:v>40710</c:v>
                </c:pt>
                <c:pt idx="210">
                  <c:v>40709</c:v>
                </c:pt>
                <c:pt idx="211">
                  <c:v>40708</c:v>
                </c:pt>
                <c:pt idx="212">
                  <c:v>40707</c:v>
                </c:pt>
                <c:pt idx="213">
                  <c:v>40704</c:v>
                </c:pt>
                <c:pt idx="214">
                  <c:v>40703</c:v>
                </c:pt>
                <c:pt idx="215">
                  <c:v>40702</c:v>
                </c:pt>
                <c:pt idx="216">
                  <c:v>40701</c:v>
                </c:pt>
                <c:pt idx="217">
                  <c:v>40700</c:v>
                </c:pt>
                <c:pt idx="218">
                  <c:v>40697</c:v>
                </c:pt>
                <c:pt idx="219">
                  <c:v>40696</c:v>
                </c:pt>
                <c:pt idx="220">
                  <c:v>40695</c:v>
                </c:pt>
                <c:pt idx="221">
                  <c:v>40694</c:v>
                </c:pt>
                <c:pt idx="222">
                  <c:v>40693</c:v>
                </c:pt>
                <c:pt idx="223">
                  <c:v>40690</c:v>
                </c:pt>
                <c:pt idx="224">
                  <c:v>40689</c:v>
                </c:pt>
                <c:pt idx="225">
                  <c:v>40688</c:v>
                </c:pt>
                <c:pt idx="226">
                  <c:v>40687</c:v>
                </c:pt>
                <c:pt idx="227">
                  <c:v>40686</c:v>
                </c:pt>
                <c:pt idx="228">
                  <c:v>40683</c:v>
                </c:pt>
                <c:pt idx="229">
                  <c:v>40682</c:v>
                </c:pt>
                <c:pt idx="230">
                  <c:v>40681</c:v>
                </c:pt>
                <c:pt idx="231">
                  <c:v>40680</c:v>
                </c:pt>
                <c:pt idx="232">
                  <c:v>40679</c:v>
                </c:pt>
                <c:pt idx="233">
                  <c:v>40676</c:v>
                </c:pt>
                <c:pt idx="234">
                  <c:v>40675</c:v>
                </c:pt>
                <c:pt idx="235">
                  <c:v>40674</c:v>
                </c:pt>
                <c:pt idx="236">
                  <c:v>40673</c:v>
                </c:pt>
                <c:pt idx="237">
                  <c:v>40672</c:v>
                </c:pt>
                <c:pt idx="238">
                  <c:v>40669</c:v>
                </c:pt>
                <c:pt idx="239">
                  <c:v>40668</c:v>
                </c:pt>
                <c:pt idx="240">
                  <c:v>40667</c:v>
                </c:pt>
                <c:pt idx="241">
                  <c:v>40666</c:v>
                </c:pt>
                <c:pt idx="242">
                  <c:v>40665</c:v>
                </c:pt>
                <c:pt idx="243">
                  <c:v>40662</c:v>
                </c:pt>
                <c:pt idx="244">
                  <c:v>40661</c:v>
                </c:pt>
                <c:pt idx="245">
                  <c:v>40660</c:v>
                </c:pt>
                <c:pt idx="246">
                  <c:v>40659</c:v>
                </c:pt>
                <c:pt idx="247">
                  <c:v>40654</c:v>
                </c:pt>
                <c:pt idx="248">
                  <c:v>40653</c:v>
                </c:pt>
                <c:pt idx="249">
                  <c:v>40652</c:v>
                </c:pt>
                <c:pt idx="250">
                  <c:v>40651</c:v>
                </c:pt>
                <c:pt idx="251">
                  <c:v>40648</c:v>
                </c:pt>
                <c:pt idx="252">
                  <c:v>40647</c:v>
                </c:pt>
                <c:pt idx="253">
                  <c:v>40646</c:v>
                </c:pt>
                <c:pt idx="254">
                  <c:v>40645</c:v>
                </c:pt>
                <c:pt idx="255">
                  <c:v>40644</c:v>
                </c:pt>
                <c:pt idx="256">
                  <c:v>40641</c:v>
                </c:pt>
                <c:pt idx="257">
                  <c:v>40640</c:v>
                </c:pt>
                <c:pt idx="258">
                  <c:v>40639</c:v>
                </c:pt>
                <c:pt idx="259">
                  <c:v>40638</c:v>
                </c:pt>
                <c:pt idx="260">
                  <c:v>40637</c:v>
                </c:pt>
                <c:pt idx="261">
                  <c:v>40634</c:v>
                </c:pt>
                <c:pt idx="262">
                  <c:v>40633</c:v>
                </c:pt>
                <c:pt idx="263">
                  <c:v>40632</c:v>
                </c:pt>
                <c:pt idx="264">
                  <c:v>40631</c:v>
                </c:pt>
                <c:pt idx="265">
                  <c:v>40630</c:v>
                </c:pt>
                <c:pt idx="266">
                  <c:v>40627</c:v>
                </c:pt>
                <c:pt idx="267">
                  <c:v>40626</c:v>
                </c:pt>
                <c:pt idx="268">
                  <c:v>40625</c:v>
                </c:pt>
                <c:pt idx="269">
                  <c:v>40624</c:v>
                </c:pt>
                <c:pt idx="270">
                  <c:v>40623</c:v>
                </c:pt>
                <c:pt idx="271">
                  <c:v>40620</c:v>
                </c:pt>
                <c:pt idx="272">
                  <c:v>40619</c:v>
                </c:pt>
                <c:pt idx="273">
                  <c:v>40618</c:v>
                </c:pt>
                <c:pt idx="274">
                  <c:v>40617</c:v>
                </c:pt>
                <c:pt idx="275">
                  <c:v>40616</c:v>
                </c:pt>
                <c:pt idx="276">
                  <c:v>40613</c:v>
                </c:pt>
                <c:pt idx="277">
                  <c:v>40612</c:v>
                </c:pt>
                <c:pt idx="278">
                  <c:v>40611</c:v>
                </c:pt>
                <c:pt idx="279">
                  <c:v>40610</c:v>
                </c:pt>
                <c:pt idx="280">
                  <c:v>40609</c:v>
                </c:pt>
                <c:pt idx="281">
                  <c:v>40606</c:v>
                </c:pt>
                <c:pt idx="282">
                  <c:v>40605</c:v>
                </c:pt>
                <c:pt idx="283">
                  <c:v>40604</c:v>
                </c:pt>
                <c:pt idx="284">
                  <c:v>40603</c:v>
                </c:pt>
                <c:pt idx="285">
                  <c:v>40602</c:v>
                </c:pt>
                <c:pt idx="286">
                  <c:v>40599</c:v>
                </c:pt>
                <c:pt idx="287">
                  <c:v>40598</c:v>
                </c:pt>
                <c:pt idx="288">
                  <c:v>40597</c:v>
                </c:pt>
                <c:pt idx="289">
                  <c:v>40596</c:v>
                </c:pt>
                <c:pt idx="290">
                  <c:v>40595</c:v>
                </c:pt>
                <c:pt idx="291">
                  <c:v>40592</c:v>
                </c:pt>
                <c:pt idx="292">
                  <c:v>40591</c:v>
                </c:pt>
                <c:pt idx="293">
                  <c:v>40590</c:v>
                </c:pt>
                <c:pt idx="294">
                  <c:v>40589</c:v>
                </c:pt>
                <c:pt idx="295">
                  <c:v>40588</c:v>
                </c:pt>
                <c:pt idx="296">
                  <c:v>40585</c:v>
                </c:pt>
                <c:pt idx="297">
                  <c:v>40584</c:v>
                </c:pt>
                <c:pt idx="298">
                  <c:v>40583</c:v>
                </c:pt>
                <c:pt idx="299">
                  <c:v>40582</c:v>
                </c:pt>
                <c:pt idx="300">
                  <c:v>40581</c:v>
                </c:pt>
                <c:pt idx="301">
                  <c:v>40578</c:v>
                </c:pt>
                <c:pt idx="302">
                  <c:v>40577</c:v>
                </c:pt>
                <c:pt idx="303">
                  <c:v>40576</c:v>
                </c:pt>
                <c:pt idx="304">
                  <c:v>40575</c:v>
                </c:pt>
                <c:pt idx="305">
                  <c:v>40574</c:v>
                </c:pt>
                <c:pt idx="306">
                  <c:v>40571</c:v>
                </c:pt>
                <c:pt idx="307">
                  <c:v>40570</c:v>
                </c:pt>
                <c:pt idx="308">
                  <c:v>40569</c:v>
                </c:pt>
                <c:pt idx="309">
                  <c:v>40568</c:v>
                </c:pt>
                <c:pt idx="310">
                  <c:v>40567</c:v>
                </c:pt>
                <c:pt idx="311">
                  <c:v>40564</c:v>
                </c:pt>
                <c:pt idx="312">
                  <c:v>40563</c:v>
                </c:pt>
                <c:pt idx="313">
                  <c:v>40562</c:v>
                </c:pt>
                <c:pt idx="314">
                  <c:v>40561</c:v>
                </c:pt>
                <c:pt idx="315">
                  <c:v>40560</c:v>
                </c:pt>
                <c:pt idx="316">
                  <c:v>40557</c:v>
                </c:pt>
                <c:pt idx="317">
                  <c:v>40556</c:v>
                </c:pt>
                <c:pt idx="318">
                  <c:v>40555</c:v>
                </c:pt>
                <c:pt idx="319">
                  <c:v>40554</c:v>
                </c:pt>
                <c:pt idx="320">
                  <c:v>40553</c:v>
                </c:pt>
                <c:pt idx="321">
                  <c:v>40550</c:v>
                </c:pt>
                <c:pt idx="322">
                  <c:v>40549</c:v>
                </c:pt>
                <c:pt idx="323">
                  <c:v>40548</c:v>
                </c:pt>
                <c:pt idx="324">
                  <c:v>40547</c:v>
                </c:pt>
                <c:pt idx="325">
                  <c:v>40546</c:v>
                </c:pt>
                <c:pt idx="326">
                  <c:v>40542</c:v>
                </c:pt>
                <c:pt idx="327">
                  <c:v>40541</c:v>
                </c:pt>
                <c:pt idx="328">
                  <c:v>40540</c:v>
                </c:pt>
                <c:pt idx="329">
                  <c:v>40539</c:v>
                </c:pt>
                <c:pt idx="330">
                  <c:v>40535</c:v>
                </c:pt>
                <c:pt idx="331">
                  <c:v>40534</c:v>
                </c:pt>
                <c:pt idx="332">
                  <c:v>40533</c:v>
                </c:pt>
                <c:pt idx="333">
                  <c:v>40532</c:v>
                </c:pt>
                <c:pt idx="334">
                  <c:v>40529</c:v>
                </c:pt>
                <c:pt idx="335">
                  <c:v>40528</c:v>
                </c:pt>
                <c:pt idx="336">
                  <c:v>40527</c:v>
                </c:pt>
                <c:pt idx="337">
                  <c:v>40526</c:v>
                </c:pt>
                <c:pt idx="338">
                  <c:v>40525</c:v>
                </c:pt>
                <c:pt idx="339">
                  <c:v>40522</c:v>
                </c:pt>
                <c:pt idx="340">
                  <c:v>40521</c:v>
                </c:pt>
                <c:pt idx="341">
                  <c:v>40520</c:v>
                </c:pt>
                <c:pt idx="342">
                  <c:v>40519</c:v>
                </c:pt>
                <c:pt idx="343">
                  <c:v>40518</c:v>
                </c:pt>
                <c:pt idx="344">
                  <c:v>40515</c:v>
                </c:pt>
                <c:pt idx="345">
                  <c:v>40514</c:v>
                </c:pt>
                <c:pt idx="346">
                  <c:v>40513</c:v>
                </c:pt>
                <c:pt idx="347">
                  <c:v>40512</c:v>
                </c:pt>
                <c:pt idx="348">
                  <c:v>40511</c:v>
                </c:pt>
                <c:pt idx="349">
                  <c:v>40508</c:v>
                </c:pt>
                <c:pt idx="350">
                  <c:v>40507</c:v>
                </c:pt>
                <c:pt idx="351">
                  <c:v>40506</c:v>
                </c:pt>
                <c:pt idx="352">
                  <c:v>40505</c:v>
                </c:pt>
                <c:pt idx="353">
                  <c:v>40504</c:v>
                </c:pt>
                <c:pt idx="354">
                  <c:v>40501</c:v>
                </c:pt>
                <c:pt idx="355">
                  <c:v>40500</c:v>
                </c:pt>
                <c:pt idx="356">
                  <c:v>40499</c:v>
                </c:pt>
                <c:pt idx="357">
                  <c:v>40498</c:v>
                </c:pt>
                <c:pt idx="358">
                  <c:v>40497</c:v>
                </c:pt>
                <c:pt idx="359">
                  <c:v>40494</c:v>
                </c:pt>
                <c:pt idx="360">
                  <c:v>40493</c:v>
                </c:pt>
                <c:pt idx="361">
                  <c:v>40492</c:v>
                </c:pt>
                <c:pt idx="362">
                  <c:v>40491</c:v>
                </c:pt>
                <c:pt idx="363">
                  <c:v>40490</c:v>
                </c:pt>
                <c:pt idx="364">
                  <c:v>40487</c:v>
                </c:pt>
                <c:pt idx="365">
                  <c:v>40486</c:v>
                </c:pt>
                <c:pt idx="366">
                  <c:v>40485</c:v>
                </c:pt>
                <c:pt idx="367">
                  <c:v>40484</c:v>
                </c:pt>
                <c:pt idx="368">
                  <c:v>40483</c:v>
                </c:pt>
                <c:pt idx="369">
                  <c:v>40480</c:v>
                </c:pt>
                <c:pt idx="370">
                  <c:v>40479</c:v>
                </c:pt>
                <c:pt idx="371">
                  <c:v>40478</c:v>
                </c:pt>
                <c:pt idx="372">
                  <c:v>40477</c:v>
                </c:pt>
                <c:pt idx="373">
                  <c:v>40476</c:v>
                </c:pt>
                <c:pt idx="374">
                  <c:v>40473</c:v>
                </c:pt>
                <c:pt idx="375">
                  <c:v>40472</c:v>
                </c:pt>
                <c:pt idx="376">
                  <c:v>40471</c:v>
                </c:pt>
                <c:pt idx="377">
                  <c:v>40470</c:v>
                </c:pt>
                <c:pt idx="378">
                  <c:v>40469</c:v>
                </c:pt>
                <c:pt idx="379">
                  <c:v>40466</c:v>
                </c:pt>
                <c:pt idx="380">
                  <c:v>40465</c:v>
                </c:pt>
                <c:pt idx="381">
                  <c:v>40464</c:v>
                </c:pt>
                <c:pt idx="382">
                  <c:v>40463</c:v>
                </c:pt>
                <c:pt idx="383">
                  <c:v>40462</c:v>
                </c:pt>
                <c:pt idx="384">
                  <c:v>40459</c:v>
                </c:pt>
                <c:pt idx="385">
                  <c:v>40458</c:v>
                </c:pt>
                <c:pt idx="386">
                  <c:v>40457</c:v>
                </c:pt>
                <c:pt idx="387">
                  <c:v>40456</c:v>
                </c:pt>
                <c:pt idx="388">
                  <c:v>40455</c:v>
                </c:pt>
                <c:pt idx="389">
                  <c:v>40452</c:v>
                </c:pt>
                <c:pt idx="390">
                  <c:v>40451</c:v>
                </c:pt>
                <c:pt idx="391">
                  <c:v>40450</c:v>
                </c:pt>
                <c:pt idx="392">
                  <c:v>40449</c:v>
                </c:pt>
                <c:pt idx="393">
                  <c:v>40448</c:v>
                </c:pt>
                <c:pt idx="394">
                  <c:v>40445</c:v>
                </c:pt>
                <c:pt idx="395">
                  <c:v>40444</c:v>
                </c:pt>
                <c:pt idx="396">
                  <c:v>40443</c:v>
                </c:pt>
                <c:pt idx="397">
                  <c:v>40442</c:v>
                </c:pt>
                <c:pt idx="398">
                  <c:v>40441</c:v>
                </c:pt>
                <c:pt idx="399">
                  <c:v>40438</c:v>
                </c:pt>
                <c:pt idx="400">
                  <c:v>40437</c:v>
                </c:pt>
                <c:pt idx="401">
                  <c:v>40436</c:v>
                </c:pt>
                <c:pt idx="402">
                  <c:v>40435</c:v>
                </c:pt>
                <c:pt idx="403">
                  <c:v>40434</c:v>
                </c:pt>
                <c:pt idx="404">
                  <c:v>40431</c:v>
                </c:pt>
                <c:pt idx="405">
                  <c:v>40430</c:v>
                </c:pt>
                <c:pt idx="406">
                  <c:v>40429</c:v>
                </c:pt>
                <c:pt idx="407">
                  <c:v>40428</c:v>
                </c:pt>
                <c:pt idx="408">
                  <c:v>40427</c:v>
                </c:pt>
                <c:pt idx="409">
                  <c:v>40424</c:v>
                </c:pt>
                <c:pt idx="410">
                  <c:v>40423</c:v>
                </c:pt>
                <c:pt idx="411">
                  <c:v>40422</c:v>
                </c:pt>
                <c:pt idx="412">
                  <c:v>40421</c:v>
                </c:pt>
                <c:pt idx="413">
                  <c:v>40420</c:v>
                </c:pt>
                <c:pt idx="414">
                  <c:v>40417</c:v>
                </c:pt>
                <c:pt idx="415">
                  <c:v>40416</c:v>
                </c:pt>
                <c:pt idx="416">
                  <c:v>40415</c:v>
                </c:pt>
                <c:pt idx="417">
                  <c:v>40414</c:v>
                </c:pt>
                <c:pt idx="418">
                  <c:v>40413</c:v>
                </c:pt>
                <c:pt idx="419">
                  <c:v>40410</c:v>
                </c:pt>
                <c:pt idx="420">
                  <c:v>40409</c:v>
                </c:pt>
                <c:pt idx="421">
                  <c:v>40408</c:v>
                </c:pt>
                <c:pt idx="422">
                  <c:v>40407</c:v>
                </c:pt>
                <c:pt idx="423">
                  <c:v>40406</c:v>
                </c:pt>
                <c:pt idx="424">
                  <c:v>40403</c:v>
                </c:pt>
                <c:pt idx="425">
                  <c:v>40402</c:v>
                </c:pt>
                <c:pt idx="426">
                  <c:v>40401</c:v>
                </c:pt>
                <c:pt idx="427">
                  <c:v>40400</c:v>
                </c:pt>
                <c:pt idx="428">
                  <c:v>40399</c:v>
                </c:pt>
                <c:pt idx="429">
                  <c:v>40396</c:v>
                </c:pt>
                <c:pt idx="430">
                  <c:v>40395</c:v>
                </c:pt>
                <c:pt idx="431">
                  <c:v>40394</c:v>
                </c:pt>
                <c:pt idx="432">
                  <c:v>40393</c:v>
                </c:pt>
                <c:pt idx="433">
                  <c:v>40392</c:v>
                </c:pt>
                <c:pt idx="434">
                  <c:v>40389</c:v>
                </c:pt>
                <c:pt idx="435">
                  <c:v>40388</c:v>
                </c:pt>
                <c:pt idx="436">
                  <c:v>40387</c:v>
                </c:pt>
                <c:pt idx="437">
                  <c:v>40386</c:v>
                </c:pt>
                <c:pt idx="438">
                  <c:v>40385</c:v>
                </c:pt>
                <c:pt idx="439">
                  <c:v>40382</c:v>
                </c:pt>
                <c:pt idx="440">
                  <c:v>40381</c:v>
                </c:pt>
                <c:pt idx="441">
                  <c:v>40380</c:v>
                </c:pt>
                <c:pt idx="442">
                  <c:v>40379</c:v>
                </c:pt>
                <c:pt idx="443">
                  <c:v>40378</c:v>
                </c:pt>
                <c:pt idx="444">
                  <c:v>40375</c:v>
                </c:pt>
                <c:pt idx="445">
                  <c:v>40374</c:v>
                </c:pt>
                <c:pt idx="446">
                  <c:v>40373</c:v>
                </c:pt>
                <c:pt idx="447">
                  <c:v>40372</c:v>
                </c:pt>
                <c:pt idx="448">
                  <c:v>40371</c:v>
                </c:pt>
                <c:pt idx="449">
                  <c:v>40368</c:v>
                </c:pt>
                <c:pt idx="450">
                  <c:v>40367</c:v>
                </c:pt>
                <c:pt idx="451">
                  <c:v>40366</c:v>
                </c:pt>
                <c:pt idx="452">
                  <c:v>40365</c:v>
                </c:pt>
                <c:pt idx="453">
                  <c:v>40364</c:v>
                </c:pt>
                <c:pt idx="454">
                  <c:v>40361</c:v>
                </c:pt>
                <c:pt idx="455">
                  <c:v>40360</c:v>
                </c:pt>
                <c:pt idx="456">
                  <c:v>40359</c:v>
                </c:pt>
                <c:pt idx="457">
                  <c:v>40358</c:v>
                </c:pt>
                <c:pt idx="458">
                  <c:v>40357</c:v>
                </c:pt>
                <c:pt idx="459">
                  <c:v>40354</c:v>
                </c:pt>
                <c:pt idx="460">
                  <c:v>40353</c:v>
                </c:pt>
                <c:pt idx="461">
                  <c:v>40352</c:v>
                </c:pt>
                <c:pt idx="462">
                  <c:v>40351</c:v>
                </c:pt>
                <c:pt idx="463">
                  <c:v>40350</c:v>
                </c:pt>
                <c:pt idx="464">
                  <c:v>40347</c:v>
                </c:pt>
                <c:pt idx="465">
                  <c:v>40346</c:v>
                </c:pt>
                <c:pt idx="466">
                  <c:v>40345</c:v>
                </c:pt>
                <c:pt idx="467">
                  <c:v>40344</c:v>
                </c:pt>
                <c:pt idx="468">
                  <c:v>40343</c:v>
                </c:pt>
                <c:pt idx="469">
                  <c:v>40340</c:v>
                </c:pt>
                <c:pt idx="470">
                  <c:v>40339</c:v>
                </c:pt>
                <c:pt idx="471">
                  <c:v>40338</c:v>
                </c:pt>
                <c:pt idx="472">
                  <c:v>40337</c:v>
                </c:pt>
                <c:pt idx="473">
                  <c:v>40336</c:v>
                </c:pt>
                <c:pt idx="474">
                  <c:v>40333</c:v>
                </c:pt>
                <c:pt idx="475">
                  <c:v>40332</c:v>
                </c:pt>
                <c:pt idx="476">
                  <c:v>40331</c:v>
                </c:pt>
                <c:pt idx="477">
                  <c:v>40330</c:v>
                </c:pt>
                <c:pt idx="478">
                  <c:v>40329</c:v>
                </c:pt>
                <c:pt idx="479">
                  <c:v>40326</c:v>
                </c:pt>
                <c:pt idx="480">
                  <c:v>40325</c:v>
                </c:pt>
                <c:pt idx="481">
                  <c:v>40324</c:v>
                </c:pt>
                <c:pt idx="482">
                  <c:v>40323</c:v>
                </c:pt>
                <c:pt idx="483">
                  <c:v>40322</c:v>
                </c:pt>
                <c:pt idx="484">
                  <c:v>40319</c:v>
                </c:pt>
                <c:pt idx="485">
                  <c:v>40318</c:v>
                </c:pt>
                <c:pt idx="486">
                  <c:v>40317</c:v>
                </c:pt>
                <c:pt idx="487">
                  <c:v>40316</c:v>
                </c:pt>
                <c:pt idx="488">
                  <c:v>40315</c:v>
                </c:pt>
                <c:pt idx="489">
                  <c:v>40312</c:v>
                </c:pt>
                <c:pt idx="490">
                  <c:v>40311</c:v>
                </c:pt>
                <c:pt idx="491">
                  <c:v>40310</c:v>
                </c:pt>
                <c:pt idx="492">
                  <c:v>40309</c:v>
                </c:pt>
                <c:pt idx="493">
                  <c:v>40308</c:v>
                </c:pt>
                <c:pt idx="494">
                  <c:v>40305</c:v>
                </c:pt>
                <c:pt idx="495">
                  <c:v>40304</c:v>
                </c:pt>
                <c:pt idx="496">
                  <c:v>40303</c:v>
                </c:pt>
                <c:pt idx="497">
                  <c:v>40302</c:v>
                </c:pt>
                <c:pt idx="498">
                  <c:v>40301</c:v>
                </c:pt>
                <c:pt idx="499">
                  <c:v>40298</c:v>
                </c:pt>
                <c:pt idx="500">
                  <c:v>40297</c:v>
                </c:pt>
                <c:pt idx="501">
                  <c:v>40296</c:v>
                </c:pt>
                <c:pt idx="502">
                  <c:v>40295</c:v>
                </c:pt>
                <c:pt idx="503">
                  <c:v>40294</c:v>
                </c:pt>
                <c:pt idx="504">
                  <c:v>40291</c:v>
                </c:pt>
                <c:pt idx="505">
                  <c:v>40290</c:v>
                </c:pt>
                <c:pt idx="506">
                  <c:v>40289</c:v>
                </c:pt>
                <c:pt idx="507">
                  <c:v>40288</c:v>
                </c:pt>
                <c:pt idx="508">
                  <c:v>40287</c:v>
                </c:pt>
                <c:pt idx="509">
                  <c:v>40284</c:v>
                </c:pt>
                <c:pt idx="510">
                  <c:v>40283</c:v>
                </c:pt>
                <c:pt idx="511">
                  <c:v>40282</c:v>
                </c:pt>
                <c:pt idx="512">
                  <c:v>40281</c:v>
                </c:pt>
                <c:pt idx="513">
                  <c:v>40280</c:v>
                </c:pt>
                <c:pt idx="514">
                  <c:v>40277</c:v>
                </c:pt>
                <c:pt idx="515">
                  <c:v>40276</c:v>
                </c:pt>
                <c:pt idx="516">
                  <c:v>40275</c:v>
                </c:pt>
                <c:pt idx="517">
                  <c:v>40274</c:v>
                </c:pt>
                <c:pt idx="518">
                  <c:v>40269</c:v>
                </c:pt>
                <c:pt idx="519">
                  <c:v>40268</c:v>
                </c:pt>
                <c:pt idx="520">
                  <c:v>40267</c:v>
                </c:pt>
                <c:pt idx="521">
                  <c:v>40266</c:v>
                </c:pt>
                <c:pt idx="522">
                  <c:v>40263</c:v>
                </c:pt>
                <c:pt idx="523">
                  <c:v>40262</c:v>
                </c:pt>
                <c:pt idx="524">
                  <c:v>40261</c:v>
                </c:pt>
                <c:pt idx="525">
                  <c:v>40260</c:v>
                </c:pt>
                <c:pt idx="526">
                  <c:v>40259</c:v>
                </c:pt>
                <c:pt idx="527">
                  <c:v>40256</c:v>
                </c:pt>
                <c:pt idx="528">
                  <c:v>40255</c:v>
                </c:pt>
                <c:pt idx="529">
                  <c:v>40254</c:v>
                </c:pt>
                <c:pt idx="530">
                  <c:v>40253</c:v>
                </c:pt>
                <c:pt idx="531">
                  <c:v>40252</c:v>
                </c:pt>
                <c:pt idx="532">
                  <c:v>40249</c:v>
                </c:pt>
                <c:pt idx="533">
                  <c:v>40248</c:v>
                </c:pt>
                <c:pt idx="534">
                  <c:v>40247</c:v>
                </c:pt>
                <c:pt idx="535">
                  <c:v>40246</c:v>
                </c:pt>
                <c:pt idx="536">
                  <c:v>40245</c:v>
                </c:pt>
                <c:pt idx="537">
                  <c:v>40242</c:v>
                </c:pt>
                <c:pt idx="538">
                  <c:v>40241</c:v>
                </c:pt>
                <c:pt idx="539">
                  <c:v>40240</c:v>
                </c:pt>
                <c:pt idx="540">
                  <c:v>40239</c:v>
                </c:pt>
                <c:pt idx="541">
                  <c:v>40238</c:v>
                </c:pt>
                <c:pt idx="542">
                  <c:v>40235</c:v>
                </c:pt>
                <c:pt idx="543">
                  <c:v>40234</c:v>
                </c:pt>
                <c:pt idx="544">
                  <c:v>40233</c:v>
                </c:pt>
                <c:pt idx="545">
                  <c:v>40232</c:v>
                </c:pt>
                <c:pt idx="546">
                  <c:v>40231</c:v>
                </c:pt>
                <c:pt idx="547">
                  <c:v>40228</c:v>
                </c:pt>
                <c:pt idx="548">
                  <c:v>40227</c:v>
                </c:pt>
                <c:pt idx="549">
                  <c:v>40226</c:v>
                </c:pt>
                <c:pt idx="550">
                  <c:v>40225</c:v>
                </c:pt>
                <c:pt idx="551">
                  <c:v>40224</c:v>
                </c:pt>
                <c:pt idx="552">
                  <c:v>40221</c:v>
                </c:pt>
                <c:pt idx="553">
                  <c:v>40220</c:v>
                </c:pt>
                <c:pt idx="554">
                  <c:v>40219</c:v>
                </c:pt>
                <c:pt idx="555">
                  <c:v>40218</c:v>
                </c:pt>
                <c:pt idx="556">
                  <c:v>40217</c:v>
                </c:pt>
                <c:pt idx="557">
                  <c:v>40214</c:v>
                </c:pt>
                <c:pt idx="558">
                  <c:v>40213</c:v>
                </c:pt>
                <c:pt idx="559">
                  <c:v>40212</c:v>
                </c:pt>
                <c:pt idx="560">
                  <c:v>40211</c:v>
                </c:pt>
                <c:pt idx="561">
                  <c:v>40210</c:v>
                </c:pt>
                <c:pt idx="562">
                  <c:v>40207</c:v>
                </c:pt>
                <c:pt idx="563">
                  <c:v>40206</c:v>
                </c:pt>
                <c:pt idx="564">
                  <c:v>40205</c:v>
                </c:pt>
                <c:pt idx="565">
                  <c:v>40204</c:v>
                </c:pt>
                <c:pt idx="566">
                  <c:v>40203</c:v>
                </c:pt>
                <c:pt idx="567">
                  <c:v>40200</c:v>
                </c:pt>
                <c:pt idx="568">
                  <c:v>40199</c:v>
                </c:pt>
                <c:pt idx="569">
                  <c:v>40198</c:v>
                </c:pt>
                <c:pt idx="570">
                  <c:v>40197</c:v>
                </c:pt>
                <c:pt idx="571">
                  <c:v>40196</c:v>
                </c:pt>
                <c:pt idx="572">
                  <c:v>40193</c:v>
                </c:pt>
                <c:pt idx="573">
                  <c:v>40192</c:v>
                </c:pt>
                <c:pt idx="574">
                  <c:v>40191</c:v>
                </c:pt>
                <c:pt idx="575">
                  <c:v>40190</c:v>
                </c:pt>
                <c:pt idx="576">
                  <c:v>40189</c:v>
                </c:pt>
                <c:pt idx="577">
                  <c:v>40186</c:v>
                </c:pt>
                <c:pt idx="578">
                  <c:v>40185</c:v>
                </c:pt>
                <c:pt idx="579">
                  <c:v>40184</c:v>
                </c:pt>
                <c:pt idx="580">
                  <c:v>40183</c:v>
                </c:pt>
                <c:pt idx="581">
                  <c:v>40182</c:v>
                </c:pt>
                <c:pt idx="582">
                  <c:v>40177</c:v>
                </c:pt>
                <c:pt idx="583">
                  <c:v>40176</c:v>
                </c:pt>
                <c:pt idx="584">
                  <c:v>40175</c:v>
                </c:pt>
                <c:pt idx="585">
                  <c:v>40170</c:v>
                </c:pt>
                <c:pt idx="586">
                  <c:v>40169</c:v>
                </c:pt>
                <c:pt idx="587">
                  <c:v>40168</c:v>
                </c:pt>
                <c:pt idx="588">
                  <c:v>40165</c:v>
                </c:pt>
                <c:pt idx="589">
                  <c:v>40164</c:v>
                </c:pt>
                <c:pt idx="590">
                  <c:v>40163</c:v>
                </c:pt>
                <c:pt idx="591">
                  <c:v>40162</c:v>
                </c:pt>
                <c:pt idx="592">
                  <c:v>40161</c:v>
                </c:pt>
                <c:pt idx="593">
                  <c:v>40158</c:v>
                </c:pt>
                <c:pt idx="594">
                  <c:v>40157</c:v>
                </c:pt>
                <c:pt idx="595">
                  <c:v>40156</c:v>
                </c:pt>
                <c:pt idx="596">
                  <c:v>40155</c:v>
                </c:pt>
                <c:pt idx="597">
                  <c:v>40154</c:v>
                </c:pt>
                <c:pt idx="598">
                  <c:v>40151</c:v>
                </c:pt>
                <c:pt idx="599">
                  <c:v>40150</c:v>
                </c:pt>
                <c:pt idx="600">
                  <c:v>40149</c:v>
                </c:pt>
                <c:pt idx="601">
                  <c:v>40148</c:v>
                </c:pt>
                <c:pt idx="602">
                  <c:v>40147</c:v>
                </c:pt>
                <c:pt idx="603">
                  <c:v>40144</c:v>
                </c:pt>
                <c:pt idx="604">
                  <c:v>40143</c:v>
                </c:pt>
                <c:pt idx="605">
                  <c:v>40142</c:v>
                </c:pt>
                <c:pt idx="606">
                  <c:v>40141</c:v>
                </c:pt>
                <c:pt idx="607">
                  <c:v>40140</c:v>
                </c:pt>
                <c:pt idx="608">
                  <c:v>40137</c:v>
                </c:pt>
                <c:pt idx="609">
                  <c:v>40136</c:v>
                </c:pt>
                <c:pt idx="610">
                  <c:v>40135</c:v>
                </c:pt>
                <c:pt idx="611">
                  <c:v>40134</c:v>
                </c:pt>
                <c:pt idx="612">
                  <c:v>40133</c:v>
                </c:pt>
                <c:pt idx="613">
                  <c:v>40130</c:v>
                </c:pt>
                <c:pt idx="614">
                  <c:v>40129</c:v>
                </c:pt>
                <c:pt idx="615">
                  <c:v>40128</c:v>
                </c:pt>
                <c:pt idx="616">
                  <c:v>40127</c:v>
                </c:pt>
                <c:pt idx="617">
                  <c:v>40126</c:v>
                </c:pt>
                <c:pt idx="618">
                  <c:v>40123</c:v>
                </c:pt>
                <c:pt idx="619">
                  <c:v>40122</c:v>
                </c:pt>
                <c:pt idx="620">
                  <c:v>40121</c:v>
                </c:pt>
                <c:pt idx="621">
                  <c:v>40120</c:v>
                </c:pt>
                <c:pt idx="622">
                  <c:v>40119</c:v>
                </c:pt>
                <c:pt idx="623">
                  <c:v>40116</c:v>
                </c:pt>
                <c:pt idx="624">
                  <c:v>40115</c:v>
                </c:pt>
                <c:pt idx="625">
                  <c:v>40114</c:v>
                </c:pt>
                <c:pt idx="626">
                  <c:v>40113</c:v>
                </c:pt>
                <c:pt idx="627">
                  <c:v>40112</c:v>
                </c:pt>
                <c:pt idx="628">
                  <c:v>40109</c:v>
                </c:pt>
                <c:pt idx="629">
                  <c:v>40108</c:v>
                </c:pt>
                <c:pt idx="630">
                  <c:v>40107</c:v>
                </c:pt>
                <c:pt idx="631">
                  <c:v>40106</c:v>
                </c:pt>
                <c:pt idx="632">
                  <c:v>40105</c:v>
                </c:pt>
                <c:pt idx="633">
                  <c:v>40102</c:v>
                </c:pt>
                <c:pt idx="634">
                  <c:v>40101</c:v>
                </c:pt>
                <c:pt idx="635">
                  <c:v>40100</c:v>
                </c:pt>
                <c:pt idx="636">
                  <c:v>40099</c:v>
                </c:pt>
                <c:pt idx="637">
                  <c:v>40098</c:v>
                </c:pt>
                <c:pt idx="638">
                  <c:v>40095</c:v>
                </c:pt>
                <c:pt idx="639">
                  <c:v>40094</c:v>
                </c:pt>
                <c:pt idx="640">
                  <c:v>40093</c:v>
                </c:pt>
                <c:pt idx="641">
                  <c:v>40092</c:v>
                </c:pt>
                <c:pt idx="642">
                  <c:v>40091</c:v>
                </c:pt>
                <c:pt idx="643">
                  <c:v>40088</c:v>
                </c:pt>
                <c:pt idx="644">
                  <c:v>40087</c:v>
                </c:pt>
                <c:pt idx="645">
                  <c:v>40086</c:v>
                </c:pt>
                <c:pt idx="646">
                  <c:v>40085</c:v>
                </c:pt>
                <c:pt idx="647">
                  <c:v>40084</c:v>
                </c:pt>
                <c:pt idx="648">
                  <c:v>40081</c:v>
                </c:pt>
                <c:pt idx="649">
                  <c:v>40080</c:v>
                </c:pt>
                <c:pt idx="650">
                  <c:v>40079</c:v>
                </c:pt>
                <c:pt idx="651">
                  <c:v>40078</c:v>
                </c:pt>
                <c:pt idx="652">
                  <c:v>40077</c:v>
                </c:pt>
                <c:pt idx="653">
                  <c:v>40074</c:v>
                </c:pt>
                <c:pt idx="654">
                  <c:v>40073</c:v>
                </c:pt>
                <c:pt idx="655">
                  <c:v>40072</c:v>
                </c:pt>
                <c:pt idx="656">
                  <c:v>40071</c:v>
                </c:pt>
                <c:pt idx="657">
                  <c:v>40070</c:v>
                </c:pt>
                <c:pt idx="658">
                  <c:v>40067</c:v>
                </c:pt>
                <c:pt idx="659">
                  <c:v>40066</c:v>
                </c:pt>
                <c:pt idx="660">
                  <c:v>40065</c:v>
                </c:pt>
                <c:pt idx="661">
                  <c:v>40064</c:v>
                </c:pt>
                <c:pt idx="662">
                  <c:v>40063</c:v>
                </c:pt>
                <c:pt idx="663">
                  <c:v>40060</c:v>
                </c:pt>
                <c:pt idx="664">
                  <c:v>40059</c:v>
                </c:pt>
                <c:pt idx="665">
                  <c:v>40058</c:v>
                </c:pt>
                <c:pt idx="666">
                  <c:v>40057</c:v>
                </c:pt>
                <c:pt idx="667">
                  <c:v>40056</c:v>
                </c:pt>
                <c:pt idx="668">
                  <c:v>40053</c:v>
                </c:pt>
                <c:pt idx="669">
                  <c:v>40052</c:v>
                </c:pt>
                <c:pt idx="670">
                  <c:v>40051</c:v>
                </c:pt>
                <c:pt idx="671">
                  <c:v>40050</c:v>
                </c:pt>
                <c:pt idx="672">
                  <c:v>40049</c:v>
                </c:pt>
                <c:pt idx="673">
                  <c:v>40046</c:v>
                </c:pt>
                <c:pt idx="674">
                  <c:v>40045</c:v>
                </c:pt>
                <c:pt idx="675">
                  <c:v>40044</c:v>
                </c:pt>
                <c:pt idx="676">
                  <c:v>40043</c:v>
                </c:pt>
                <c:pt idx="677">
                  <c:v>40042</c:v>
                </c:pt>
                <c:pt idx="678">
                  <c:v>40039</c:v>
                </c:pt>
                <c:pt idx="679">
                  <c:v>40038</c:v>
                </c:pt>
                <c:pt idx="680">
                  <c:v>40037</c:v>
                </c:pt>
                <c:pt idx="681">
                  <c:v>40036</c:v>
                </c:pt>
                <c:pt idx="682">
                  <c:v>40035</c:v>
                </c:pt>
                <c:pt idx="683">
                  <c:v>40032</c:v>
                </c:pt>
                <c:pt idx="684">
                  <c:v>40031</c:v>
                </c:pt>
                <c:pt idx="685">
                  <c:v>40030</c:v>
                </c:pt>
                <c:pt idx="686">
                  <c:v>40029</c:v>
                </c:pt>
                <c:pt idx="687">
                  <c:v>40028</c:v>
                </c:pt>
                <c:pt idx="688">
                  <c:v>40025</c:v>
                </c:pt>
                <c:pt idx="689">
                  <c:v>40024</c:v>
                </c:pt>
                <c:pt idx="690">
                  <c:v>40023</c:v>
                </c:pt>
                <c:pt idx="691">
                  <c:v>40022</c:v>
                </c:pt>
                <c:pt idx="692">
                  <c:v>40021</c:v>
                </c:pt>
                <c:pt idx="693">
                  <c:v>40018</c:v>
                </c:pt>
                <c:pt idx="694">
                  <c:v>40017</c:v>
                </c:pt>
                <c:pt idx="695">
                  <c:v>40016</c:v>
                </c:pt>
                <c:pt idx="696">
                  <c:v>40015</c:v>
                </c:pt>
                <c:pt idx="697">
                  <c:v>40014</c:v>
                </c:pt>
                <c:pt idx="698">
                  <c:v>40011</c:v>
                </c:pt>
                <c:pt idx="699">
                  <c:v>40010</c:v>
                </c:pt>
                <c:pt idx="700">
                  <c:v>40009</c:v>
                </c:pt>
                <c:pt idx="701">
                  <c:v>40008</c:v>
                </c:pt>
                <c:pt idx="702">
                  <c:v>40007</c:v>
                </c:pt>
                <c:pt idx="703">
                  <c:v>40004</c:v>
                </c:pt>
                <c:pt idx="704">
                  <c:v>40003</c:v>
                </c:pt>
                <c:pt idx="705">
                  <c:v>40002</c:v>
                </c:pt>
                <c:pt idx="706">
                  <c:v>40001</c:v>
                </c:pt>
                <c:pt idx="707">
                  <c:v>40000</c:v>
                </c:pt>
                <c:pt idx="708">
                  <c:v>39997</c:v>
                </c:pt>
                <c:pt idx="709">
                  <c:v>39996</c:v>
                </c:pt>
                <c:pt idx="710">
                  <c:v>39995</c:v>
                </c:pt>
                <c:pt idx="711">
                  <c:v>39994</c:v>
                </c:pt>
                <c:pt idx="712">
                  <c:v>39993</c:v>
                </c:pt>
                <c:pt idx="713">
                  <c:v>39990</c:v>
                </c:pt>
                <c:pt idx="714">
                  <c:v>39989</c:v>
                </c:pt>
                <c:pt idx="715">
                  <c:v>39988</c:v>
                </c:pt>
                <c:pt idx="716">
                  <c:v>39987</c:v>
                </c:pt>
                <c:pt idx="717">
                  <c:v>39986</c:v>
                </c:pt>
                <c:pt idx="718">
                  <c:v>39983</c:v>
                </c:pt>
                <c:pt idx="719">
                  <c:v>39982</c:v>
                </c:pt>
                <c:pt idx="720">
                  <c:v>39981</c:v>
                </c:pt>
                <c:pt idx="721">
                  <c:v>39980</c:v>
                </c:pt>
                <c:pt idx="722">
                  <c:v>39979</c:v>
                </c:pt>
                <c:pt idx="723">
                  <c:v>39976</c:v>
                </c:pt>
                <c:pt idx="724">
                  <c:v>39975</c:v>
                </c:pt>
                <c:pt idx="725">
                  <c:v>39974</c:v>
                </c:pt>
                <c:pt idx="726">
                  <c:v>39973</c:v>
                </c:pt>
                <c:pt idx="727">
                  <c:v>39972</c:v>
                </c:pt>
                <c:pt idx="728">
                  <c:v>39969</c:v>
                </c:pt>
                <c:pt idx="729">
                  <c:v>39968</c:v>
                </c:pt>
                <c:pt idx="730">
                  <c:v>39967</c:v>
                </c:pt>
                <c:pt idx="731">
                  <c:v>39966</c:v>
                </c:pt>
                <c:pt idx="732">
                  <c:v>39965</c:v>
                </c:pt>
                <c:pt idx="733">
                  <c:v>39962</c:v>
                </c:pt>
                <c:pt idx="734">
                  <c:v>39961</c:v>
                </c:pt>
                <c:pt idx="735">
                  <c:v>39960</c:v>
                </c:pt>
                <c:pt idx="736">
                  <c:v>39959</c:v>
                </c:pt>
                <c:pt idx="737">
                  <c:v>39958</c:v>
                </c:pt>
                <c:pt idx="738">
                  <c:v>39955</c:v>
                </c:pt>
                <c:pt idx="739">
                  <c:v>39954</c:v>
                </c:pt>
                <c:pt idx="740">
                  <c:v>39953</c:v>
                </c:pt>
                <c:pt idx="741">
                  <c:v>39952</c:v>
                </c:pt>
                <c:pt idx="742">
                  <c:v>39951</c:v>
                </c:pt>
                <c:pt idx="743">
                  <c:v>39948</c:v>
                </c:pt>
                <c:pt idx="744">
                  <c:v>39947</c:v>
                </c:pt>
                <c:pt idx="745">
                  <c:v>39946</c:v>
                </c:pt>
                <c:pt idx="746">
                  <c:v>39945</c:v>
                </c:pt>
                <c:pt idx="747">
                  <c:v>39944</c:v>
                </c:pt>
                <c:pt idx="748">
                  <c:v>39941</c:v>
                </c:pt>
                <c:pt idx="749">
                  <c:v>39940</c:v>
                </c:pt>
                <c:pt idx="750">
                  <c:v>39939</c:v>
                </c:pt>
                <c:pt idx="751">
                  <c:v>39938</c:v>
                </c:pt>
                <c:pt idx="752">
                  <c:v>39937</c:v>
                </c:pt>
                <c:pt idx="753">
                  <c:v>39933</c:v>
                </c:pt>
                <c:pt idx="754">
                  <c:v>39932</c:v>
                </c:pt>
                <c:pt idx="755">
                  <c:v>39931</c:v>
                </c:pt>
                <c:pt idx="756">
                  <c:v>39930</c:v>
                </c:pt>
                <c:pt idx="757">
                  <c:v>39927</c:v>
                </c:pt>
                <c:pt idx="758">
                  <c:v>39926</c:v>
                </c:pt>
                <c:pt idx="759">
                  <c:v>39925</c:v>
                </c:pt>
                <c:pt idx="760">
                  <c:v>39924</c:v>
                </c:pt>
                <c:pt idx="761">
                  <c:v>39923</c:v>
                </c:pt>
                <c:pt idx="762">
                  <c:v>39920</c:v>
                </c:pt>
                <c:pt idx="763">
                  <c:v>39919</c:v>
                </c:pt>
                <c:pt idx="764">
                  <c:v>39918</c:v>
                </c:pt>
                <c:pt idx="765">
                  <c:v>39917</c:v>
                </c:pt>
                <c:pt idx="766">
                  <c:v>39912</c:v>
                </c:pt>
                <c:pt idx="767">
                  <c:v>39911</c:v>
                </c:pt>
                <c:pt idx="768">
                  <c:v>39910</c:v>
                </c:pt>
                <c:pt idx="769">
                  <c:v>39909</c:v>
                </c:pt>
                <c:pt idx="770">
                  <c:v>39906</c:v>
                </c:pt>
                <c:pt idx="771">
                  <c:v>39905</c:v>
                </c:pt>
                <c:pt idx="772">
                  <c:v>39904</c:v>
                </c:pt>
                <c:pt idx="773">
                  <c:v>39903</c:v>
                </c:pt>
                <c:pt idx="774">
                  <c:v>39902</c:v>
                </c:pt>
                <c:pt idx="775">
                  <c:v>39899</c:v>
                </c:pt>
                <c:pt idx="776">
                  <c:v>39898</c:v>
                </c:pt>
                <c:pt idx="777">
                  <c:v>39897</c:v>
                </c:pt>
                <c:pt idx="778">
                  <c:v>39896</c:v>
                </c:pt>
                <c:pt idx="779">
                  <c:v>39895</c:v>
                </c:pt>
                <c:pt idx="780">
                  <c:v>39892</c:v>
                </c:pt>
                <c:pt idx="781">
                  <c:v>39891</c:v>
                </c:pt>
                <c:pt idx="782">
                  <c:v>39890</c:v>
                </c:pt>
                <c:pt idx="783">
                  <c:v>39889</c:v>
                </c:pt>
                <c:pt idx="784">
                  <c:v>39888</c:v>
                </c:pt>
                <c:pt idx="785">
                  <c:v>39885</c:v>
                </c:pt>
                <c:pt idx="786">
                  <c:v>39884</c:v>
                </c:pt>
                <c:pt idx="787">
                  <c:v>39883</c:v>
                </c:pt>
                <c:pt idx="788">
                  <c:v>39882</c:v>
                </c:pt>
                <c:pt idx="789">
                  <c:v>39881</c:v>
                </c:pt>
                <c:pt idx="790">
                  <c:v>39878</c:v>
                </c:pt>
                <c:pt idx="791">
                  <c:v>39877</c:v>
                </c:pt>
                <c:pt idx="792">
                  <c:v>39876</c:v>
                </c:pt>
                <c:pt idx="793">
                  <c:v>39875</c:v>
                </c:pt>
                <c:pt idx="794">
                  <c:v>39874</c:v>
                </c:pt>
                <c:pt idx="795">
                  <c:v>39871</c:v>
                </c:pt>
                <c:pt idx="796">
                  <c:v>39870</c:v>
                </c:pt>
                <c:pt idx="797">
                  <c:v>39869</c:v>
                </c:pt>
                <c:pt idx="798">
                  <c:v>39868</c:v>
                </c:pt>
                <c:pt idx="799">
                  <c:v>39867</c:v>
                </c:pt>
                <c:pt idx="800">
                  <c:v>39864</c:v>
                </c:pt>
                <c:pt idx="801">
                  <c:v>39863</c:v>
                </c:pt>
                <c:pt idx="802">
                  <c:v>39862</c:v>
                </c:pt>
                <c:pt idx="803">
                  <c:v>39861</c:v>
                </c:pt>
                <c:pt idx="804">
                  <c:v>39860</c:v>
                </c:pt>
                <c:pt idx="805">
                  <c:v>39857</c:v>
                </c:pt>
                <c:pt idx="806">
                  <c:v>39856</c:v>
                </c:pt>
                <c:pt idx="807">
                  <c:v>39855</c:v>
                </c:pt>
                <c:pt idx="808">
                  <c:v>39854</c:v>
                </c:pt>
                <c:pt idx="809">
                  <c:v>39853</c:v>
                </c:pt>
                <c:pt idx="810">
                  <c:v>39850</c:v>
                </c:pt>
                <c:pt idx="811">
                  <c:v>39849</c:v>
                </c:pt>
                <c:pt idx="812">
                  <c:v>39848</c:v>
                </c:pt>
                <c:pt idx="813">
                  <c:v>39847</c:v>
                </c:pt>
                <c:pt idx="814">
                  <c:v>39846</c:v>
                </c:pt>
                <c:pt idx="815">
                  <c:v>39843</c:v>
                </c:pt>
                <c:pt idx="816">
                  <c:v>39842</c:v>
                </c:pt>
                <c:pt idx="817">
                  <c:v>39841</c:v>
                </c:pt>
                <c:pt idx="818">
                  <c:v>39840</c:v>
                </c:pt>
                <c:pt idx="819">
                  <c:v>39839</c:v>
                </c:pt>
                <c:pt idx="820">
                  <c:v>39836</c:v>
                </c:pt>
                <c:pt idx="821">
                  <c:v>39835</c:v>
                </c:pt>
                <c:pt idx="822">
                  <c:v>39834</c:v>
                </c:pt>
                <c:pt idx="823">
                  <c:v>39833</c:v>
                </c:pt>
                <c:pt idx="824">
                  <c:v>39832</c:v>
                </c:pt>
                <c:pt idx="825">
                  <c:v>39829</c:v>
                </c:pt>
                <c:pt idx="826">
                  <c:v>39828</c:v>
                </c:pt>
                <c:pt idx="827">
                  <c:v>39827</c:v>
                </c:pt>
                <c:pt idx="828">
                  <c:v>39826</c:v>
                </c:pt>
                <c:pt idx="829">
                  <c:v>39825</c:v>
                </c:pt>
                <c:pt idx="830">
                  <c:v>39822</c:v>
                </c:pt>
                <c:pt idx="831">
                  <c:v>39821</c:v>
                </c:pt>
                <c:pt idx="832">
                  <c:v>39820</c:v>
                </c:pt>
                <c:pt idx="833">
                  <c:v>39819</c:v>
                </c:pt>
                <c:pt idx="834">
                  <c:v>39818</c:v>
                </c:pt>
                <c:pt idx="835">
                  <c:v>39815</c:v>
                </c:pt>
                <c:pt idx="836">
                  <c:v>39812</c:v>
                </c:pt>
                <c:pt idx="837">
                  <c:v>39811</c:v>
                </c:pt>
                <c:pt idx="838">
                  <c:v>39805</c:v>
                </c:pt>
                <c:pt idx="839">
                  <c:v>39804</c:v>
                </c:pt>
                <c:pt idx="840">
                  <c:v>39801</c:v>
                </c:pt>
                <c:pt idx="841">
                  <c:v>39800</c:v>
                </c:pt>
                <c:pt idx="842">
                  <c:v>39799</c:v>
                </c:pt>
                <c:pt idx="843">
                  <c:v>39798</c:v>
                </c:pt>
                <c:pt idx="844">
                  <c:v>39797</c:v>
                </c:pt>
                <c:pt idx="845">
                  <c:v>39794</c:v>
                </c:pt>
                <c:pt idx="846">
                  <c:v>39793</c:v>
                </c:pt>
                <c:pt idx="847">
                  <c:v>39792</c:v>
                </c:pt>
                <c:pt idx="848">
                  <c:v>39791</c:v>
                </c:pt>
                <c:pt idx="849">
                  <c:v>39790</c:v>
                </c:pt>
                <c:pt idx="850">
                  <c:v>39787</c:v>
                </c:pt>
                <c:pt idx="851">
                  <c:v>39786</c:v>
                </c:pt>
                <c:pt idx="852">
                  <c:v>39785</c:v>
                </c:pt>
                <c:pt idx="853">
                  <c:v>39784</c:v>
                </c:pt>
                <c:pt idx="854">
                  <c:v>39783</c:v>
                </c:pt>
                <c:pt idx="855">
                  <c:v>39780</c:v>
                </c:pt>
                <c:pt idx="856">
                  <c:v>39779</c:v>
                </c:pt>
                <c:pt idx="857">
                  <c:v>39778</c:v>
                </c:pt>
                <c:pt idx="858">
                  <c:v>39777</c:v>
                </c:pt>
                <c:pt idx="859">
                  <c:v>39776</c:v>
                </c:pt>
                <c:pt idx="860">
                  <c:v>39773</c:v>
                </c:pt>
                <c:pt idx="861">
                  <c:v>39772</c:v>
                </c:pt>
                <c:pt idx="862">
                  <c:v>39771</c:v>
                </c:pt>
                <c:pt idx="863">
                  <c:v>39770</c:v>
                </c:pt>
                <c:pt idx="864">
                  <c:v>39769</c:v>
                </c:pt>
                <c:pt idx="865">
                  <c:v>39766</c:v>
                </c:pt>
                <c:pt idx="866">
                  <c:v>39765</c:v>
                </c:pt>
                <c:pt idx="867">
                  <c:v>39764</c:v>
                </c:pt>
                <c:pt idx="868">
                  <c:v>39763</c:v>
                </c:pt>
                <c:pt idx="869">
                  <c:v>39762</c:v>
                </c:pt>
                <c:pt idx="870">
                  <c:v>39759</c:v>
                </c:pt>
                <c:pt idx="871">
                  <c:v>39758</c:v>
                </c:pt>
                <c:pt idx="872">
                  <c:v>39757</c:v>
                </c:pt>
                <c:pt idx="873">
                  <c:v>39756</c:v>
                </c:pt>
                <c:pt idx="874">
                  <c:v>39755</c:v>
                </c:pt>
                <c:pt idx="875">
                  <c:v>39752</c:v>
                </c:pt>
                <c:pt idx="876">
                  <c:v>39751</c:v>
                </c:pt>
                <c:pt idx="877">
                  <c:v>39750</c:v>
                </c:pt>
                <c:pt idx="878">
                  <c:v>39749</c:v>
                </c:pt>
                <c:pt idx="879">
                  <c:v>39748</c:v>
                </c:pt>
                <c:pt idx="880">
                  <c:v>39745</c:v>
                </c:pt>
                <c:pt idx="881">
                  <c:v>39744</c:v>
                </c:pt>
                <c:pt idx="882">
                  <c:v>39743</c:v>
                </c:pt>
                <c:pt idx="883">
                  <c:v>39742</c:v>
                </c:pt>
                <c:pt idx="884">
                  <c:v>39741</c:v>
                </c:pt>
                <c:pt idx="885">
                  <c:v>39738</c:v>
                </c:pt>
                <c:pt idx="886">
                  <c:v>39737</c:v>
                </c:pt>
                <c:pt idx="887">
                  <c:v>39736</c:v>
                </c:pt>
                <c:pt idx="888">
                  <c:v>39735</c:v>
                </c:pt>
                <c:pt idx="889">
                  <c:v>39734</c:v>
                </c:pt>
                <c:pt idx="890">
                  <c:v>39731</c:v>
                </c:pt>
                <c:pt idx="891">
                  <c:v>39730</c:v>
                </c:pt>
                <c:pt idx="892">
                  <c:v>39729</c:v>
                </c:pt>
                <c:pt idx="893">
                  <c:v>39728</c:v>
                </c:pt>
                <c:pt idx="894">
                  <c:v>39727</c:v>
                </c:pt>
                <c:pt idx="895">
                  <c:v>39724</c:v>
                </c:pt>
                <c:pt idx="896">
                  <c:v>39723</c:v>
                </c:pt>
                <c:pt idx="897">
                  <c:v>39722</c:v>
                </c:pt>
                <c:pt idx="898">
                  <c:v>39721</c:v>
                </c:pt>
                <c:pt idx="899">
                  <c:v>39720</c:v>
                </c:pt>
                <c:pt idx="900">
                  <c:v>39717</c:v>
                </c:pt>
                <c:pt idx="901">
                  <c:v>39716</c:v>
                </c:pt>
                <c:pt idx="902">
                  <c:v>39715</c:v>
                </c:pt>
                <c:pt idx="903">
                  <c:v>39714</c:v>
                </c:pt>
                <c:pt idx="904">
                  <c:v>39713</c:v>
                </c:pt>
                <c:pt idx="905">
                  <c:v>39710</c:v>
                </c:pt>
                <c:pt idx="906">
                  <c:v>39709</c:v>
                </c:pt>
                <c:pt idx="907">
                  <c:v>39708</c:v>
                </c:pt>
                <c:pt idx="908">
                  <c:v>39707</c:v>
                </c:pt>
                <c:pt idx="909">
                  <c:v>39706</c:v>
                </c:pt>
                <c:pt idx="910">
                  <c:v>39703</c:v>
                </c:pt>
                <c:pt idx="911">
                  <c:v>39702</c:v>
                </c:pt>
                <c:pt idx="912">
                  <c:v>39701</c:v>
                </c:pt>
                <c:pt idx="913">
                  <c:v>39700</c:v>
                </c:pt>
                <c:pt idx="914">
                  <c:v>39699</c:v>
                </c:pt>
                <c:pt idx="915">
                  <c:v>39696</c:v>
                </c:pt>
                <c:pt idx="916">
                  <c:v>39695</c:v>
                </c:pt>
                <c:pt idx="917">
                  <c:v>39694</c:v>
                </c:pt>
                <c:pt idx="918">
                  <c:v>39693</c:v>
                </c:pt>
                <c:pt idx="919">
                  <c:v>39692</c:v>
                </c:pt>
                <c:pt idx="920">
                  <c:v>39689</c:v>
                </c:pt>
                <c:pt idx="921">
                  <c:v>39688</c:v>
                </c:pt>
                <c:pt idx="922">
                  <c:v>39687</c:v>
                </c:pt>
                <c:pt idx="923">
                  <c:v>39686</c:v>
                </c:pt>
                <c:pt idx="924">
                  <c:v>39685</c:v>
                </c:pt>
                <c:pt idx="925">
                  <c:v>39682</c:v>
                </c:pt>
                <c:pt idx="926">
                  <c:v>39681</c:v>
                </c:pt>
                <c:pt idx="927">
                  <c:v>39680</c:v>
                </c:pt>
                <c:pt idx="928">
                  <c:v>39679</c:v>
                </c:pt>
                <c:pt idx="929">
                  <c:v>39678</c:v>
                </c:pt>
                <c:pt idx="930">
                  <c:v>39675</c:v>
                </c:pt>
                <c:pt idx="931">
                  <c:v>39674</c:v>
                </c:pt>
                <c:pt idx="932">
                  <c:v>39673</c:v>
                </c:pt>
                <c:pt idx="933">
                  <c:v>39672</c:v>
                </c:pt>
                <c:pt idx="934">
                  <c:v>39671</c:v>
                </c:pt>
                <c:pt idx="935">
                  <c:v>39668</c:v>
                </c:pt>
                <c:pt idx="936">
                  <c:v>39667</c:v>
                </c:pt>
                <c:pt idx="937">
                  <c:v>39666</c:v>
                </c:pt>
                <c:pt idx="938">
                  <c:v>39665</c:v>
                </c:pt>
                <c:pt idx="939">
                  <c:v>39664</c:v>
                </c:pt>
                <c:pt idx="940">
                  <c:v>39661</c:v>
                </c:pt>
                <c:pt idx="941">
                  <c:v>39660</c:v>
                </c:pt>
                <c:pt idx="942">
                  <c:v>39659</c:v>
                </c:pt>
                <c:pt idx="943">
                  <c:v>39658</c:v>
                </c:pt>
                <c:pt idx="944">
                  <c:v>39657</c:v>
                </c:pt>
                <c:pt idx="945">
                  <c:v>39654</c:v>
                </c:pt>
                <c:pt idx="946">
                  <c:v>39653</c:v>
                </c:pt>
                <c:pt idx="947">
                  <c:v>39652</c:v>
                </c:pt>
                <c:pt idx="948">
                  <c:v>39651</c:v>
                </c:pt>
                <c:pt idx="949">
                  <c:v>39650</c:v>
                </c:pt>
                <c:pt idx="950">
                  <c:v>39647</c:v>
                </c:pt>
                <c:pt idx="951">
                  <c:v>39646</c:v>
                </c:pt>
                <c:pt idx="952">
                  <c:v>39645</c:v>
                </c:pt>
                <c:pt idx="953">
                  <c:v>39644</c:v>
                </c:pt>
                <c:pt idx="954">
                  <c:v>39643</c:v>
                </c:pt>
                <c:pt idx="955">
                  <c:v>39640</c:v>
                </c:pt>
                <c:pt idx="956">
                  <c:v>39639</c:v>
                </c:pt>
                <c:pt idx="957">
                  <c:v>39638</c:v>
                </c:pt>
                <c:pt idx="958">
                  <c:v>39637</c:v>
                </c:pt>
                <c:pt idx="959">
                  <c:v>39636</c:v>
                </c:pt>
                <c:pt idx="960">
                  <c:v>39633</c:v>
                </c:pt>
                <c:pt idx="961">
                  <c:v>39632</c:v>
                </c:pt>
                <c:pt idx="962">
                  <c:v>39631</c:v>
                </c:pt>
                <c:pt idx="963">
                  <c:v>39630</c:v>
                </c:pt>
                <c:pt idx="964">
                  <c:v>39629</c:v>
                </c:pt>
                <c:pt idx="965">
                  <c:v>39626</c:v>
                </c:pt>
                <c:pt idx="966">
                  <c:v>39625</c:v>
                </c:pt>
                <c:pt idx="967">
                  <c:v>39624</c:v>
                </c:pt>
                <c:pt idx="968">
                  <c:v>39623</c:v>
                </c:pt>
                <c:pt idx="969">
                  <c:v>39622</c:v>
                </c:pt>
                <c:pt idx="970">
                  <c:v>39619</c:v>
                </c:pt>
                <c:pt idx="971">
                  <c:v>39618</c:v>
                </c:pt>
                <c:pt idx="972">
                  <c:v>39617</c:v>
                </c:pt>
                <c:pt idx="973">
                  <c:v>39616</c:v>
                </c:pt>
                <c:pt idx="974">
                  <c:v>39615</c:v>
                </c:pt>
                <c:pt idx="975">
                  <c:v>39612</c:v>
                </c:pt>
                <c:pt idx="976">
                  <c:v>39611</c:v>
                </c:pt>
                <c:pt idx="977">
                  <c:v>39610</c:v>
                </c:pt>
                <c:pt idx="978">
                  <c:v>39609</c:v>
                </c:pt>
                <c:pt idx="979">
                  <c:v>39608</c:v>
                </c:pt>
                <c:pt idx="980">
                  <c:v>39605</c:v>
                </c:pt>
                <c:pt idx="981">
                  <c:v>39604</c:v>
                </c:pt>
                <c:pt idx="982">
                  <c:v>39603</c:v>
                </c:pt>
                <c:pt idx="983">
                  <c:v>39602</c:v>
                </c:pt>
                <c:pt idx="984">
                  <c:v>39601</c:v>
                </c:pt>
                <c:pt idx="985">
                  <c:v>39598</c:v>
                </c:pt>
                <c:pt idx="986">
                  <c:v>39597</c:v>
                </c:pt>
                <c:pt idx="987">
                  <c:v>39596</c:v>
                </c:pt>
                <c:pt idx="988">
                  <c:v>39595</c:v>
                </c:pt>
                <c:pt idx="989">
                  <c:v>39594</c:v>
                </c:pt>
                <c:pt idx="990">
                  <c:v>39591</c:v>
                </c:pt>
                <c:pt idx="991">
                  <c:v>39590</c:v>
                </c:pt>
                <c:pt idx="992">
                  <c:v>39589</c:v>
                </c:pt>
                <c:pt idx="993">
                  <c:v>39588</c:v>
                </c:pt>
                <c:pt idx="994">
                  <c:v>39587</c:v>
                </c:pt>
                <c:pt idx="995">
                  <c:v>39584</c:v>
                </c:pt>
                <c:pt idx="996">
                  <c:v>39583</c:v>
                </c:pt>
                <c:pt idx="997">
                  <c:v>39582</c:v>
                </c:pt>
                <c:pt idx="998">
                  <c:v>39581</c:v>
                </c:pt>
                <c:pt idx="999">
                  <c:v>39580</c:v>
                </c:pt>
                <c:pt idx="1000">
                  <c:v>39577</c:v>
                </c:pt>
                <c:pt idx="1001">
                  <c:v>39576</c:v>
                </c:pt>
                <c:pt idx="1002">
                  <c:v>39575</c:v>
                </c:pt>
                <c:pt idx="1003">
                  <c:v>39574</c:v>
                </c:pt>
                <c:pt idx="1004">
                  <c:v>39573</c:v>
                </c:pt>
                <c:pt idx="1005">
                  <c:v>39570</c:v>
                </c:pt>
                <c:pt idx="1006">
                  <c:v>39568</c:v>
                </c:pt>
                <c:pt idx="1007">
                  <c:v>39567</c:v>
                </c:pt>
                <c:pt idx="1008">
                  <c:v>39566</c:v>
                </c:pt>
                <c:pt idx="1009">
                  <c:v>39563</c:v>
                </c:pt>
                <c:pt idx="1010">
                  <c:v>39562</c:v>
                </c:pt>
                <c:pt idx="1011">
                  <c:v>39561</c:v>
                </c:pt>
                <c:pt idx="1012">
                  <c:v>39560</c:v>
                </c:pt>
                <c:pt idx="1013">
                  <c:v>39559</c:v>
                </c:pt>
                <c:pt idx="1014">
                  <c:v>39556</c:v>
                </c:pt>
                <c:pt idx="1015">
                  <c:v>39555</c:v>
                </c:pt>
                <c:pt idx="1016">
                  <c:v>39554</c:v>
                </c:pt>
                <c:pt idx="1017">
                  <c:v>39553</c:v>
                </c:pt>
                <c:pt idx="1018">
                  <c:v>39552</c:v>
                </c:pt>
                <c:pt idx="1019">
                  <c:v>39549</c:v>
                </c:pt>
                <c:pt idx="1020">
                  <c:v>39548</c:v>
                </c:pt>
                <c:pt idx="1021">
                  <c:v>39547</c:v>
                </c:pt>
                <c:pt idx="1022">
                  <c:v>39546</c:v>
                </c:pt>
                <c:pt idx="1023">
                  <c:v>39545</c:v>
                </c:pt>
                <c:pt idx="1024">
                  <c:v>39542</c:v>
                </c:pt>
                <c:pt idx="1025">
                  <c:v>39541</c:v>
                </c:pt>
                <c:pt idx="1026">
                  <c:v>39540</c:v>
                </c:pt>
                <c:pt idx="1027">
                  <c:v>39539</c:v>
                </c:pt>
                <c:pt idx="1028">
                  <c:v>39538</c:v>
                </c:pt>
                <c:pt idx="1029">
                  <c:v>39535</c:v>
                </c:pt>
                <c:pt idx="1030">
                  <c:v>39534</c:v>
                </c:pt>
                <c:pt idx="1031">
                  <c:v>39533</c:v>
                </c:pt>
                <c:pt idx="1032">
                  <c:v>39532</c:v>
                </c:pt>
                <c:pt idx="1033">
                  <c:v>39527</c:v>
                </c:pt>
                <c:pt idx="1034">
                  <c:v>39526</c:v>
                </c:pt>
                <c:pt idx="1035">
                  <c:v>39525</c:v>
                </c:pt>
                <c:pt idx="1036">
                  <c:v>39524</c:v>
                </c:pt>
                <c:pt idx="1037">
                  <c:v>39521</c:v>
                </c:pt>
                <c:pt idx="1038">
                  <c:v>39520</c:v>
                </c:pt>
                <c:pt idx="1039">
                  <c:v>39519</c:v>
                </c:pt>
                <c:pt idx="1040">
                  <c:v>39518</c:v>
                </c:pt>
                <c:pt idx="1041">
                  <c:v>39517</c:v>
                </c:pt>
                <c:pt idx="1042">
                  <c:v>39514</c:v>
                </c:pt>
                <c:pt idx="1043">
                  <c:v>39513</c:v>
                </c:pt>
                <c:pt idx="1044">
                  <c:v>39512</c:v>
                </c:pt>
                <c:pt idx="1045">
                  <c:v>39511</c:v>
                </c:pt>
                <c:pt idx="1046">
                  <c:v>39510</c:v>
                </c:pt>
                <c:pt idx="1047">
                  <c:v>39507</c:v>
                </c:pt>
                <c:pt idx="1048">
                  <c:v>39506</c:v>
                </c:pt>
                <c:pt idx="1049">
                  <c:v>39505</c:v>
                </c:pt>
                <c:pt idx="1050">
                  <c:v>39504</c:v>
                </c:pt>
                <c:pt idx="1051">
                  <c:v>39503</c:v>
                </c:pt>
                <c:pt idx="1052">
                  <c:v>39500</c:v>
                </c:pt>
                <c:pt idx="1053">
                  <c:v>39499</c:v>
                </c:pt>
                <c:pt idx="1054">
                  <c:v>39498</c:v>
                </c:pt>
                <c:pt idx="1055">
                  <c:v>39497</c:v>
                </c:pt>
                <c:pt idx="1056">
                  <c:v>39496</c:v>
                </c:pt>
                <c:pt idx="1057">
                  <c:v>39493</c:v>
                </c:pt>
                <c:pt idx="1058">
                  <c:v>39492</c:v>
                </c:pt>
                <c:pt idx="1059">
                  <c:v>39491</c:v>
                </c:pt>
                <c:pt idx="1060">
                  <c:v>39490</c:v>
                </c:pt>
                <c:pt idx="1061">
                  <c:v>39489</c:v>
                </c:pt>
                <c:pt idx="1062">
                  <c:v>39486</c:v>
                </c:pt>
                <c:pt idx="1063">
                  <c:v>39485</c:v>
                </c:pt>
                <c:pt idx="1064">
                  <c:v>39484</c:v>
                </c:pt>
                <c:pt idx="1065">
                  <c:v>39483</c:v>
                </c:pt>
                <c:pt idx="1066">
                  <c:v>39482</c:v>
                </c:pt>
                <c:pt idx="1067">
                  <c:v>39479</c:v>
                </c:pt>
                <c:pt idx="1068">
                  <c:v>39478</c:v>
                </c:pt>
                <c:pt idx="1069">
                  <c:v>39477</c:v>
                </c:pt>
                <c:pt idx="1070">
                  <c:v>39476</c:v>
                </c:pt>
                <c:pt idx="1071">
                  <c:v>39475</c:v>
                </c:pt>
                <c:pt idx="1072">
                  <c:v>39472</c:v>
                </c:pt>
                <c:pt idx="1073">
                  <c:v>39471</c:v>
                </c:pt>
                <c:pt idx="1074">
                  <c:v>39470</c:v>
                </c:pt>
                <c:pt idx="1075">
                  <c:v>39469</c:v>
                </c:pt>
                <c:pt idx="1076">
                  <c:v>39468</c:v>
                </c:pt>
                <c:pt idx="1077">
                  <c:v>39465</c:v>
                </c:pt>
                <c:pt idx="1078">
                  <c:v>39464</c:v>
                </c:pt>
                <c:pt idx="1079">
                  <c:v>39463</c:v>
                </c:pt>
                <c:pt idx="1080">
                  <c:v>39462</c:v>
                </c:pt>
                <c:pt idx="1081">
                  <c:v>39461</c:v>
                </c:pt>
                <c:pt idx="1082">
                  <c:v>39458</c:v>
                </c:pt>
                <c:pt idx="1083">
                  <c:v>39457</c:v>
                </c:pt>
                <c:pt idx="1084">
                  <c:v>39456</c:v>
                </c:pt>
                <c:pt idx="1085">
                  <c:v>39455</c:v>
                </c:pt>
                <c:pt idx="1086">
                  <c:v>39454</c:v>
                </c:pt>
                <c:pt idx="1087">
                  <c:v>39451</c:v>
                </c:pt>
                <c:pt idx="1088">
                  <c:v>39450</c:v>
                </c:pt>
                <c:pt idx="1089">
                  <c:v>39449</c:v>
                </c:pt>
                <c:pt idx="1090">
                  <c:v>39444</c:v>
                </c:pt>
                <c:pt idx="1091">
                  <c:v>39443</c:v>
                </c:pt>
              </c:numCache>
            </c:numRef>
          </c:xVal>
          <c:yVal>
            <c:numRef>
              <c:f>DAX!$N$5:$N$1096</c:f>
              <c:numCache>
                <c:formatCode>0.00%</c:formatCode>
                <c:ptCount val="109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0.75814617050827193</c:v>
                </c:pt>
                <c:pt idx="13">
                  <c:v>0.76058629844442127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0.69030285065681507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0.57722099504088709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0.56778355037801631</c:v>
                </c:pt>
                <c:pt idx="54">
                  <c:v>0.52395506470114228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0.50053964081993019</c:v>
                </c:pt>
                <c:pt idx="77">
                  <c:v>#N/A</c:v>
                </c:pt>
                <c:pt idx="78">
                  <c:v>0.50227043650507375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0.55009108607112633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0.5646171944397762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0.5352250358209355</c:v>
                </c:pt>
                <c:pt idx="139">
                  <c:v>#N/A</c:v>
                </c:pt>
                <c:pt idx="140">
                  <c:v>#N/A</c:v>
                </c:pt>
                <c:pt idx="141">
                  <c:v>0.62848305255342685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0.62704439514644195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0.69940698543145308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0.71251808304349162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0.82201836487120694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1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1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1</c:v>
                </c:pt>
                <c:pt idx="229">
                  <c:v>#N/A</c:v>
                </c:pt>
                <c:pt idx="230">
                  <c:v>1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1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1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1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1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1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1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1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1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1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1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0.8568265932617759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0.86487951970550925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0.85910310266521706</c:v>
                </c:pt>
                <c:pt idx="486">
                  <c:v>0.86202021583975874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0.86441644317320365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0.86073510153954713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0.85753356088112498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0.86031926602793773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0.85447591184863669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0.84678940316124185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0.849925194751595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0.84712548153521927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0.84248976770324102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0.83812586227499375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0.83788117327880185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0.83812293375780578</c:v>
                </c:pt>
                <c:pt idx="741">
                  <c:v>0.83644045591510541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0.83183068667774351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0.81492248062015504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0.81604177366889219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0.81964835961573312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0.81913324158143319</c:v>
                </c:pt>
                <c:pt idx="840">
                  <c:v>#N/A</c:v>
                </c:pt>
                <c:pt idx="841">
                  <c:v>0.81590535655603014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0.79625137816979052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0.80338585123890849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0.82901736645416579</c:v>
                </c:pt>
                <c:pt idx="905">
                  <c:v>0.82673450280871197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0.84035318830775796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0.83943039861257895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0.84790908283760991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0.85427110817941954</c:v>
                </c:pt>
                <c:pt idx="994">
                  <c:v>0.85594981376200741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0.84946855533397758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0.83903626455699709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0.84383028956322481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0.83901627020351177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0.84751302216321112</c:v>
                </c:pt>
              </c:numCache>
            </c:numRef>
          </c:yVal>
        </c:ser>
        <c:ser>
          <c:idx val="2"/>
          <c:order val="2"/>
          <c:tx>
            <c:strRef>
              <c:f>DAX!$O$4</c:f>
              <c:strCache>
                <c:ptCount val="1"/>
                <c:pt idx="0">
                  <c:v>Kapitalgarantiequote</c:v>
                </c:pt>
              </c:strCache>
            </c:strRef>
          </c:tx>
          <c:spPr>
            <a:ln w="28575">
              <a:solidFill>
                <a:schemeClr val="accent2"/>
              </a:solidFill>
            </a:ln>
          </c:spPr>
          <c:marker>
            <c:symbol val="triangle"/>
            <c:size val="3"/>
            <c:spPr>
              <a:solidFill>
                <a:schemeClr val="accent2"/>
              </a:solidFill>
              <a:ln>
                <a:solidFill>
                  <a:srgbClr val="C0504D"/>
                </a:solidFill>
              </a:ln>
            </c:spPr>
          </c:marker>
          <c:xVal>
            <c:numRef>
              <c:f>DAX!$A$5:$A$1096</c:f>
              <c:numCache>
                <c:formatCode>dd/mm/yyyy</c:formatCode>
                <c:ptCount val="1092"/>
                <c:pt idx="0">
                  <c:v>41004</c:v>
                </c:pt>
                <c:pt idx="1">
                  <c:v>41003</c:v>
                </c:pt>
                <c:pt idx="2">
                  <c:v>41002</c:v>
                </c:pt>
                <c:pt idx="3">
                  <c:v>41001</c:v>
                </c:pt>
                <c:pt idx="4">
                  <c:v>40998</c:v>
                </c:pt>
                <c:pt idx="5">
                  <c:v>40997</c:v>
                </c:pt>
                <c:pt idx="6">
                  <c:v>40996</c:v>
                </c:pt>
                <c:pt idx="7">
                  <c:v>40995</c:v>
                </c:pt>
                <c:pt idx="8">
                  <c:v>40994</c:v>
                </c:pt>
                <c:pt idx="9">
                  <c:v>40991</c:v>
                </c:pt>
                <c:pt idx="10">
                  <c:v>40990</c:v>
                </c:pt>
                <c:pt idx="11">
                  <c:v>40989</c:v>
                </c:pt>
                <c:pt idx="12">
                  <c:v>40988</c:v>
                </c:pt>
                <c:pt idx="13">
                  <c:v>40987</c:v>
                </c:pt>
                <c:pt idx="14">
                  <c:v>40984</c:v>
                </c:pt>
                <c:pt idx="15">
                  <c:v>40983</c:v>
                </c:pt>
                <c:pt idx="16">
                  <c:v>40982</c:v>
                </c:pt>
                <c:pt idx="17">
                  <c:v>40981</c:v>
                </c:pt>
                <c:pt idx="18">
                  <c:v>40980</c:v>
                </c:pt>
                <c:pt idx="19">
                  <c:v>40977</c:v>
                </c:pt>
                <c:pt idx="20">
                  <c:v>40976</c:v>
                </c:pt>
                <c:pt idx="21">
                  <c:v>40975</c:v>
                </c:pt>
                <c:pt idx="22">
                  <c:v>40974</c:v>
                </c:pt>
                <c:pt idx="23">
                  <c:v>40973</c:v>
                </c:pt>
                <c:pt idx="24">
                  <c:v>40970</c:v>
                </c:pt>
                <c:pt idx="25">
                  <c:v>40969</c:v>
                </c:pt>
                <c:pt idx="26">
                  <c:v>40968</c:v>
                </c:pt>
                <c:pt idx="27">
                  <c:v>40967</c:v>
                </c:pt>
                <c:pt idx="28">
                  <c:v>40966</c:v>
                </c:pt>
                <c:pt idx="29">
                  <c:v>40963</c:v>
                </c:pt>
                <c:pt idx="30">
                  <c:v>40962</c:v>
                </c:pt>
                <c:pt idx="31">
                  <c:v>40961</c:v>
                </c:pt>
                <c:pt idx="32">
                  <c:v>40960</c:v>
                </c:pt>
                <c:pt idx="33">
                  <c:v>40959</c:v>
                </c:pt>
                <c:pt idx="34">
                  <c:v>40956</c:v>
                </c:pt>
                <c:pt idx="35">
                  <c:v>40955</c:v>
                </c:pt>
                <c:pt idx="36">
                  <c:v>40954</c:v>
                </c:pt>
                <c:pt idx="37">
                  <c:v>40953</c:v>
                </c:pt>
                <c:pt idx="38">
                  <c:v>40952</c:v>
                </c:pt>
                <c:pt idx="39">
                  <c:v>40949</c:v>
                </c:pt>
                <c:pt idx="40">
                  <c:v>40948</c:v>
                </c:pt>
                <c:pt idx="41">
                  <c:v>40947</c:v>
                </c:pt>
                <c:pt idx="42">
                  <c:v>40946</c:v>
                </c:pt>
                <c:pt idx="43">
                  <c:v>40945</c:v>
                </c:pt>
                <c:pt idx="44">
                  <c:v>40942</c:v>
                </c:pt>
                <c:pt idx="45">
                  <c:v>40941</c:v>
                </c:pt>
                <c:pt idx="46">
                  <c:v>40940</c:v>
                </c:pt>
                <c:pt idx="47">
                  <c:v>40939</c:v>
                </c:pt>
                <c:pt idx="48">
                  <c:v>40938</c:v>
                </c:pt>
                <c:pt idx="49">
                  <c:v>40935</c:v>
                </c:pt>
                <c:pt idx="50">
                  <c:v>40934</c:v>
                </c:pt>
                <c:pt idx="51">
                  <c:v>40933</c:v>
                </c:pt>
                <c:pt idx="52">
                  <c:v>40932</c:v>
                </c:pt>
                <c:pt idx="53">
                  <c:v>40931</c:v>
                </c:pt>
                <c:pt idx="54">
                  <c:v>40928</c:v>
                </c:pt>
                <c:pt idx="55">
                  <c:v>40927</c:v>
                </c:pt>
                <c:pt idx="56">
                  <c:v>40926</c:v>
                </c:pt>
                <c:pt idx="57">
                  <c:v>40925</c:v>
                </c:pt>
                <c:pt idx="58">
                  <c:v>40924</c:v>
                </c:pt>
                <c:pt idx="59">
                  <c:v>40921</c:v>
                </c:pt>
                <c:pt idx="60">
                  <c:v>40920</c:v>
                </c:pt>
                <c:pt idx="61">
                  <c:v>40919</c:v>
                </c:pt>
                <c:pt idx="62">
                  <c:v>40918</c:v>
                </c:pt>
                <c:pt idx="63">
                  <c:v>40917</c:v>
                </c:pt>
                <c:pt idx="64">
                  <c:v>40914</c:v>
                </c:pt>
                <c:pt idx="65">
                  <c:v>40913</c:v>
                </c:pt>
                <c:pt idx="66">
                  <c:v>40912</c:v>
                </c:pt>
                <c:pt idx="67">
                  <c:v>40911</c:v>
                </c:pt>
                <c:pt idx="68">
                  <c:v>40910</c:v>
                </c:pt>
                <c:pt idx="69">
                  <c:v>40907</c:v>
                </c:pt>
                <c:pt idx="70">
                  <c:v>40906</c:v>
                </c:pt>
                <c:pt idx="71">
                  <c:v>40905</c:v>
                </c:pt>
                <c:pt idx="72">
                  <c:v>40904</c:v>
                </c:pt>
                <c:pt idx="73">
                  <c:v>40900</c:v>
                </c:pt>
                <c:pt idx="74">
                  <c:v>40899</c:v>
                </c:pt>
                <c:pt idx="75">
                  <c:v>40898</c:v>
                </c:pt>
                <c:pt idx="76">
                  <c:v>40897</c:v>
                </c:pt>
                <c:pt idx="77">
                  <c:v>40896</c:v>
                </c:pt>
                <c:pt idx="78">
                  <c:v>40893</c:v>
                </c:pt>
                <c:pt idx="79">
                  <c:v>40892</c:v>
                </c:pt>
                <c:pt idx="80">
                  <c:v>40891</c:v>
                </c:pt>
                <c:pt idx="81">
                  <c:v>40890</c:v>
                </c:pt>
                <c:pt idx="82">
                  <c:v>40889</c:v>
                </c:pt>
                <c:pt idx="83">
                  <c:v>40886</c:v>
                </c:pt>
                <c:pt idx="84">
                  <c:v>40885</c:v>
                </c:pt>
                <c:pt idx="85">
                  <c:v>40884</c:v>
                </c:pt>
                <c:pt idx="86">
                  <c:v>40883</c:v>
                </c:pt>
                <c:pt idx="87">
                  <c:v>40882</c:v>
                </c:pt>
                <c:pt idx="88">
                  <c:v>40879</c:v>
                </c:pt>
                <c:pt idx="89">
                  <c:v>40878</c:v>
                </c:pt>
                <c:pt idx="90">
                  <c:v>40877</c:v>
                </c:pt>
                <c:pt idx="91">
                  <c:v>40876</c:v>
                </c:pt>
                <c:pt idx="92">
                  <c:v>40875</c:v>
                </c:pt>
                <c:pt idx="93">
                  <c:v>40872</c:v>
                </c:pt>
                <c:pt idx="94">
                  <c:v>40871</c:v>
                </c:pt>
                <c:pt idx="95">
                  <c:v>40870</c:v>
                </c:pt>
                <c:pt idx="96">
                  <c:v>40869</c:v>
                </c:pt>
                <c:pt idx="97">
                  <c:v>40868</c:v>
                </c:pt>
                <c:pt idx="98">
                  <c:v>40865</c:v>
                </c:pt>
                <c:pt idx="99">
                  <c:v>40864</c:v>
                </c:pt>
                <c:pt idx="100">
                  <c:v>40863</c:v>
                </c:pt>
                <c:pt idx="101">
                  <c:v>40862</c:v>
                </c:pt>
                <c:pt idx="102">
                  <c:v>40861</c:v>
                </c:pt>
                <c:pt idx="103">
                  <c:v>40858</c:v>
                </c:pt>
                <c:pt idx="104">
                  <c:v>40857</c:v>
                </c:pt>
                <c:pt idx="105">
                  <c:v>40856</c:v>
                </c:pt>
                <c:pt idx="106">
                  <c:v>40855</c:v>
                </c:pt>
                <c:pt idx="107">
                  <c:v>40854</c:v>
                </c:pt>
                <c:pt idx="108">
                  <c:v>40851</c:v>
                </c:pt>
                <c:pt idx="109">
                  <c:v>40850</c:v>
                </c:pt>
                <c:pt idx="110">
                  <c:v>40849</c:v>
                </c:pt>
                <c:pt idx="111">
                  <c:v>40848</c:v>
                </c:pt>
                <c:pt idx="112">
                  <c:v>40847</c:v>
                </c:pt>
                <c:pt idx="113">
                  <c:v>40844</c:v>
                </c:pt>
                <c:pt idx="114">
                  <c:v>40843</c:v>
                </c:pt>
                <c:pt idx="115">
                  <c:v>40842</c:v>
                </c:pt>
                <c:pt idx="116">
                  <c:v>40841</c:v>
                </c:pt>
                <c:pt idx="117">
                  <c:v>40840</c:v>
                </c:pt>
                <c:pt idx="118">
                  <c:v>40837</c:v>
                </c:pt>
                <c:pt idx="119">
                  <c:v>40836</c:v>
                </c:pt>
                <c:pt idx="120">
                  <c:v>40835</c:v>
                </c:pt>
                <c:pt idx="121">
                  <c:v>40834</c:v>
                </c:pt>
                <c:pt idx="122">
                  <c:v>40833</c:v>
                </c:pt>
                <c:pt idx="123">
                  <c:v>40830</c:v>
                </c:pt>
                <c:pt idx="124">
                  <c:v>40829</c:v>
                </c:pt>
                <c:pt idx="125">
                  <c:v>40828</c:v>
                </c:pt>
                <c:pt idx="126">
                  <c:v>40827</c:v>
                </c:pt>
                <c:pt idx="127">
                  <c:v>40826</c:v>
                </c:pt>
                <c:pt idx="128">
                  <c:v>40823</c:v>
                </c:pt>
                <c:pt idx="129">
                  <c:v>40822</c:v>
                </c:pt>
                <c:pt idx="130">
                  <c:v>40821</c:v>
                </c:pt>
                <c:pt idx="131">
                  <c:v>40820</c:v>
                </c:pt>
                <c:pt idx="132">
                  <c:v>40819</c:v>
                </c:pt>
                <c:pt idx="133">
                  <c:v>40816</c:v>
                </c:pt>
                <c:pt idx="134">
                  <c:v>40815</c:v>
                </c:pt>
                <c:pt idx="135">
                  <c:v>40814</c:v>
                </c:pt>
                <c:pt idx="136">
                  <c:v>40813</c:v>
                </c:pt>
                <c:pt idx="137">
                  <c:v>40812</c:v>
                </c:pt>
                <c:pt idx="138">
                  <c:v>40809</c:v>
                </c:pt>
                <c:pt idx="139">
                  <c:v>40808</c:v>
                </c:pt>
                <c:pt idx="140">
                  <c:v>40807</c:v>
                </c:pt>
                <c:pt idx="141">
                  <c:v>40806</c:v>
                </c:pt>
                <c:pt idx="142">
                  <c:v>40805</c:v>
                </c:pt>
                <c:pt idx="143">
                  <c:v>40802</c:v>
                </c:pt>
                <c:pt idx="144">
                  <c:v>40801</c:v>
                </c:pt>
                <c:pt idx="145">
                  <c:v>40800</c:v>
                </c:pt>
                <c:pt idx="146">
                  <c:v>40799</c:v>
                </c:pt>
                <c:pt idx="147">
                  <c:v>40798</c:v>
                </c:pt>
                <c:pt idx="148">
                  <c:v>40795</c:v>
                </c:pt>
                <c:pt idx="149">
                  <c:v>40794</c:v>
                </c:pt>
                <c:pt idx="150">
                  <c:v>40793</c:v>
                </c:pt>
                <c:pt idx="151">
                  <c:v>40792</c:v>
                </c:pt>
                <c:pt idx="152">
                  <c:v>40791</c:v>
                </c:pt>
                <c:pt idx="153">
                  <c:v>40788</c:v>
                </c:pt>
                <c:pt idx="154">
                  <c:v>40787</c:v>
                </c:pt>
                <c:pt idx="155">
                  <c:v>40786</c:v>
                </c:pt>
                <c:pt idx="156">
                  <c:v>40785</c:v>
                </c:pt>
                <c:pt idx="157">
                  <c:v>40784</c:v>
                </c:pt>
                <c:pt idx="158">
                  <c:v>40781</c:v>
                </c:pt>
                <c:pt idx="159">
                  <c:v>40780</c:v>
                </c:pt>
                <c:pt idx="160">
                  <c:v>40779</c:v>
                </c:pt>
                <c:pt idx="161">
                  <c:v>40778</c:v>
                </c:pt>
                <c:pt idx="162">
                  <c:v>40777</c:v>
                </c:pt>
                <c:pt idx="163">
                  <c:v>40774</c:v>
                </c:pt>
                <c:pt idx="164">
                  <c:v>40773</c:v>
                </c:pt>
                <c:pt idx="165">
                  <c:v>40772</c:v>
                </c:pt>
                <c:pt idx="166">
                  <c:v>40771</c:v>
                </c:pt>
                <c:pt idx="167">
                  <c:v>40770</c:v>
                </c:pt>
                <c:pt idx="168">
                  <c:v>40767</c:v>
                </c:pt>
                <c:pt idx="169">
                  <c:v>40766</c:v>
                </c:pt>
                <c:pt idx="170">
                  <c:v>40765</c:v>
                </c:pt>
                <c:pt idx="171">
                  <c:v>40764</c:v>
                </c:pt>
                <c:pt idx="172">
                  <c:v>40763</c:v>
                </c:pt>
                <c:pt idx="173">
                  <c:v>40760</c:v>
                </c:pt>
                <c:pt idx="174">
                  <c:v>40759</c:v>
                </c:pt>
                <c:pt idx="175">
                  <c:v>40758</c:v>
                </c:pt>
                <c:pt idx="176">
                  <c:v>40757</c:v>
                </c:pt>
                <c:pt idx="177">
                  <c:v>40756</c:v>
                </c:pt>
                <c:pt idx="178">
                  <c:v>40753</c:v>
                </c:pt>
                <c:pt idx="179">
                  <c:v>40752</c:v>
                </c:pt>
                <c:pt idx="180">
                  <c:v>40751</c:v>
                </c:pt>
                <c:pt idx="181">
                  <c:v>40750</c:v>
                </c:pt>
                <c:pt idx="182">
                  <c:v>40749</c:v>
                </c:pt>
                <c:pt idx="183">
                  <c:v>40746</c:v>
                </c:pt>
                <c:pt idx="184">
                  <c:v>40745</c:v>
                </c:pt>
                <c:pt idx="185">
                  <c:v>40744</c:v>
                </c:pt>
                <c:pt idx="186">
                  <c:v>40743</c:v>
                </c:pt>
                <c:pt idx="187">
                  <c:v>40742</c:v>
                </c:pt>
                <c:pt idx="188">
                  <c:v>40739</c:v>
                </c:pt>
                <c:pt idx="189">
                  <c:v>40738</c:v>
                </c:pt>
                <c:pt idx="190">
                  <c:v>40737</c:v>
                </c:pt>
                <c:pt idx="191">
                  <c:v>40736</c:v>
                </c:pt>
                <c:pt idx="192">
                  <c:v>40735</c:v>
                </c:pt>
                <c:pt idx="193">
                  <c:v>40732</c:v>
                </c:pt>
                <c:pt idx="194">
                  <c:v>40731</c:v>
                </c:pt>
                <c:pt idx="195">
                  <c:v>40730</c:v>
                </c:pt>
                <c:pt idx="196">
                  <c:v>40729</c:v>
                </c:pt>
                <c:pt idx="197">
                  <c:v>40728</c:v>
                </c:pt>
                <c:pt idx="198">
                  <c:v>40725</c:v>
                </c:pt>
                <c:pt idx="199">
                  <c:v>40724</c:v>
                </c:pt>
                <c:pt idx="200">
                  <c:v>40723</c:v>
                </c:pt>
                <c:pt idx="201">
                  <c:v>40722</c:v>
                </c:pt>
                <c:pt idx="202">
                  <c:v>40721</c:v>
                </c:pt>
                <c:pt idx="203">
                  <c:v>40718</c:v>
                </c:pt>
                <c:pt idx="204">
                  <c:v>40717</c:v>
                </c:pt>
                <c:pt idx="205">
                  <c:v>40716</c:v>
                </c:pt>
                <c:pt idx="206">
                  <c:v>40715</c:v>
                </c:pt>
                <c:pt idx="207">
                  <c:v>40714</c:v>
                </c:pt>
                <c:pt idx="208">
                  <c:v>40711</c:v>
                </c:pt>
                <c:pt idx="209">
                  <c:v>40710</c:v>
                </c:pt>
                <c:pt idx="210">
                  <c:v>40709</c:v>
                </c:pt>
                <c:pt idx="211">
                  <c:v>40708</c:v>
                </c:pt>
                <c:pt idx="212">
                  <c:v>40707</c:v>
                </c:pt>
                <c:pt idx="213">
                  <c:v>40704</c:v>
                </c:pt>
                <c:pt idx="214">
                  <c:v>40703</c:v>
                </c:pt>
                <c:pt idx="215">
                  <c:v>40702</c:v>
                </c:pt>
                <c:pt idx="216">
                  <c:v>40701</c:v>
                </c:pt>
                <c:pt idx="217">
                  <c:v>40700</c:v>
                </c:pt>
                <c:pt idx="218">
                  <c:v>40697</c:v>
                </c:pt>
                <c:pt idx="219">
                  <c:v>40696</c:v>
                </c:pt>
                <c:pt idx="220">
                  <c:v>40695</c:v>
                </c:pt>
                <c:pt idx="221">
                  <c:v>40694</c:v>
                </c:pt>
                <c:pt idx="222">
                  <c:v>40693</c:v>
                </c:pt>
                <c:pt idx="223">
                  <c:v>40690</c:v>
                </c:pt>
                <c:pt idx="224">
                  <c:v>40689</c:v>
                </c:pt>
                <c:pt idx="225">
                  <c:v>40688</c:v>
                </c:pt>
                <c:pt idx="226">
                  <c:v>40687</c:v>
                </c:pt>
                <c:pt idx="227">
                  <c:v>40686</c:v>
                </c:pt>
                <c:pt idx="228">
                  <c:v>40683</c:v>
                </c:pt>
                <c:pt idx="229">
                  <c:v>40682</c:v>
                </c:pt>
                <c:pt idx="230">
                  <c:v>40681</c:v>
                </c:pt>
                <c:pt idx="231">
                  <c:v>40680</c:v>
                </c:pt>
                <c:pt idx="232">
                  <c:v>40679</c:v>
                </c:pt>
                <c:pt idx="233">
                  <c:v>40676</c:v>
                </c:pt>
                <c:pt idx="234">
                  <c:v>40675</c:v>
                </c:pt>
                <c:pt idx="235">
                  <c:v>40674</c:v>
                </c:pt>
                <c:pt idx="236">
                  <c:v>40673</c:v>
                </c:pt>
                <c:pt idx="237">
                  <c:v>40672</c:v>
                </c:pt>
                <c:pt idx="238">
                  <c:v>40669</c:v>
                </c:pt>
                <c:pt idx="239">
                  <c:v>40668</c:v>
                </c:pt>
                <c:pt idx="240">
                  <c:v>40667</c:v>
                </c:pt>
                <c:pt idx="241">
                  <c:v>40666</c:v>
                </c:pt>
                <c:pt idx="242">
                  <c:v>40665</c:v>
                </c:pt>
                <c:pt idx="243">
                  <c:v>40662</c:v>
                </c:pt>
                <c:pt idx="244">
                  <c:v>40661</c:v>
                </c:pt>
                <c:pt idx="245">
                  <c:v>40660</c:v>
                </c:pt>
                <c:pt idx="246">
                  <c:v>40659</c:v>
                </c:pt>
                <c:pt idx="247">
                  <c:v>40654</c:v>
                </c:pt>
                <c:pt idx="248">
                  <c:v>40653</c:v>
                </c:pt>
                <c:pt idx="249">
                  <c:v>40652</c:v>
                </c:pt>
                <c:pt idx="250">
                  <c:v>40651</c:v>
                </c:pt>
                <c:pt idx="251">
                  <c:v>40648</c:v>
                </c:pt>
                <c:pt idx="252">
                  <c:v>40647</c:v>
                </c:pt>
                <c:pt idx="253">
                  <c:v>40646</c:v>
                </c:pt>
                <c:pt idx="254">
                  <c:v>40645</c:v>
                </c:pt>
                <c:pt idx="255">
                  <c:v>40644</c:v>
                </c:pt>
                <c:pt idx="256">
                  <c:v>40641</c:v>
                </c:pt>
                <c:pt idx="257">
                  <c:v>40640</c:v>
                </c:pt>
                <c:pt idx="258">
                  <c:v>40639</c:v>
                </c:pt>
                <c:pt idx="259">
                  <c:v>40638</c:v>
                </c:pt>
                <c:pt idx="260">
                  <c:v>40637</c:v>
                </c:pt>
                <c:pt idx="261">
                  <c:v>40634</c:v>
                </c:pt>
                <c:pt idx="262">
                  <c:v>40633</c:v>
                </c:pt>
                <c:pt idx="263">
                  <c:v>40632</c:v>
                </c:pt>
                <c:pt idx="264">
                  <c:v>40631</c:v>
                </c:pt>
                <c:pt idx="265">
                  <c:v>40630</c:v>
                </c:pt>
                <c:pt idx="266">
                  <c:v>40627</c:v>
                </c:pt>
                <c:pt idx="267">
                  <c:v>40626</c:v>
                </c:pt>
                <c:pt idx="268">
                  <c:v>40625</c:v>
                </c:pt>
                <c:pt idx="269">
                  <c:v>40624</c:v>
                </c:pt>
                <c:pt idx="270">
                  <c:v>40623</c:v>
                </c:pt>
                <c:pt idx="271">
                  <c:v>40620</c:v>
                </c:pt>
                <c:pt idx="272">
                  <c:v>40619</c:v>
                </c:pt>
                <c:pt idx="273">
                  <c:v>40618</c:v>
                </c:pt>
                <c:pt idx="274">
                  <c:v>40617</c:v>
                </c:pt>
                <c:pt idx="275">
                  <c:v>40616</c:v>
                </c:pt>
                <c:pt idx="276">
                  <c:v>40613</c:v>
                </c:pt>
                <c:pt idx="277">
                  <c:v>40612</c:v>
                </c:pt>
                <c:pt idx="278">
                  <c:v>40611</c:v>
                </c:pt>
                <c:pt idx="279">
                  <c:v>40610</c:v>
                </c:pt>
                <c:pt idx="280">
                  <c:v>40609</c:v>
                </c:pt>
                <c:pt idx="281">
                  <c:v>40606</c:v>
                </c:pt>
                <c:pt idx="282">
                  <c:v>40605</c:v>
                </c:pt>
                <c:pt idx="283">
                  <c:v>40604</c:v>
                </c:pt>
                <c:pt idx="284">
                  <c:v>40603</c:v>
                </c:pt>
                <c:pt idx="285">
                  <c:v>40602</c:v>
                </c:pt>
                <c:pt idx="286">
                  <c:v>40599</c:v>
                </c:pt>
                <c:pt idx="287">
                  <c:v>40598</c:v>
                </c:pt>
                <c:pt idx="288">
                  <c:v>40597</c:v>
                </c:pt>
                <c:pt idx="289">
                  <c:v>40596</c:v>
                </c:pt>
                <c:pt idx="290">
                  <c:v>40595</c:v>
                </c:pt>
                <c:pt idx="291">
                  <c:v>40592</c:v>
                </c:pt>
                <c:pt idx="292">
                  <c:v>40591</c:v>
                </c:pt>
                <c:pt idx="293">
                  <c:v>40590</c:v>
                </c:pt>
                <c:pt idx="294">
                  <c:v>40589</c:v>
                </c:pt>
                <c:pt idx="295">
                  <c:v>40588</c:v>
                </c:pt>
                <c:pt idx="296">
                  <c:v>40585</c:v>
                </c:pt>
                <c:pt idx="297">
                  <c:v>40584</c:v>
                </c:pt>
                <c:pt idx="298">
                  <c:v>40583</c:v>
                </c:pt>
                <c:pt idx="299">
                  <c:v>40582</c:v>
                </c:pt>
                <c:pt idx="300">
                  <c:v>40581</c:v>
                </c:pt>
                <c:pt idx="301">
                  <c:v>40578</c:v>
                </c:pt>
                <c:pt idx="302">
                  <c:v>40577</c:v>
                </c:pt>
                <c:pt idx="303">
                  <c:v>40576</c:v>
                </c:pt>
                <c:pt idx="304">
                  <c:v>40575</c:v>
                </c:pt>
                <c:pt idx="305">
                  <c:v>40574</c:v>
                </c:pt>
                <c:pt idx="306">
                  <c:v>40571</c:v>
                </c:pt>
                <c:pt idx="307">
                  <c:v>40570</c:v>
                </c:pt>
                <c:pt idx="308">
                  <c:v>40569</c:v>
                </c:pt>
                <c:pt idx="309">
                  <c:v>40568</c:v>
                </c:pt>
                <c:pt idx="310">
                  <c:v>40567</c:v>
                </c:pt>
                <c:pt idx="311">
                  <c:v>40564</c:v>
                </c:pt>
                <c:pt idx="312">
                  <c:v>40563</c:v>
                </c:pt>
                <c:pt idx="313">
                  <c:v>40562</c:v>
                </c:pt>
                <c:pt idx="314">
                  <c:v>40561</c:v>
                </c:pt>
                <c:pt idx="315">
                  <c:v>40560</c:v>
                </c:pt>
                <c:pt idx="316">
                  <c:v>40557</c:v>
                </c:pt>
                <c:pt idx="317">
                  <c:v>40556</c:v>
                </c:pt>
                <c:pt idx="318">
                  <c:v>40555</c:v>
                </c:pt>
                <c:pt idx="319">
                  <c:v>40554</c:v>
                </c:pt>
                <c:pt idx="320">
                  <c:v>40553</c:v>
                </c:pt>
                <c:pt idx="321">
                  <c:v>40550</c:v>
                </c:pt>
                <c:pt idx="322">
                  <c:v>40549</c:v>
                </c:pt>
                <c:pt idx="323">
                  <c:v>40548</c:v>
                </c:pt>
                <c:pt idx="324">
                  <c:v>40547</c:v>
                </c:pt>
                <c:pt idx="325">
                  <c:v>40546</c:v>
                </c:pt>
                <c:pt idx="326">
                  <c:v>40542</c:v>
                </c:pt>
                <c:pt idx="327">
                  <c:v>40541</c:v>
                </c:pt>
                <c:pt idx="328">
                  <c:v>40540</c:v>
                </c:pt>
                <c:pt idx="329">
                  <c:v>40539</c:v>
                </c:pt>
                <c:pt idx="330">
                  <c:v>40535</c:v>
                </c:pt>
                <c:pt idx="331">
                  <c:v>40534</c:v>
                </c:pt>
                <c:pt idx="332">
                  <c:v>40533</c:v>
                </c:pt>
                <c:pt idx="333">
                  <c:v>40532</c:v>
                </c:pt>
                <c:pt idx="334">
                  <c:v>40529</c:v>
                </c:pt>
                <c:pt idx="335">
                  <c:v>40528</c:v>
                </c:pt>
                <c:pt idx="336">
                  <c:v>40527</c:v>
                </c:pt>
                <c:pt idx="337">
                  <c:v>40526</c:v>
                </c:pt>
                <c:pt idx="338">
                  <c:v>40525</c:v>
                </c:pt>
                <c:pt idx="339">
                  <c:v>40522</c:v>
                </c:pt>
                <c:pt idx="340">
                  <c:v>40521</c:v>
                </c:pt>
                <c:pt idx="341">
                  <c:v>40520</c:v>
                </c:pt>
                <c:pt idx="342">
                  <c:v>40519</c:v>
                </c:pt>
                <c:pt idx="343">
                  <c:v>40518</c:v>
                </c:pt>
                <c:pt idx="344">
                  <c:v>40515</c:v>
                </c:pt>
                <c:pt idx="345">
                  <c:v>40514</c:v>
                </c:pt>
                <c:pt idx="346">
                  <c:v>40513</c:v>
                </c:pt>
                <c:pt idx="347">
                  <c:v>40512</c:v>
                </c:pt>
                <c:pt idx="348">
                  <c:v>40511</c:v>
                </c:pt>
                <c:pt idx="349">
                  <c:v>40508</c:v>
                </c:pt>
                <c:pt idx="350">
                  <c:v>40507</c:v>
                </c:pt>
                <c:pt idx="351">
                  <c:v>40506</c:v>
                </c:pt>
                <c:pt idx="352">
                  <c:v>40505</c:v>
                </c:pt>
                <c:pt idx="353">
                  <c:v>40504</c:v>
                </c:pt>
                <c:pt idx="354">
                  <c:v>40501</c:v>
                </c:pt>
                <c:pt idx="355">
                  <c:v>40500</c:v>
                </c:pt>
                <c:pt idx="356">
                  <c:v>40499</c:v>
                </c:pt>
                <c:pt idx="357">
                  <c:v>40498</c:v>
                </c:pt>
                <c:pt idx="358">
                  <c:v>40497</c:v>
                </c:pt>
                <c:pt idx="359">
                  <c:v>40494</c:v>
                </c:pt>
                <c:pt idx="360">
                  <c:v>40493</c:v>
                </c:pt>
                <c:pt idx="361">
                  <c:v>40492</c:v>
                </c:pt>
                <c:pt idx="362">
                  <c:v>40491</c:v>
                </c:pt>
                <c:pt idx="363">
                  <c:v>40490</c:v>
                </c:pt>
                <c:pt idx="364">
                  <c:v>40487</c:v>
                </c:pt>
                <c:pt idx="365">
                  <c:v>40486</c:v>
                </c:pt>
                <c:pt idx="366">
                  <c:v>40485</c:v>
                </c:pt>
                <c:pt idx="367">
                  <c:v>40484</c:v>
                </c:pt>
                <c:pt idx="368">
                  <c:v>40483</c:v>
                </c:pt>
                <c:pt idx="369">
                  <c:v>40480</c:v>
                </c:pt>
                <c:pt idx="370">
                  <c:v>40479</c:v>
                </c:pt>
                <c:pt idx="371">
                  <c:v>40478</c:v>
                </c:pt>
                <c:pt idx="372">
                  <c:v>40477</c:v>
                </c:pt>
                <c:pt idx="373">
                  <c:v>40476</c:v>
                </c:pt>
                <c:pt idx="374">
                  <c:v>40473</c:v>
                </c:pt>
                <c:pt idx="375">
                  <c:v>40472</c:v>
                </c:pt>
                <c:pt idx="376">
                  <c:v>40471</c:v>
                </c:pt>
                <c:pt idx="377">
                  <c:v>40470</c:v>
                </c:pt>
                <c:pt idx="378">
                  <c:v>40469</c:v>
                </c:pt>
                <c:pt idx="379">
                  <c:v>40466</c:v>
                </c:pt>
                <c:pt idx="380">
                  <c:v>40465</c:v>
                </c:pt>
                <c:pt idx="381">
                  <c:v>40464</c:v>
                </c:pt>
                <c:pt idx="382">
                  <c:v>40463</c:v>
                </c:pt>
                <c:pt idx="383">
                  <c:v>40462</c:v>
                </c:pt>
                <c:pt idx="384">
                  <c:v>40459</c:v>
                </c:pt>
                <c:pt idx="385">
                  <c:v>40458</c:v>
                </c:pt>
                <c:pt idx="386">
                  <c:v>40457</c:v>
                </c:pt>
                <c:pt idx="387">
                  <c:v>40456</c:v>
                </c:pt>
                <c:pt idx="388">
                  <c:v>40455</c:v>
                </c:pt>
                <c:pt idx="389">
                  <c:v>40452</c:v>
                </c:pt>
                <c:pt idx="390">
                  <c:v>40451</c:v>
                </c:pt>
                <c:pt idx="391">
                  <c:v>40450</c:v>
                </c:pt>
                <c:pt idx="392">
                  <c:v>40449</c:v>
                </c:pt>
                <c:pt idx="393">
                  <c:v>40448</c:v>
                </c:pt>
                <c:pt idx="394">
                  <c:v>40445</c:v>
                </c:pt>
                <c:pt idx="395">
                  <c:v>40444</c:v>
                </c:pt>
                <c:pt idx="396">
                  <c:v>40443</c:v>
                </c:pt>
                <c:pt idx="397">
                  <c:v>40442</c:v>
                </c:pt>
                <c:pt idx="398">
                  <c:v>40441</c:v>
                </c:pt>
                <c:pt idx="399">
                  <c:v>40438</c:v>
                </c:pt>
                <c:pt idx="400">
                  <c:v>40437</c:v>
                </c:pt>
                <c:pt idx="401">
                  <c:v>40436</c:v>
                </c:pt>
                <c:pt idx="402">
                  <c:v>40435</c:v>
                </c:pt>
                <c:pt idx="403">
                  <c:v>40434</c:v>
                </c:pt>
                <c:pt idx="404">
                  <c:v>40431</c:v>
                </c:pt>
                <c:pt idx="405">
                  <c:v>40430</c:v>
                </c:pt>
                <c:pt idx="406">
                  <c:v>40429</c:v>
                </c:pt>
                <c:pt idx="407">
                  <c:v>40428</c:v>
                </c:pt>
                <c:pt idx="408">
                  <c:v>40427</c:v>
                </c:pt>
                <c:pt idx="409">
                  <c:v>40424</c:v>
                </c:pt>
                <c:pt idx="410">
                  <c:v>40423</c:v>
                </c:pt>
                <c:pt idx="411">
                  <c:v>40422</c:v>
                </c:pt>
                <c:pt idx="412">
                  <c:v>40421</c:v>
                </c:pt>
                <c:pt idx="413">
                  <c:v>40420</c:v>
                </c:pt>
                <c:pt idx="414">
                  <c:v>40417</c:v>
                </c:pt>
                <c:pt idx="415">
                  <c:v>40416</c:v>
                </c:pt>
                <c:pt idx="416">
                  <c:v>40415</c:v>
                </c:pt>
                <c:pt idx="417">
                  <c:v>40414</c:v>
                </c:pt>
                <c:pt idx="418">
                  <c:v>40413</c:v>
                </c:pt>
                <c:pt idx="419">
                  <c:v>40410</c:v>
                </c:pt>
                <c:pt idx="420">
                  <c:v>40409</c:v>
                </c:pt>
                <c:pt idx="421">
                  <c:v>40408</c:v>
                </c:pt>
                <c:pt idx="422">
                  <c:v>40407</c:v>
                </c:pt>
                <c:pt idx="423">
                  <c:v>40406</c:v>
                </c:pt>
                <c:pt idx="424">
                  <c:v>40403</c:v>
                </c:pt>
                <c:pt idx="425">
                  <c:v>40402</c:v>
                </c:pt>
                <c:pt idx="426">
                  <c:v>40401</c:v>
                </c:pt>
                <c:pt idx="427">
                  <c:v>40400</c:v>
                </c:pt>
                <c:pt idx="428">
                  <c:v>40399</c:v>
                </c:pt>
                <c:pt idx="429">
                  <c:v>40396</c:v>
                </c:pt>
                <c:pt idx="430">
                  <c:v>40395</c:v>
                </c:pt>
                <c:pt idx="431">
                  <c:v>40394</c:v>
                </c:pt>
                <c:pt idx="432">
                  <c:v>40393</c:v>
                </c:pt>
                <c:pt idx="433">
                  <c:v>40392</c:v>
                </c:pt>
                <c:pt idx="434">
                  <c:v>40389</c:v>
                </c:pt>
                <c:pt idx="435">
                  <c:v>40388</c:v>
                </c:pt>
                <c:pt idx="436">
                  <c:v>40387</c:v>
                </c:pt>
                <c:pt idx="437">
                  <c:v>40386</c:v>
                </c:pt>
                <c:pt idx="438">
                  <c:v>40385</c:v>
                </c:pt>
                <c:pt idx="439">
                  <c:v>40382</c:v>
                </c:pt>
                <c:pt idx="440">
                  <c:v>40381</c:v>
                </c:pt>
                <c:pt idx="441">
                  <c:v>40380</c:v>
                </c:pt>
                <c:pt idx="442">
                  <c:v>40379</c:v>
                </c:pt>
                <c:pt idx="443">
                  <c:v>40378</c:v>
                </c:pt>
                <c:pt idx="444">
                  <c:v>40375</c:v>
                </c:pt>
                <c:pt idx="445">
                  <c:v>40374</c:v>
                </c:pt>
                <c:pt idx="446">
                  <c:v>40373</c:v>
                </c:pt>
                <c:pt idx="447">
                  <c:v>40372</c:v>
                </c:pt>
                <c:pt idx="448">
                  <c:v>40371</c:v>
                </c:pt>
                <c:pt idx="449">
                  <c:v>40368</c:v>
                </c:pt>
                <c:pt idx="450">
                  <c:v>40367</c:v>
                </c:pt>
                <c:pt idx="451">
                  <c:v>40366</c:v>
                </c:pt>
                <c:pt idx="452">
                  <c:v>40365</c:v>
                </c:pt>
                <c:pt idx="453">
                  <c:v>40364</c:v>
                </c:pt>
                <c:pt idx="454">
                  <c:v>40361</c:v>
                </c:pt>
                <c:pt idx="455">
                  <c:v>40360</c:v>
                </c:pt>
                <c:pt idx="456">
                  <c:v>40359</c:v>
                </c:pt>
                <c:pt idx="457">
                  <c:v>40358</c:v>
                </c:pt>
                <c:pt idx="458">
                  <c:v>40357</c:v>
                </c:pt>
                <c:pt idx="459">
                  <c:v>40354</c:v>
                </c:pt>
                <c:pt idx="460">
                  <c:v>40353</c:v>
                </c:pt>
                <c:pt idx="461">
                  <c:v>40352</c:v>
                </c:pt>
                <c:pt idx="462">
                  <c:v>40351</c:v>
                </c:pt>
                <c:pt idx="463">
                  <c:v>40350</c:v>
                </c:pt>
                <c:pt idx="464">
                  <c:v>40347</c:v>
                </c:pt>
                <c:pt idx="465">
                  <c:v>40346</c:v>
                </c:pt>
                <c:pt idx="466">
                  <c:v>40345</c:v>
                </c:pt>
                <c:pt idx="467">
                  <c:v>40344</c:v>
                </c:pt>
                <c:pt idx="468">
                  <c:v>40343</c:v>
                </c:pt>
                <c:pt idx="469">
                  <c:v>40340</c:v>
                </c:pt>
                <c:pt idx="470">
                  <c:v>40339</c:v>
                </c:pt>
                <c:pt idx="471">
                  <c:v>40338</c:v>
                </c:pt>
                <c:pt idx="472">
                  <c:v>40337</c:v>
                </c:pt>
                <c:pt idx="473">
                  <c:v>40336</c:v>
                </c:pt>
                <c:pt idx="474">
                  <c:v>40333</c:v>
                </c:pt>
                <c:pt idx="475">
                  <c:v>40332</c:v>
                </c:pt>
                <c:pt idx="476">
                  <c:v>40331</c:v>
                </c:pt>
                <c:pt idx="477">
                  <c:v>40330</c:v>
                </c:pt>
                <c:pt idx="478">
                  <c:v>40329</c:v>
                </c:pt>
                <c:pt idx="479">
                  <c:v>40326</c:v>
                </c:pt>
                <c:pt idx="480">
                  <c:v>40325</c:v>
                </c:pt>
                <c:pt idx="481">
                  <c:v>40324</c:v>
                </c:pt>
                <c:pt idx="482">
                  <c:v>40323</c:v>
                </c:pt>
                <c:pt idx="483">
                  <c:v>40322</c:v>
                </c:pt>
                <c:pt idx="484">
                  <c:v>40319</c:v>
                </c:pt>
                <c:pt idx="485">
                  <c:v>40318</c:v>
                </c:pt>
                <c:pt idx="486">
                  <c:v>40317</c:v>
                </c:pt>
                <c:pt idx="487">
                  <c:v>40316</c:v>
                </c:pt>
                <c:pt idx="488">
                  <c:v>40315</c:v>
                </c:pt>
                <c:pt idx="489">
                  <c:v>40312</c:v>
                </c:pt>
                <c:pt idx="490">
                  <c:v>40311</c:v>
                </c:pt>
                <c:pt idx="491">
                  <c:v>40310</c:v>
                </c:pt>
                <c:pt idx="492">
                  <c:v>40309</c:v>
                </c:pt>
                <c:pt idx="493">
                  <c:v>40308</c:v>
                </c:pt>
                <c:pt idx="494">
                  <c:v>40305</c:v>
                </c:pt>
                <c:pt idx="495">
                  <c:v>40304</c:v>
                </c:pt>
                <c:pt idx="496">
                  <c:v>40303</c:v>
                </c:pt>
                <c:pt idx="497">
                  <c:v>40302</c:v>
                </c:pt>
                <c:pt idx="498">
                  <c:v>40301</c:v>
                </c:pt>
                <c:pt idx="499">
                  <c:v>40298</c:v>
                </c:pt>
                <c:pt idx="500">
                  <c:v>40297</c:v>
                </c:pt>
                <c:pt idx="501">
                  <c:v>40296</c:v>
                </c:pt>
                <c:pt idx="502">
                  <c:v>40295</c:v>
                </c:pt>
                <c:pt idx="503">
                  <c:v>40294</c:v>
                </c:pt>
                <c:pt idx="504">
                  <c:v>40291</c:v>
                </c:pt>
                <c:pt idx="505">
                  <c:v>40290</c:v>
                </c:pt>
                <c:pt idx="506">
                  <c:v>40289</c:v>
                </c:pt>
                <c:pt idx="507">
                  <c:v>40288</c:v>
                </c:pt>
                <c:pt idx="508">
                  <c:v>40287</c:v>
                </c:pt>
                <c:pt idx="509">
                  <c:v>40284</c:v>
                </c:pt>
                <c:pt idx="510">
                  <c:v>40283</c:v>
                </c:pt>
                <c:pt idx="511">
                  <c:v>40282</c:v>
                </c:pt>
                <c:pt idx="512">
                  <c:v>40281</c:v>
                </c:pt>
                <c:pt idx="513">
                  <c:v>40280</c:v>
                </c:pt>
                <c:pt idx="514">
                  <c:v>40277</c:v>
                </c:pt>
                <c:pt idx="515">
                  <c:v>40276</c:v>
                </c:pt>
                <c:pt idx="516">
                  <c:v>40275</c:v>
                </c:pt>
                <c:pt idx="517">
                  <c:v>40274</c:v>
                </c:pt>
                <c:pt idx="518">
                  <c:v>40269</c:v>
                </c:pt>
                <c:pt idx="519">
                  <c:v>40268</c:v>
                </c:pt>
                <c:pt idx="520">
                  <c:v>40267</c:v>
                </c:pt>
                <c:pt idx="521">
                  <c:v>40266</c:v>
                </c:pt>
                <c:pt idx="522">
                  <c:v>40263</c:v>
                </c:pt>
                <c:pt idx="523">
                  <c:v>40262</c:v>
                </c:pt>
                <c:pt idx="524">
                  <c:v>40261</c:v>
                </c:pt>
                <c:pt idx="525">
                  <c:v>40260</c:v>
                </c:pt>
                <c:pt idx="526">
                  <c:v>40259</c:v>
                </c:pt>
                <c:pt idx="527">
                  <c:v>40256</c:v>
                </c:pt>
                <c:pt idx="528">
                  <c:v>40255</c:v>
                </c:pt>
                <c:pt idx="529">
                  <c:v>40254</c:v>
                </c:pt>
                <c:pt idx="530">
                  <c:v>40253</c:v>
                </c:pt>
                <c:pt idx="531">
                  <c:v>40252</c:v>
                </c:pt>
                <c:pt idx="532">
                  <c:v>40249</c:v>
                </c:pt>
                <c:pt idx="533">
                  <c:v>40248</c:v>
                </c:pt>
                <c:pt idx="534">
                  <c:v>40247</c:v>
                </c:pt>
                <c:pt idx="535">
                  <c:v>40246</c:v>
                </c:pt>
                <c:pt idx="536">
                  <c:v>40245</c:v>
                </c:pt>
                <c:pt idx="537">
                  <c:v>40242</c:v>
                </c:pt>
                <c:pt idx="538">
                  <c:v>40241</c:v>
                </c:pt>
                <c:pt idx="539">
                  <c:v>40240</c:v>
                </c:pt>
                <c:pt idx="540">
                  <c:v>40239</c:v>
                </c:pt>
                <c:pt idx="541">
                  <c:v>40238</c:v>
                </c:pt>
                <c:pt idx="542">
                  <c:v>40235</c:v>
                </c:pt>
                <c:pt idx="543">
                  <c:v>40234</c:v>
                </c:pt>
                <c:pt idx="544">
                  <c:v>40233</c:v>
                </c:pt>
                <c:pt idx="545">
                  <c:v>40232</c:v>
                </c:pt>
                <c:pt idx="546">
                  <c:v>40231</c:v>
                </c:pt>
                <c:pt idx="547">
                  <c:v>40228</c:v>
                </c:pt>
                <c:pt idx="548">
                  <c:v>40227</c:v>
                </c:pt>
                <c:pt idx="549">
                  <c:v>40226</c:v>
                </c:pt>
                <c:pt idx="550">
                  <c:v>40225</c:v>
                </c:pt>
                <c:pt idx="551">
                  <c:v>40224</c:v>
                </c:pt>
                <c:pt idx="552">
                  <c:v>40221</c:v>
                </c:pt>
                <c:pt idx="553">
                  <c:v>40220</c:v>
                </c:pt>
                <c:pt idx="554">
                  <c:v>40219</c:v>
                </c:pt>
                <c:pt idx="555">
                  <c:v>40218</c:v>
                </c:pt>
                <c:pt idx="556">
                  <c:v>40217</c:v>
                </c:pt>
                <c:pt idx="557">
                  <c:v>40214</c:v>
                </c:pt>
                <c:pt idx="558">
                  <c:v>40213</c:v>
                </c:pt>
                <c:pt idx="559">
                  <c:v>40212</c:v>
                </c:pt>
                <c:pt idx="560">
                  <c:v>40211</c:v>
                </c:pt>
                <c:pt idx="561">
                  <c:v>40210</c:v>
                </c:pt>
                <c:pt idx="562">
                  <c:v>40207</c:v>
                </c:pt>
                <c:pt idx="563">
                  <c:v>40206</c:v>
                </c:pt>
                <c:pt idx="564">
                  <c:v>40205</c:v>
                </c:pt>
                <c:pt idx="565">
                  <c:v>40204</c:v>
                </c:pt>
                <c:pt idx="566">
                  <c:v>40203</c:v>
                </c:pt>
                <c:pt idx="567">
                  <c:v>40200</c:v>
                </c:pt>
                <c:pt idx="568">
                  <c:v>40199</c:v>
                </c:pt>
                <c:pt idx="569">
                  <c:v>40198</c:v>
                </c:pt>
                <c:pt idx="570">
                  <c:v>40197</c:v>
                </c:pt>
                <c:pt idx="571">
                  <c:v>40196</c:v>
                </c:pt>
                <c:pt idx="572">
                  <c:v>40193</c:v>
                </c:pt>
                <c:pt idx="573">
                  <c:v>40192</c:v>
                </c:pt>
                <c:pt idx="574">
                  <c:v>40191</c:v>
                </c:pt>
                <c:pt idx="575">
                  <c:v>40190</c:v>
                </c:pt>
                <c:pt idx="576">
                  <c:v>40189</c:v>
                </c:pt>
                <c:pt idx="577">
                  <c:v>40186</c:v>
                </c:pt>
                <c:pt idx="578">
                  <c:v>40185</c:v>
                </c:pt>
                <c:pt idx="579">
                  <c:v>40184</c:v>
                </c:pt>
                <c:pt idx="580">
                  <c:v>40183</c:v>
                </c:pt>
                <c:pt idx="581">
                  <c:v>40182</c:v>
                </c:pt>
                <c:pt idx="582">
                  <c:v>40177</c:v>
                </c:pt>
                <c:pt idx="583">
                  <c:v>40176</c:v>
                </c:pt>
                <c:pt idx="584">
                  <c:v>40175</c:v>
                </c:pt>
                <c:pt idx="585">
                  <c:v>40170</c:v>
                </c:pt>
                <c:pt idx="586">
                  <c:v>40169</c:v>
                </c:pt>
                <c:pt idx="587">
                  <c:v>40168</c:v>
                </c:pt>
                <c:pt idx="588">
                  <c:v>40165</c:v>
                </c:pt>
                <c:pt idx="589">
                  <c:v>40164</c:v>
                </c:pt>
                <c:pt idx="590">
                  <c:v>40163</c:v>
                </c:pt>
                <c:pt idx="591">
                  <c:v>40162</c:v>
                </c:pt>
                <c:pt idx="592">
                  <c:v>40161</c:v>
                </c:pt>
                <c:pt idx="593">
                  <c:v>40158</c:v>
                </c:pt>
                <c:pt idx="594">
                  <c:v>40157</c:v>
                </c:pt>
                <c:pt idx="595">
                  <c:v>40156</c:v>
                </c:pt>
                <c:pt idx="596">
                  <c:v>40155</c:v>
                </c:pt>
                <c:pt idx="597">
                  <c:v>40154</c:v>
                </c:pt>
                <c:pt idx="598">
                  <c:v>40151</c:v>
                </c:pt>
                <c:pt idx="599">
                  <c:v>40150</c:v>
                </c:pt>
                <c:pt idx="600">
                  <c:v>40149</c:v>
                </c:pt>
                <c:pt idx="601">
                  <c:v>40148</c:v>
                </c:pt>
                <c:pt idx="602">
                  <c:v>40147</c:v>
                </c:pt>
                <c:pt idx="603">
                  <c:v>40144</c:v>
                </c:pt>
                <c:pt idx="604">
                  <c:v>40143</c:v>
                </c:pt>
                <c:pt idx="605">
                  <c:v>40142</c:v>
                </c:pt>
                <c:pt idx="606">
                  <c:v>40141</c:v>
                </c:pt>
                <c:pt idx="607">
                  <c:v>40140</c:v>
                </c:pt>
                <c:pt idx="608">
                  <c:v>40137</c:v>
                </c:pt>
                <c:pt idx="609">
                  <c:v>40136</c:v>
                </c:pt>
                <c:pt idx="610">
                  <c:v>40135</c:v>
                </c:pt>
                <c:pt idx="611">
                  <c:v>40134</c:v>
                </c:pt>
                <c:pt idx="612">
                  <c:v>40133</c:v>
                </c:pt>
                <c:pt idx="613">
                  <c:v>40130</c:v>
                </c:pt>
                <c:pt idx="614">
                  <c:v>40129</c:v>
                </c:pt>
                <c:pt idx="615">
                  <c:v>40128</c:v>
                </c:pt>
                <c:pt idx="616">
                  <c:v>40127</c:v>
                </c:pt>
                <c:pt idx="617">
                  <c:v>40126</c:v>
                </c:pt>
                <c:pt idx="618">
                  <c:v>40123</c:v>
                </c:pt>
                <c:pt idx="619">
                  <c:v>40122</c:v>
                </c:pt>
                <c:pt idx="620">
                  <c:v>40121</c:v>
                </c:pt>
                <c:pt idx="621">
                  <c:v>40120</c:v>
                </c:pt>
                <c:pt idx="622">
                  <c:v>40119</c:v>
                </c:pt>
                <c:pt idx="623">
                  <c:v>40116</c:v>
                </c:pt>
                <c:pt idx="624">
                  <c:v>40115</c:v>
                </c:pt>
                <c:pt idx="625">
                  <c:v>40114</c:v>
                </c:pt>
                <c:pt idx="626">
                  <c:v>40113</c:v>
                </c:pt>
                <c:pt idx="627">
                  <c:v>40112</c:v>
                </c:pt>
                <c:pt idx="628">
                  <c:v>40109</c:v>
                </c:pt>
                <c:pt idx="629">
                  <c:v>40108</c:v>
                </c:pt>
                <c:pt idx="630">
                  <c:v>40107</c:v>
                </c:pt>
                <c:pt idx="631">
                  <c:v>40106</c:v>
                </c:pt>
                <c:pt idx="632">
                  <c:v>40105</c:v>
                </c:pt>
                <c:pt idx="633">
                  <c:v>40102</c:v>
                </c:pt>
                <c:pt idx="634">
                  <c:v>40101</c:v>
                </c:pt>
                <c:pt idx="635">
                  <c:v>40100</c:v>
                </c:pt>
                <c:pt idx="636">
                  <c:v>40099</c:v>
                </c:pt>
                <c:pt idx="637">
                  <c:v>40098</c:v>
                </c:pt>
                <c:pt idx="638">
                  <c:v>40095</c:v>
                </c:pt>
                <c:pt idx="639">
                  <c:v>40094</c:v>
                </c:pt>
                <c:pt idx="640">
                  <c:v>40093</c:v>
                </c:pt>
                <c:pt idx="641">
                  <c:v>40092</c:v>
                </c:pt>
                <c:pt idx="642">
                  <c:v>40091</c:v>
                </c:pt>
                <c:pt idx="643">
                  <c:v>40088</c:v>
                </c:pt>
                <c:pt idx="644">
                  <c:v>40087</c:v>
                </c:pt>
                <c:pt idx="645">
                  <c:v>40086</c:v>
                </c:pt>
                <c:pt idx="646">
                  <c:v>40085</c:v>
                </c:pt>
                <c:pt idx="647">
                  <c:v>40084</c:v>
                </c:pt>
                <c:pt idx="648">
                  <c:v>40081</c:v>
                </c:pt>
                <c:pt idx="649">
                  <c:v>40080</c:v>
                </c:pt>
                <c:pt idx="650">
                  <c:v>40079</c:v>
                </c:pt>
                <c:pt idx="651">
                  <c:v>40078</c:v>
                </c:pt>
                <c:pt idx="652">
                  <c:v>40077</c:v>
                </c:pt>
                <c:pt idx="653">
                  <c:v>40074</c:v>
                </c:pt>
                <c:pt idx="654">
                  <c:v>40073</c:v>
                </c:pt>
                <c:pt idx="655">
                  <c:v>40072</c:v>
                </c:pt>
                <c:pt idx="656">
                  <c:v>40071</c:v>
                </c:pt>
                <c:pt idx="657">
                  <c:v>40070</c:v>
                </c:pt>
                <c:pt idx="658">
                  <c:v>40067</c:v>
                </c:pt>
                <c:pt idx="659">
                  <c:v>40066</c:v>
                </c:pt>
                <c:pt idx="660">
                  <c:v>40065</c:v>
                </c:pt>
                <c:pt idx="661">
                  <c:v>40064</c:v>
                </c:pt>
                <c:pt idx="662">
                  <c:v>40063</c:v>
                </c:pt>
                <c:pt idx="663">
                  <c:v>40060</c:v>
                </c:pt>
                <c:pt idx="664">
                  <c:v>40059</c:v>
                </c:pt>
                <c:pt idx="665">
                  <c:v>40058</c:v>
                </c:pt>
                <c:pt idx="666">
                  <c:v>40057</c:v>
                </c:pt>
                <c:pt idx="667">
                  <c:v>40056</c:v>
                </c:pt>
                <c:pt idx="668">
                  <c:v>40053</c:v>
                </c:pt>
                <c:pt idx="669">
                  <c:v>40052</c:v>
                </c:pt>
                <c:pt idx="670">
                  <c:v>40051</c:v>
                </c:pt>
                <c:pt idx="671">
                  <c:v>40050</c:v>
                </c:pt>
                <c:pt idx="672">
                  <c:v>40049</c:v>
                </c:pt>
                <c:pt idx="673">
                  <c:v>40046</c:v>
                </c:pt>
                <c:pt idx="674">
                  <c:v>40045</c:v>
                </c:pt>
                <c:pt idx="675">
                  <c:v>40044</c:v>
                </c:pt>
                <c:pt idx="676">
                  <c:v>40043</c:v>
                </c:pt>
                <c:pt idx="677">
                  <c:v>40042</c:v>
                </c:pt>
                <c:pt idx="678">
                  <c:v>40039</c:v>
                </c:pt>
                <c:pt idx="679">
                  <c:v>40038</c:v>
                </c:pt>
                <c:pt idx="680">
                  <c:v>40037</c:v>
                </c:pt>
                <c:pt idx="681">
                  <c:v>40036</c:v>
                </c:pt>
                <c:pt idx="682">
                  <c:v>40035</c:v>
                </c:pt>
                <c:pt idx="683">
                  <c:v>40032</c:v>
                </c:pt>
                <c:pt idx="684">
                  <c:v>40031</c:v>
                </c:pt>
                <c:pt idx="685">
                  <c:v>40030</c:v>
                </c:pt>
                <c:pt idx="686">
                  <c:v>40029</c:v>
                </c:pt>
                <c:pt idx="687">
                  <c:v>40028</c:v>
                </c:pt>
                <c:pt idx="688">
                  <c:v>40025</c:v>
                </c:pt>
                <c:pt idx="689">
                  <c:v>40024</c:v>
                </c:pt>
                <c:pt idx="690">
                  <c:v>40023</c:v>
                </c:pt>
                <c:pt idx="691">
                  <c:v>40022</c:v>
                </c:pt>
                <c:pt idx="692">
                  <c:v>40021</c:v>
                </c:pt>
                <c:pt idx="693">
                  <c:v>40018</c:v>
                </c:pt>
                <c:pt idx="694">
                  <c:v>40017</c:v>
                </c:pt>
                <c:pt idx="695">
                  <c:v>40016</c:v>
                </c:pt>
                <c:pt idx="696">
                  <c:v>40015</c:v>
                </c:pt>
                <c:pt idx="697">
                  <c:v>40014</c:v>
                </c:pt>
                <c:pt idx="698">
                  <c:v>40011</c:v>
                </c:pt>
                <c:pt idx="699">
                  <c:v>40010</c:v>
                </c:pt>
                <c:pt idx="700">
                  <c:v>40009</c:v>
                </c:pt>
                <c:pt idx="701">
                  <c:v>40008</c:v>
                </c:pt>
                <c:pt idx="702">
                  <c:v>40007</c:v>
                </c:pt>
                <c:pt idx="703">
                  <c:v>40004</c:v>
                </c:pt>
                <c:pt idx="704">
                  <c:v>40003</c:v>
                </c:pt>
                <c:pt idx="705">
                  <c:v>40002</c:v>
                </c:pt>
                <c:pt idx="706">
                  <c:v>40001</c:v>
                </c:pt>
                <c:pt idx="707">
                  <c:v>40000</c:v>
                </c:pt>
                <c:pt idx="708">
                  <c:v>39997</c:v>
                </c:pt>
                <c:pt idx="709">
                  <c:v>39996</c:v>
                </c:pt>
                <c:pt idx="710">
                  <c:v>39995</c:v>
                </c:pt>
                <c:pt idx="711">
                  <c:v>39994</c:v>
                </c:pt>
                <c:pt idx="712">
                  <c:v>39993</c:v>
                </c:pt>
                <c:pt idx="713">
                  <c:v>39990</c:v>
                </c:pt>
                <c:pt idx="714">
                  <c:v>39989</c:v>
                </c:pt>
                <c:pt idx="715">
                  <c:v>39988</c:v>
                </c:pt>
                <c:pt idx="716">
                  <c:v>39987</c:v>
                </c:pt>
                <c:pt idx="717">
                  <c:v>39986</c:v>
                </c:pt>
                <c:pt idx="718">
                  <c:v>39983</c:v>
                </c:pt>
                <c:pt idx="719">
                  <c:v>39982</c:v>
                </c:pt>
                <c:pt idx="720">
                  <c:v>39981</c:v>
                </c:pt>
                <c:pt idx="721">
                  <c:v>39980</c:v>
                </c:pt>
                <c:pt idx="722">
                  <c:v>39979</c:v>
                </c:pt>
                <c:pt idx="723">
                  <c:v>39976</c:v>
                </c:pt>
                <c:pt idx="724">
                  <c:v>39975</c:v>
                </c:pt>
                <c:pt idx="725">
                  <c:v>39974</c:v>
                </c:pt>
                <c:pt idx="726">
                  <c:v>39973</c:v>
                </c:pt>
                <c:pt idx="727">
                  <c:v>39972</c:v>
                </c:pt>
                <c:pt idx="728">
                  <c:v>39969</c:v>
                </c:pt>
                <c:pt idx="729">
                  <c:v>39968</c:v>
                </c:pt>
                <c:pt idx="730">
                  <c:v>39967</c:v>
                </c:pt>
                <c:pt idx="731">
                  <c:v>39966</c:v>
                </c:pt>
                <c:pt idx="732">
                  <c:v>39965</c:v>
                </c:pt>
                <c:pt idx="733">
                  <c:v>39962</c:v>
                </c:pt>
                <c:pt idx="734">
                  <c:v>39961</c:v>
                </c:pt>
                <c:pt idx="735">
                  <c:v>39960</c:v>
                </c:pt>
                <c:pt idx="736">
                  <c:v>39959</c:v>
                </c:pt>
                <c:pt idx="737">
                  <c:v>39958</c:v>
                </c:pt>
                <c:pt idx="738">
                  <c:v>39955</c:v>
                </c:pt>
                <c:pt idx="739">
                  <c:v>39954</c:v>
                </c:pt>
                <c:pt idx="740">
                  <c:v>39953</c:v>
                </c:pt>
                <c:pt idx="741">
                  <c:v>39952</c:v>
                </c:pt>
                <c:pt idx="742">
                  <c:v>39951</c:v>
                </c:pt>
                <c:pt idx="743">
                  <c:v>39948</c:v>
                </c:pt>
                <c:pt idx="744">
                  <c:v>39947</c:v>
                </c:pt>
                <c:pt idx="745">
                  <c:v>39946</c:v>
                </c:pt>
                <c:pt idx="746">
                  <c:v>39945</c:v>
                </c:pt>
                <c:pt idx="747">
                  <c:v>39944</c:v>
                </c:pt>
                <c:pt idx="748">
                  <c:v>39941</c:v>
                </c:pt>
                <c:pt idx="749">
                  <c:v>39940</c:v>
                </c:pt>
                <c:pt idx="750">
                  <c:v>39939</c:v>
                </c:pt>
                <c:pt idx="751">
                  <c:v>39938</c:v>
                </c:pt>
                <c:pt idx="752">
                  <c:v>39937</c:v>
                </c:pt>
                <c:pt idx="753">
                  <c:v>39933</c:v>
                </c:pt>
                <c:pt idx="754">
                  <c:v>39932</c:v>
                </c:pt>
                <c:pt idx="755">
                  <c:v>39931</c:v>
                </c:pt>
                <c:pt idx="756">
                  <c:v>39930</c:v>
                </c:pt>
                <c:pt idx="757">
                  <c:v>39927</c:v>
                </c:pt>
                <c:pt idx="758">
                  <c:v>39926</c:v>
                </c:pt>
                <c:pt idx="759">
                  <c:v>39925</c:v>
                </c:pt>
                <c:pt idx="760">
                  <c:v>39924</c:v>
                </c:pt>
                <c:pt idx="761">
                  <c:v>39923</c:v>
                </c:pt>
                <c:pt idx="762">
                  <c:v>39920</c:v>
                </c:pt>
                <c:pt idx="763">
                  <c:v>39919</c:v>
                </c:pt>
                <c:pt idx="764">
                  <c:v>39918</c:v>
                </c:pt>
                <c:pt idx="765">
                  <c:v>39917</c:v>
                </c:pt>
                <c:pt idx="766">
                  <c:v>39912</c:v>
                </c:pt>
                <c:pt idx="767">
                  <c:v>39911</c:v>
                </c:pt>
                <c:pt idx="768">
                  <c:v>39910</c:v>
                </c:pt>
                <c:pt idx="769">
                  <c:v>39909</c:v>
                </c:pt>
                <c:pt idx="770">
                  <c:v>39906</c:v>
                </c:pt>
                <c:pt idx="771">
                  <c:v>39905</c:v>
                </c:pt>
                <c:pt idx="772">
                  <c:v>39904</c:v>
                </c:pt>
                <c:pt idx="773">
                  <c:v>39903</c:v>
                </c:pt>
                <c:pt idx="774">
                  <c:v>39902</c:v>
                </c:pt>
                <c:pt idx="775">
                  <c:v>39899</c:v>
                </c:pt>
                <c:pt idx="776">
                  <c:v>39898</c:v>
                </c:pt>
                <c:pt idx="777">
                  <c:v>39897</c:v>
                </c:pt>
                <c:pt idx="778">
                  <c:v>39896</c:v>
                </c:pt>
                <c:pt idx="779">
                  <c:v>39895</c:v>
                </c:pt>
                <c:pt idx="780">
                  <c:v>39892</c:v>
                </c:pt>
                <c:pt idx="781">
                  <c:v>39891</c:v>
                </c:pt>
                <c:pt idx="782">
                  <c:v>39890</c:v>
                </c:pt>
                <c:pt idx="783">
                  <c:v>39889</c:v>
                </c:pt>
                <c:pt idx="784">
                  <c:v>39888</c:v>
                </c:pt>
                <c:pt idx="785">
                  <c:v>39885</c:v>
                </c:pt>
                <c:pt idx="786">
                  <c:v>39884</c:v>
                </c:pt>
                <c:pt idx="787">
                  <c:v>39883</c:v>
                </c:pt>
                <c:pt idx="788">
                  <c:v>39882</c:v>
                </c:pt>
                <c:pt idx="789">
                  <c:v>39881</c:v>
                </c:pt>
                <c:pt idx="790">
                  <c:v>39878</c:v>
                </c:pt>
                <c:pt idx="791">
                  <c:v>39877</c:v>
                </c:pt>
                <c:pt idx="792">
                  <c:v>39876</c:v>
                </c:pt>
                <c:pt idx="793">
                  <c:v>39875</c:v>
                </c:pt>
                <c:pt idx="794">
                  <c:v>39874</c:v>
                </c:pt>
                <c:pt idx="795">
                  <c:v>39871</c:v>
                </c:pt>
                <c:pt idx="796">
                  <c:v>39870</c:v>
                </c:pt>
                <c:pt idx="797">
                  <c:v>39869</c:v>
                </c:pt>
                <c:pt idx="798">
                  <c:v>39868</c:v>
                </c:pt>
                <c:pt idx="799">
                  <c:v>39867</c:v>
                </c:pt>
                <c:pt idx="800">
                  <c:v>39864</c:v>
                </c:pt>
                <c:pt idx="801">
                  <c:v>39863</c:v>
                </c:pt>
                <c:pt idx="802">
                  <c:v>39862</c:v>
                </c:pt>
                <c:pt idx="803">
                  <c:v>39861</c:v>
                </c:pt>
                <c:pt idx="804">
                  <c:v>39860</c:v>
                </c:pt>
                <c:pt idx="805">
                  <c:v>39857</c:v>
                </c:pt>
                <c:pt idx="806">
                  <c:v>39856</c:v>
                </c:pt>
                <c:pt idx="807">
                  <c:v>39855</c:v>
                </c:pt>
                <c:pt idx="808">
                  <c:v>39854</c:v>
                </c:pt>
                <c:pt idx="809">
                  <c:v>39853</c:v>
                </c:pt>
                <c:pt idx="810">
                  <c:v>39850</c:v>
                </c:pt>
                <c:pt idx="811">
                  <c:v>39849</c:v>
                </c:pt>
                <c:pt idx="812">
                  <c:v>39848</c:v>
                </c:pt>
                <c:pt idx="813">
                  <c:v>39847</c:v>
                </c:pt>
                <c:pt idx="814">
                  <c:v>39846</c:v>
                </c:pt>
                <c:pt idx="815">
                  <c:v>39843</c:v>
                </c:pt>
                <c:pt idx="816">
                  <c:v>39842</c:v>
                </c:pt>
                <c:pt idx="817">
                  <c:v>39841</c:v>
                </c:pt>
                <c:pt idx="818">
                  <c:v>39840</c:v>
                </c:pt>
                <c:pt idx="819">
                  <c:v>39839</c:v>
                </c:pt>
                <c:pt idx="820">
                  <c:v>39836</c:v>
                </c:pt>
                <c:pt idx="821">
                  <c:v>39835</c:v>
                </c:pt>
                <c:pt idx="822">
                  <c:v>39834</c:v>
                </c:pt>
                <c:pt idx="823">
                  <c:v>39833</c:v>
                </c:pt>
                <c:pt idx="824">
                  <c:v>39832</c:v>
                </c:pt>
                <c:pt idx="825">
                  <c:v>39829</c:v>
                </c:pt>
                <c:pt idx="826">
                  <c:v>39828</c:v>
                </c:pt>
                <c:pt idx="827">
                  <c:v>39827</c:v>
                </c:pt>
                <c:pt idx="828">
                  <c:v>39826</c:v>
                </c:pt>
                <c:pt idx="829">
                  <c:v>39825</c:v>
                </c:pt>
                <c:pt idx="830">
                  <c:v>39822</c:v>
                </c:pt>
                <c:pt idx="831">
                  <c:v>39821</c:v>
                </c:pt>
                <c:pt idx="832">
                  <c:v>39820</c:v>
                </c:pt>
                <c:pt idx="833">
                  <c:v>39819</c:v>
                </c:pt>
                <c:pt idx="834">
                  <c:v>39818</c:v>
                </c:pt>
                <c:pt idx="835">
                  <c:v>39815</c:v>
                </c:pt>
                <c:pt idx="836">
                  <c:v>39812</c:v>
                </c:pt>
                <c:pt idx="837">
                  <c:v>39811</c:v>
                </c:pt>
                <c:pt idx="838">
                  <c:v>39805</c:v>
                </c:pt>
                <c:pt idx="839">
                  <c:v>39804</c:v>
                </c:pt>
                <c:pt idx="840">
                  <c:v>39801</c:v>
                </c:pt>
                <c:pt idx="841">
                  <c:v>39800</c:v>
                </c:pt>
                <c:pt idx="842">
                  <c:v>39799</c:v>
                </c:pt>
                <c:pt idx="843">
                  <c:v>39798</c:v>
                </c:pt>
                <c:pt idx="844">
                  <c:v>39797</c:v>
                </c:pt>
                <c:pt idx="845">
                  <c:v>39794</c:v>
                </c:pt>
                <c:pt idx="846">
                  <c:v>39793</c:v>
                </c:pt>
                <c:pt idx="847">
                  <c:v>39792</c:v>
                </c:pt>
                <c:pt idx="848">
                  <c:v>39791</c:v>
                </c:pt>
                <c:pt idx="849">
                  <c:v>39790</c:v>
                </c:pt>
                <c:pt idx="850">
                  <c:v>39787</c:v>
                </c:pt>
                <c:pt idx="851">
                  <c:v>39786</c:v>
                </c:pt>
                <c:pt idx="852">
                  <c:v>39785</c:v>
                </c:pt>
                <c:pt idx="853">
                  <c:v>39784</c:v>
                </c:pt>
                <c:pt idx="854">
                  <c:v>39783</c:v>
                </c:pt>
                <c:pt idx="855">
                  <c:v>39780</c:v>
                </c:pt>
                <c:pt idx="856">
                  <c:v>39779</c:v>
                </c:pt>
                <c:pt idx="857">
                  <c:v>39778</c:v>
                </c:pt>
                <c:pt idx="858">
                  <c:v>39777</c:v>
                </c:pt>
                <c:pt idx="859">
                  <c:v>39776</c:v>
                </c:pt>
                <c:pt idx="860">
                  <c:v>39773</c:v>
                </c:pt>
                <c:pt idx="861">
                  <c:v>39772</c:v>
                </c:pt>
                <c:pt idx="862">
                  <c:v>39771</c:v>
                </c:pt>
                <c:pt idx="863">
                  <c:v>39770</c:v>
                </c:pt>
                <c:pt idx="864">
                  <c:v>39769</c:v>
                </c:pt>
                <c:pt idx="865">
                  <c:v>39766</c:v>
                </c:pt>
                <c:pt idx="866">
                  <c:v>39765</c:v>
                </c:pt>
                <c:pt idx="867">
                  <c:v>39764</c:v>
                </c:pt>
                <c:pt idx="868">
                  <c:v>39763</c:v>
                </c:pt>
                <c:pt idx="869">
                  <c:v>39762</c:v>
                </c:pt>
                <c:pt idx="870">
                  <c:v>39759</c:v>
                </c:pt>
                <c:pt idx="871">
                  <c:v>39758</c:v>
                </c:pt>
                <c:pt idx="872">
                  <c:v>39757</c:v>
                </c:pt>
                <c:pt idx="873">
                  <c:v>39756</c:v>
                </c:pt>
                <c:pt idx="874">
                  <c:v>39755</c:v>
                </c:pt>
                <c:pt idx="875">
                  <c:v>39752</c:v>
                </c:pt>
                <c:pt idx="876">
                  <c:v>39751</c:v>
                </c:pt>
                <c:pt idx="877">
                  <c:v>39750</c:v>
                </c:pt>
                <c:pt idx="878">
                  <c:v>39749</c:v>
                </c:pt>
                <c:pt idx="879">
                  <c:v>39748</c:v>
                </c:pt>
                <c:pt idx="880">
                  <c:v>39745</c:v>
                </c:pt>
                <c:pt idx="881">
                  <c:v>39744</c:v>
                </c:pt>
                <c:pt idx="882">
                  <c:v>39743</c:v>
                </c:pt>
                <c:pt idx="883">
                  <c:v>39742</c:v>
                </c:pt>
                <c:pt idx="884">
                  <c:v>39741</c:v>
                </c:pt>
                <c:pt idx="885">
                  <c:v>39738</c:v>
                </c:pt>
                <c:pt idx="886">
                  <c:v>39737</c:v>
                </c:pt>
                <c:pt idx="887">
                  <c:v>39736</c:v>
                </c:pt>
                <c:pt idx="888">
                  <c:v>39735</c:v>
                </c:pt>
                <c:pt idx="889">
                  <c:v>39734</c:v>
                </c:pt>
                <c:pt idx="890">
                  <c:v>39731</c:v>
                </c:pt>
                <c:pt idx="891">
                  <c:v>39730</c:v>
                </c:pt>
                <c:pt idx="892">
                  <c:v>39729</c:v>
                </c:pt>
                <c:pt idx="893">
                  <c:v>39728</c:v>
                </c:pt>
                <c:pt idx="894">
                  <c:v>39727</c:v>
                </c:pt>
                <c:pt idx="895">
                  <c:v>39724</c:v>
                </c:pt>
                <c:pt idx="896">
                  <c:v>39723</c:v>
                </c:pt>
                <c:pt idx="897">
                  <c:v>39722</c:v>
                </c:pt>
                <c:pt idx="898">
                  <c:v>39721</c:v>
                </c:pt>
                <c:pt idx="899">
                  <c:v>39720</c:v>
                </c:pt>
                <c:pt idx="900">
                  <c:v>39717</c:v>
                </c:pt>
                <c:pt idx="901">
                  <c:v>39716</c:v>
                </c:pt>
                <c:pt idx="902">
                  <c:v>39715</c:v>
                </c:pt>
                <c:pt idx="903">
                  <c:v>39714</c:v>
                </c:pt>
                <c:pt idx="904">
                  <c:v>39713</c:v>
                </c:pt>
                <c:pt idx="905">
                  <c:v>39710</c:v>
                </c:pt>
                <c:pt idx="906">
                  <c:v>39709</c:v>
                </c:pt>
                <c:pt idx="907">
                  <c:v>39708</c:v>
                </c:pt>
                <c:pt idx="908">
                  <c:v>39707</c:v>
                </c:pt>
                <c:pt idx="909">
                  <c:v>39706</c:v>
                </c:pt>
                <c:pt idx="910">
                  <c:v>39703</c:v>
                </c:pt>
                <c:pt idx="911">
                  <c:v>39702</c:v>
                </c:pt>
                <c:pt idx="912">
                  <c:v>39701</c:v>
                </c:pt>
                <c:pt idx="913">
                  <c:v>39700</c:v>
                </c:pt>
                <c:pt idx="914">
                  <c:v>39699</c:v>
                </c:pt>
                <c:pt idx="915">
                  <c:v>39696</c:v>
                </c:pt>
                <c:pt idx="916">
                  <c:v>39695</c:v>
                </c:pt>
                <c:pt idx="917">
                  <c:v>39694</c:v>
                </c:pt>
                <c:pt idx="918">
                  <c:v>39693</c:v>
                </c:pt>
                <c:pt idx="919">
                  <c:v>39692</c:v>
                </c:pt>
                <c:pt idx="920">
                  <c:v>39689</c:v>
                </c:pt>
                <c:pt idx="921">
                  <c:v>39688</c:v>
                </c:pt>
                <c:pt idx="922">
                  <c:v>39687</c:v>
                </c:pt>
                <c:pt idx="923">
                  <c:v>39686</c:v>
                </c:pt>
                <c:pt idx="924">
                  <c:v>39685</c:v>
                </c:pt>
                <c:pt idx="925">
                  <c:v>39682</c:v>
                </c:pt>
                <c:pt idx="926">
                  <c:v>39681</c:v>
                </c:pt>
                <c:pt idx="927">
                  <c:v>39680</c:v>
                </c:pt>
                <c:pt idx="928">
                  <c:v>39679</c:v>
                </c:pt>
                <c:pt idx="929">
                  <c:v>39678</c:v>
                </c:pt>
                <c:pt idx="930">
                  <c:v>39675</c:v>
                </c:pt>
                <c:pt idx="931">
                  <c:v>39674</c:v>
                </c:pt>
                <c:pt idx="932">
                  <c:v>39673</c:v>
                </c:pt>
                <c:pt idx="933">
                  <c:v>39672</c:v>
                </c:pt>
                <c:pt idx="934">
                  <c:v>39671</c:v>
                </c:pt>
                <c:pt idx="935">
                  <c:v>39668</c:v>
                </c:pt>
                <c:pt idx="936">
                  <c:v>39667</c:v>
                </c:pt>
                <c:pt idx="937">
                  <c:v>39666</c:v>
                </c:pt>
                <c:pt idx="938">
                  <c:v>39665</c:v>
                </c:pt>
                <c:pt idx="939">
                  <c:v>39664</c:v>
                </c:pt>
                <c:pt idx="940">
                  <c:v>39661</c:v>
                </c:pt>
                <c:pt idx="941">
                  <c:v>39660</c:v>
                </c:pt>
                <c:pt idx="942">
                  <c:v>39659</c:v>
                </c:pt>
                <c:pt idx="943">
                  <c:v>39658</c:v>
                </c:pt>
                <c:pt idx="944">
                  <c:v>39657</c:v>
                </c:pt>
                <c:pt idx="945">
                  <c:v>39654</c:v>
                </c:pt>
                <c:pt idx="946">
                  <c:v>39653</c:v>
                </c:pt>
                <c:pt idx="947">
                  <c:v>39652</c:v>
                </c:pt>
                <c:pt idx="948">
                  <c:v>39651</c:v>
                </c:pt>
                <c:pt idx="949">
                  <c:v>39650</c:v>
                </c:pt>
                <c:pt idx="950">
                  <c:v>39647</c:v>
                </c:pt>
                <c:pt idx="951">
                  <c:v>39646</c:v>
                </c:pt>
                <c:pt idx="952">
                  <c:v>39645</c:v>
                </c:pt>
                <c:pt idx="953">
                  <c:v>39644</c:v>
                </c:pt>
                <c:pt idx="954">
                  <c:v>39643</c:v>
                </c:pt>
                <c:pt idx="955">
                  <c:v>39640</c:v>
                </c:pt>
                <c:pt idx="956">
                  <c:v>39639</c:v>
                </c:pt>
                <c:pt idx="957">
                  <c:v>39638</c:v>
                </c:pt>
                <c:pt idx="958">
                  <c:v>39637</c:v>
                </c:pt>
                <c:pt idx="959">
                  <c:v>39636</c:v>
                </c:pt>
                <c:pt idx="960">
                  <c:v>39633</c:v>
                </c:pt>
                <c:pt idx="961">
                  <c:v>39632</c:v>
                </c:pt>
                <c:pt idx="962">
                  <c:v>39631</c:v>
                </c:pt>
                <c:pt idx="963">
                  <c:v>39630</c:v>
                </c:pt>
                <c:pt idx="964">
                  <c:v>39629</c:v>
                </c:pt>
                <c:pt idx="965">
                  <c:v>39626</c:v>
                </c:pt>
                <c:pt idx="966">
                  <c:v>39625</c:v>
                </c:pt>
                <c:pt idx="967">
                  <c:v>39624</c:v>
                </c:pt>
                <c:pt idx="968">
                  <c:v>39623</c:v>
                </c:pt>
                <c:pt idx="969">
                  <c:v>39622</c:v>
                </c:pt>
                <c:pt idx="970">
                  <c:v>39619</c:v>
                </c:pt>
                <c:pt idx="971">
                  <c:v>39618</c:v>
                </c:pt>
                <c:pt idx="972">
                  <c:v>39617</c:v>
                </c:pt>
                <c:pt idx="973">
                  <c:v>39616</c:v>
                </c:pt>
                <c:pt idx="974">
                  <c:v>39615</c:v>
                </c:pt>
                <c:pt idx="975">
                  <c:v>39612</c:v>
                </c:pt>
                <c:pt idx="976">
                  <c:v>39611</c:v>
                </c:pt>
                <c:pt idx="977">
                  <c:v>39610</c:v>
                </c:pt>
                <c:pt idx="978">
                  <c:v>39609</c:v>
                </c:pt>
                <c:pt idx="979">
                  <c:v>39608</c:v>
                </c:pt>
                <c:pt idx="980">
                  <c:v>39605</c:v>
                </c:pt>
                <c:pt idx="981">
                  <c:v>39604</c:v>
                </c:pt>
                <c:pt idx="982">
                  <c:v>39603</c:v>
                </c:pt>
                <c:pt idx="983">
                  <c:v>39602</c:v>
                </c:pt>
                <c:pt idx="984">
                  <c:v>39601</c:v>
                </c:pt>
                <c:pt idx="985">
                  <c:v>39598</c:v>
                </c:pt>
                <c:pt idx="986">
                  <c:v>39597</c:v>
                </c:pt>
                <c:pt idx="987">
                  <c:v>39596</c:v>
                </c:pt>
                <c:pt idx="988">
                  <c:v>39595</c:v>
                </c:pt>
                <c:pt idx="989">
                  <c:v>39594</c:v>
                </c:pt>
                <c:pt idx="990">
                  <c:v>39591</c:v>
                </c:pt>
                <c:pt idx="991">
                  <c:v>39590</c:v>
                </c:pt>
                <c:pt idx="992">
                  <c:v>39589</c:v>
                </c:pt>
                <c:pt idx="993">
                  <c:v>39588</c:v>
                </c:pt>
                <c:pt idx="994">
                  <c:v>39587</c:v>
                </c:pt>
                <c:pt idx="995">
                  <c:v>39584</c:v>
                </c:pt>
                <c:pt idx="996">
                  <c:v>39583</c:v>
                </c:pt>
                <c:pt idx="997">
                  <c:v>39582</c:v>
                </c:pt>
                <c:pt idx="998">
                  <c:v>39581</c:v>
                </c:pt>
                <c:pt idx="999">
                  <c:v>39580</c:v>
                </c:pt>
                <c:pt idx="1000">
                  <c:v>39577</c:v>
                </c:pt>
                <c:pt idx="1001">
                  <c:v>39576</c:v>
                </c:pt>
                <c:pt idx="1002">
                  <c:v>39575</c:v>
                </c:pt>
                <c:pt idx="1003">
                  <c:v>39574</c:v>
                </c:pt>
                <c:pt idx="1004">
                  <c:v>39573</c:v>
                </c:pt>
                <c:pt idx="1005">
                  <c:v>39570</c:v>
                </c:pt>
                <c:pt idx="1006">
                  <c:v>39568</c:v>
                </c:pt>
                <c:pt idx="1007">
                  <c:v>39567</c:v>
                </c:pt>
                <c:pt idx="1008">
                  <c:v>39566</c:v>
                </c:pt>
                <c:pt idx="1009">
                  <c:v>39563</c:v>
                </c:pt>
                <c:pt idx="1010">
                  <c:v>39562</c:v>
                </c:pt>
                <c:pt idx="1011">
                  <c:v>39561</c:v>
                </c:pt>
                <c:pt idx="1012">
                  <c:v>39560</c:v>
                </c:pt>
                <c:pt idx="1013">
                  <c:v>39559</c:v>
                </c:pt>
                <c:pt idx="1014">
                  <c:v>39556</c:v>
                </c:pt>
                <c:pt idx="1015">
                  <c:v>39555</c:v>
                </c:pt>
                <c:pt idx="1016">
                  <c:v>39554</c:v>
                </c:pt>
                <c:pt idx="1017">
                  <c:v>39553</c:v>
                </c:pt>
                <c:pt idx="1018">
                  <c:v>39552</c:v>
                </c:pt>
                <c:pt idx="1019">
                  <c:v>39549</c:v>
                </c:pt>
                <c:pt idx="1020">
                  <c:v>39548</c:v>
                </c:pt>
                <c:pt idx="1021">
                  <c:v>39547</c:v>
                </c:pt>
                <c:pt idx="1022">
                  <c:v>39546</c:v>
                </c:pt>
                <c:pt idx="1023">
                  <c:v>39545</c:v>
                </c:pt>
                <c:pt idx="1024">
                  <c:v>39542</c:v>
                </c:pt>
                <c:pt idx="1025">
                  <c:v>39541</c:v>
                </c:pt>
                <c:pt idx="1026">
                  <c:v>39540</c:v>
                </c:pt>
                <c:pt idx="1027">
                  <c:v>39539</c:v>
                </c:pt>
                <c:pt idx="1028">
                  <c:v>39538</c:v>
                </c:pt>
                <c:pt idx="1029">
                  <c:v>39535</c:v>
                </c:pt>
                <c:pt idx="1030">
                  <c:v>39534</c:v>
                </c:pt>
                <c:pt idx="1031">
                  <c:v>39533</c:v>
                </c:pt>
                <c:pt idx="1032">
                  <c:v>39532</c:v>
                </c:pt>
                <c:pt idx="1033">
                  <c:v>39527</c:v>
                </c:pt>
                <c:pt idx="1034">
                  <c:v>39526</c:v>
                </c:pt>
                <c:pt idx="1035">
                  <c:v>39525</c:v>
                </c:pt>
                <c:pt idx="1036">
                  <c:v>39524</c:v>
                </c:pt>
                <c:pt idx="1037">
                  <c:v>39521</c:v>
                </c:pt>
                <c:pt idx="1038">
                  <c:v>39520</c:v>
                </c:pt>
                <c:pt idx="1039">
                  <c:v>39519</c:v>
                </c:pt>
                <c:pt idx="1040">
                  <c:v>39518</c:v>
                </c:pt>
                <c:pt idx="1041">
                  <c:v>39517</c:v>
                </c:pt>
                <c:pt idx="1042">
                  <c:v>39514</c:v>
                </c:pt>
                <c:pt idx="1043">
                  <c:v>39513</c:v>
                </c:pt>
                <c:pt idx="1044">
                  <c:v>39512</c:v>
                </c:pt>
                <c:pt idx="1045">
                  <c:v>39511</c:v>
                </c:pt>
                <c:pt idx="1046">
                  <c:v>39510</c:v>
                </c:pt>
                <c:pt idx="1047">
                  <c:v>39507</c:v>
                </c:pt>
                <c:pt idx="1048">
                  <c:v>39506</c:v>
                </c:pt>
                <c:pt idx="1049">
                  <c:v>39505</c:v>
                </c:pt>
                <c:pt idx="1050">
                  <c:v>39504</c:v>
                </c:pt>
                <c:pt idx="1051">
                  <c:v>39503</c:v>
                </c:pt>
                <c:pt idx="1052">
                  <c:v>39500</c:v>
                </c:pt>
                <c:pt idx="1053">
                  <c:v>39499</c:v>
                </c:pt>
                <c:pt idx="1054">
                  <c:v>39498</c:v>
                </c:pt>
                <c:pt idx="1055">
                  <c:v>39497</c:v>
                </c:pt>
                <c:pt idx="1056">
                  <c:v>39496</c:v>
                </c:pt>
                <c:pt idx="1057">
                  <c:v>39493</c:v>
                </c:pt>
                <c:pt idx="1058">
                  <c:v>39492</c:v>
                </c:pt>
                <c:pt idx="1059">
                  <c:v>39491</c:v>
                </c:pt>
                <c:pt idx="1060">
                  <c:v>39490</c:v>
                </c:pt>
                <c:pt idx="1061">
                  <c:v>39489</c:v>
                </c:pt>
                <c:pt idx="1062">
                  <c:v>39486</c:v>
                </c:pt>
                <c:pt idx="1063">
                  <c:v>39485</c:v>
                </c:pt>
                <c:pt idx="1064">
                  <c:v>39484</c:v>
                </c:pt>
                <c:pt idx="1065">
                  <c:v>39483</c:v>
                </c:pt>
                <c:pt idx="1066">
                  <c:v>39482</c:v>
                </c:pt>
                <c:pt idx="1067">
                  <c:v>39479</c:v>
                </c:pt>
                <c:pt idx="1068">
                  <c:v>39478</c:v>
                </c:pt>
                <c:pt idx="1069">
                  <c:v>39477</c:v>
                </c:pt>
                <c:pt idx="1070">
                  <c:v>39476</c:v>
                </c:pt>
                <c:pt idx="1071">
                  <c:v>39475</c:v>
                </c:pt>
                <c:pt idx="1072">
                  <c:v>39472</c:v>
                </c:pt>
                <c:pt idx="1073">
                  <c:v>39471</c:v>
                </c:pt>
                <c:pt idx="1074">
                  <c:v>39470</c:v>
                </c:pt>
                <c:pt idx="1075">
                  <c:v>39469</c:v>
                </c:pt>
                <c:pt idx="1076">
                  <c:v>39468</c:v>
                </c:pt>
                <c:pt idx="1077">
                  <c:v>39465</c:v>
                </c:pt>
                <c:pt idx="1078">
                  <c:v>39464</c:v>
                </c:pt>
                <c:pt idx="1079">
                  <c:v>39463</c:v>
                </c:pt>
                <c:pt idx="1080">
                  <c:v>39462</c:v>
                </c:pt>
                <c:pt idx="1081">
                  <c:v>39461</c:v>
                </c:pt>
                <c:pt idx="1082">
                  <c:v>39458</c:v>
                </c:pt>
                <c:pt idx="1083">
                  <c:v>39457</c:v>
                </c:pt>
                <c:pt idx="1084">
                  <c:v>39456</c:v>
                </c:pt>
                <c:pt idx="1085">
                  <c:v>39455</c:v>
                </c:pt>
                <c:pt idx="1086">
                  <c:v>39454</c:v>
                </c:pt>
                <c:pt idx="1087">
                  <c:v>39451</c:v>
                </c:pt>
                <c:pt idx="1088">
                  <c:v>39450</c:v>
                </c:pt>
                <c:pt idx="1089">
                  <c:v>39449</c:v>
                </c:pt>
                <c:pt idx="1090">
                  <c:v>39444</c:v>
                </c:pt>
                <c:pt idx="1091">
                  <c:v>39443</c:v>
                </c:pt>
              </c:numCache>
            </c:numRef>
          </c:xVal>
          <c:yVal>
            <c:numRef>
              <c:f>DAX!$O$5:$O$1096</c:f>
              <c:numCache>
                <c:formatCode>0.00%</c:formatCode>
                <c:ptCount val="109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1.0689204814878199</c:v>
                </c:pt>
                <c:pt idx="13">
                  <c:v>1.0760659110057555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1.0848442562351979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1.0722875167111079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1.0486215039279185</c:v>
                </c:pt>
                <c:pt idx="54">
                  <c:v>1.0548352223914357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1.0078366130752581</c:v>
                </c:pt>
                <c:pt idx="77">
                  <c:v>#N/A</c:v>
                </c:pt>
                <c:pt idx="78">
                  <c:v>1.0107144395062608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0.99949791420200096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0.97484291812300317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0.97403299389366904</c:v>
                </c:pt>
                <c:pt idx="139">
                  <c:v>#N/A</c:v>
                </c:pt>
                <c:pt idx="140">
                  <c:v>#N/A</c:v>
                </c:pt>
                <c:pt idx="141">
                  <c:v>1.0043042720649251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0.98968237238196954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0.95180952148748088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0.95988917307609656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1.0266496256295297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1.0892122054437832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1.1081127756157092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1.110039571965391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1.1338957196883652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1.0959405863520386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1.0384812203425353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1.014906048767958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1.0708310993922483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1.0362925912462579</c:v>
                </c:pt>
                <c:pt idx="486">
                  <c:v>1.0585502936991646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1.0825738513618737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1.0526950935238515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1.0210586955190946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1.0413027153341152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1.0007919558425242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0.9919294162608403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1.0112865432809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0.98993216313642607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0.95748255066393673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0.9204885563834817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0.9059202234745457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0.9073990507987072</c:v>
                </c:pt>
                <c:pt idx="741">
                  <c:v>0.89795243651585255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0.86378954020192555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0.7804060792336146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0.77875325040404064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0.78809216761755907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0.77684619025469703</c:v>
                </c:pt>
                <c:pt idx="840">
                  <c:v>#N/A</c:v>
                </c:pt>
                <c:pt idx="841">
                  <c:v>0.76069925692215112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0.75578291820395549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0.78986788374940653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0.90974537251961629</c:v>
                </c:pt>
                <c:pt idx="905">
                  <c:v>0.90189542919360932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0.93617092193853746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0.92251734266608354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0.96535862748739343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1.0106161358598738</c:v>
                </c:pt>
                <c:pt idx="994">
                  <c:v>1.0201387916724995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0.97276163430194196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0.90372981350932458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0.96009866995566506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0.93110344482775875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0.97909999999999997</c:v>
                </c:pt>
              </c:numCache>
            </c:numRef>
          </c:yVal>
        </c:ser>
        <c:ser>
          <c:idx val="3"/>
          <c:order val="3"/>
          <c:tx>
            <c:strRef>
              <c:f>DAX!$P$4</c:f>
              <c:strCache>
                <c:ptCount val="1"/>
                <c:pt idx="0">
                  <c:v>ACWI GDP net € (indexiert)</c:v>
                </c:pt>
              </c:strCache>
            </c:strRef>
          </c:tx>
          <c:marker>
            <c:symbol val="none"/>
          </c:marker>
          <c:xVal>
            <c:numRef>
              <c:f>DAX!$A$5:$A$1096</c:f>
              <c:numCache>
                <c:formatCode>dd/mm/yyyy</c:formatCode>
                <c:ptCount val="1092"/>
                <c:pt idx="0">
                  <c:v>41004</c:v>
                </c:pt>
                <c:pt idx="1">
                  <c:v>41003</c:v>
                </c:pt>
                <c:pt idx="2">
                  <c:v>41002</c:v>
                </c:pt>
                <c:pt idx="3">
                  <c:v>41001</c:v>
                </c:pt>
                <c:pt idx="4">
                  <c:v>40998</c:v>
                </c:pt>
                <c:pt idx="5">
                  <c:v>40997</c:v>
                </c:pt>
                <c:pt idx="6">
                  <c:v>40996</c:v>
                </c:pt>
                <c:pt idx="7">
                  <c:v>40995</c:v>
                </c:pt>
                <c:pt idx="8">
                  <c:v>40994</c:v>
                </c:pt>
                <c:pt idx="9">
                  <c:v>40991</c:v>
                </c:pt>
                <c:pt idx="10">
                  <c:v>40990</c:v>
                </c:pt>
                <c:pt idx="11">
                  <c:v>40989</c:v>
                </c:pt>
                <c:pt idx="12">
                  <c:v>40988</c:v>
                </c:pt>
                <c:pt idx="13">
                  <c:v>40987</c:v>
                </c:pt>
                <c:pt idx="14">
                  <c:v>40984</c:v>
                </c:pt>
                <c:pt idx="15">
                  <c:v>40983</c:v>
                </c:pt>
                <c:pt idx="16">
                  <c:v>40982</c:v>
                </c:pt>
                <c:pt idx="17">
                  <c:v>40981</c:v>
                </c:pt>
                <c:pt idx="18">
                  <c:v>40980</c:v>
                </c:pt>
                <c:pt idx="19">
                  <c:v>40977</c:v>
                </c:pt>
                <c:pt idx="20">
                  <c:v>40976</c:v>
                </c:pt>
                <c:pt idx="21">
                  <c:v>40975</c:v>
                </c:pt>
                <c:pt idx="22">
                  <c:v>40974</c:v>
                </c:pt>
                <c:pt idx="23">
                  <c:v>40973</c:v>
                </c:pt>
                <c:pt idx="24">
                  <c:v>40970</c:v>
                </c:pt>
                <c:pt idx="25">
                  <c:v>40969</c:v>
                </c:pt>
                <c:pt idx="26">
                  <c:v>40968</c:v>
                </c:pt>
                <c:pt idx="27">
                  <c:v>40967</c:v>
                </c:pt>
                <c:pt idx="28">
                  <c:v>40966</c:v>
                </c:pt>
                <c:pt idx="29">
                  <c:v>40963</c:v>
                </c:pt>
                <c:pt idx="30">
                  <c:v>40962</c:v>
                </c:pt>
                <c:pt idx="31">
                  <c:v>40961</c:v>
                </c:pt>
                <c:pt idx="32">
                  <c:v>40960</c:v>
                </c:pt>
                <c:pt idx="33">
                  <c:v>40959</c:v>
                </c:pt>
                <c:pt idx="34">
                  <c:v>40956</c:v>
                </c:pt>
                <c:pt idx="35">
                  <c:v>40955</c:v>
                </c:pt>
                <c:pt idx="36">
                  <c:v>40954</c:v>
                </c:pt>
                <c:pt idx="37">
                  <c:v>40953</c:v>
                </c:pt>
                <c:pt idx="38">
                  <c:v>40952</c:v>
                </c:pt>
                <c:pt idx="39">
                  <c:v>40949</c:v>
                </c:pt>
                <c:pt idx="40">
                  <c:v>40948</c:v>
                </c:pt>
                <c:pt idx="41">
                  <c:v>40947</c:v>
                </c:pt>
                <c:pt idx="42">
                  <c:v>40946</c:v>
                </c:pt>
                <c:pt idx="43">
                  <c:v>40945</c:v>
                </c:pt>
                <c:pt idx="44">
                  <c:v>40942</c:v>
                </c:pt>
                <c:pt idx="45">
                  <c:v>40941</c:v>
                </c:pt>
                <c:pt idx="46">
                  <c:v>40940</c:v>
                </c:pt>
                <c:pt idx="47">
                  <c:v>40939</c:v>
                </c:pt>
                <c:pt idx="48">
                  <c:v>40938</c:v>
                </c:pt>
                <c:pt idx="49">
                  <c:v>40935</c:v>
                </c:pt>
                <c:pt idx="50">
                  <c:v>40934</c:v>
                </c:pt>
                <c:pt idx="51">
                  <c:v>40933</c:v>
                </c:pt>
                <c:pt idx="52">
                  <c:v>40932</c:v>
                </c:pt>
                <c:pt idx="53">
                  <c:v>40931</c:v>
                </c:pt>
                <c:pt idx="54">
                  <c:v>40928</c:v>
                </c:pt>
                <c:pt idx="55">
                  <c:v>40927</c:v>
                </c:pt>
                <c:pt idx="56">
                  <c:v>40926</c:v>
                </c:pt>
                <c:pt idx="57">
                  <c:v>40925</c:v>
                </c:pt>
                <c:pt idx="58">
                  <c:v>40924</c:v>
                </c:pt>
                <c:pt idx="59">
                  <c:v>40921</c:v>
                </c:pt>
                <c:pt idx="60">
                  <c:v>40920</c:v>
                </c:pt>
                <c:pt idx="61">
                  <c:v>40919</c:v>
                </c:pt>
                <c:pt idx="62">
                  <c:v>40918</c:v>
                </c:pt>
                <c:pt idx="63">
                  <c:v>40917</c:v>
                </c:pt>
                <c:pt idx="64">
                  <c:v>40914</c:v>
                </c:pt>
                <c:pt idx="65">
                  <c:v>40913</c:v>
                </c:pt>
                <c:pt idx="66">
                  <c:v>40912</c:v>
                </c:pt>
                <c:pt idx="67">
                  <c:v>40911</c:v>
                </c:pt>
                <c:pt idx="68">
                  <c:v>40910</c:v>
                </c:pt>
                <c:pt idx="69">
                  <c:v>40907</c:v>
                </c:pt>
                <c:pt idx="70">
                  <c:v>40906</c:v>
                </c:pt>
                <c:pt idx="71">
                  <c:v>40905</c:v>
                </c:pt>
                <c:pt idx="72">
                  <c:v>40904</c:v>
                </c:pt>
                <c:pt idx="73">
                  <c:v>40900</c:v>
                </c:pt>
                <c:pt idx="74">
                  <c:v>40899</c:v>
                </c:pt>
                <c:pt idx="75">
                  <c:v>40898</c:v>
                </c:pt>
                <c:pt idx="76">
                  <c:v>40897</c:v>
                </c:pt>
                <c:pt idx="77">
                  <c:v>40896</c:v>
                </c:pt>
                <c:pt idx="78">
                  <c:v>40893</c:v>
                </c:pt>
                <c:pt idx="79">
                  <c:v>40892</c:v>
                </c:pt>
                <c:pt idx="80">
                  <c:v>40891</c:v>
                </c:pt>
                <c:pt idx="81">
                  <c:v>40890</c:v>
                </c:pt>
                <c:pt idx="82">
                  <c:v>40889</c:v>
                </c:pt>
                <c:pt idx="83">
                  <c:v>40886</c:v>
                </c:pt>
                <c:pt idx="84">
                  <c:v>40885</c:v>
                </c:pt>
                <c:pt idx="85">
                  <c:v>40884</c:v>
                </c:pt>
                <c:pt idx="86">
                  <c:v>40883</c:v>
                </c:pt>
                <c:pt idx="87">
                  <c:v>40882</c:v>
                </c:pt>
                <c:pt idx="88">
                  <c:v>40879</c:v>
                </c:pt>
                <c:pt idx="89">
                  <c:v>40878</c:v>
                </c:pt>
                <c:pt idx="90">
                  <c:v>40877</c:v>
                </c:pt>
                <c:pt idx="91">
                  <c:v>40876</c:v>
                </c:pt>
                <c:pt idx="92">
                  <c:v>40875</c:v>
                </c:pt>
                <c:pt idx="93">
                  <c:v>40872</c:v>
                </c:pt>
                <c:pt idx="94">
                  <c:v>40871</c:v>
                </c:pt>
                <c:pt idx="95">
                  <c:v>40870</c:v>
                </c:pt>
                <c:pt idx="96">
                  <c:v>40869</c:v>
                </c:pt>
                <c:pt idx="97">
                  <c:v>40868</c:v>
                </c:pt>
                <c:pt idx="98">
                  <c:v>40865</c:v>
                </c:pt>
                <c:pt idx="99">
                  <c:v>40864</c:v>
                </c:pt>
                <c:pt idx="100">
                  <c:v>40863</c:v>
                </c:pt>
                <c:pt idx="101">
                  <c:v>40862</c:v>
                </c:pt>
                <c:pt idx="102">
                  <c:v>40861</c:v>
                </c:pt>
                <c:pt idx="103">
                  <c:v>40858</c:v>
                </c:pt>
                <c:pt idx="104">
                  <c:v>40857</c:v>
                </c:pt>
                <c:pt idx="105">
                  <c:v>40856</c:v>
                </c:pt>
                <c:pt idx="106">
                  <c:v>40855</c:v>
                </c:pt>
                <c:pt idx="107">
                  <c:v>40854</c:v>
                </c:pt>
                <c:pt idx="108">
                  <c:v>40851</c:v>
                </c:pt>
                <c:pt idx="109">
                  <c:v>40850</c:v>
                </c:pt>
                <c:pt idx="110">
                  <c:v>40849</c:v>
                </c:pt>
                <c:pt idx="111">
                  <c:v>40848</c:v>
                </c:pt>
                <c:pt idx="112">
                  <c:v>40847</c:v>
                </c:pt>
                <c:pt idx="113">
                  <c:v>40844</c:v>
                </c:pt>
                <c:pt idx="114">
                  <c:v>40843</c:v>
                </c:pt>
                <c:pt idx="115">
                  <c:v>40842</c:v>
                </c:pt>
                <c:pt idx="116">
                  <c:v>40841</c:v>
                </c:pt>
                <c:pt idx="117">
                  <c:v>40840</c:v>
                </c:pt>
                <c:pt idx="118">
                  <c:v>40837</c:v>
                </c:pt>
                <c:pt idx="119">
                  <c:v>40836</c:v>
                </c:pt>
                <c:pt idx="120">
                  <c:v>40835</c:v>
                </c:pt>
                <c:pt idx="121">
                  <c:v>40834</c:v>
                </c:pt>
                <c:pt idx="122">
                  <c:v>40833</c:v>
                </c:pt>
                <c:pt idx="123">
                  <c:v>40830</c:v>
                </c:pt>
                <c:pt idx="124">
                  <c:v>40829</c:v>
                </c:pt>
                <c:pt idx="125">
                  <c:v>40828</c:v>
                </c:pt>
                <c:pt idx="126">
                  <c:v>40827</c:v>
                </c:pt>
                <c:pt idx="127">
                  <c:v>40826</c:v>
                </c:pt>
                <c:pt idx="128">
                  <c:v>40823</c:v>
                </c:pt>
                <c:pt idx="129">
                  <c:v>40822</c:v>
                </c:pt>
                <c:pt idx="130">
                  <c:v>40821</c:v>
                </c:pt>
                <c:pt idx="131">
                  <c:v>40820</c:v>
                </c:pt>
                <c:pt idx="132">
                  <c:v>40819</c:v>
                </c:pt>
                <c:pt idx="133">
                  <c:v>40816</c:v>
                </c:pt>
                <c:pt idx="134">
                  <c:v>40815</c:v>
                </c:pt>
                <c:pt idx="135">
                  <c:v>40814</c:v>
                </c:pt>
                <c:pt idx="136">
                  <c:v>40813</c:v>
                </c:pt>
                <c:pt idx="137">
                  <c:v>40812</c:v>
                </c:pt>
                <c:pt idx="138">
                  <c:v>40809</c:v>
                </c:pt>
                <c:pt idx="139">
                  <c:v>40808</c:v>
                </c:pt>
                <c:pt idx="140">
                  <c:v>40807</c:v>
                </c:pt>
                <c:pt idx="141">
                  <c:v>40806</c:v>
                </c:pt>
                <c:pt idx="142">
                  <c:v>40805</c:v>
                </c:pt>
                <c:pt idx="143">
                  <c:v>40802</c:v>
                </c:pt>
                <c:pt idx="144">
                  <c:v>40801</c:v>
                </c:pt>
                <c:pt idx="145">
                  <c:v>40800</c:v>
                </c:pt>
                <c:pt idx="146">
                  <c:v>40799</c:v>
                </c:pt>
                <c:pt idx="147">
                  <c:v>40798</c:v>
                </c:pt>
                <c:pt idx="148">
                  <c:v>40795</c:v>
                </c:pt>
                <c:pt idx="149">
                  <c:v>40794</c:v>
                </c:pt>
                <c:pt idx="150">
                  <c:v>40793</c:v>
                </c:pt>
                <c:pt idx="151">
                  <c:v>40792</c:v>
                </c:pt>
                <c:pt idx="152">
                  <c:v>40791</c:v>
                </c:pt>
                <c:pt idx="153">
                  <c:v>40788</c:v>
                </c:pt>
                <c:pt idx="154">
                  <c:v>40787</c:v>
                </c:pt>
                <c:pt idx="155">
                  <c:v>40786</c:v>
                </c:pt>
                <c:pt idx="156">
                  <c:v>40785</c:v>
                </c:pt>
                <c:pt idx="157">
                  <c:v>40784</c:v>
                </c:pt>
                <c:pt idx="158">
                  <c:v>40781</c:v>
                </c:pt>
                <c:pt idx="159">
                  <c:v>40780</c:v>
                </c:pt>
                <c:pt idx="160">
                  <c:v>40779</c:v>
                </c:pt>
                <c:pt idx="161">
                  <c:v>40778</c:v>
                </c:pt>
                <c:pt idx="162">
                  <c:v>40777</c:v>
                </c:pt>
                <c:pt idx="163">
                  <c:v>40774</c:v>
                </c:pt>
                <c:pt idx="164">
                  <c:v>40773</c:v>
                </c:pt>
                <c:pt idx="165">
                  <c:v>40772</c:v>
                </c:pt>
                <c:pt idx="166">
                  <c:v>40771</c:v>
                </c:pt>
                <c:pt idx="167">
                  <c:v>40770</c:v>
                </c:pt>
                <c:pt idx="168">
                  <c:v>40767</c:v>
                </c:pt>
                <c:pt idx="169">
                  <c:v>40766</c:v>
                </c:pt>
                <c:pt idx="170">
                  <c:v>40765</c:v>
                </c:pt>
                <c:pt idx="171">
                  <c:v>40764</c:v>
                </c:pt>
                <c:pt idx="172">
                  <c:v>40763</c:v>
                </c:pt>
                <c:pt idx="173">
                  <c:v>40760</c:v>
                </c:pt>
                <c:pt idx="174">
                  <c:v>40759</c:v>
                </c:pt>
                <c:pt idx="175">
                  <c:v>40758</c:v>
                </c:pt>
                <c:pt idx="176">
                  <c:v>40757</c:v>
                </c:pt>
                <c:pt idx="177">
                  <c:v>40756</c:v>
                </c:pt>
                <c:pt idx="178">
                  <c:v>40753</c:v>
                </c:pt>
                <c:pt idx="179">
                  <c:v>40752</c:v>
                </c:pt>
                <c:pt idx="180">
                  <c:v>40751</c:v>
                </c:pt>
                <c:pt idx="181">
                  <c:v>40750</c:v>
                </c:pt>
                <c:pt idx="182">
                  <c:v>40749</c:v>
                </c:pt>
                <c:pt idx="183">
                  <c:v>40746</c:v>
                </c:pt>
                <c:pt idx="184">
                  <c:v>40745</c:v>
                </c:pt>
                <c:pt idx="185">
                  <c:v>40744</c:v>
                </c:pt>
                <c:pt idx="186">
                  <c:v>40743</c:v>
                </c:pt>
                <c:pt idx="187">
                  <c:v>40742</c:v>
                </c:pt>
                <c:pt idx="188">
                  <c:v>40739</c:v>
                </c:pt>
                <c:pt idx="189">
                  <c:v>40738</c:v>
                </c:pt>
                <c:pt idx="190">
                  <c:v>40737</c:v>
                </c:pt>
                <c:pt idx="191">
                  <c:v>40736</c:v>
                </c:pt>
                <c:pt idx="192">
                  <c:v>40735</c:v>
                </c:pt>
                <c:pt idx="193">
                  <c:v>40732</c:v>
                </c:pt>
                <c:pt idx="194">
                  <c:v>40731</c:v>
                </c:pt>
                <c:pt idx="195">
                  <c:v>40730</c:v>
                </c:pt>
                <c:pt idx="196">
                  <c:v>40729</c:v>
                </c:pt>
                <c:pt idx="197">
                  <c:v>40728</c:v>
                </c:pt>
                <c:pt idx="198">
                  <c:v>40725</c:v>
                </c:pt>
                <c:pt idx="199">
                  <c:v>40724</c:v>
                </c:pt>
                <c:pt idx="200">
                  <c:v>40723</c:v>
                </c:pt>
                <c:pt idx="201">
                  <c:v>40722</c:v>
                </c:pt>
                <c:pt idx="202">
                  <c:v>40721</c:v>
                </c:pt>
                <c:pt idx="203">
                  <c:v>40718</c:v>
                </c:pt>
                <c:pt idx="204">
                  <c:v>40717</c:v>
                </c:pt>
                <c:pt idx="205">
                  <c:v>40716</c:v>
                </c:pt>
                <c:pt idx="206">
                  <c:v>40715</c:v>
                </c:pt>
                <c:pt idx="207">
                  <c:v>40714</c:v>
                </c:pt>
                <c:pt idx="208">
                  <c:v>40711</c:v>
                </c:pt>
                <c:pt idx="209">
                  <c:v>40710</c:v>
                </c:pt>
                <c:pt idx="210">
                  <c:v>40709</c:v>
                </c:pt>
                <c:pt idx="211">
                  <c:v>40708</c:v>
                </c:pt>
                <c:pt idx="212">
                  <c:v>40707</c:v>
                </c:pt>
                <c:pt idx="213">
                  <c:v>40704</c:v>
                </c:pt>
                <c:pt idx="214">
                  <c:v>40703</c:v>
                </c:pt>
                <c:pt idx="215">
                  <c:v>40702</c:v>
                </c:pt>
                <c:pt idx="216">
                  <c:v>40701</c:v>
                </c:pt>
                <c:pt idx="217">
                  <c:v>40700</c:v>
                </c:pt>
                <c:pt idx="218">
                  <c:v>40697</c:v>
                </c:pt>
                <c:pt idx="219">
                  <c:v>40696</c:v>
                </c:pt>
                <c:pt idx="220">
                  <c:v>40695</c:v>
                </c:pt>
                <c:pt idx="221">
                  <c:v>40694</c:v>
                </c:pt>
                <c:pt idx="222">
                  <c:v>40693</c:v>
                </c:pt>
                <c:pt idx="223">
                  <c:v>40690</c:v>
                </c:pt>
                <c:pt idx="224">
                  <c:v>40689</c:v>
                </c:pt>
                <c:pt idx="225">
                  <c:v>40688</c:v>
                </c:pt>
                <c:pt idx="226">
                  <c:v>40687</c:v>
                </c:pt>
                <c:pt idx="227">
                  <c:v>40686</c:v>
                </c:pt>
                <c:pt idx="228">
                  <c:v>40683</c:v>
                </c:pt>
                <c:pt idx="229">
                  <c:v>40682</c:v>
                </c:pt>
                <c:pt idx="230">
                  <c:v>40681</c:v>
                </c:pt>
                <c:pt idx="231">
                  <c:v>40680</c:v>
                </c:pt>
                <c:pt idx="232">
                  <c:v>40679</c:v>
                </c:pt>
                <c:pt idx="233">
                  <c:v>40676</c:v>
                </c:pt>
                <c:pt idx="234">
                  <c:v>40675</c:v>
                </c:pt>
                <c:pt idx="235">
                  <c:v>40674</c:v>
                </c:pt>
                <c:pt idx="236">
                  <c:v>40673</c:v>
                </c:pt>
                <c:pt idx="237">
                  <c:v>40672</c:v>
                </c:pt>
                <c:pt idx="238">
                  <c:v>40669</c:v>
                </c:pt>
                <c:pt idx="239">
                  <c:v>40668</c:v>
                </c:pt>
                <c:pt idx="240">
                  <c:v>40667</c:v>
                </c:pt>
                <c:pt idx="241">
                  <c:v>40666</c:v>
                </c:pt>
                <c:pt idx="242">
                  <c:v>40665</c:v>
                </c:pt>
                <c:pt idx="243">
                  <c:v>40662</c:v>
                </c:pt>
                <c:pt idx="244">
                  <c:v>40661</c:v>
                </c:pt>
                <c:pt idx="245">
                  <c:v>40660</c:v>
                </c:pt>
                <c:pt idx="246">
                  <c:v>40659</c:v>
                </c:pt>
                <c:pt idx="247">
                  <c:v>40654</c:v>
                </c:pt>
                <c:pt idx="248">
                  <c:v>40653</c:v>
                </c:pt>
                <c:pt idx="249">
                  <c:v>40652</c:v>
                </c:pt>
                <c:pt idx="250">
                  <c:v>40651</c:v>
                </c:pt>
                <c:pt idx="251">
                  <c:v>40648</c:v>
                </c:pt>
                <c:pt idx="252">
                  <c:v>40647</c:v>
                </c:pt>
                <c:pt idx="253">
                  <c:v>40646</c:v>
                </c:pt>
                <c:pt idx="254">
                  <c:v>40645</c:v>
                </c:pt>
                <c:pt idx="255">
                  <c:v>40644</c:v>
                </c:pt>
                <c:pt idx="256">
                  <c:v>40641</c:v>
                </c:pt>
                <c:pt idx="257">
                  <c:v>40640</c:v>
                </c:pt>
                <c:pt idx="258">
                  <c:v>40639</c:v>
                </c:pt>
                <c:pt idx="259">
                  <c:v>40638</c:v>
                </c:pt>
                <c:pt idx="260">
                  <c:v>40637</c:v>
                </c:pt>
                <c:pt idx="261">
                  <c:v>40634</c:v>
                </c:pt>
                <c:pt idx="262">
                  <c:v>40633</c:v>
                </c:pt>
                <c:pt idx="263">
                  <c:v>40632</c:v>
                </c:pt>
                <c:pt idx="264">
                  <c:v>40631</c:v>
                </c:pt>
                <c:pt idx="265">
                  <c:v>40630</c:v>
                </c:pt>
                <c:pt idx="266">
                  <c:v>40627</c:v>
                </c:pt>
                <c:pt idx="267">
                  <c:v>40626</c:v>
                </c:pt>
                <c:pt idx="268">
                  <c:v>40625</c:v>
                </c:pt>
                <c:pt idx="269">
                  <c:v>40624</c:v>
                </c:pt>
                <c:pt idx="270">
                  <c:v>40623</c:v>
                </c:pt>
                <c:pt idx="271">
                  <c:v>40620</c:v>
                </c:pt>
                <c:pt idx="272">
                  <c:v>40619</c:v>
                </c:pt>
                <c:pt idx="273">
                  <c:v>40618</c:v>
                </c:pt>
                <c:pt idx="274">
                  <c:v>40617</c:v>
                </c:pt>
                <c:pt idx="275">
                  <c:v>40616</c:v>
                </c:pt>
                <c:pt idx="276">
                  <c:v>40613</c:v>
                </c:pt>
                <c:pt idx="277">
                  <c:v>40612</c:v>
                </c:pt>
                <c:pt idx="278">
                  <c:v>40611</c:v>
                </c:pt>
                <c:pt idx="279">
                  <c:v>40610</c:v>
                </c:pt>
                <c:pt idx="280">
                  <c:v>40609</c:v>
                </c:pt>
                <c:pt idx="281">
                  <c:v>40606</c:v>
                </c:pt>
                <c:pt idx="282">
                  <c:v>40605</c:v>
                </c:pt>
                <c:pt idx="283">
                  <c:v>40604</c:v>
                </c:pt>
                <c:pt idx="284">
                  <c:v>40603</c:v>
                </c:pt>
                <c:pt idx="285">
                  <c:v>40602</c:v>
                </c:pt>
                <c:pt idx="286">
                  <c:v>40599</c:v>
                </c:pt>
                <c:pt idx="287">
                  <c:v>40598</c:v>
                </c:pt>
                <c:pt idx="288">
                  <c:v>40597</c:v>
                </c:pt>
                <c:pt idx="289">
                  <c:v>40596</c:v>
                </c:pt>
                <c:pt idx="290">
                  <c:v>40595</c:v>
                </c:pt>
                <c:pt idx="291">
                  <c:v>40592</c:v>
                </c:pt>
                <c:pt idx="292">
                  <c:v>40591</c:v>
                </c:pt>
                <c:pt idx="293">
                  <c:v>40590</c:v>
                </c:pt>
                <c:pt idx="294">
                  <c:v>40589</c:v>
                </c:pt>
                <c:pt idx="295">
                  <c:v>40588</c:v>
                </c:pt>
                <c:pt idx="296">
                  <c:v>40585</c:v>
                </c:pt>
                <c:pt idx="297">
                  <c:v>40584</c:v>
                </c:pt>
                <c:pt idx="298">
                  <c:v>40583</c:v>
                </c:pt>
                <c:pt idx="299">
                  <c:v>40582</c:v>
                </c:pt>
                <c:pt idx="300">
                  <c:v>40581</c:v>
                </c:pt>
                <c:pt idx="301">
                  <c:v>40578</c:v>
                </c:pt>
                <c:pt idx="302">
                  <c:v>40577</c:v>
                </c:pt>
                <c:pt idx="303">
                  <c:v>40576</c:v>
                </c:pt>
                <c:pt idx="304">
                  <c:v>40575</c:v>
                </c:pt>
                <c:pt idx="305">
                  <c:v>40574</c:v>
                </c:pt>
                <c:pt idx="306">
                  <c:v>40571</c:v>
                </c:pt>
                <c:pt idx="307">
                  <c:v>40570</c:v>
                </c:pt>
                <c:pt idx="308">
                  <c:v>40569</c:v>
                </c:pt>
                <c:pt idx="309">
                  <c:v>40568</c:v>
                </c:pt>
                <c:pt idx="310">
                  <c:v>40567</c:v>
                </c:pt>
                <c:pt idx="311">
                  <c:v>40564</c:v>
                </c:pt>
                <c:pt idx="312">
                  <c:v>40563</c:v>
                </c:pt>
                <c:pt idx="313">
                  <c:v>40562</c:v>
                </c:pt>
                <c:pt idx="314">
                  <c:v>40561</c:v>
                </c:pt>
                <c:pt idx="315">
                  <c:v>40560</c:v>
                </c:pt>
                <c:pt idx="316">
                  <c:v>40557</c:v>
                </c:pt>
                <c:pt idx="317">
                  <c:v>40556</c:v>
                </c:pt>
                <c:pt idx="318">
                  <c:v>40555</c:v>
                </c:pt>
                <c:pt idx="319">
                  <c:v>40554</c:v>
                </c:pt>
                <c:pt idx="320">
                  <c:v>40553</c:v>
                </c:pt>
                <c:pt idx="321">
                  <c:v>40550</c:v>
                </c:pt>
                <c:pt idx="322">
                  <c:v>40549</c:v>
                </c:pt>
                <c:pt idx="323">
                  <c:v>40548</c:v>
                </c:pt>
                <c:pt idx="324">
                  <c:v>40547</c:v>
                </c:pt>
                <c:pt idx="325">
                  <c:v>40546</c:v>
                </c:pt>
                <c:pt idx="326">
                  <c:v>40542</c:v>
                </c:pt>
                <c:pt idx="327">
                  <c:v>40541</c:v>
                </c:pt>
                <c:pt idx="328">
                  <c:v>40540</c:v>
                </c:pt>
                <c:pt idx="329">
                  <c:v>40539</c:v>
                </c:pt>
                <c:pt idx="330">
                  <c:v>40535</c:v>
                </c:pt>
                <c:pt idx="331">
                  <c:v>40534</c:v>
                </c:pt>
                <c:pt idx="332">
                  <c:v>40533</c:v>
                </c:pt>
                <c:pt idx="333">
                  <c:v>40532</c:v>
                </c:pt>
                <c:pt idx="334">
                  <c:v>40529</c:v>
                </c:pt>
                <c:pt idx="335">
                  <c:v>40528</c:v>
                </c:pt>
                <c:pt idx="336">
                  <c:v>40527</c:v>
                </c:pt>
                <c:pt idx="337">
                  <c:v>40526</c:v>
                </c:pt>
                <c:pt idx="338">
                  <c:v>40525</c:v>
                </c:pt>
                <c:pt idx="339">
                  <c:v>40522</c:v>
                </c:pt>
                <c:pt idx="340">
                  <c:v>40521</c:v>
                </c:pt>
                <c:pt idx="341">
                  <c:v>40520</c:v>
                </c:pt>
                <c:pt idx="342">
                  <c:v>40519</c:v>
                </c:pt>
                <c:pt idx="343">
                  <c:v>40518</c:v>
                </c:pt>
                <c:pt idx="344">
                  <c:v>40515</c:v>
                </c:pt>
                <c:pt idx="345">
                  <c:v>40514</c:v>
                </c:pt>
                <c:pt idx="346">
                  <c:v>40513</c:v>
                </c:pt>
                <c:pt idx="347">
                  <c:v>40512</c:v>
                </c:pt>
                <c:pt idx="348">
                  <c:v>40511</c:v>
                </c:pt>
                <c:pt idx="349">
                  <c:v>40508</c:v>
                </c:pt>
                <c:pt idx="350">
                  <c:v>40507</c:v>
                </c:pt>
                <c:pt idx="351">
                  <c:v>40506</c:v>
                </c:pt>
                <c:pt idx="352">
                  <c:v>40505</c:v>
                </c:pt>
                <c:pt idx="353">
                  <c:v>40504</c:v>
                </c:pt>
                <c:pt idx="354">
                  <c:v>40501</c:v>
                </c:pt>
                <c:pt idx="355">
                  <c:v>40500</c:v>
                </c:pt>
                <c:pt idx="356">
                  <c:v>40499</c:v>
                </c:pt>
                <c:pt idx="357">
                  <c:v>40498</c:v>
                </c:pt>
                <c:pt idx="358">
                  <c:v>40497</c:v>
                </c:pt>
                <c:pt idx="359">
                  <c:v>40494</c:v>
                </c:pt>
                <c:pt idx="360">
                  <c:v>40493</c:v>
                </c:pt>
                <c:pt idx="361">
                  <c:v>40492</c:v>
                </c:pt>
                <c:pt idx="362">
                  <c:v>40491</c:v>
                </c:pt>
                <c:pt idx="363">
                  <c:v>40490</c:v>
                </c:pt>
                <c:pt idx="364">
                  <c:v>40487</c:v>
                </c:pt>
                <c:pt idx="365">
                  <c:v>40486</c:v>
                </c:pt>
                <c:pt idx="366">
                  <c:v>40485</c:v>
                </c:pt>
                <c:pt idx="367">
                  <c:v>40484</c:v>
                </c:pt>
                <c:pt idx="368">
                  <c:v>40483</c:v>
                </c:pt>
                <c:pt idx="369">
                  <c:v>40480</c:v>
                </c:pt>
                <c:pt idx="370">
                  <c:v>40479</c:v>
                </c:pt>
                <c:pt idx="371">
                  <c:v>40478</c:v>
                </c:pt>
                <c:pt idx="372">
                  <c:v>40477</c:v>
                </c:pt>
                <c:pt idx="373">
                  <c:v>40476</c:v>
                </c:pt>
                <c:pt idx="374">
                  <c:v>40473</c:v>
                </c:pt>
                <c:pt idx="375">
                  <c:v>40472</c:v>
                </c:pt>
                <c:pt idx="376">
                  <c:v>40471</c:v>
                </c:pt>
                <c:pt idx="377">
                  <c:v>40470</c:v>
                </c:pt>
                <c:pt idx="378">
                  <c:v>40469</c:v>
                </c:pt>
                <c:pt idx="379">
                  <c:v>40466</c:v>
                </c:pt>
                <c:pt idx="380">
                  <c:v>40465</c:v>
                </c:pt>
                <c:pt idx="381">
                  <c:v>40464</c:v>
                </c:pt>
                <c:pt idx="382">
                  <c:v>40463</c:v>
                </c:pt>
                <c:pt idx="383">
                  <c:v>40462</c:v>
                </c:pt>
                <c:pt idx="384">
                  <c:v>40459</c:v>
                </c:pt>
                <c:pt idx="385">
                  <c:v>40458</c:v>
                </c:pt>
                <c:pt idx="386">
                  <c:v>40457</c:v>
                </c:pt>
                <c:pt idx="387">
                  <c:v>40456</c:v>
                </c:pt>
                <c:pt idx="388">
                  <c:v>40455</c:v>
                </c:pt>
                <c:pt idx="389">
                  <c:v>40452</c:v>
                </c:pt>
                <c:pt idx="390">
                  <c:v>40451</c:v>
                </c:pt>
                <c:pt idx="391">
                  <c:v>40450</c:v>
                </c:pt>
                <c:pt idx="392">
                  <c:v>40449</c:v>
                </c:pt>
                <c:pt idx="393">
                  <c:v>40448</c:v>
                </c:pt>
                <c:pt idx="394">
                  <c:v>40445</c:v>
                </c:pt>
                <c:pt idx="395">
                  <c:v>40444</c:v>
                </c:pt>
                <c:pt idx="396">
                  <c:v>40443</c:v>
                </c:pt>
                <c:pt idx="397">
                  <c:v>40442</c:v>
                </c:pt>
                <c:pt idx="398">
                  <c:v>40441</c:v>
                </c:pt>
                <c:pt idx="399">
                  <c:v>40438</c:v>
                </c:pt>
                <c:pt idx="400">
                  <c:v>40437</c:v>
                </c:pt>
                <c:pt idx="401">
                  <c:v>40436</c:v>
                </c:pt>
                <c:pt idx="402">
                  <c:v>40435</c:v>
                </c:pt>
                <c:pt idx="403">
                  <c:v>40434</c:v>
                </c:pt>
                <c:pt idx="404">
                  <c:v>40431</c:v>
                </c:pt>
                <c:pt idx="405">
                  <c:v>40430</c:v>
                </c:pt>
                <c:pt idx="406">
                  <c:v>40429</c:v>
                </c:pt>
                <c:pt idx="407">
                  <c:v>40428</c:v>
                </c:pt>
                <c:pt idx="408">
                  <c:v>40427</c:v>
                </c:pt>
                <c:pt idx="409">
                  <c:v>40424</c:v>
                </c:pt>
                <c:pt idx="410">
                  <c:v>40423</c:v>
                </c:pt>
                <c:pt idx="411">
                  <c:v>40422</c:v>
                </c:pt>
                <c:pt idx="412">
                  <c:v>40421</c:v>
                </c:pt>
                <c:pt idx="413">
                  <c:v>40420</c:v>
                </c:pt>
                <c:pt idx="414">
                  <c:v>40417</c:v>
                </c:pt>
                <c:pt idx="415">
                  <c:v>40416</c:v>
                </c:pt>
                <c:pt idx="416">
                  <c:v>40415</c:v>
                </c:pt>
                <c:pt idx="417">
                  <c:v>40414</c:v>
                </c:pt>
                <c:pt idx="418">
                  <c:v>40413</c:v>
                </c:pt>
                <c:pt idx="419">
                  <c:v>40410</c:v>
                </c:pt>
                <c:pt idx="420">
                  <c:v>40409</c:v>
                </c:pt>
                <c:pt idx="421">
                  <c:v>40408</c:v>
                </c:pt>
                <c:pt idx="422">
                  <c:v>40407</c:v>
                </c:pt>
                <c:pt idx="423">
                  <c:v>40406</c:v>
                </c:pt>
                <c:pt idx="424">
                  <c:v>40403</c:v>
                </c:pt>
                <c:pt idx="425">
                  <c:v>40402</c:v>
                </c:pt>
                <c:pt idx="426">
                  <c:v>40401</c:v>
                </c:pt>
                <c:pt idx="427">
                  <c:v>40400</c:v>
                </c:pt>
                <c:pt idx="428">
                  <c:v>40399</c:v>
                </c:pt>
                <c:pt idx="429">
                  <c:v>40396</c:v>
                </c:pt>
                <c:pt idx="430">
                  <c:v>40395</c:v>
                </c:pt>
                <c:pt idx="431">
                  <c:v>40394</c:v>
                </c:pt>
                <c:pt idx="432">
                  <c:v>40393</c:v>
                </c:pt>
                <c:pt idx="433">
                  <c:v>40392</c:v>
                </c:pt>
                <c:pt idx="434">
                  <c:v>40389</c:v>
                </c:pt>
                <c:pt idx="435">
                  <c:v>40388</c:v>
                </c:pt>
                <c:pt idx="436">
                  <c:v>40387</c:v>
                </c:pt>
                <c:pt idx="437">
                  <c:v>40386</c:v>
                </c:pt>
                <c:pt idx="438">
                  <c:v>40385</c:v>
                </c:pt>
                <c:pt idx="439">
                  <c:v>40382</c:v>
                </c:pt>
                <c:pt idx="440">
                  <c:v>40381</c:v>
                </c:pt>
                <c:pt idx="441">
                  <c:v>40380</c:v>
                </c:pt>
                <c:pt idx="442">
                  <c:v>40379</c:v>
                </c:pt>
                <c:pt idx="443">
                  <c:v>40378</c:v>
                </c:pt>
                <c:pt idx="444">
                  <c:v>40375</c:v>
                </c:pt>
                <c:pt idx="445">
                  <c:v>40374</c:v>
                </c:pt>
                <c:pt idx="446">
                  <c:v>40373</c:v>
                </c:pt>
                <c:pt idx="447">
                  <c:v>40372</c:v>
                </c:pt>
                <c:pt idx="448">
                  <c:v>40371</c:v>
                </c:pt>
                <c:pt idx="449">
                  <c:v>40368</c:v>
                </c:pt>
                <c:pt idx="450">
                  <c:v>40367</c:v>
                </c:pt>
                <c:pt idx="451">
                  <c:v>40366</c:v>
                </c:pt>
                <c:pt idx="452">
                  <c:v>40365</c:v>
                </c:pt>
                <c:pt idx="453">
                  <c:v>40364</c:v>
                </c:pt>
                <c:pt idx="454">
                  <c:v>40361</c:v>
                </c:pt>
                <c:pt idx="455">
                  <c:v>40360</c:v>
                </c:pt>
                <c:pt idx="456">
                  <c:v>40359</c:v>
                </c:pt>
                <c:pt idx="457">
                  <c:v>40358</c:v>
                </c:pt>
                <c:pt idx="458">
                  <c:v>40357</c:v>
                </c:pt>
                <c:pt idx="459">
                  <c:v>40354</c:v>
                </c:pt>
                <c:pt idx="460">
                  <c:v>40353</c:v>
                </c:pt>
                <c:pt idx="461">
                  <c:v>40352</c:v>
                </c:pt>
                <c:pt idx="462">
                  <c:v>40351</c:v>
                </c:pt>
                <c:pt idx="463">
                  <c:v>40350</c:v>
                </c:pt>
                <c:pt idx="464">
                  <c:v>40347</c:v>
                </c:pt>
                <c:pt idx="465">
                  <c:v>40346</c:v>
                </c:pt>
                <c:pt idx="466">
                  <c:v>40345</c:v>
                </c:pt>
                <c:pt idx="467">
                  <c:v>40344</c:v>
                </c:pt>
                <c:pt idx="468">
                  <c:v>40343</c:v>
                </c:pt>
                <c:pt idx="469">
                  <c:v>40340</c:v>
                </c:pt>
                <c:pt idx="470">
                  <c:v>40339</c:v>
                </c:pt>
                <c:pt idx="471">
                  <c:v>40338</c:v>
                </c:pt>
                <c:pt idx="472">
                  <c:v>40337</c:v>
                </c:pt>
                <c:pt idx="473">
                  <c:v>40336</c:v>
                </c:pt>
                <c:pt idx="474">
                  <c:v>40333</c:v>
                </c:pt>
                <c:pt idx="475">
                  <c:v>40332</c:v>
                </c:pt>
                <c:pt idx="476">
                  <c:v>40331</c:v>
                </c:pt>
                <c:pt idx="477">
                  <c:v>40330</c:v>
                </c:pt>
                <c:pt idx="478">
                  <c:v>40329</c:v>
                </c:pt>
                <c:pt idx="479">
                  <c:v>40326</c:v>
                </c:pt>
                <c:pt idx="480">
                  <c:v>40325</c:v>
                </c:pt>
                <c:pt idx="481">
                  <c:v>40324</c:v>
                </c:pt>
                <c:pt idx="482">
                  <c:v>40323</c:v>
                </c:pt>
                <c:pt idx="483">
                  <c:v>40322</c:v>
                </c:pt>
                <c:pt idx="484">
                  <c:v>40319</c:v>
                </c:pt>
                <c:pt idx="485">
                  <c:v>40318</c:v>
                </c:pt>
                <c:pt idx="486">
                  <c:v>40317</c:v>
                </c:pt>
                <c:pt idx="487">
                  <c:v>40316</c:v>
                </c:pt>
                <c:pt idx="488">
                  <c:v>40315</c:v>
                </c:pt>
                <c:pt idx="489">
                  <c:v>40312</c:v>
                </c:pt>
                <c:pt idx="490">
                  <c:v>40311</c:v>
                </c:pt>
                <c:pt idx="491">
                  <c:v>40310</c:v>
                </c:pt>
                <c:pt idx="492">
                  <c:v>40309</c:v>
                </c:pt>
                <c:pt idx="493">
                  <c:v>40308</c:v>
                </c:pt>
                <c:pt idx="494">
                  <c:v>40305</c:v>
                </c:pt>
                <c:pt idx="495">
                  <c:v>40304</c:v>
                </c:pt>
                <c:pt idx="496">
                  <c:v>40303</c:v>
                </c:pt>
                <c:pt idx="497">
                  <c:v>40302</c:v>
                </c:pt>
                <c:pt idx="498">
                  <c:v>40301</c:v>
                </c:pt>
                <c:pt idx="499">
                  <c:v>40298</c:v>
                </c:pt>
                <c:pt idx="500">
                  <c:v>40297</c:v>
                </c:pt>
                <c:pt idx="501">
                  <c:v>40296</c:v>
                </c:pt>
                <c:pt idx="502">
                  <c:v>40295</c:v>
                </c:pt>
                <c:pt idx="503">
                  <c:v>40294</c:v>
                </c:pt>
                <c:pt idx="504">
                  <c:v>40291</c:v>
                </c:pt>
                <c:pt idx="505">
                  <c:v>40290</c:v>
                </c:pt>
                <c:pt idx="506">
                  <c:v>40289</c:v>
                </c:pt>
                <c:pt idx="507">
                  <c:v>40288</c:v>
                </c:pt>
                <c:pt idx="508">
                  <c:v>40287</c:v>
                </c:pt>
                <c:pt idx="509">
                  <c:v>40284</c:v>
                </c:pt>
                <c:pt idx="510">
                  <c:v>40283</c:v>
                </c:pt>
                <c:pt idx="511">
                  <c:v>40282</c:v>
                </c:pt>
                <c:pt idx="512">
                  <c:v>40281</c:v>
                </c:pt>
                <c:pt idx="513">
                  <c:v>40280</c:v>
                </c:pt>
                <c:pt idx="514">
                  <c:v>40277</c:v>
                </c:pt>
                <c:pt idx="515">
                  <c:v>40276</c:v>
                </c:pt>
                <c:pt idx="516">
                  <c:v>40275</c:v>
                </c:pt>
                <c:pt idx="517">
                  <c:v>40274</c:v>
                </c:pt>
                <c:pt idx="518">
                  <c:v>40269</c:v>
                </c:pt>
                <c:pt idx="519">
                  <c:v>40268</c:v>
                </c:pt>
                <c:pt idx="520">
                  <c:v>40267</c:v>
                </c:pt>
                <c:pt idx="521">
                  <c:v>40266</c:v>
                </c:pt>
                <c:pt idx="522">
                  <c:v>40263</c:v>
                </c:pt>
                <c:pt idx="523">
                  <c:v>40262</c:v>
                </c:pt>
                <c:pt idx="524">
                  <c:v>40261</c:v>
                </c:pt>
                <c:pt idx="525">
                  <c:v>40260</c:v>
                </c:pt>
                <c:pt idx="526">
                  <c:v>40259</c:v>
                </c:pt>
                <c:pt idx="527">
                  <c:v>40256</c:v>
                </c:pt>
                <c:pt idx="528">
                  <c:v>40255</c:v>
                </c:pt>
                <c:pt idx="529">
                  <c:v>40254</c:v>
                </c:pt>
                <c:pt idx="530">
                  <c:v>40253</c:v>
                </c:pt>
                <c:pt idx="531">
                  <c:v>40252</c:v>
                </c:pt>
                <c:pt idx="532">
                  <c:v>40249</c:v>
                </c:pt>
                <c:pt idx="533">
                  <c:v>40248</c:v>
                </c:pt>
                <c:pt idx="534">
                  <c:v>40247</c:v>
                </c:pt>
                <c:pt idx="535">
                  <c:v>40246</c:v>
                </c:pt>
                <c:pt idx="536">
                  <c:v>40245</c:v>
                </c:pt>
                <c:pt idx="537">
                  <c:v>40242</c:v>
                </c:pt>
                <c:pt idx="538">
                  <c:v>40241</c:v>
                </c:pt>
                <c:pt idx="539">
                  <c:v>40240</c:v>
                </c:pt>
                <c:pt idx="540">
                  <c:v>40239</c:v>
                </c:pt>
                <c:pt idx="541">
                  <c:v>40238</c:v>
                </c:pt>
                <c:pt idx="542">
                  <c:v>40235</c:v>
                </c:pt>
                <c:pt idx="543">
                  <c:v>40234</c:v>
                </c:pt>
                <c:pt idx="544">
                  <c:v>40233</c:v>
                </c:pt>
                <c:pt idx="545">
                  <c:v>40232</c:v>
                </c:pt>
                <c:pt idx="546">
                  <c:v>40231</c:v>
                </c:pt>
                <c:pt idx="547">
                  <c:v>40228</c:v>
                </c:pt>
                <c:pt idx="548">
                  <c:v>40227</c:v>
                </c:pt>
                <c:pt idx="549">
                  <c:v>40226</c:v>
                </c:pt>
                <c:pt idx="550">
                  <c:v>40225</c:v>
                </c:pt>
                <c:pt idx="551">
                  <c:v>40224</c:v>
                </c:pt>
                <c:pt idx="552">
                  <c:v>40221</c:v>
                </c:pt>
                <c:pt idx="553">
                  <c:v>40220</c:v>
                </c:pt>
                <c:pt idx="554">
                  <c:v>40219</c:v>
                </c:pt>
                <c:pt idx="555">
                  <c:v>40218</c:v>
                </c:pt>
                <c:pt idx="556">
                  <c:v>40217</c:v>
                </c:pt>
                <c:pt idx="557">
                  <c:v>40214</c:v>
                </c:pt>
                <c:pt idx="558">
                  <c:v>40213</c:v>
                </c:pt>
                <c:pt idx="559">
                  <c:v>40212</c:v>
                </c:pt>
                <c:pt idx="560">
                  <c:v>40211</c:v>
                </c:pt>
                <c:pt idx="561">
                  <c:v>40210</c:v>
                </c:pt>
                <c:pt idx="562">
                  <c:v>40207</c:v>
                </c:pt>
                <c:pt idx="563">
                  <c:v>40206</c:v>
                </c:pt>
                <c:pt idx="564">
                  <c:v>40205</c:v>
                </c:pt>
                <c:pt idx="565">
                  <c:v>40204</c:v>
                </c:pt>
                <c:pt idx="566">
                  <c:v>40203</c:v>
                </c:pt>
                <c:pt idx="567">
                  <c:v>40200</c:v>
                </c:pt>
                <c:pt idx="568">
                  <c:v>40199</c:v>
                </c:pt>
                <c:pt idx="569">
                  <c:v>40198</c:v>
                </c:pt>
                <c:pt idx="570">
                  <c:v>40197</c:v>
                </c:pt>
                <c:pt idx="571">
                  <c:v>40196</c:v>
                </c:pt>
                <c:pt idx="572">
                  <c:v>40193</c:v>
                </c:pt>
                <c:pt idx="573">
                  <c:v>40192</c:v>
                </c:pt>
                <c:pt idx="574">
                  <c:v>40191</c:v>
                </c:pt>
                <c:pt idx="575">
                  <c:v>40190</c:v>
                </c:pt>
                <c:pt idx="576">
                  <c:v>40189</c:v>
                </c:pt>
                <c:pt idx="577">
                  <c:v>40186</c:v>
                </c:pt>
                <c:pt idx="578">
                  <c:v>40185</c:v>
                </c:pt>
                <c:pt idx="579">
                  <c:v>40184</c:v>
                </c:pt>
                <c:pt idx="580">
                  <c:v>40183</c:v>
                </c:pt>
                <c:pt idx="581">
                  <c:v>40182</c:v>
                </c:pt>
                <c:pt idx="582">
                  <c:v>40177</c:v>
                </c:pt>
                <c:pt idx="583">
                  <c:v>40176</c:v>
                </c:pt>
                <c:pt idx="584">
                  <c:v>40175</c:v>
                </c:pt>
                <c:pt idx="585">
                  <c:v>40170</c:v>
                </c:pt>
                <c:pt idx="586">
                  <c:v>40169</c:v>
                </c:pt>
                <c:pt idx="587">
                  <c:v>40168</c:v>
                </c:pt>
                <c:pt idx="588">
                  <c:v>40165</c:v>
                </c:pt>
                <c:pt idx="589">
                  <c:v>40164</c:v>
                </c:pt>
                <c:pt idx="590">
                  <c:v>40163</c:v>
                </c:pt>
                <c:pt idx="591">
                  <c:v>40162</c:v>
                </c:pt>
                <c:pt idx="592">
                  <c:v>40161</c:v>
                </c:pt>
                <c:pt idx="593">
                  <c:v>40158</c:v>
                </c:pt>
                <c:pt idx="594">
                  <c:v>40157</c:v>
                </c:pt>
                <c:pt idx="595">
                  <c:v>40156</c:v>
                </c:pt>
                <c:pt idx="596">
                  <c:v>40155</c:v>
                </c:pt>
                <c:pt idx="597">
                  <c:v>40154</c:v>
                </c:pt>
                <c:pt idx="598">
                  <c:v>40151</c:v>
                </c:pt>
                <c:pt idx="599">
                  <c:v>40150</c:v>
                </c:pt>
                <c:pt idx="600">
                  <c:v>40149</c:v>
                </c:pt>
                <c:pt idx="601">
                  <c:v>40148</c:v>
                </c:pt>
                <c:pt idx="602">
                  <c:v>40147</c:v>
                </c:pt>
                <c:pt idx="603">
                  <c:v>40144</c:v>
                </c:pt>
                <c:pt idx="604">
                  <c:v>40143</c:v>
                </c:pt>
                <c:pt idx="605">
                  <c:v>40142</c:v>
                </c:pt>
                <c:pt idx="606">
                  <c:v>40141</c:v>
                </c:pt>
                <c:pt idx="607">
                  <c:v>40140</c:v>
                </c:pt>
                <c:pt idx="608">
                  <c:v>40137</c:v>
                </c:pt>
                <c:pt idx="609">
                  <c:v>40136</c:v>
                </c:pt>
                <c:pt idx="610">
                  <c:v>40135</c:v>
                </c:pt>
                <c:pt idx="611">
                  <c:v>40134</c:v>
                </c:pt>
                <c:pt idx="612">
                  <c:v>40133</c:v>
                </c:pt>
                <c:pt idx="613">
                  <c:v>40130</c:v>
                </c:pt>
                <c:pt idx="614">
                  <c:v>40129</c:v>
                </c:pt>
                <c:pt idx="615">
                  <c:v>40128</c:v>
                </c:pt>
                <c:pt idx="616">
                  <c:v>40127</c:v>
                </c:pt>
                <c:pt idx="617">
                  <c:v>40126</c:v>
                </c:pt>
                <c:pt idx="618">
                  <c:v>40123</c:v>
                </c:pt>
                <c:pt idx="619">
                  <c:v>40122</c:v>
                </c:pt>
                <c:pt idx="620">
                  <c:v>40121</c:v>
                </c:pt>
                <c:pt idx="621">
                  <c:v>40120</c:v>
                </c:pt>
                <c:pt idx="622">
                  <c:v>40119</c:v>
                </c:pt>
                <c:pt idx="623">
                  <c:v>40116</c:v>
                </c:pt>
                <c:pt idx="624">
                  <c:v>40115</c:v>
                </c:pt>
                <c:pt idx="625">
                  <c:v>40114</c:v>
                </c:pt>
                <c:pt idx="626">
                  <c:v>40113</c:v>
                </c:pt>
                <c:pt idx="627">
                  <c:v>40112</c:v>
                </c:pt>
                <c:pt idx="628">
                  <c:v>40109</c:v>
                </c:pt>
                <c:pt idx="629">
                  <c:v>40108</c:v>
                </c:pt>
                <c:pt idx="630">
                  <c:v>40107</c:v>
                </c:pt>
                <c:pt idx="631">
                  <c:v>40106</c:v>
                </c:pt>
                <c:pt idx="632">
                  <c:v>40105</c:v>
                </c:pt>
                <c:pt idx="633">
                  <c:v>40102</c:v>
                </c:pt>
                <c:pt idx="634">
                  <c:v>40101</c:v>
                </c:pt>
                <c:pt idx="635">
                  <c:v>40100</c:v>
                </c:pt>
                <c:pt idx="636">
                  <c:v>40099</c:v>
                </c:pt>
                <c:pt idx="637">
                  <c:v>40098</c:v>
                </c:pt>
                <c:pt idx="638">
                  <c:v>40095</c:v>
                </c:pt>
                <c:pt idx="639">
                  <c:v>40094</c:v>
                </c:pt>
                <c:pt idx="640">
                  <c:v>40093</c:v>
                </c:pt>
                <c:pt idx="641">
                  <c:v>40092</c:v>
                </c:pt>
                <c:pt idx="642">
                  <c:v>40091</c:v>
                </c:pt>
                <c:pt idx="643">
                  <c:v>40088</c:v>
                </c:pt>
                <c:pt idx="644">
                  <c:v>40087</c:v>
                </c:pt>
                <c:pt idx="645">
                  <c:v>40086</c:v>
                </c:pt>
                <c:pt idx="646">
                  <c:v>40085</c:v>
                </c:pt>
                <c:pt idx="647">
                  <c:v>40084</c:v>
                </c:pt>
                <c:pt idx="648">
                  <c:v>40081</c:v>
                </c:pt>
                <c:pt idx="649">
                  <c:v>40080</c:v>
                </c:pt>
                <c:pt idx="650">
                  <c:v>40079</c:v>
                </c:pt>
                <c:pt idx="651">
                  <c:v>40078</c:v>
                </c:pt>
                <c:pt idx="652">
                  <c:v>40077</c:v>
                </c:pt>
                <c:pt idx="653">
                  <c:v>40074</c:v>
                </c:pt>
                <c:pt idx="654">
                  <c:v>40073</c:v>
                </c:pt>
                <c:pt idx="655">
                  <c:v>40072</c:v>
                </c:pt>
                <c:pt idx="656">
                  <c:v>40071</c:v>
                </c:pt>
                <c:pt idx="657">
                  <c:v>40070</c:v>
                </c:pt>
                <c:pt idx="658">
                  <c:v>40067</c:v>
                </c:pt>
                <c:pt idx="659">
                  <c:v>40066</c:v>
                </c:pt>
                <c:pt idx="660">
                  <c:v>40065</c:v>
                </c:pt>
                <c:pt idx="661">
                  <c:v>40064</c:v>
                </c:pt>
                <c:pt idx="662">
                  <c:v>40063</c:v>
                </c:pt>
                <c:pt idx="663">
                  <c:v>40060</c:v>
                </c:pt>
                <c:pt idx="664">
                  <c:v>40059</c:v>
                </c:pt>
                <c:pt idx="665">
                  <c:v>40058</c:v>
                </c:pt>
                <c:pt idx="666">
                  <c:v>40057</c:v>
                </c:pt>
                <c:pt idx="667">
                  <c:v>40056</c:v>
                </c:pt>
                <c:pt idx="668">
                  <c:v>40053</c:v>
                </c:pt>
                <c:pt idx="669">
                  <c:v>40052</c:v>
                </c:pt>
                <c:pt idx="670">
                  <c:v>40051</c:v>
                </c:pt>
                <c:pt idx="671">
                  <c:v>40050</c:v>
                </c:pt>
                <c:pt idx="672">
                  <c:v>40049</c:v>
                </c:pt>
                <c:pt idx="673">
                  <c:v>40046</c:v>
                </c:pt>
                <c:pt idx="674">
                  <c:v>40045</c:v>
                </c:pt>
                <c:pt idx="675">
                  <c:v>40044</c:v>
                </c:pt>
                <c:pt idx="676">
                  <c:v>40043</c:v>
                </c:pt>
                <c:pt idx="677">
                  <c:v>40042</c:v>
                </c:pt>
                <c:pt idx="678">
                  <c:v>40039</c:v>
                </c:pt>
                <c:pt idx="679">
                  <c:v>40038</c:v>
                </c:pt>
                <c:pt idx="680">
                  <c:v>40037</c:v>
                </c:pt>
                <c:pt idx="681">
                  <c:v>40036</c:v>
                </c:pt>
                <c:pt idx="682">
                  <c:v>40035</c:v>
                </c:pt>
                <c:pt idx="683">
                  <c:v>40032</c:v>
                </c:pt>
                <c:pt idx="684">
                  <c:v>40031</c:v>
                </c:pt>
                <c:pt idx="685">
                  <c:v>40030</c:v>
                </c:pt>
                <c:pt idx="686">
                  <c:v>40029</c:v>
                </c:pt>
                <c:pt idx="687">
                  <c:v>40028</c:v>
                </c:pt>
                <c:pt idx="688">
                  <c:v>40025</c:v>
                </c:pt>
                <c:pt idx="689">
                  <c:v>40024</c:v>
                </c:pt>
                <c:pt idx="690">
                  <c:v>40023</c:v>
                </c:pt>
                <c:pt idx="691">
                  <c:v>40022</c:v>
                </c:pt>
                <c:pt idx="692">
                  <c:v>40021</c:v>
                </c:pt>
                <c:pt idx="693">
                  <c:v>40018</c:v>
                </c:pt>
                <c:pt idx="694">
                  <c:v>40017</c:v>
                </c:pt>
                <c:pt idx="695">
                  <c:v>40016</c:v>
                </c:pt>
                <c:pt idx="696">
                  <c:v>40015</c:v>
                </c:pt>
                <c:pt idx="697">
                  <c:v>40014</c:v>
                </c:pt>
                <c:pt idx="698">
                  <c:v>40011</c:v>
                </c:pt>
                <c:pt idx="699">
                  <c:v>40010</c:v>
                </c:pt>
                <c:pt idx="700">
                  <c:v>40009</c:v>
                </c:pt>
                <c:pt idx="701">
                  <c:v>40008</c:v>
                </c:pt>
                <c:pt idx="702">
                  <c:v>40007</c:v>
                </c:pt>
                <c:pt idx="703">
                  <c:v>40004</c:v>
                </c:pt>
                <c:pt idx="704">
                  <c:v>40003</c:v>
                </c:pt>
                <c:pt idx="705">
                  <c:v>40002</c:v>
                </c:pt>
                <c:pt idx="706">
                  <c:v>40001</c:v>
                </c:pt>
                <c:pt idx="707">
                  <c:v>40000</c:v>
                </c:pt>
                <c:pt idx="708">
                  <c:v>39997</c:v>
                </c:pt>
                <c:pt idx="709">
                  <c:v>39996</c:v>
                </c:pt>
                <c:pt idx="710">
                  <c:v>39995</c:v>
                </c:pt>
                <c:pt idx="711">
                  <c:v>39994</c:v>
                </c:pt>
                <c:pt idx="712">
                  <c:v>39993</c:v>
                </c:pt>
                <c:pt idx="713">
                  <c:v>39990</c:v>
                </c:pt>
                <c:pt idx="714">
                  <c:v>39989</c:v>
                </c:pt>
                <c:pt idx="715">
                  <c:v>39988</c:v>
                </c:pt>
                <c:pt idx="716">
                  <c:v>39987</c:v>
                </c:pt>
                <c:pt idx="717">
                  <c:v>39986</c:v>
                </c:pt>
                <c:pt idx="718">
                  <c:v>39983</c:v>
                </c:pt>
                <c:pt idx="719">
                  <c:v>39982</c:v>
                </c:pt>
                <c:pt idx="720">
                  <c:v>39981</c:v>
                </c:pt>
                <c:pt idx="721">
                  <c:v>39980</c:v>
                </c:pt>
                <c:pt idx="722">
                  <c:v>39979</c:v>
                </c:pt>
                <c:pt idx="723">
                  <c:v>39976</c:v>
                </c:pt>
                <c:pt idx="724">
                  <c:v>39975</c:v>
                </c:pt>
                <c:pt idx="725">
                  <c:v>39974</c:v>
                </c:pt>
                <c:pt idx="726">
                  <c:v>39973</c:v>
                </c:pt>
                <c:pt idx="727">
                  <c:v>39972</c:v>
                </c:pt>
                <c:pt idx="728">
                  <c:v>39969</c:v>
                </c:pt>
                <c:pt idx="729">
                  <c:v>39968</c:v>
                </c:pt>
                <c:pt idx="730">
                  <c:v>39967</c:v>
                </c:pt>
                <c:pt idx="731">
                  <c:v>39966</c:v>
                </c:pt>
                <c:pt idx="732">
                  <c:v>39965</c:v>
                </c:pt>
                <c:pt idx="733">
                  <c:v>39962</c:v>
                </c:pt>
                <c:pt idx="734">
                  <c:v>39961</c:v>
                </c:pt>
                <c:pt idx="735">
                  <c:v>39960</c:v>
                </c:pt>
                <c:pt idx="736">
                  <c:v>39959</c:v>
                </c:pt>
                <c:pt idx="737">
                  <c:v>39958</c:v>
                </c:pt>
                <c:pt idx="738">
                  <c:v>39955</c:v>
                </c:pt>
                <c:pt idx="739">
                  <c:v>39954</c:v>
                </c:pt>
                <c:pt idx="740">
                  <c:v>39953</c:v>
                </c:pt>
                <c:pt idx="741">
                  <c:v>39952</c:v>
                </c:pt>
                <c:pt idx="742">
                  <c:v>39951</c:v>
                </c:pt>
                <c:pt idx="743">
                  <c:v>39948</c:v>
                </c:pt>
                <c:pt idx="744">
                  <c:v>39947</c:v>
                </c:pt>
                <c:pt idx="745">
                  <c:v>39946</c:v>
                </c:pt>
                <c:pt idx="746">
                  <c:v>39945</c:v>
                </c:pt>
                <c:pt idx="747">
                  <c:v>39944</c:v>
                </c:pt>
                <c:pt idx="748">
                  <c:v>39941</c:v>
                </c:pt>
                <c:pt idx="749">
                  <c:v>39940</c:v>
                </c:pt>
                <c:pt idx="750">
                  <c:v>39939</c:v>
                </c:pt>
                <c:pt idx="751">
                  <c:v>39938</c:v>
                </c:pt>
                <c:pt idx="752">
                  <c:v>39937</c:v>
                </c:pt>
                <c:pt idx="753">
                  <c:v>39933</c:v>
                </c:pt>
                <c:pt idx="754">
                  <c:v>39932</c:v>
                </c:pt>
                <c:pt idx="755">
                  <c:v>39931</c:v>
                </c:pt>
                <c:pt idx="756">
                  <c:v>39930</c:v>
                </c:pt>
                <c:pt idx="757">
                  <c:v>39927</c:v>
                </c:pt>
                <c:pt idx="758">
                  <c:v>39926</c:v>
                </c:pt>
                <c:pt idx="759">
                  <c:v>39925</c:v>
                </c:pt>
                <c:pt idx="760">
                  <c:v>39924</c:v>
                </c:pt>
                <c:pt idx="761">
                  <c:v>39923</c:v>
                </c:pt>
                <c:pt idx="762">
                  <c:v>39920</c:v>
                </c:pt>
                <c:pt idx="763">
                  <c:v>39919</c:v>
                </c:pt>
                <c:pt idx="764">
                  <c:v>39918</c:v>
                </c:pt>
                <c:pt idx="765">
                  <c:v>39917</c:v>
                </c:pt>
                <c:pt idx="766">
                  <c:v>39912</c:v>
                </c:pt>
                <c:pt idx="767">
                  <c:v>39911</c:v>
                </c:pt>
                <c:pt idx="768">
                  <c:v>39910</c:v>
                </c:pt>
                <c:pt idx="769">
                  <c:v>39909</c:v>
                </c:pt>
                <c:pt idx="770">
                  <c:v>39906</c:v>
                </c:pt>
                <c:pt idx="771">
                  <c:v>39905</c:v>
                </c:pt>
                <c:pt idx="772">
                  <c:v>39904</c:v>
                </c:pt>
                <c:pt idx="773">
                  <c:v>39903</c:v>
                </c:pt>
                <c:pt idx="774">
                  <c:v>39902</c:v>
                </c:pt>
                <c:pt idx="775">
                  <c:v>39899</c:v>
                </c:pt>
                <c:pt idx="776">
                  <c:v>39898</c:v>
                </c:pt>
                <c:pt idx="777">
                  <c:v>39897</c:v>
                </c:pt>
                <c:pt idx="778">
                  <c:v>39896</c:v>
                </c:pt>
                <c:pt idx="779">
                  <c:v>39895</c:v>
                </c:pt>
                <c:pt idx="780">
                  <c:v>39892</c:v>
                </c:pt>
                <c:pt idx="781">
                  <c:v>39891</c:v>
                </c:pt>
                <c:pt idx="782">
                  <c:v>39890</c:v>
                </c:pt>
                <c:pt idx="783">
                  <c:v>39889</c:v>
                </c:pt>
                <c:pt idx="784">
                  <c:v>39888</c:v>
                </c:pt>
                <c:pt idx="785">
                  <c:v>39885</c:v>
                </c:pt>
                <c:pt idx="786">
                  <c:v>39884</c:v>
                </c:pt>
                <c:pt idx="787">
                  <c:v>39883</c:v>
                </c:pt>
                <c:pt idx="788">
                  <c:v>39882</c:v>
                </c:pt>
                <c:pt idx="789">
                  <c:v>39881</c:v>
                </c:pt>
                <c:pt idx="790">
                  <c:v>39878</c:v>
                </c:pt>
                <c:pt idx="791">
                  <c:v>39877</c:v>
                </c:pt>
                <c:pt idx="792">
                  <c:v>39876</c:v>
                </c:pt>
                <c:pt idx="793">
                  <c:v>39875</c:v>
                </c:pt>
                <c:pt idx="794">
                  <c:v>39874</c:v>
                </c:pt>
                <c:pt idx="795">
                  <c:v>39871</c:v>
                </c:pt>
                <c:pt idx="796">
                  <c:v>39870</c:v>
                </c:pt>
                <c:pt idx="797">
                  <c:v>39869</c:v>
                </c:pt>
                <c:pt idx="798">
                  <c:v>39868</c:v>
                </c:pt>
                <c:pt idx="799">
                  <c:v>39867</c:v>
                </c:pt>
                <c:pt idx="800">
                  <c:v>39864</c:v>
                </c:pt>
                <c:pt idx="801">
                  <c:v>39863</c:v>
                </c:pt>
                <c:pt idx="802">
                  <c:v>39862</c:v>
                </c:pt>
                <c:pt idx="803">
                  <c:v>39861</c:v>
                </c:pt>
                <c:pt idx="804">
                  <c:v>39860</c:v>
                </c:pt>
                <c:pt idx="805">
                  <c:v>39857</c:v>
                </c:pt>
                <c:pt idx="806">
                  <c:v>39856</c:v>
                </c:pt>
                <c:pt idx="807">
                  <c:v>39855</c:v>
                </c:pt>
                <c:pt idx="808">
                  <c:v>39854</c:v>
                </c:pt>
                <c:pt idx="809">
                  <c:v>39853</c:v>
                </c:pt>
                <c:pt idx="810">
                  <c:v>39850</c:v>
                </c:pt>
                <c:pt idx="811">
                  <c:v>39849</c:v>
                </c:pt>
                <c:pt idx="812">
                  <c:v>39848</c:v>
                </c:pt>
                <c:pt idx="813">
                  <c:v>39847</c:v>
                </c:pt>
                <c:pt idx="814">
                  <c:v>39846</c:v>
                </c:pt>
                <c:pt idx="815">
                  <c:v>39843</c:v>
                </c:pt>
                <c:pt idx="816">
                  <c:v>39842</c:v>
                </c:pt>
                <c:pt idx="817">
                  <c:v>39841</c:v>
                </c:pt>
                <c:pt idx="818">
                  <c:v>39840</c:v>
                </c:pt>
                <c:pt idx="819">
                  <c:v>39839</c:v>
                </c:pt>
                <c:pt idx="820">
                  <c:v>39836</c:v>
                </c:pt>
                <c:pt idx="821">
                  <c:v>39835</c:v>
                </c:pt>
                <c:pt idx="822">
                  <c:v>39834</c:v>
                </c:pt>
                <c:pt idx="823">
                  <c:v>39833</c:v>
                </c:pt>
                <c:pt idx="824">
                  <c:v>39832</c:v>
                </c:pt>
                <c:pt idx="825">
                  <c:v>39829</c:v>
                </c:pt>
                <c:pt idx="826">
                  <c:v>39828</c:v>
                </c:pt>
                <c:pt idx="827">
                  <c:v>39827</c:v>
                </c:pt>
                <c:pt idx="828">
                  <c:v>39826</c:v>
                </c:pt>
                <c:pt idx="829">
                  <c:v>39825</c:v>
                </c:pt>
                <c:pt idx="830">
                  <c:v>39822</c:v>
                </c:pt>
                <c:pt idx="831">
                  <c:v>39821</c:v>
                </c:pt>
                <c:pt idx="832">
                  <c:v>39820</c:v>
                </c:pt>
                <c:pt idx="833">
                  <c:v>39819</c:v>
                </c:pt>
                <c:pt idx="834">
                  <c:v>39818</c:v>
                </c:pt>
                <c:pt idx="835">
                  <c:v>39815</c:v>
                </c:pt>
                <c:pt idx="836">
                  <c:v>39812</c:v>
                </c:pt>
                <c:pt idx="837">
                  <c:v>39811</c:v>
                </c:pt>
                <c:pt idx="838">
                  <c:v>39805</c:v>
                </c:pt>
                <c:pt idx="839">
                  <c:v>39804</c:v>
                </c:pt>
                <c:pt idx="840">
                  <c:v>39801</c:v>
                </c:pt>
                <c:pt idx="841">
                  <c:v>39800</c:v>
                </c:pt>
                <c:pt idx="842">
                  <c:v>39799</c:v>
                </c:pt>
                <c:pt idx="843">
                  <c:v>39798</c:v>
                </c:pt>
                <c:pt idx="844">
                  <c:v>39797</c:v>
                </c:pt>
                <c:pt idx="845">
                  <c:v>39794</c:v>
                </c:pt>
                <c:pt idx="846">
                  <c:v>39793</c:v>
                </c:pt>
                <c:pt idx="847">
                  <c:v>39792</c:v>
                </c:pt>
                <c:pt idx="848">
                  <c:v>39791</c:v>
                </c:pt>
                <c:pt idx="849">
                  <c:v>39790</c:v>
                </c:pt>
                <c:pt idx="850">
                  <c:v>39787</c:v>
                </c:pt>
                <c:pt idx="851">
                  <c:v>39786</c:v>
                </c:pt>
                <c:pt idx="852">
                  <c:v>39785</c:v>
                </c:pt>
                <c:pt idx="853">
                  <c:v>39784</c:v>
                </c:pt>
                <c:pt idx="854">
                  <c:v>39783</c:v>
                </c:pt>
                <c:pt idx="855">
                  <c:v>39780</c:v>
                </c:pt>
                <c:pt idx="856">
                  <c:v>39779</c:v>
                </c:pt>
                <c:pt idx="857">
                  <c:v>39778</c:v>
                </c:pt>
                <c:pt idx="858">
                  <c:v>39777</c:v>
                </c:pt>
                <c:pt idx="859">
                  <c:v>39776</c:v>
                </c:pt>
                <c:pt idx="860">
                  <c:v>39773</c:v>
                </c:pt>
                <c:pt idx="861">
                  <c:v>39772</c:v>
                </c:pt>
                <c:pt idx="862">
                  <c:v>39771</c:v>
                </c:pt>
                <c:pt idx="863">
                  <c:v>39770</c:v>
                </c:pt>
                <c:pt idx="864">
                  <c:v>39769</c:v>
                </c:pt>
                <c:pt idx="865">
                  <c:v>39766</c:v>
                </c:pt>
                <c:pt idx="866">
                  <c:v>39765</c:v>
                </c:pt>
                <c:pt idx="867">
                  <c:v>39764</c:v>
                </c:pt>
                <c:pt idx="868">
                  <c:v>39763</c:v>
                </c:pt>
                <c:pt idx="869">
                  <c:v>39762</c:v>
                </c:pt>
                <c:pt idx="870">
                  <c:v>39759</c:v>
                </c:pt>
                <c:pt idx="871">
                  <c:v>39758</c:v>
                </c:pt>
                <c:pt idx="872">
                  <c:v>39757</c:v>
                </c:pt>
                <c:pt idx="873">
                  <c:v>39756</c:v>
                </c:pt>
                <c:pt idx="874">
                  <c:v>39755</c:v>
                </c:pt>
                <c:pt idx="875">
                  <c:v>39752</c:v>
                </c:pt>
                <c:pt idx="876">
                  <c:v>39751</c:v>
                </c:pt>
                <c:pt idx="877">
                  <c:v>39750</c:v>
                </c:pt>
                <c:pt idx="878">
                  <c:v>39749</c:v>
                </c:pt>
                <c:pt idx="879">
                  <c:v>39748</c:v>
                </c:pt>
                <c:pt idx="880">
                  <c:v>39745</c:v>
                </c:pt>
                <c:pt idx="881">
                  <c:v>39744</c:v>
                </c:pt>
                <c:pt idx="882">
                  <c:v>39743</c:v>
                </c:pt>
                <c:pt idx="883">
                  <c:v>39742</c:v>
                </c:pt>
                <c:pt idx="884">
                  <c:v>39741</c:v>
                </c:pt>
                <c:pt idx="885">
                  <c:v>39738</c:v>
                </c:pt>
                <c:pt idx="886">
                  <c:v>39737</c:v>
                </c:pt>
                <c:pt idx="887">
                  <c:v>39736</c:v>
                </c:pt>
                <c:pt idx="888">
                  <c:v>39735</c:v>
                </c:pt>
                <c:pt idx="889">
                  <c:v>39734</c:v>
                </c:pt>
                <c:pt idx="890">
                  <c:v>39731</c:v>
                </c:pt>
                <c:pt idx="891">
                  <c:v>39730</c:v>
                </c:pt>
                <c:pt idx="892">
                  <c:v>39729</c:v>
                </c:pt>
                <c:pt idx="893">
                  <c:v>39728</c:v>
                </c:pt>
                <c:pt idx="894">
                  <c:v>39727</c:v>
                </c:pt>
                <c:pt idx="895">
                  <c:v>39724</c:v>
                </c:pt>
                <c:pt idx="896">
                  <c:v>39723</c:v>
                </c:pt>
                <c:pt idx="897">
                  <c:v>39722</c:v>
                </c:pt>
                <c:pt idx="898">
                  <c:v>39721</c:v>
                </c:pt>
                <c:pt idx="899">
                  <c:v>39720</c:v>
                </c:pt>
                <c:pt idx="900">
                  <c:v>39717</c:v>
                </c:pt>
                <c:pt idx="901">
                  <c:v>39716</c:v>
                </c:pt>
                <c:pt idx="902">
                  <c:v>39715</c:v>
                </c:pt>
                <c:pt idx="903">
                  <c:v>39714</c:v>
                </c:pt>
                <c:pt idx="904">
                  <c:v>39713</c:v>
                </c:pt>
                <c:pt idx="905">
                  <c:v>39710</c:v>
                </c:pt>
                <c:pt idx="906">
                  <c:v>39709</c:v>
                </c:pt>
                <c:pt idx="907">
                  <c:v>39708</c:v>
                </c:pt>
                <c:pt idx="908">
                  <c:v>39707</c:v>
                </c:pt>
                <c:pt idx="909">
                  <c:v>39706</c:v>
                </c:pt>
                <c:pt idx="910">
                  <c:v>39703</c:v>
                </c:pt>
                <c:pt idx="911">
                  <c:v>39702</c:v>
                </c:pt>
                <c:pt idx="912">
                  <c:v>39701</c:v>
                </c:pt>
                <c:pt idx="913">
                  <c:v>39700</c:v>
                </c:pt>
                <c:pt idx="914">
                  <c:v>39699</c:v>
                </c:pt>
                <c:pt idx="915">
                  <c:v>39696</c:v>
                </c:pt>
                <c:pt idx="916">
                  <c:v>39695</c:v>
                </c:pt>
                <c:pt idx="917">
                  <c:v>39694</c:v>
                </c:pt>
                <c:pt idx="918">
                  <c:v>39693</c:v>
                </c:pt>
                <c:pt idx="919">
                  <c:v>39692</c:v>
                </c:pt>
                <c:pt idx="920">
                  <c:v>39689</c:v>
                </c:pt>
                <c:pt idx="921">
                  <c:v>39688</c:v>
                </c:pt>
                <c:pt idx="922">
                  <c:v>39687</c:v>
                </c:pt>
                <c:pt idx="923">
                  <c:v>39686</c:v>
                </c:pt>
                <c:pt idx="924">
                  <c:v>39685</c:v>
                </c:pt>
                <c:pt idx="925">
                  <c:v>39682</c:v>
                </c:pt>
                <c:pt idx="926">
                  <c:v>39681</c:v>
                </c:pt>
                <c:pt idx="927">
                  <c:v>39680</c:v>
                </c:pt>
                <c:pt idx="928">
                  <c:v>39679</c:v>
                </c:pt>
                <c:pt idx="929">
                  <c:v>39678</c:v>
                </c:pt>
                <c:pt idx="930">
                  <c:v>39675</c:v>
                </c:pt>
                <c:pt idx="931">
                  <c:v>39674</c:v>
                </c:pt>
                <c:pt idx="932">
                  <c:v>39673</c:v>
                </c:pt>
                <c:pt idx="933">
                  <c:v>39672</c:v>
                </c:pt>
                <c:pt idx="934">
                  <c:v>39671</c:v>
                </c:pt>
                <c:pt idx="935">
                  <c:v>39668</c:v>
                </c:pt>
                <c:pt idx="936">
                  <c:v>39667</c:v>
                </c:pt>
                <c:pt idx="937">
                  <c:v>39666</c:v>
                </c:pt>
                <c:pt idx="938">
                  <c:v>39665</c:v>
                </c:pt>
                <c:pt idx="939">
                  <c:v>39664</c:v>
                </c:pt>
                <c:pt idx="940">
                  <c:v>39661</c:v>
                </c:pt>
                <c:pt idx="941">
                  <c:v>39660</c:v>
                </c:pt>
                <c:pt idx="942">
                  <c:v>39659</c:v>
                </c:pt>
                <c:pt idx="943">
                  <c:v>39658</c:v>
                </c:pt>
                <c:pt idx="944">
                  <c:v>39657</c:v>
                </c:pt>
                <c:pt idx="945">
                  <c:v>39654</c:v>
                </c:pt>
                <c:pt idx="946">
                  <c:v>39653</c:v>
                </c:pt>
                <c:pt idx="947">
                  <c:v>39652</c:v>
                </c:pt>
                <c:pt idx="948">
                  <c:v>39651</c:v>
                </c:pt>
                <c:pt idx="949">
                  <c:v>39650</c:v>
                </c:pt>
                <c:pt idx="950">
                  <c:v>39647</c:v>
                </c:pt>
                <c:pt idx="951">
                  <c:v>39646</c:v>
                </c:pt>
                <c:pt idx="952">
                  <c:v>39645</c:v>
                </c:pt>
                <c:pt idx="953">
                  <c:v>39644</c:v>
                </c:pt>
                <c:pt idx="954">
                  <c:v>39643</c:v>
                </c:pt>
                <c:pt idx="955">
                  <c:v>39640</c:v>
                </c:pt>
                <c:pt idx="956">
                  <c:v>39639</c:v>
                </c:pt>
                <c:pt idx="957">
                  <c:v>39638</c:v>
                </c:pt>
                <c:pt idx="958">
                  <c:v>39637</c:v>
                </c:pt>
                <c:pt idx="959">
                  <c:v>39636</c:v>
                </c:pt>
                <c:pt idx="960">
                  <c:v>39633</c:v>
                </c:pt>
                <c:pt idx="961">
                  <c:v>39632</c:v>
                </c:pt>
                <c:pt idx="962">
                  <c:v>39631</c:v>
                </c:pt>
                <c:pt idx="963">
                  <c:v>39630</c:v>
                </c:pt>
                <c:pt idx="964">
                  <c:v>39629</c:v>
                </c:pt>
                <c:pt idx="965">
                  <c:v>39626</c:v>
                </c:pt>
                <c:pt idx="966">
                  <c:v>39625</c:v>
                </c:pt>
                <c:pt idx="967">
                  <c:v>39624</c:v>
                </c:pt>
                <c:pt idx="968">
                  <c:v>39623</c:v>
                </c:pt>
                <c:pt idx="969">
                  <c:v>39622</c:v>
                </c:pt>
                <c:pt idx="970">
                  <c:v>39619</c:v>
                </c:pt>
                <c:pt idx="971">
                  <c:v>39618</c:v>
                </c:pt>
                <c:pt idx="972">
                  <c:v>39617</c:v>
                </c:pt>
                <c:pt idx="973">
                  <c:v>39616</c:v>
                </c:pt>
                <c:pt idx="974">
                  <c:v>39615</c:v>
                </c:pt>
                <c:pt idx="975">
                  <c:v>39612</c:v>
                </c:pt>
                <c:pt idx="976">
                  <c:v>39611</c:v>
                </c:pt>
                <c:pt idx="977">
                  <c:v>39610</c:v>
                </c:pt>
                <c:pt idx="978">
                  <c:v>39609</c:v>
                </c:pt>
                <c:pt idx="979">
                  <c:v>39608</c:v>
                </c:pt>
                <c:pt idx="980">
                  <c:v>39605</c:v>
                </c:pt>
                <c:pt idx="981">
                  <c:v>39604</c:v>
                </c:pt>
                <c:pt idx="982">
                  <c:v>39603</c:v>
                </c:pt>
                <c:pt idx="983">
                  <c:v>39602</c:v>
                </c:pt>
                <c:pt idx="984">
                  <c:v>39601</c:v>
                </c:pt>
                <c:pt idx="985">
                  <c:v>39598</c:v>
                </c:pt>
                <c:pt idx="986">
                  <c:v>39597</c:v>
                </c:pt>
                <c:pt idx="987">
                  <c:v>39596</c:v>
                </c:pt>
                <c:pt idx="988">
                  <c:v>39595</c:v>
                </c:pt>
                <c:pt idx="989">
                  <c:v>39594</c:v>
                </c:pt>
                <c:pt idx="990">
                  <c:v>39591</c:v>
                </c:pt>
                <c:pt idx="991">
                  <c:v>39590</c:v>
                </c:pt>
                <c:pt idx="992">
                  <c:v>39589</c:v>
                </c:pt>
                <c:pt idx="993">
                  <c:v>39588</c:v>
                </c:pt>
                <c:pt idx="994">
                  <c:v>39587</c:v>
                </c:pt>
                <c:pt idx="995">
                  <c:v>39584</c:v>
                </c:pt>
                <c:pt idx="996">
                  <c:v>39583</c:v>
                </c:pt>
                <c:pt idx="997">
                  <c:v>39582</c:v>
                </c:pt>
                <c:pt idx="998">
                  <c:v>39581</c:v>
                </c:pt>
                <c:pt idx="999">
                  <c:v>39580</c:v>
                </c:pt>
                <c:pt idx="1000">
                  <c:v>39577</c:v>
                </c:pt>
                <c:pt idx="1001">
                  <c:v>39576</c:v>
                </c:pt>
                <c:pt idx="1002">
                  <c:v>39575</c:v>
                </c:pt>
                <c:pt idx="1003">
                  <c:v>39574</c:v>
                </c:pt>
                <c:pt idx="1004">
                  <c:v>39573</c:v>
                </c:pt>
                <c:pt idx="1005">
                  <c:v>39570</c:v>
                </c:pt>
                <c:pt idx="1006">
                  <c:v>39568</c:v>
                </c:pt>
                <c:pt idx="1007">
                  <c:v>39567</c:v>
                </c:pt>
                <c:pt idx="1008">
                  <c:v>39566</c:v>
                </c:pt>
                <c:pt idx="1009">
                  <c:v>39563</c:v>
                </c:pt>
                <c:pt idx="1010">
                  <c:v>39562</c:v>
                </c:pt>
                <c:pt idx="1011">
                  <c:v>39561</c:v>
                </c:pt>
                <c:pt idx="1012">
                  <c:v>39560</c:v>
                </c:pt>
                <c:pt idx="1013">
                  <c:v>39559</c:v>
                </c:pt>
                <c:pt idx="1014">
                  <c:v>39556</c:v>
                </c:pt>
                <c:pt idx="1015">
                  <c:v>39555</c:v>
                </c:pt>
                <c:pt idx="1016">
                  <c:v>39554</c:v>
                </c:pt>
                <c:pt idx="1017">
                  <c:v>39553</c:v>
                </c:pt>
                <c:pt idx="1018">
                  <c:v>39552</c:v>
                </c:pt>
                <c:pt idx="1019">
                  <c:v>39549</c:v>
                </c:pt>
                <c:pt idx="1020">
                  <c:v>39548</c:v>
                </c:pt>
                <c:pt idx="1021">
                  <c:v>39547</c:v>
                </c:pt>
                <c:pt idx="1022">
                  <c:v>39546</c:v>
                </c:pt>
                <c:pt idx="1023">
                  <c:v>39545</c:v>
                </c:pt>
                <c:pt idx="1024">
                  <c:v>39542</c:v>
                </c:pt>
                <c:pt idx="1025">
                  <c:v>39541</c:v>
                </c:pt>
                <c:pt idx="1026">
                  <c:v>39540</c:v>
                </c:pt>
                <c:pt idx="1027">
                  <c:v>39539</c:v>
                </c:pt>
                <c:pt idx="1028">
                  <c:v>39538</c:v>
                </c:pt>
                <c:pt idx="1029">
                  <c:v>39535</c:v>
                </c:pt>
                <c:pt idx="1030">
                  <c:v>39534</c:v>
                </c:pt>
                <c:pt idx="1031">
                  <c:v>39533</c:v>
                </c:pt>
                <c:pt idx="1032">
                  <c:v>39532</c:v>
                </c:pt>
                <c:pt idx="1033">
                  <c:v>39527</c:v>
                </c:pt>
                <c:pt idx="1034">
                  <c:v>39526</c:v>
                </c:pt>
                <c:pt idx="1035">
                  <c:v>39525</c:v>
                </c:pt>
                <c:pt idx="1036">
                  <c:v>39524</c:v>
                </c:pt>
                <c:pt idx="1037">
                  <c:v>39521</c:v>
                </c:pt>
                <c:pt idx="1038">
                  <c:v>39520</c:v>
                </c:pt>
                <c:pt idx="1039">
                  <c:v>39519</c:v>
                </c:pt>
                <c:pt idx="1040">
                  <c:v>39518</c:v>
                </c:pt>
                <c:pt idx="1041">
                  <c:v>39517</c:v>
                </c:pt>
                <c:pt idx="1042">
                  <c:v>39514</c:v>
                </c:pt>
                <c:pt idx="1043">
                  <c:v>39513</c:v>
                </c:pt>
                <c:pt idx="1044">
                  <c:v>39512</c:v>
                </c:pt>
                <c:pt idx="1045">
                  <c:v>39511</c:v>
                </c:pt>
                <c:pt idx="1046">
                  <c:v>39510</c:v>
                </c:pt>
                <c:pt idx="1047">
                  <c:v>39507</c:v>
                </c:pt>
                <c:pt idx="1048">
                  <c:v>39506</c:v>
                </c:pt>
                <c:pt idx="1049">
                  <c:v>39505</c:v>
                </c:pt>
                <c:pt idx="1050">
                  <c:v>39504</c:v>
                </c:pt>
                <c:pt idx="1051">
                  <c:v>39503</c:v>
                </c:pt>
                <c:pt idx="1052">
                  <c:v>39500</c:v>
                </c:pt>
                <c:pt idx="1053">
                  <c:v>39499</c:v>
                </c:pt>
                <c:pt idx="1054">
                  <c:v>39498</c:v>
                </c:pt>
                <c:pt idx="1055">
                  <c:v>39497</c:v>
                </c:pt>
                <c:pt idx="1056">
                  <c:v>39496</c:v>
                </c:pt>
                <c:pt idx="1057">
                  <c:v>39493</c:v>
                </c:pt>
                <c:pt idx="1058">
                  <c:v>39492</c:v>
                </c:pt>
                <c:pt idx="1059">
                  <c:v>39491</c:v>
                </c:pt>
                <c:pt idx="1060">
                  <c:v>39490</c:v>
                </c:pt>
                <c:pt idx="1061">
                  <c:v>39489</c:v>
                </c:pt>
                <c:pt idx="1062">
                  <c:v>39486</c:v>
                </c:pt>
                <c:pt idx="1063">
                  <c:v>39485</c:v>
                </c:pt>
                <c:pt idx="1064">
                  <c:v>39484</c:v>
                </c:pt>
                <c:pt idx="1065">
                  <c:v>39483</c:v>
                </c:pt>
                <c:pt idx="1066">
                  <c:v>39482</c:v>
                </c:pt>
                <c:pt idx="1067">
                  <c:v>39479</c:v>
                </c:pt>
                <c:pt idx="1068">
                  <c:v>39478</c:v>
                </c:pt>
                <c:pt idx="1069">
                  <c:v>39477</c:v>
                </c:pt>
                <c:pt idx="1070">
                  <c:v>39476</c:v>
                </c:pt>
                <c:pt idx="1071">
                  <c:v>39475</c:v>
                </c:pt>
                <c:pt idx="1072">
                  <c:v>39472</c:v>
                </c:pt>
                <c:pt idx="1073">
                  <c:v>39471</c:v>
                </c:pt>
                <c:pt idx="1074">
                  <c:v>39470</c:v>
                </c:pt>
                <c:pt idx="1075">
                  <c:v>39469</c:v>
                </c:pt>
                <c:pt idx="1076">
                  <c:v>39468</c:v>
                </c:pt>
                <c:pt idx="1077">
                  <c:v>39465</c:v>
                </c:pt>
                <c:pt idx="1078">
                  <c:v>39464</c:v>
                </c:pt>
                <c:pt idx="1079">
                  <c:v>39463</c:v>
                </c:pt>
                <c:pt idx="1080">
                  <c:v>39462</c:v>
                </c:pt>
                <c:pt idx="1081">
                  <c:v>39461</c:v>
                </c:pt>
                <c:pt idx="1082">
                  <c:v>39458</c:v>
                </c:pt>
                <c:pt idx="1083">
                  <c:v>39457</c:v>
                </c:pt>
                <c:pt idx="1084">
                  <c:v>39456</c:v>
                </c:pt>
                <c:pt idx="1085">
                  <c:v>39455</c:v>
                </c:pt>
                <c:pt idx="1086">
                  <c:v>39454</c:v>
                </c:pt>
                <c:pt idx="1087">
                  <c:v>39451</c:v>
                </c:pt>
                <c:pt idx="1088">
                  <c:v>39450</c:v>
                </c:pt>
                <c:pt idx="1089">
                  <c:v>39449</c:v>
                </c:pt>
                <c:pt idx="1090">
                  <c:v>39444</c:v>
                </c:pt>
                <c:pt idx="1091">
                  <c:v>39443</c:v>
                </c:pt>
              </c:numCache>
            </c:numRef>
          </c:xVal>
          <c:yVal>
            <c:numRef>
              <c:f>DAX!$P$5:$P$1096</c:f>
              <c:numCache>
                <c:formatCode>0.00%</c:formatCode>
                <c:ptCount val="1092"/>
                <c:pt idx="0">
                  <c:v>0.91810233651002848</c:v>
                </c:pt>
                <c:pt idx="1">
                  <c:v>0.91578263351188738</c:v>
                </c:pt>
                <c:pt idx="2">
                  <c:v>0.91945521924854279</c:v>
                </c:pt>
                <c:pt idx="3">
                  <c:v>0.9234847463719279</c:v>
                </c:pt>
                <c:pt idx="4">
                  <c:v>0.91533916087988965</c:v>
                </c:pt>
                <c:pt idx="5">
                  <c:v>0.91174312201404817</c:v>
                </c:pt>
                <c:pt idx="6">
                  <c:v>0.9185291685179362</c:v>
                </c:pt>
                <c:pt idx="7">
                  <c:v>0.92362369558307922</c:v>
                </c:pt>
                <c:pt idx="8">
                  <c:v>0.92036213326144589</c:v>
                </c:pt>
                <c:pt idx="9">
                  <c:v>0.91709474672138114</c:v>
                </c:pt>
                <c:pt idx="10">
                  <c:v>0.92005594577819061</c:v>
                </c:pt>
                <c:pt idx="11">
                  <c:v>0.92610148451007501</c:v>
                </c:pt>
                <c:pt idx="12">
                  <c:v>0.9271415235156979</c:v>
                </c:pt>
                <c:pt idx="13">
                  <c:v>0.93363303097319372</c:v>
                </c:pt>
                <c:pt idx="14">
                  <c:v>0.93782397215025171</c:v>
                </c:pt>
                <c:pt idx="15">
                  <c:v>0.94128605399216891</c:v>
                </c:pt>
                <c:pt idx="16">
                  <c:v>0.93981835094743404</c:v>
                </c:pt>
                <c:pt idx="17">
                  <c:v>0.9349002144976446</c:v>
                </c:pt>
                <c:pt idx="18">
                  <c:v>0.92060425434195481</c:v>
                </c:pt>
                <c:pt idx="19">
                  <c:v>0.9246196369348636</c:v>
                </c:pt>
                <c:pt idx="20">
                  <c:v>0.91224816495517858</c:v>
                </c:pt>
                <c:pt idx="21">
                  <c:v>0.90742654412511092</c:v>
                </c:pt>
                <c:pt idx="22">
                  <c:v>0.90615353638222851</c:v>
                </c:pt>
                <c:pt idx="23">
                  <c:v>0.91934955128557139</c:v>
                </c:pt>
                <c:pt idx="24">
                  <c:v>0.92835379298065202</c:v>
                </c:pt>
                <c:pt idx="25">
                  <c:v>0.92105771134840653</c:v>
                </c:pt>
                <c:pt idx="26">
                  <c:v>0.91667041080708711</c:v>
                </c:pt>
                <c:pt idx="27">
                  <c:v>0.91362018441139614</c:v>
                </c:pt>
                <c:pt idx="28">
                  <c:v>0.90938098542447732</c:v>
                </c:pt>
                <c:pt idx="29">
                  <c:v>0.90945586823288227</c:v>
                </c:pt>
                <c:pt idx="30">
                  <c:v>0.91364514534753105</c:v>
                </c:pt>
                <c:pt idx="31">
                  <c:v>0.91807654354268908</c:v>
                </c:pt>
                <c:pt idx="32">
                  <c:v>0.91933374269268597</c:v>
                </c:pt>
                <c:pt idx="33">
                  <c:v>0.92149868788679057</c:v>
                </c:pt>
                <c:pt idx="34">
                  <c:v>0.92180570740125034</c:v>
                </c:pt>
                <c:pt idx="35">
                  <c:v>0.92116005118655986</c:v>
                </c:pt>
                <c:pt idx="36">
                  <c:v>0.91995527000244626</c:v>
                </c:pt>
                <c:pt idx="37">
                  <c:v>0.91053834082993457</c:v>
                </c:pt>
                <c:pt idx="38">
                  <c:v>0.9094267471407248</c:v>
                </c:pt>
                <c:pt idx="39">
                  <c:v>0.90371734901545742</c:v>
                </c:pt>
                <c:pt idx="40">
                  <c:v>0.90917630574817088</c:v>
                </c:pt>
                <c:pt idx="41">
                  <c:v>0.91103922361504264</c:v>
                </c:pt>
                <c:pt idx="42">
                  <c:v>0.90623507544026938</c:v>
                </c:pt>
                <c:pt idx="43">
                  <c:v>0.91425419218922388</c:v>
                </c:pt>
                <c:pt idx="44">
                  <c:v>0.91148352827824453</c:v>
                </c:pt>
                <c:pt idx="45">
                  <c:v>0.90078859917562348</c:v>
                </c:pt>
                <c:pt idx="46">
                  <c:v>0.89364810737861922</c:v>
                </c:pt>
                <c:pt idx="47">
                  <c:v>0.88857354906238417</c:v>
                </c:pt>
                <c:pt idx="48">
                  <c:v>0.88211116269704593</c:v>
                </c:pt>
                <c:pt idx="49">
                  <c:v>0.8890852482531505</c:v>
                </c:pt>
                <c:pt idx="50">
                  <c:v>0.88932320917763696</c:v>
                </c:pt>
                <c:pt idx="51">
                  <c:v>0.89049970130079759</c:v>
                </c:pt>
                <c:pt idx="52">
                  <c:v>0.88662992416867614</c:v>
                </c:pt>
                <c:pt idx="53">
                  <c:v>0.88615816247572565</c:v>
                </c:pt>
                <c:pt idx="54">
                  <c:v>0.88863511937151696</c:v>
                </c:pt>
                <c:pt idx="55">
                  <c:v>0.88782139285351769</c:v>
                </c:pt>
                <c:pt idx="56">
                  <c:v>0.88332925638043136</c:v>
                </c:pt>
                <c:pt idx="57">
                  <c:v>0.88159613538146131</c:v>
                </c:pt>
                <c:pt idx="58">
                  <c:v>0.87385158892999126</c:v>
                </c:pt>
                <c:pt idx="59">
                  <c:v>0.87363858894163982</c:v>
                </c:pt>
                <c:pt idx="60">
                  <c:v>0.86840344860293639</c:v>
                </c:pt>
                <c:pt idx="61">
                  <c:v>0.87273749914716803</c:v>
                </c:pt>
                <c:pt idx="62">
                  <c:v>0.86796580018937042</c:v>
                </c:pt>
                <c:pt idx="63">
                  <c:v>0.85714024218764318</c:v>
                </c:pt>
                <c:pt idx="64">
                  <c:v>0.85643467972622844</c:v>
                </c:pt>
                <c:pt idx="65">
                  <c:v>0.85652786722113228</c:v>
                </c:pt>
                <c:pt idx="66">
                  <c:v>0.85541460946951364</c:v>
                </c:pt>
                <c:pt idx="67">
                  <c:v>0.84953630900973309</c:v>
                </c:pt>
                <c:pt idx="68">
                  <c:v>0.83903357911535126</c:v>
                </c:pt>
                <c:pt idx="69">
                  <c:v>0.83484679809431583</c:v>
                </c:pt>
                <c:pt idx="70">
                  <c:v>0.83460218092019334</c:v>
                </c:pt>
                <c:pt idx="71">
                  <c:v>0.82788852113109657</c:v>
                </c:pt>
                <c:pt idx="72">
                  <c:v>0.83178991544898906</c:v>
                </c:pt>
                <c:pt idx="73">
                  <c:v>0.83287738023326841</c:v>
                </c:pt>
                <c:pt idx="74">
                  <c:v>0.82569445484483461</c:v>
                </c:pt>
                <c:pt idx="75">
                  <c:v>0.82157174022654544</c:v>
                </c:pt>
                <c:pt idx="76">
                  <c:v>0.81516759604552214</c:v>
                </c:pt>
                <c:pt idx="77">
                  <c:v>0.80414567867953324</c:v>
                </c:pt>
                <c:pt idx="78">
                  <c:v>0.81072704550711472</c:v>
                </c:pt>
                <c:pt idx="79">
                  <c:v>0.81016708850648733</c:v>
                </c:pt>
                <c:pt idx="80">
                  <c:v>0.81276302586452209</c:v>
                </c:pt>
                <c:pt idx="81">
                  <c:v>0.8186080450761225</c:v>
                </c:pt>
                <c:pt idx="82">
                  <c:v>0.81724018577592739</c:v>
                </c:pt>
                <c:pt idx="83">
                  <c:v>0.82147356054441478</c:v>
                </c:pt>
                <c:pt idx="84">
                  <c:v>0.82237215424527288</c:v>
                </c:pt>
                <c:pt idx="85">
                  <c:v>0.83196380997072916</c:v>
                </c:pt>
                <c:pt idx="86">
                  <c:v>0.82918066559168235</c:v>
                </c:pt>
                <c:pt idx="87">
                  <c:v>0.83139719672046586</c:v>
                </c:pt>
                <c:pt idx="88">
                  <c:v>0.82598649779761346</c:v>
                </c:pt>
                <c:pt idx="89">
                  <c:v>0.82028125982836864</c:v>
                </c:pt>
                <c:pt idx="90">
                  <c:v>0.81254004150171644</c:v>
                </c:pt>
                <c:pt idx="91">
                  <c:v>0.79439011280679073</c:v>
                </c:pt>
                <c:pt idx="92">
                  <c:v>0.78776132020055289</c:v>
                </c:pt>
                <c:pt idx="93">
                  <c:v>0.76853224703339285</c:v>
                </c:pt>
                <c:pt idx="94">
                  <c:v>0.768893348576145</c:v>
                </c:pt>
                <c:pt idx="95">
                  <c:v>0.76863625093395505</c:v>
                </c:pt>
                <c:pt idx="96">
                  <c:v>0.77782104340041169</c:v>
                </c:pt>
                <c:pt idx="97">
                  <c:v>0.78164838694110395</c:v>
                </c:pt>
                <c:pt idx="98">
                  <c:v>0.79840466336849503</c:v>
                </c:pt>
                <c:pt idx="99">
                  <c:v>0.80598280357906549</c:v>
                </c:pt>
                <c:pt idx="100">
                  <c:v>0.81478818981627088</c:v>
                </c:pt>
                <c:pt idx="101">
                  <c:v>0.8222748065943466</c:v>
                </c:pt>
                <c:pt idx="102">
                  <c:v>0.8210617050981881</c:v>
                </c:pt>
                <c:pt idx="103">
                  <c:v>0.81904319739607523</c:v>
                </c:pt>
                <c:pt idx="104">
                  <c:v>0.81076032675529464</c:v>
                </c:pt>
                <c:pt idx="105">
                  <c:v>0.81864049429309793</c:v>
                </c:pt>
                <c:pt idx="106">
                  <c:v>0.82310434170523128</c:v>
                </c:pt>
                <c:pt idx="107">
                  <c:v>0.82161417381797497</c:v>
                </c:pt>
                <c:pt idx="108">
                  <c:v>0.82042520122674689</c:v>
                </c:pt>
                <c:pt idx="109">
                  <c:v>0.82017725592780644</c:v>
                </c:pt>
                <c:pt idx="110">
                  <c:v>0.80867775265043551</c:v>
                </c:pt>
                <c:pt idx="111">
                  <c:v>0.80613506528948864</c:v>
                </c:pt>
                <c:pt idx="112">
                  <c:v>0.82067314652568735</c:v>
                </c:pt>
                <c:pt idx="113">
                  <c:v>0.83058263817126199</c:v>
                </c:pt>
                <c:pt idx="114">
                  <c:v>0.82769715395406196</c:v>
                </c:pt>
                <c:pt idx="115">
                  <c:v>0.81113640485972782</c:v>
                </c:pt>
                <c:pt idx="116">
                  <c:v>0.80364479589442528</c:v>
                </c:pt>
                <c:pt idx="117">
                  <c:v>0.80934836980126112</c:v>
                </c:pt>
                <c:pt idx="118">
                  <c:v>0.79340249176705124</c:v>
                </c:pt>
                <c:pt idx="119">
                  <c:v>0.78786116394509265</c:v>
                </c:pt>
                <c:pt idx="120">
                  <c:v>0.79407643704269493</c:v>
                </c:pt>
                <c:pt idx="121">
                  <c:v>0.79851781961230683</c:v>
                </c:pt>
                <c:pt idx="122">
                  <c:v>0.7980668586994687</c:v>
                </c:pt>
                <c:pt idx="123">
                  <c:v>0.79729390171048975</c:v>
                </c:pt>
                <c:pt idx="124">
                  <c:v>0.7980751790115137</c:v>
                </c:pt>
                <c:pt idx="125">
                  <c:v>0.79435849562101979</c:v>
                </c:pt>
                <c:pt idx="126">
                  <c:v>0.7898638630543201</c:v>
                </c:pt>
                <c:pt idx="127">
                  <c:v>0.78454385553275796</c:v>
                </c:pt>
                <c:pt idx="128">
                  <c:v>0.77602219193628641</c:v>
                </c:pt>
                <c:pt idx="129">
                  <c:v>0.77347950457533965</c:v>
                </c:pt>
                <c:pt idx="130">
                  <c:v>0.75639623988458071</c:v>
                </c:pt>
                <c:pt idx="131">
                  <c:v>0.74563890844162228</c:v>
                </c:pt>
                <c:pt idx="132">
                  <c:v>0.75506998214461041</c:v>
                </c:pt>
                <c:pt idx="133">
                  <c:v>0.76996417273633433</c:v>
                </c:pt>
                <c:pt idx="134">
                  <c:v>0.77374825065439257</c:v>
                </c:pt>
                <c:pt idx="135">
                  <c:v>0.77108491876879359</c:v>
                </c:pt>
                <c:pt idx="136">
                  <c:v>0.77540732087616226</c:v>
                </c:pt>
                <c:pt idx="137">
                  <c:v>0.75678563048828584</c:v>
                </c:pt>
                <c:pt idx="138">
                  <c:v>0.75123431829187326</c:v>
                </c:pt>
                <c:pt idx="139">
                  <c:v>0.75499593136741006</c:v>
                </c:pt>
                <c:pt idx="140">
                  <c:v>0.78207105879298899</c:v>
                </c:pt>
                <c:pt idx="141">
                  <c:v>0.79417960891205264</c:v>
                </c:pt>
                <c:pt idx="142">
                  <c:v>0.79537939790893919</c:v>
                </c:pt>
                <c:pt idx="143">
                  <c:v>0.80250324908185355</c:v>
                </c:pt>
                <c:pt idx="144">
                  <c:v>0.79296900350950772</c:v>
                </c:pt>
                <c:pt idx="145">
                  <c:v>0.78738940225214216</c:v>
                </c:pt>
                <c:pt idx="146">
                  <c:v>0.78301541421009457</c:v>
                </c:pt>
                <c:pt idx="147">
                  <c:v>0.78088541432657899</c:v>
                </c:pt>
                <c:pt idx="148">
                  <c:v>0.79097046455630271</c:v>
                </c:pt>
                <c:pt idx="149">
                  <c:v>0.79789962042736451</c:v>
                </c:pt>
                <c:pt idx="150">
                  <c:v>0.7963994681656541</c:v>
                </c:pt>
                <c:pt idx="151">
                  <c:v>0.77661709424750269</c:v>
                </c:pt>
                <c:pt idx="152">
                  <c:v>0.77772286371828092</c:v>
                </c:pt>
                <c:pt idx="153">
                  <c:v>0.79313457771920282</c:v>
                </c:pt>
                <c:pt idx="154">
                  <c:v>0.80823677611205136</c:v>
                </c:pt>
                <c:pt idx="155">
                  <c:v>0.80267298344757132</c:v>
                </c:pt>
                <c:pt idx="156">
                  <c:v>0.78867489046309192</c:v>
                </c:pt>
                <c:pt idx="157">
                  <c:v>0.77920471129349245</c:v>
                </c:pt>
                <c:pt idx="158">
                  <c:v>0.76888835638891806</c:v>
                </c:pt>
                <c:pt idx="159">
                  <c:v>0.76675669244299338</c:v>
                </c:pt>
                <c:pt idx="160">
                  <c:v>0.76971872353100734</c:v>
                </c:pt>
                <c:pt idx="161">
                  <c:v>0.76787494238183918</c:v>
                </c:pt>
                <c:pt idx="162">
                  <c:v>0.75466145482320168</c:v>
                </c:pt>
                <c:pt idx="163">
                  <c:v>0.75398667751635362</c:v>
                </c:pt>
                <c:pt idx="164">
                  <c:v>0.77206089137167</c:v>
                </c:pt>
                <c:pt idx="165">
                  <c:v>0.79598927678183651</c:v>
                </c:pt>
                <c:pt idx="166">
                  <c:v>0.79533030806787386</c:v>
                </c:pt>
                <c:pt idx="167">
                  <c:v>0.79587861663163817</c:v>
                </c:pt>
                <c:pt idx="168">
                  <c:v>0.79083317940756059</c:v>
                </c:pt>
                <c:pt idx="169">
                  <c:v>0.77946097690447791</c:v>
                </c:pt>
                <c:pt idx="170">
                  <c:v>0.76700047758591139</c:v>
                </c:pt>
                <c:pt idx="171">
                  <c:v>0.77840263321235603</c:v>
                </c:pt>
                <c:pt idx="172">
                  <c:v>0.77568771539207815</c:v>
                </c:pt>
                <c:pt idx="173">
                  <c:v>0.8129286000742173</c:v>
                </c:pt>
                <c:pt idx="174">
                  <c:v>0.83045616942817824</c:v>
                </c:pt>
                <c:pt idx="175">
                  <c:v>0.85336032442560728</c:v>
                </c:pt>
                <c:pt idx="176">
                  <c:v>0.8679225345667364</c:v>
                </c:pt>
                <c:pt idx="177">
                  <c:v>0.88634869762155555</c:v>
                </c:pt>
                <c:pt idx="178">
                  <c:v>0.88070336589903475</c:v>
                </c:pt>
                <c:pt idx="179">
                  <c:v>0.88913517012542054</c:v>
                </c:pt>
                <c:pt idx="180">
                  <c:v>0.88808597877654816</c:v>
                </c:pt>
                <c:pt idx="181">
                  <c:v>0.89427961906283338</c:v>
                </c:pt>
                <c:pt idx="182">
                  <c:v>0.89975688048204561</c:v>
                </c:pt>
                <c:pt idx="183">
                  <c:v>0.90381552869758841</c:v>
                </c:pt>
                <c:pt idx="184">
                  <c:v>0.89719505640339536</c:v>
                </c:pt>
                <c:pt idx="185">
                  <c:v>0.89656687284399927</c:v>
                </c:pt>
                <c:pt idx="186">
                  <c:v>0.89078425597273603</c:v>
                </c:pt>
                <c:pt idx="187">
                  <c:v>0.89018935366151963</c:v>
                </c:pt>
                <c:pt idx="188">
                  <c:v>0.89524061510402897</c:v>
                </c:pt>
                <c:pt idx="189">
                  <c:v>0.89345341207676654</c:v>
                </c:pt>
                <c:pt idx="190">
                  <c:v>0.89822927119058671</c:v>
                </c:pt>
                <c:pt idx="191">
                  <c:v>0.89711185328294563</c:v>
                </c:pt>
                <c:pt idx="192">
                  <c:v>0.90588895045919815</c:v>
                </c:pt>
                <c:pt idx="193">
                  <c:v>0.90972128618711723</c:v>
                </c:pt>
                <c:pt idx="194">
                  <c:v>0.90923288387007672</c:v>
                </c:pt>
                <c:pt idx="195">
                  <c:v>0.9065637277660461</c:v>
                </c:pt>
                <c:pt idx="196">
                  <c:v>0.90229457565576554</c:v>
                </c:pt>
                <c:pt idx="197">
                  <c:v>0.90245598970943819</c:v>
                </c:pt>
                <c:pt idx="198">
                  <c:v>0.89819682197361128</c:v>
                </c:pt>
                <c:pt idx="199">
                  <c:v>0.88950625604262668</c:v>
                </c:pt>
                <c:pt idx="200">
                  <c:v>0.88371448682811404</c:v>
                </c:pt>
                <c:pt idx="201">
                  <c:v>0.87424597172092355</c:v>
                </c:pt>
                <c:pt idx="202">
                  <c:v>0.87008082351120497</c:v>
                </c:pt>
                <c:pt idx="203">
                  <c:v>0.8751495576090087</c:v>
                </c:pt>
                <c:pt idx="204">
                  <c:v>0.87480093653432378</c:v>
                </c:pt>
                <c:pt idx="205">
                  <c:v>0.87118992110680127</c:v>
                </c:pt>
                <c:pt idx="206">
                  <c:v>0.8740404600134124</c:v>
                </c:pt>
                <c:pt idx="207">
                  <c:v>0.86405941368425077</c:v>
                </c:pt>
                <c:pt idx="208">
                  <c:v>0.86652222604956575</c:v>
                </c:pt>
                <c:pt idx="209">
                  <c:v>0.87229818667119297</c:v>
                </c:pt>
                <c:pt idx="210">
                  <c:v>0.873699327219568</c:v>
                </c:pt>
                <c:pt idx="211">
                  <c:v>0.87525772166559335</c:v>
                </c:pt>
                <c:pt idx="212">
                  <c:v>0.87089455002920435</c:v>
                </c:pt>
                <c:pt idx="213">
                  <c:v>0.87247790541136472</c:v>
                </c:pt>
                <c:pt idx="214">
                  <c:v>0.87520696776211904</c:v>
                </c:pt>
                <c:pt idx="215">
                  <c:v>0.86792336659794089</c:v>
                </c:pt>
                <c:pt idx="216">
                  <c:v>0.87027635084426203</c:v>
                </c:pt>
                <c:pt idx="217">
                  <c:v>0.87197119840782511</c:v>
                </c:pt>
                <c:pt idx="218">
                  <c:v>0.87979062766770011</c:v>
                </c:pt>
                <c:pt idx="219">
                  <c:v>0.88942804510940376</c:v>
                </c:pt>
                <c:pt idx="220">
                  <c:v>0.89749541966821933</c:v>
                </c:pt>
                <c:pt idx="221">
                  <c:v>0.90810464955677705</c:v>
                </c:pt>
                <c:pt idx="222">
                  <c:v>0.90073867730335366</c:v>
                </c:pt>
                <c:pt idx="223">
                  <c:v>0.90117715774812424</c:v>
                </c:pt>
                <c:pt idx="224">
                  <c:v>0.90151745851076392</c:v>
                </c:pt>
                <c:pt idx="225">
                  <c:v>0.89846140789664175</c:v>
                </c:pt>
                <c:pt idx="226">
                  <c:v>0.89537374009674875</c:v>
                </c:pt>
                <c:pt idx="227">
                  <c:v>0.89608263068298122</c:v>
                </c:pt>
                <c:pt idx="228">
                  <c:v>0.90599295435976035</c:v>
                </c:pt>
                <c:pt idx="229">
                  <c:v>0.90584152468054169</c:v>
                </c:pt>
                <c:pt idx="230">
                  <c:v>0.90363913808223473</c:v>
                </c:pt>
                <c:pt idx="231">
                  <c:v>0.90074533355298958</c:v>
                </c:pt>
                <c:pt idx="232">
                  <c:v>0.90224964597072255</c:v>
                </c:pt>
                <c:pt idx="233">
                  <c:v>0.90864630187090556</c:v>
                </c:pt>
                <c:pt idx="234">
                  <c:v>0.9128305867983274</c:v>
                </c:pt>
                <c:pt idx="235">
                  <c:v>0.9146452468553381</c:v>
                </c:pt>
                <c:pt idx="236">
                  <c:v>0.91441394218048755</c:v>
                </c:pt>
                <c:pt idx="237">
                  <c:v>0.91172398529634457</c:v>
                </c:pt>
                <c:pt idx="238">
                  <c:v>0.90301511467886109</c:v>
                </c:pt>
                <c:pt idx="239">
                  <c:v>0.89445684170939155</c:v>
                </c:pt>
                <c:pt idx="240">
                  <c:v>0.88907859200351458</c:v>
                </c:pt>
                <c:pt idx="241">
                  <c:v>0.90044497028816561</c:v>
                </c:pt>
                <c:pt idx="242">
                  <c:v>0.90535894658193272</c:v>
                </c:pt>
                <c:pt idx="243">
                  <c:v>0.90584818093017772</c:v>
                </c:pt>
                <c:pt idx="244">
                  <c:v>0.90401937634269036</c:v>
                </c:pt>
                <c:pt idx="245">
                  <c:v>0.90706627461356315</c:v>
                </c:pt>
                <c:pt idx="246">
                  <c:v>0.90623590747147387</c:v>
                </c:pt>
                <c:pt idx="247">
                  <c:v>0.90727761053950562</c:v>
                </c:pt>
                <c:pt idx="248">
                  <c:v>0.90321230607432701</c:v>
                </c:pt>
                <c:pt idx="249">
                  <c:v>0.89565163851905105</c:v>
                </c:pt>
                <c:pt idx="250">
                  <c:v>0.89752121263555873</c:v>
                </c:pt>
                <c:pt idx="251">
                  <c:v>0.90158402100712398</c:v>
                </c:pt>
                <c:pt idx="252">
                  <c:v>0.89857872429647601</c:v>
                </c:pt>
                <c:pt idx="253">
                  <c:v>0.8994515250299947</c:v>
                </c:pt>
                <c:pt idx="254">
                  <c:v>0.89499682996111085</c:v>
                </c:pt>
                <c:pt idx="255">
                  <c:v>0.90874448155303622</c:v>
                </c:pt>
                <c:pt idx="256">
                  <c:v>0.9122365165183155</c:v>
                </c:pt>
                <c:pt idx="257">
                  <c:v>0.91560291477171563</c:v>
                </c:pt>
                <c:pt idx="258">
                  <c:v>0.91449298514491484</c:v>
                </c:pt>
                <c:pt idx="259">
                  <c:v>0.91757482872637675</c:v>
                </c:pt>
                <c:pt idx="260">
                  <c:v>0.91731939514659566</c:v>
                </c:pt>
                <c:pt idx="261">
                  <c:v>0.91776037168497981</c:v>
                </c:pt>
                <c:pt idx="262">
                  <c:v>0.90801479018669129</c:v>
                </c:pt>
                <c:pt idx="263">
                  <c:v>0.91226314151685961</c:v>
                </c:pt>
                <c:pt idx="264">
                  <c:v>0.90390039588044713</c:v>
                </c:pt>
                <c:pt idx="265">
                  <c:v>0.90106316947310805</c:v>
                </c:pt>
                <c:pt idx="266">
                  <c:v>0.90153409913485405</c:v>
                </c:pt>
                <c:pt idx="267">
                  <c:v>0.89596947443916941</c:v>
                </c:pt>
                <c:pt idx="268">
                  <c:v>0.8911187325169444</c:v>
                </c:pt>
                <c:pt idx="269">
                  <c:v>0.88529368205425185</c:v>
                </c:pt>
                <c:pt idx="270">
                  <c:v>0.8823649322144177</c:v>
                </c:pt>
                <c:pt idx="271">
                  <c:v>0.87186137028883148</c:v>
                </c:pt>
                <c:pt idx="272">
                  <c:v>0.87371846393727159</c:v>
                </c:pt>
                <c:pt idx="273">
                  <c:v>0.87032460865412287</c:v>
                </c:pt>
                <c:pt idx="274">
                  <c:v>0.87228653823433</c:v>
                </c:pt>
                <c:pt idx="275">
                  <c:v>0.89325289255648244</c:v>
                </c:pt>
                <c:pt idx="276">
                  <c:v>0.90664859494890504</c:v>
                </c:pt>
                <c:pt idx="277">
                  <c:v>0.91147104781017718</c:v>
                </c:pt>
                <c:pt idx="278">
                  <c:v>0.91992531687908419</c:v>
                </c:pt>
                <c:pt idx="279">
                  <c:v>0.92100945353854557</c:v>
                </c:pt>
                <c:pt idx="280">
                  <c:v>0.91261758680997584</c:v>
                </c:pt>
                <c:pt idx="281">
                  <c:v>0.91891689505923235</c:v>
                </c:pt>
                <c:pt idx="282">
                  <c:v>0.92089380120112019</c:v>
                </c:pt>
                <c:pt idx="283">
                  <c:v>0.91602808271721425</c:v>
                </c:pt>
                <c:pt idx="284">
                  <c:v>0.92147372695065566</c:v>
                </c:pt>
                <c:pt idx="285">
                  <c:v>0.92573622281130041</c:v>
                </c:pt>
                <c:pt idx="286">
                  <c:v>0.92142214101597664</c:v>
                </c:pt>
                <c:pt idx="287">
                  <c:v>0.90872867296015081</c:v>
                </c:pt>
                <c:pt idx="288">
                  <c:v>0.91412356329011768</c:v>
                </c:pt>
                <c:pt idx="289">
                  <c:v>0.92377429323109328</c:v>
                </c:pt>
                <c:pt idx="290">
                  <c:v>0.93815012838241485</c:v>
                </c:pt>
                <c:pt idx="291">
                  <c:v>0.94512754206333771</c:v>
                </c:pt>
                <c:pt idx="292">
                  <c:v>0.94546368266995495</c:v>
                </c:pt>
                <c:pt idx="293">
                  <c:v>0.94466243662002303</c:v>
                </c:pt>
                <c:pt idx="294">
                  <c:v>0.93890062052887235</c:v>
                </c:pt>
                <c:pt idx="295">
                  <c:v>0.94267221797886325</c:v>
                </c:pt>
                <c:pt idx="296">
                  <c:v>0.93192487091035858</c:v>
                </c:pt>
                <c:pt idx="297">
                  <c:v>0.92577033609068482</c:v>
                </c:pt>
                <c:pt idx="298">
                  <c:v>0.92703169539670427</c:v>
                </c:pt>
                <c:pt idx="299">
                  <c:v>0.93506994886336214</c:v>
                </c:pt>
                <c:pt idx="300">
                  <c:v>0.93905038614568204</c:v>
                </c:pt>
                <c:pt idx="301">
                  <c:v>0.9353619918161411</c:v>
                </c:pt>
                <c:pt idx="302">
                  <c:v>0.93015347647598179</c:v>
                </c:pt>
                <c:pt idx="303">
                  <c:v>0.92265188313622515</c:v>
                </c:pt>
                <c:pt idx="304">
                  <c:v>0.92021486373824979</c:v>
                </c:pt>
                <c:pt idx="305">
                  <c:v>0.91067978613469935</c:v>
                </c:pt>
                <c:pt idx="306">
                  <c:v>0.91480000465937483</c:v>
                </c:pt>
                <c:pt idx="307">
                  <c:v>0.92130981680336932</c:v>
                </c:pt>
                <c:pt idx="308">
                  <c:v>0.92183316443099894</c:v>
                </c:pt>
                <c:pt idx="309">
                  <c:v>0.91788184824083652</c:v>
                </c:pt>
                <c:pt idx="310">
                  <c:v>0.91866728569788281</c:v>
                </c:pt>
                <c:pt idx="311">
                  <c:v>0.92055849262570744</c:v>
                </c:pt>
                <c:pt idx="312">
                  <c:v>0.92746435162304341</c:v>
                </c:pt>
                <c:pt idx="313">
                  <c:v>0.93363635909801168</c:v>
                </c:pt>
                <c:pt idx="314">
                  <c:v>0.94165713990937527</c:v>
                </c:pt>
                <c:pt idx="315">
                  <c:v>0.94162136256758178</c:v>
                </c:pt>
                <c:pt idx="316">
                  <c:v>0.93981169469779802</c:v>
                </c:pt>
                <c:pt idx="317">
                  <c:v>0.94107055791020389</c:v>
                </c:pt>
                <c:pt idx="318">
                  <c:v>0.95308176037834136</c:v>
                </c:pt>
                <c:pt idx="319">
                  <c:v>0.94553274125992826</c:v>
                </c:pt>
                <c:pt idx="320">
                  <c:v>0.93956874158608461</c:v>
                </c:pt>
                <c:pt idx="321">
                  <c:v>0.94472816708517848</c:v>
                </c:pt>
                <c:pt idx="322">
                  <c:v>0.94512338190731515</c:v>
                </c:pt>
                <c:pt idx="323">
                  <c:v>0.9394464329990232</c:v>
                </c:pt>
                <c:pt idx="324">
                  <c:v>0.93238997635367316</c:v>
                </c:pt>
                <c:pt idx="325">
                  <c:v>0.92784791800831712</c:v>
                </c:pt>
                <c:pt idx="326">
                  <c:v>0.92242973080462409</c:v>
                </c:pt>
                <c:pt idx="327">
                  <c:v>0.9320114021556265</c:v>
                </c:pt>
                <c:pt idx="328">
                  <c:v>0.92721557429289836</c:v>
                </c:pt>
                <c:pt idx="329">
                  <c:v>0.92552072672933539</c:v>
                </c:pt>
                <c:pt idx="330">
                  <c:v>0.93328191380489545</c:v>
                </c:pt>
                <c:pt idx="331">
                  <c:v>0.93170521467237122</c:v>
                </c:pt>
                <c:pt idx="332">
                  <c:v>0.92818073049011629</c:v>
                </c:pt>
                <c:pt idx="333">
                  <c:v>0.92001517624917017</c:v>
                </c:pt>
                <c:pt idx="334">
                  <c:v>0.91661965690361258</c:v>
                </c:pt>
                <c:pt idx="335">
                  <c:v>0.91528674291400636</c:v>
                </c:pt>
                <c:pt idx="336">
                  <c:v>0.91015810256947871</c:v>
                </c:pt>
                <c:pt idx="337">
                  <c:v>0.91416516485034249</c:v>
                </c:pt>
                <c:pt idx="338">
                  <c:v>0.91143360640597471</c:v>
                </c:pt>
                <c:pt idx="339">
                  <c:v>0.91430744218631177</c:v>
                </c:pt>
                <c:pt idx="340">
                  <c:v>0.91538159447131906</c:v>
                </c:pt>
                <c:pt idx="341">
                  <c:v>0.9113212821933675</c:v>
                </c:pt>
                <c:pt idx="342">
                  <c:v>0.90834593860608159</c:v>
                </c:pt>
                <c:pt idx="343">
                  <c:v>0.9075596691178307</c:v>
                </c:pt>
                <c:pt idx="344">
                  <c:v>0.90268729438428874</c:v>
                </c:pt>
                <c:pt idx="345">
                  <c:v>0.90924453230693969</c:v>
                </c:pt>
                <c:pt idx="346">
                  <c:v>0.90019036873958935</c:v>
                </c:pt>
                <c:pt idx="347">
                  <c:v>0.88519716643452995</c:v>
                </c:pt>
                <c:pt idx="348">
                  <c:v>0.88616398669415697</c:v>
                </c:pt>
                <c:pt idx="349">
                  <c:v>0.88589108045908149</c:v>
                </c:pt>
                <c:pt idx="350">
                  <c:v>0.88745197099872031</c:v>
                </c:pt>
                <c:pt idx="351">
                  <c:v>0.88495338129161205</c:v>
                </c:pt>
                <c:pt idx="352">
                  <c:v>0.87655901846942874</c:v>
                </c:pt>
                <c:pt idx="353">
                  <c:v>0.88339581887679119</c:v>
                </c:pt>
                <c:pt idx="354">
                  <c:v>0.88353643215035138</c:v>
                </c:pt>
                <c:pt idx="355">
                  <c:v>0.8862130765352223</c:v>
                </c:pt>
                <c:pt idx="356">
                  <c:v>0.87509381151830734</c:v>
                </c:pt>
                <c:pt idx="357">
                  <c:v>0.87449308498865952</c:v>
                </c:pt>
                <c:pt idx="358">
                  <c:v>0.88784136160242555</c:v>
                </c:pt>
                <c:pt idx="359">
                  <c:v>0.88292488921504508</c:v>
                </c:pt>
                <c:pt idx="360">
                  <c:v>0.89364311519139217</c:v>
                </c:pt>
                <c:pt idx="361">
                  <c:v>0.89506089636385722</c:v>
                </c:pt>
                <c:pt idx="362">
                  <c:v>0.89147234577885615</c:v>
                </c:pt>
                <c:pt idx="363">
                  <c:v>0.89149897077740003</c:v>
                </c:pt>
                <c:pt idx="364">
                  <c:v>0.8852187992458469</c:v>
                </c:pt>
                <c:pt idx="365">
                  <c:v>0.87417524906854116</c:v>
                </c:pt>
                <c:pt idx="366">
                  <c:v>0.86768540567345454</c:v>
                </c:pt>
                <c:pt idx="367">
                  <c:v>0.86651972995595239</c:v>
                </c:pt>
                <c:pt idx="368">
                  <c:v>0.86787926894410261</c:v>
                </c:pt>
                <c:pt idx="369">
                  <c:v>0.86453283943961046</c:v>
                </c:pt>
                <c:pt idx="370">
                  <c:v>0.86362259730188928</c:v>
                </c:pt>
                <c:pt idx="371">
                  <c:v>0.86554708547789372</c:v>
                </c:pt>
                <c:pt idx="372">
                  <c:v>0.87015154616358736</c:v>
                </c:pt>
                <c:pt idx="373">
                  <c:v>0.86795498378371183</c:v>
                </c:pt>
                <c:pt idx="374">
                  <c:v>0.86589903467739648</c:v>
                </c:pt>
                <c:pt idx="375">
                  <c:v>0.86322571841734352</c:v>
                </c:pt>
                <c:pt idx="376">
                  <c:v>0.86066223027628441</c:v>
                </c:pt>
                <c:pt idx="377">
                  <c:v>0.86461188240403763</c:v>
                </c:pt>
                <c:pt idx="378">
                  <c:v>0.86503289019351381</c:v>
                </c:pt>
                <c:pt idx="379">
                  <c:v>0.86205754660622791</c:v>
                </c:pt>
                <c:pt idx="380">
                  <c:v>0.86058651543667497</c:v>
                </c:pt>
                <c:pt idx="381">
                  <c:v>0.86321573404288965</c:v>
                </c:pt>
                <c:pt idx="382">
                  <c:v>0.85703207813105831</c:v>
                </c:pt>
                <c:pt idx="383">
                  <c:v>0.85732162499022369</c:v>
                </c:pt>
                <c:pt idx="384">
                  <c:v>0.85258736743662833</c:v>
                </c:pt>
                <c:pt idx="385">
                  <c:v>0.85124862922859057</c:v>
                </c:pt>
                <c:pt idx="386">
                  <c:v>0.85382626190012634</c:v>
                </c:pt>
                <c:pt idx="387">
                  <c:v>0.85014951600744837</c:v>
                </c:pt>
                <c:pt idx="388">
                  <c:v>0.84502004363171646</c:v>
                </c:pt>
                <c:pt idx="389">
                  <c:v>0.84494848894812957</c:v>
                </c:pt>
                <c:pt idx="390">
                  <c:v>0.84627391465689539</c:v>
                </c:pt>
                <c:pt idx="391">
                  <c:v>0.85023604725271618</c:v>
                </c:pt>
                <c:pt idx="392">
                  <c:v>0.85142751593755783</c:v>
                </c:pt>
                <c:pt idx="393">
                  <c:v>0.85414659391385817</c:v>
                </c:pt>
                <c:pt idx="394">
                  <c:v>0.85320390255916156</c:v>
                </c:pt>
                <c:pt idx="395">
                  <c:v>0.84959455119404803</c:v>
                </c:pt>
                <c:pt idx="396">
                  <c:v>0.84926589886827131</c:v>
                </c:pt>
                <c:pt idx="397">
                  <c:v>0.86460855427921979</c:v>
                </c:pt>
                <c:pt idx="398">
                  <c:v>0.86739835490790251</c:v>
                </c:pt>
                <c:pt idx="399">
                  <c:v>0.8600698240586816</c:v>
                </c:pt>
                <c:pt idx="400">
                  <c:v>0.85668512111878259</c:v>
                </c:pt>
                <c:pt idx="401">
                  <c:v>0.86361011683382172</c:v>
                </c:pt>
                <c:pt idx="402">
                  <c:v>0.86637246043275606</c:v>
                </c:pt>
                <c:pt idx="403">
                  <c:v>0.87022143678476527</c:v>
                </c:pt>
                <c:pt idx="404">
                  <c:v>0.86581583155694675</c:v>
                </c:pt>
                <c:pt idx="405">
                  <c:v>0.8638306051030139</c:v>
                </c:pt>
                <c:pt idx="406">
                  <c:v>0.85716853124859604</c:v>
                </c:pt>
                <c:pt idx="407">
                  <c:v>0.85654450784522229</c:v>
                </c:pt>
                <c:pt idx="408">
                  <c:v>0.85567253914290808</c:v>
                </c:pt>
                <c:pt idx="409">
                  <c:v>0.85110135970539436</c:v>
                </c:pt>
                <c:pt idx="410">
                  <c:v>0.84482701239227287</c:v>
                </c:pt>
                <c:pt idx="411">
                  <c:v>0.84001703999906818</c:v>
                </c:pt>
                <c:pt idx="412">
                  <c:v>0.82522019705827054</c:v>
                </c:pt>
                <c:pt idx="413">
                  <c:v>0.82823880626819035</c:v>
                </c:pt>
                <c:pt idx="414">
                  <c:v>0.82835612266802461</c:v>
                </c:pt>
                <c:pt idx="415">
                  <c:v>0.82071974027313921</c:v>
                </c:pt>
                <c:pt idx="416">
                  <c:v>0.8230594120201884</c:v>
                </c:pt>
                <c:pt idx="417">
                  <c:v>0.8259648649862964</c:v>
                </c:pt>
                <c:pt idx="418">
                  <c:v>0.83837960258861555</c:v>
                </c:pt>
                <c:pt idx="419">
                  <c:v>0.83688361048292759</c:v>
                </c:pt>
                <c:pt idx="420">
                  <c:v>0.83609817302588119</c:v>
                </c:pt>
                <c:pt idx="421">
                  <c:v>0.84377116479376446</c:v>
                </c:pt>
                <c:pt idx="422">
                  <c:v>0.84247985236438316</c:v>
                </c:pt>
                <c:pt idx="423">
                  <c:v>0.83497493089980857</c:v>
                </c:pt>
                <c:pt idx="424">
                  <c:v>0.83694518079206048</c:v>
                </c:pt>
                <c:pt idx="425">
                  <c:v>0.83323348958879362</c:v>
                </c:pt>
                <c:pt idx="426">
                  <c:v>0.8349458098076511</c:v>
                </c:pt>
                <c:pt idx="427">
                  <c:v>0.84606923498058872</c:v>
                </c:pt>
                <c:pt idx="428">
                  <c:v>0.84770001614140544</c:v>
                </c:pt>
                <c:pt idx="429">
                  <c:v>0.84045052825661182</c:v>
                </c:pt>
                <c:pt idx="430">
                  <c:v>0.84964114494149989</c:v>
                </c:pt>
                <c:pt idx="431">
                  <c:v>0.84975762931012966</c:v>
                </c:pt>
                <c:pt idx="432">
                  <c:v>0.84543356314035201</c:v>
                </c:pt>
                <c:pt idx="433">
                  <c:v>0.84723823882290894</c:v>
                </c:pt>
                <c:pt idx="434">
                  <c:v>0.83625709098594037</c:v>
                </c:pt>
                <c:pt idx="435">
                  <c:v>0.83625043473630445</c:v>
                </c:pt>
                <c:pt idx="436">
                  <c:v>0.84004366499761207</c:v>
                </c:pt>
                <c:pt idx="437">
                  <c:v>0.84171438365624474</c:v>
                </c:pt>
                <c:pt idx="438">
                  <c:v>0.84099384463314919</c:v>
                </c:pt>
                <c:pt idx="439">
                  <c:v>0.84054621184512912</c:v>
                </c:pt>
                <c:pt idx="440">
                  <c:v>0.83079231003479559</c:v>
                </c:pt>
                <c:pt idx="441">
                  <c:v>0.82121979102704268</c:v>
                </c:pt>
                <c:pt idx="442">
                  <c:v>0.81577081866878343</c:v>
                </c:pt>
                <c:pt idx="443">
                  <c:v>0.80909210419027555</c:v>
                </c:pt>
                <c:pt idx="444">
                  <c:v>0.81141097515721228</c:v>
                </c:pt>
                <c:pt idx="445">
                  <c:v>0.82780531801064672</c:v>
                </c:pt>
                <c:pt idx="446">
                  <c:v>0.83965177830029347</c:v>
                </c:pt>
                <c:pt idx="447">
                  <c:v>0.8401817821775589</c:v>
                </c:pt>
                <c:pt idx="448">
                  <c:v>0.83389994658359667</c:v>
                </c:pt>
                <c:pt idx="449">
                  <c:v>0.83031555615461805</c:v>
                </c:pt>
                <c:pt idx="450">
                  <c:v>0.82174064256105861</c:v>
                </c:pt>
                <c:pt idx="451">
                  <c:v>0.81501200621028091</c:v>
                </c:pt>
                <c:pt idx="452">
                  <c:v>0.80446933881808314</c:v>
                </c:pt>
                <c:pt idx="453">
                  <c:v>0.79506156198882083</c:v>
                </c:pt>
                <c:pt idx="454">
                  <c:v>0.79357805035120044</c:v>
                </c:pt>
                <c:pt idx="455">
                  <c:v>0.80028006170343424</c:v>
                </c:pt>
                <c:pt idx="456">
                  <c:v>0.81772359590574084</c:v>
                </c:pt>
                <c:pt idx="457">
                  <c:v>0.82504630253653044</c:v>
                </c:pt>
                <c:pt idx="458">
                  <c:v>0.84264542657407826</c:v>
                </c:pt>
                <c:pt idx="459">
                  <c:v>0.84131084852206306</c:v>
                </c:pt>
                <c:pt idx="460">
                  <c:v>0.84316461404568521</c:v>
                </c:pt>
                <c:pt idx="461">
                  <c:v>0.85787159761639709</c:v>
                </c:pt>
                <c:pt idx="462">
                  <c:v>0.86300855827296952</c:v>
                </c:pt>
                <c:pt idx="463">
                  <c:v>0.86738920256465313</c:v>
                </c:pt>
                <c:pt idx="464">
                  <c:v>0.85667180861951053</c:v>
                </c:pt>
                <c:pt idx="465">
                  <c:v>0.85484716418804574</c:v>
                </c:pt>
                <c:pt idx="466">
                  <c:v>0.8548945899667022</c:v>
                </c:pt>
                <c:pt idx="467">
                  <c:v>0.8529393166361311</c:v>
                </c:pt>
                <c:pt idx="468">
                  <c:v>0.84430200070223438</c:v>
                </c:pt>
                <c:pt idx="469">
                  <c:v>0.84478541083204783</c:v>
                </c:pt>
                <c:pt idx="470">
                  <c:v>0.83772978621790239</c:v>
                </c:pt>
                <c:pt idx="471">
                  <c:v>0.82444391194447364</c:v>
                </c:pt>
                <c:pt idx="472">
                  <c:v>0.82480584551843039</c:v>
                </c:pt>
                <c:pt idx="473">
                  <c:v>0.82481832598649785</c:v>
                </c:pt>
                <c:pt idx="474">
                  <c:v>0.83456390748478637</c:v>
                </c:pt>
                <c:pt idx="475">
                  <c:v>0.84368463354849665</c:v>
                </c:pt>
                <c:pt idx="476">
                  <c:v>0.83275923180222955</c:v>
                </c:pt>
                <c:pt idx="477">
                  <c:v>0.82424672054900749</c:v>
                </c:pt>
                <c:pt idx="478">
                  <c:v>0.83482932543902133</c:v>
                </c:pt>
                <c:pt idx="479">
                  <c:v>0.82950182963661878</c:v>
                </c:pt>
                <c:pt idx="480">
                  <c:v>0.83161685295845333</c:v>
                </c:pt>
                <c:pt idx="481">
                  <c:v>0.81137103765939644</c:v>
                </c:pt>
                <c:pt idx="482">
                  <c:v>0.79700269078891539</c:v>
                </c:pt>
                <c:pt idx="483">
                  <c:v>0.81013047913348946</c:v>
                </c:pt>
                <c:pt idx="484">
                  <c:v>0.80301578030382448</c:v>
                </c:pt>
                <c:pt idx="485">
                  <c:v>0.80988835805298043</c:v>
                </c:pt>
                <c:pt idx="486">
                  <c:v>0.83239813025947729</c:v>
                </c:pt>
                <c:pt idx="487">
                  <c:v>0.84835066454332309</c:v>
                </c:pt>
                <c:pt idx="488">
                  <c:v>0.84903792231823871</c:v>
                </c:pt>
                <c:pt idx="489">
                  <c:v>0.85210728543163283</c:v>
                </c:pt>
                <c:pt idx="490">
                  <c:v>0.86560699172461775</c:v>
                </c:pt>
                <c:pt idx="491">
                  <c:v>0.85921865613647974</c:v>
                </c:pt>
                <c:pt idx="492">
                  <c:v>0.84792300050421099</c:v>
                </c:pt>
                <c:pt idx="493">
                  <c:v>0.84546268423250948</c:v>
                </c:pt>
                <c:pt idx="494">
                  <c:v>0.81341949848487116</c:v>
                </c:pt>
                <c:pt idx="495">
                  <c:v>0.83069912253989175</c:v>
                </c:pt>
                <c:pt idx="496">
                  <c:v>0.84334017262983429</c:v>
                </c:pt>
                <c:pt idx="497">
                  <c:v>0.84692289899640405</c:v>
                </c:pt>
                <c:pt idx="498">
                  <c:v>0.86039514825964036</c:v>
                </c:pt>
                <c:pt idx="499">
                  <c:v>0.85449022280131592</c:v>
                </c:pt>
                <c:pt idx="500">
                  <c:v>0.85885505850011412</c:v>
                </c:pt>
                <c:pt idx="501">
                  <c:v>0.85116875423295879</c:v>
                </c:pt>
                <c:pt idx="502">
                  <c:v>0.85496115246306204</c:v>
                </c:pt>
                <c:pt idx="503">
                  <c:v>0.87254446790772444</c:v>
                </c:pt>
                <c:pt idx="504">
                  <c:v>0.86527501127402284</c:v>
                </c:pt>
                <c:pt idx="505">
                  <c:v>0.8640053316559585</c:v>
                </c:pt>
                <c:pt idx="506">
                  <c:v>0.86491307770006609</c:v>
                </c:pt>
                <c:pt idx="507">
                  <c:v>0.86283216765761583</c:v>
                </c:pt>
                <c:pt idx="508">
                  <c:v>0.85332953927104083</c:v>
                </c:pt>
                <c:pt idx="509">
                  <c:v>0.85897237489994838</c:v>
                </c:pt>
                <c:pt idx="510">
                  <c:v>0.86921301496491343</c:v>
                </c:pt>
                <c:pt idx="511">
                  <c:v>0.86461021834162866</c:v>
                </c:pt>
                <c:pt idx="512">
                  <c:v>0.85916374207698287</c:v>
                </c:pt>
                <c:pt idx="513">
                  <c:v>0.86020960530103718</c:v>
                </c:pt>
                <c:pt idx="514">
                  <c:v>0.86626263231376244</c:v>
                </c:pt>
                <c:pt idx="515">
                  <c:v>0.86194106223759825</c:v>
                </c:pt>
                <c:pt idx="516">
                  <c:v>0.866875007280273</c:v>
                </c:pt>
                <c:pt idx="517">
                  <c:v>0.86544724173335408</c:v>
                </c:pt>
                <c:pt idx="518">
                  <c:v>0.85097988314953765</c:v>
                </c:pt>
                <c:pt idx="519">
                  <c:v>0.84066602433857684</c:v>
                </c:pt>
                <c:pt idx="520">
                  <c:v>0.84679393415970683</c:v>
                </c:pt>
                <c:pt idx="521">
                  <c:v>0.84280018437811499</c:v>
                </c:pt>
                <c:pt idx="522">
                  <c:v>0.84049212981683663</c:v>
                </c:pt>
                <c:pt idx="523">
                  <c:v>0.84186830942907687</c:v>
                </c:pt>
                <c:pt idx="524">
                  <c:v>0.83916753613927542</c:v>
                </c:pt>
                <c:pt idx="525">
                  <c:v>0.83406801688690535</c:v>
                </c:pt>
                <c:pt idx="526">
                  <c:v>0.82916402496759245</c:v>
                </c:pt>
                <c:pt idx="527">
                  <c:v>0.83079397409720457</c:v>
                </c:pt>
                <c:pt idx="528">
                  <c:v>0.83016911866262633</c:v>
                </c:pt>
                <c:pt idx="529">
                  <c:v>0.82773043520224188</c:v>
                </c:pt>
                <c:pt idx="530">
                  <c:v>0.81864465444912049</c:v>
                </c:pt>
                <c:pt idx="531">
                  <c:v>0.81594554522172802</c:v>
                </c:pt>
                <c:pt idx="532">
                  <c:v>0.81580160382334987</c:v>
                </c:pt>
                <c:pt idx="533">
                  <c:v>0.81717195921715846</c:v>
                </c:pt>
                <c:pt idx="534">
                  <c:v>0.81759879122506618</c:v>
                </c:pt>
                <c:pt idx="535">
                  <c:v>0.81667690065048204</c:v>
                </c:pt>
                <c:pt idx="536">
                  <c:v>0.81340285786078126</c:v>
                </c:pt>
                <c:pt idx="537">
                  <c:v>0.81052486192442175</c:v>
                </c:pt>
                <c:pt idx="538">
                  <c:v>0.79946883127904833</c:v>
                </c:pt>
                <c:pt idx="539">
                  <c:v>0.79801610479599439</c:v>
                </c:pt>
                <c:pt idx="540">
                  <c:v>0.79863430398093649</c:v>
                </c:pt>
                <c:pt idx="541">
                  <c:v>0.79545927290457108</c:v>
                </c:pt>
                <c:pt idx="542">
                  <c:v>0.77939774253293603</c:v>
                </c:pt>
                <c:pt idx="543">
                  <c:v>0.7767909887692428</c:v>
                </c:pt>
                <c:pt idx="544">
                  <c:v>0.78055759403200664</c:v>
                </c:pt>
                <c:pt idx="545">
                  <c:v>0.78235894158974539</c:v>
                </c:pt>
                <c:pt idx="546">
                  <c:v>0.78823391392470787</c:v>
                </c:pt>
                <c:pt idx="547">
                  <c:v>0.78753667177533837</c:v>
                </c:pt>
                <c:pt idx="548">
                  <c:v>0.78569039453255662</c:v>
                </c:pt>
                <c:pt idx="549">
                  <c:v>0.78292139468398625</c:v>
                </c:pt>
                <c:pt idx="550">
                  <c:v>0.7725418054078701</c:v>
                </c:pt>
                <c:pt idx="551">
                  <c:v>0.76731332131880281</c:v>
                </c:pt>
                <c:pt idx="552">
                  <c:v>0.76597541514196954</c:v>
                </c:pt>
                <c:pt idx="553">
                  <c:v>0.76676251666142492</c:v>
                </c:pt>
                <c:pt idx="554">
                  <c:v>0.75795213823699248</c:v>
                </c:pt>
                <c:pt idx="555">
                  <c:v>0.75386020877326987</c:v>
                </c:pt>
                <c:pt idx="556">
                  <c:v>0.7488655254526666</c:v>
                </c:pt>
                <c:pt idx="557">
                  <c:v>0.75245074791284983</c:v>
                </c:pt>
                <c:pt idx="558">
                  <c:v>0.7613010638350981</c:v>
                </c:pt>
                <c:pt idx="559">
                  <c:v>0.7775847465383342</c:v>
                </c:pt>
                <c:pt idx="560">
                  <c:v>0.77645401613142107</c:v>
                </c:pt>
                <c:pt idx="561">
                  <c:v>0.76999578992210527</c:v>
                </c:pt>
                <c:pt idx="562">
                  <c:v>0.76471655192956356</c:v>
                </c:pt>
                <c:pt idx="563">
                  <c:v>0.76486465348396426</c:v>
                </c:pt>
                <c:pt idx="564">
                  <c:v>0.76443033319521614</c:v>
                </c:pt>
                <c:pt idx="565">
                  <c:v>0.76858466499927613</c:v>
                </c:pt>
                <c:pt idx="566">
                  <c:v>0.77048835239516833</c:v>
                </c:pt>
                <c:pt idx="567">
                  <c:v>0.77411018422834932</c:v>
                </c:pt>
                <c:pt idx="568">
                  <c:v>0.78842028891451554</c:v>
                </c:pt>
                <c:pt idx="569">
                  <c:v>0.79793123761313545</c:v>
                </c:pt>
                <c:pt idx="570">
                  <c:v>0.80332695997430692</c:v>
                </c:pt>
                <c:pt idx="571">
                  <c:v>0.79520383932479011</c:v>
                </c:pt>
                <c:pt idx="572">
                  <c:v>0.79423285890914064</c:v>
                </c:pt>
                <c:pt idx="573">
                  <c:v>0.79638948379120011</c:v>
                </c:pt>
                <c:pt idx="574">
                  <c:v>0.79147883562225119</c:v>
                </c:pt>
                <c:pt idx="575">
                  <c:v>0.79102288252218611</c:v>
                </c:pt>
                <c:pt idx="576">
                  <c:v>0.79616733145959906</c:v>
                </c:pt>
                <c:pt idx="577">
                  <c:v>0.79970096798510337</c:v>
                </c:pt>
                <c:pt idx="578">
                  <c:v>0.79680882751826732</c:v>
                </c:pt>
                <c:pt idx="579">
                  <c:v>0.7954834018095015</c:v>
                </c:pt>
                <c:pt idx="580">
                  <c:v>0.79250223400378417</c:v>
                </c:pt>
                <c:pt idx="581">
                  <c:v>0.78646584761514904</c:v>
                </c:pt>
                <c:pt idx="582">
                  <c:v>0.77843674649174044</c:v>
                </c:pt>
                <c:pt idx="583">
                  <c:v>0.77779525043307229</c:v>
                </c:pt>
                <c:pt idx="584">
                  <c:v>0.77740253170454909</c:v>
                </c:pt>
                <c:pt idx="585">
                  <c:v>0.77232797338831405</c:v>
                </c:pt>
                <c:pt idx="586">
                  <c:v>0.77149344609020221</c:v>
                </c:pt>
                <c:pt idx="587">
                  <c:v>0.7643205050762224</c:v>
                </c:pt>
                <c:pt idx="588">
                  <c:v>0.76071780996074478</c:v>
                </c:pt>
                <c:pt idx="589">
                  <c:v>0.76027849748476972</c:v>
                </c:pt>
                <c:pt idx="590">
                  <c:v>0.76307079420706603</c:v>
                </c:pt>
                <c:pt idx="591">
                  <c:v>0.75920184910614885</c:v>
                </c:pt>
                <c:pt idx="592">
                  <c:v>0.75867766944731496</c:v>
                </c:pt>
                <c:pt idx="593">
                  <c:v>0.75403410329500997</c:v>
                </c:pt>
                <c:pt idx="594">
                  <c:v>0.74732709975554934</c:v>
                </c:pt>
                <c:pt idx="595">
                  <c:v>0.74297724061843218</c:v>
                </c:pt>
                <c:pt idx="596">
                  <c:v>0.74786375988245068</c:v>
                </c:pt>
                <c:pt idx="597">
                  <c:v>0.75351491582340313</c:v>
                </c:pt>
                <c:pt idx="598">
                  <c:v>0.75417471656857027</c:v>
                </c:pt>
                <c:pt idx="599">
                  <c:v>0.74514052175012779</c:v>
                </c:pt>
                <c:pt idx="600">
                  <c:v>0.74490672098166377</c:v>
                </c:pt>
                <c:pt idx="601">
                  <c:v>0.74121749462091824</c:v>
                </c:pt>
                <c:pt idx="602">
                  <c:v>0.72857478046856672</c:v>
                </c:pt>
                <c:pt idx="603">
                  <c:v>0.72636324152701026</c:v>
                </c:pt>
                <c:pt idx="604">
                  <c:v>0.7315700928047606</c:v>
                </c:pt>
                <c:pt idx="605">
                  <c:v>0.74309289295585745</c:v>
                </c:pt>
                <c:pt idx="606">
                  <c:v>0.74208863129202796</c:v>
                </c:pt>
                <c:pt idx="607">
                  <c:v>0.74559231469417031</c:v>
                </c:pt>
                <c:pt idx="608">
                  <c:v>0.73866898304154005</c:v>
                </c:pt>
                <c:pt idx="609">
                  <c:v>0.74222258831595223</c:v>
                </c:pt>
                <c:pt idx="610">
                  <c:v>0.75006531444955316</c:v>
                </c:pt>
                <c:pt idx="611">
                  <c:v>0.75458241185877439</c:v>
                </c:pt>
                <c:pt idx="612">
                  <c:v>0.75224107604931623</c:v>
                </c:pt>
                <c:pt idx="613">
                  <c:v>0.74422445539397508</c:v>
                </c:pt>
                <c:pt idx="614">
                  <c:v>0.74119003759116986</c:v>
                </c:pt>
                <c:pt idx="615">
                  <c:v>0.7429148382780949</c:v>
                </c:pt>
                <c:pt idx="616">
                  <c:v>0.73884121350087117</c:v>
                </c:pt>
                <c:pt idx="617">
                  <c:v>0.73712972531321819</c:v>
                </c:pt>
                <c:pt idx="618">
                  <c:v>0.72580661265120094</c:v>
                </c:pt>
                <c:pt idx="619">
                  <c:v>0.72283709328234647</c:v>
                </c:pt>
                <c:pt idx="620">
                  <c:v>0.71802296073311933</c:v>
                </c:pt>
                <c:pt idx="621">
                  <c:v>0.71307237506635446</c:v>
                </c:pt>
                <c:pt idx="622">
                  <c:v>0.71408495704222896</c:v>
                </c:pt>
                <c:pt idx="623">
                  <c:v>0.71513331635989685</c:v>
                </c:pt>
                <c:pt idx="624">
                  <c:v>0.7242390658619261</c:v>
                </c:pt>
                <c:pt idx="625">
                  <c:v>0.7168830779829567</c:v>
                </c:pt>
                <c:pt idx="626">
                  <c:v>0.73198111621978268</c:v>
                </c:pt>
                <c:pt idx="627">
                  <c:v>0.73575604179459153</c:v>
                </c:pt>
                <c:pt idx="628">
                  <c:v>0.74006513140268815</c:v>
                </c:pt>
                <c:pt idx="629">
                  <c:v>0.74286408437462037</c:v>
                </c:pt>
                <c:pt idx="630">
                  <c:v>0.7466148810444988</c:v>
                </c:pt>
                <c:pt idx="631">
                  <c:v>0.75030327537403974</c:v>
                </c:pt>
                <c:pt idx="632">
                  <c:v>0.75293332601145879</c:v>
                </c:pt>
                <c:pt idx="633">
                  <c:v>0.74561644359910073</c:v>
                </c:pt>
                <c:pt idx="634">
                  <c:v>0.75034238084065108</c:v>
                </c:pt>
                <c:pt idx="635">
                  <c:v>0.75056952535947907</c:v>
                </c:pt>
                <c:pt idx="636">
                  <c:v>0.73923892441662142</c:v>
                </c:pt>
                <c:pt idx="637">
                  <c:v>0.7423906586192609</c:v>
                </c:pt>
                <c:pt idx="638">
                  <c:v>0.73955925643035325</c:v>
                </c:pt>
                <c:pt idx="639">
                  <c:v>0.73728198702364145</c:v>
                </c:pt>
                <c:pt idx="640">
                  <c:v>0.73087784284261803</c:v>
                </c:pt>
                <c:pt idx="641">
                  <c:v>0.72719860085632659</c:v>
                </c:pt>
                <c:pt idx="642">
                  <c:v>0.71542868743749366</c:v>
                </c:pt>
                <c:pt idx="643">
                  <c:v>0.71008954319822815</c:v>
                </c:pt>
                <c:pt idx="644">
                  <c:v>0.72159819881884857</c:v>
                </c:pt>
                <c:pt idx="645">
                  <c:v>0.73068397957196984</c:v>
                </c:pt>
                <c:pt idx="646">
                  <c:v>0.73345381145174482</c:v>
                </c:pt>
                <c:pt idx="647">
                  <c:v>0.72919048355989546</c:v>
                </c:pt>
                <c:pt idx="648">
                  <c:v>0.72121213633996129</c:v>
                </c:pt>
                <c:pt idx="649">
                  <c:v>0.72349273387149116</c:v>
                </c:pt>
                <c:pt idx="650">
                  <c:v>0.72941346792270101</c:v>
                </c:pt>
                <c:pt idx="651">
                  <c:v>0.73112246001674053</c:v>
                </c:pt>
                <c:pt idx="652">
                  <c:v>0.7284982335977529</c:v>
                </c:pt>
                <c:pt idx="653">
                  <c:v>0.73231060057676411</c:v>
                </c:pt>
                <c:pt idx="654">
                  <c:v>0.73308106147212948</c:v>
                </c:pt>
                <c:pt idx="655">
                  <c:v>0.7317706123250447</c:v>
                </c:pt>
                <c:pt idx="656">
                  <c:v>0.72294109718290878</c:v>
                </c:pt>
                <c:pt idx="657">
                  <c:v>0.71878094116041724</c:v>
                </c:pt>
                <c:pt idx="658">
                  <c:v>0.72247848783320778</c:v>
                </c:pt>
                <c:pt idx="659">
                  <c:v>0.72020537858251843</c:v>
                </c:pt>
                <c:pt idx="660">
                  <c:v>0.71519571870023413</c:v>
                </c:pt>
                <c:pt idx="661">
                  <c:v>0.71396348048637215</c:v>
                </c:pt>
                <c:pt idx="662">
                  <c:v>0.71228693760930817</c:v>
                </c:pt>
                <c:pt idx="663">
                  <c:v>0.7077024456725225</c:v>
                </c:pt>
                <c:pt idx="664">
                  <c:v>0.69859336804567529</c:v>
                </c:pt>
                <c:pt idx="665">
                  <c:v>0.69488833309204434</c:v>
                </c:pt>
                <c:pt idx="666">
                  <c:v>0.69952108283869086</c:v>
                </c:pt>
                <c:pt idx="667">
                  <c:v>0.7067256410384416</c:v>
                </c:pt>
                <c:pt idx="668">
                  <c:v>0.7131655625612584</c:v>
                </c:pt>
                <c:pt idx="669">
                  <c:v>0.71367892581443382</c:v>
                </c:pt>
                <c:pt idx="670">
                  <c:v>0.71650616784731902</c:v>
                </c:pt>
                <c:pt idx="671">
                  <c:v>0.71622577333140314</c:v>
                </c:pt>
                <c:pt idx="672">
                  <c:v>0.71503763277137955</c:v>
                </c:pt>
                <c:pt idx="673">
                  <c:v>0.70767166051795605</c:v>
                </c:pt>
                <c:pt idx="674">
                  <c:v>0.69909757895560121</c:v>
                </c:pt>
                <c:pt idx="675">
                  <c:v>0.6896906341575435</c:v>
                </c:pt>
                <c:pt idx="676">
                  <c:v>0.69292057929340589</c:v>
                </c:pt>
                <c:pt idx="677">
                  <c:v>0.68820878658233209</c:v>
                </c:pt>
                <c:pt idx="678">
                  <c:v>0.70254551626704209</c:v>
                </c:pt>
                <c:pt idx="679">
                  <c:v>0.70488102785806883</c:v>
                </c:pt>
                <c:pt idx="680">
                  <c:v>0.69818484072426656</c:v>
                </c:pt>
                <c:pt idx="681">
                  <c:v>0.69784287589921778</c:v>
                </c:pt>
                <c:pt idx="682">
                  <c:v>0.70495091847924662</c:v>
                </c:pt>
                <c:pt idx="683">
                  <c:v>0.70314541076548542</c:v>
                </c:pt>
                <c:pt idx="684">
                  <c:v>0.69525109869720558</c:v>
                </c:pt>
                <c:pt idx="685">
                  <c:v>0.6941062237598159</c:v>
                </c:pt>
                <c:pt idx="686">
                  <c:v>0.69806086807479639</c:v>
                </c:pt>
                <c:pt idx="687">
                  <c:v>0.69771474309372505</c:v>
                </c:pt>
                <c:pt idx="688">
                  <c:v>0.69219588011428779</c:v>
                </c:pt>
                <c:pt idx="689">
                  <c:v>0.69234481369989309</c:v>
                </c:pt>
                <c:pt idx="690">
                  <c:v>0.68099091588330929</c:v>
                </c:pt>
                <c:pt idx="691">
                  <c:v>0.68061566981008059</c:v>
                </c:pt>
                <c:pt idx="692">
                  <c:v>0.6810857674406221</c:v>
                </c:pt>
                <c:pt idx="693">
                  <c:v>0.67695306844787917</c:v>
                </c:pt>
                <c:pt idx="694">
                  <c:v>0.67282952179838551</c:v>
                </c:pt>
                <c:pt idx="695">
                  <c:v>0.6609539404165814</c:v>
                </c:pt>
                <c:pt idx="696">
                  <c:v>0.66091317088756096</c:v>
                </c:pt>
                <c:pt idx="697">
                  <c:v>0.6557262883587186</c:v>
                </c:pt>
                <c:pt idx="698">
                  <c:v>0.64785943332018725</c:v>
                </c:pt>
                <c:pt idx="699">
                  <c:v>0.64439235929104288</c:v>
                </c:pt>
                <c:pt idx="700">
                  <c:v>0.64045934778737945</c:v>
                </c:pt>
                <c:pt idx="701">
                  <c:v>0.62727997350812648</c:v>
                </c:pt>
                <c:pt idx="702">
                  <c:v>0.61745285295179708</c:v>
                </c:pt>
                <c:pt idx="703">
                  <c:v>0.61316539615501742</c:v>
                </c:pt>
                <c:pt idx="704">
                  <c:v>0.61675561080242758</c:v>
                </c:pt>
                <c:pt idx="705">
                  <c:v>0.61649684909782854</c:v>
                </c:pt>
                <c:pt idx="706">
                  <c:v>0.61988904031856806</c:v>
                </c:pt>
                <c:pt idx="707">
                  <c:v>0.62800716878085805</c:v>
                </c:pt>
                <c:pt idx="708">
                  <c:v>0.63251760994044315</c:v>
                </c:pt>
                <c:pt idx="709">
                  <c:v>0.63237117244845154</c:v>
                </c:pt>
                <c:pt idx="710">
                  <c:v>0.64167827350196949</c:v>
                </c:pt>
                <c:pt idx="711">
                  <c:v>0.63802732057663092</c:v>
                </c:pt>
                <c:pt idx="712">
                  <c:v>0.64106922666027666</c:v>
                </c:pt>
                <c:pt idx="713">
                  <c:v>0.63567350429910519</c:v>
                </c:pt>
                <c:pt idx="714">
                  <c:v>0.63669274252461561</c:v>
                </c:pt>
                <c:pt idx="715">
                  <c:v>0.62806041877794583</c:v>
                </c:pt>
                <c:pt idx="716">
                  <c:v>0.61718244281033519</c:v>
                </c:pt>
                <c:pt idx="717">
                  <c:v>0.62559927047503994</c:v>
                </c:pt>
                <c:pt idx="718">
                  <c:v>0.64028628529684384</c:v>
                </c:pt>
                <c:pt idx="719">
                  <c:v>0.6341550473508959</c:v>
                </c:pt>
                <c:pt idx="720">
                  <c:v>0.63618021130264468</c:v>
                </c:pt>
                <c:pt idx="721">
                  <c:v>0.64362106636447292</c:v>
                </c:pt>
                <c:pt idx="722">
                  <c:v>0.65139556593930503</c:v>
                </c:pt>
                <c:pt idx="723">
                  <c:v>0.66210131144758455</c:v>
                </c:pt>
                <c:pt idx="724">
                  <c:v>0.66022508108144096</c:v>
                </c:pt>
                <c:pt idx="725">
                  <c:v>0.65769487418856165</c:v>
                </c:pt>
                <c:pt idx="726">
                  <c:v>0.65011257382196863</c:v>
                </c:pt>
                <c:pt idx="727">
                  <c:v>0.65212276121203661</c:v>
                </c:pt>
                <c:pt idx="728">
                  <c:v>0.65385338611739297</c:v>
                </c:pt>
                <c:pt idx="729">
                  <c:v>0.6460655740432889</c:v>
                </c:pt>
                <c:pt idx="730">
                  <c:v>0.64512870690702384</c:v>
                </c:pt>
                <c:pt idx="731">
                  <c:v>0.65161938233331507</c:v>
                </c:pt>
                <c:pt idx="732">
                  <c:v>0.65603913209161002</c:v>
                </c:pt>
                <c:pt idx="733">
                  <c:v>0.63646393394337863</c:v>
                </c:pt>
                <c:pt idx="734">
                  <c:v>0.63603876599788001</c:v>
                </c:pt>
                <c:pt idx="735">
                  <c:v>0.63538562150234879</c:v>
                </c:pt>
                <c:pt idx="736">
                  <c:v>0.63104824283329919</c:v>
                </c:pt>
                <c:pt idx="737">
                  <c:v>0.62507509081620605</c:v>
                </c:pt>
                <c:pt idx="738">
                  <c:v>0.62478138380101811</c:v>
                </c:pt>
                <c:pt idx="739">
                  <c:v>0.63123295376069788</c:v>
                </c:pt>
                <c:pt idx="740">
                  <c:v>0.64205019145038023</c:v>
                </c:pt>
                <c:pt idx="741">
                  <c:v>0.64334067184855703</c:v>
                </c:pt>
                <c:pt idx="742">
                  <c:v>0.63802648854542643</c:v>
                </c:pt>
                <c:pt idx="743">
                  <c:v>0.6205064074723059</c:v>
                </c:pt>
                <c:pt idx="744">
                  <c:v>0.61788966933415879</c:v>
                </c:pt>
                <c:pt idx="745">
                  <c:v>0.6198615832888198</c:v>
                </c:pt>
                <c:pt idx="746">
                  <c:v>0.63113227798495353</c:v>
                </c:pt>
                <c:pt idx="747">
                  <c:v>0.6324968091603308</c:v>
                </c:pt>
                <c:pt idx="748">
                  <c:v>0.64428419523445812</c:v>
                </c:pt>
                <c:pt idx="749">
                  <c:v>0.63518843010688275</c:v>
                </c:pt>
                <c:pt idx="750">
                  <c:v>0.63858478148364473</c:v>
                </c:pt>
                <c:pt idx="751">
                  <c:v>0.6285687898438943</c:v>
                </c:pt>
                <c:pt idx="752">
                  <c:v>0.6274097703760283</c:v>
                </c:pt>
                <c:pt idx="753">
                  <c:v>0.60847440422405608</c:v>
                </c:pt>
                <c:pt idx="754">
                  <c:v>0.60025643201722634</c:v>
                </c:pt>
                <c:pt idx="755">
                  <c:v>0.5922581160483843</c:v>
                </c:pt>
                <c:pt idx="756">
                  <c:v>0.59830032665545085</c:v>
                </c:pt>
                <c:pt idx="757">
                  <c:v>0.59951509221401844</c:v>
                </c:pt>
                <c:pt idx="758">
                  <c:v>0.59634255723126639</c:v>
                </c:pt>
                <c:pt idx="759">
                  <c:v>0.59221485042575039</c:v>
                </c:pt>
                <c:pt idx="760">
                  <c:v>0.59288297148296254</c:v>
                </c:pt>
                <c:pt idx="761">
                  <c:v>0.59379238158947922</c:v>
                </c:pt>
                <c:pt idx="762">
                  <c:v>0.60670716994570162</c:v>
                </c:pt>
                <c:pt idx="763">
                  <c:v>0.5973892524865253</c:v>
                </c:pt>
                <c:pt idx="764">
                  <c:v>0.5910807918940193</c:v>
                </c:pt>
                <c:pt idx="765">
                  <c:v>0.587275081164644</c:v>
                </c:pt>
                <c:pt idx="766">
                  <c:v>0.58399271806289832</c:v>
                </c:pt>
                <c:pt idx="767">
                  <c:v>0.56570051203200333</c:v>
                </c:pt>
                <c:pt idx="768">
                  <c:v>0.56318444966960046</c:v>
                </c:pt>
                <c:pt idx="769">
                  <c:v>0.56647263698977768</c:v>
                </c:pt>
                <c:pt idx="770">
                  <c:v>0.56709666039315143</c:v>
                </c:pt>
                <c:pt idx="771">
                  <c:v>0.56484185582896107</c:v>
                </c:pt>
                <c:pt idx="772">
                  <c:v>0.5471412239844643</c:v>
                </c:pt>
                <c:pt idx="773">
                  <c:v>0.53700292375765268</c:v>
                </c:pt>
                <c:pt idx="774">
                  <c:v>0.53284526382877462</c:v>
                </c:pt>
                <c:pt idx="775">
                  <c:v>0.55141620031317662</c:v>
                </c:pt>
                <c:pt idx="776">
                  <c:v>0.55102348158465342</c:v>
                </c:pt>
                <c:pt idx="777">
                  <c:v>0.5425775328277912</c:v>
                </c:pt>
                <c:pt idx="778">
                  <c:v>0.53924275176016212</c:v>
                </c:pt>
                <c:pt idx="779">
                  <c:v>0.53922195098004955</c:v>
                </c:pt>
                <c:pt idx="780">
                  <c:v>0.51469949528987136</c:v>
                </c:pt>
                <c:pt idx="781">
                  <c:v>0.51574203038910782</c:v>
                </c:pt>
                <c:pt idx="782">
                  <c:v>0.52691620946551987</c:v>
                </c:pt>
                <c:pt idx="783">
                  <c:v>0.52613410013329143</c:v>
                </c:pt>
                <c:pt idx="784">
                  <c:v>0.52030988170180337</c:v>
                </c:pt>
                <c:pt idx="785">
                  <c:v>0.51544915540512426</c:v>
                </c:pt>
                <c:pt idx="786">
                  <c:v>0.51019071819269513</c:v>
                </c:pt>
                <c:pt idx="787">
                  <c:v>0.50348038652841631</c:v>
                </c:pt>
                <c:pt idx="788">
                  <c:v>0.49885845318742839</c:v>
                </c:pt>
                <c:pt idx="789">
                  <c:v>0.4805878799678503</c:v>
                </c:pt>
                <c:pt idx="790">
                  <c:v>0.48505755159841518</c:v>
                </c:pt>
                <c:pt idx="791">
                  <c:v>0.49192763325395755</c:v>
                </c:pt>
                <c:pt idx="792">
                  <c:v>0.50506290987937219</c:v>
                </c:pt>
                <c:pt idx="793">
                  <c:v>0.49126367235276791</c:v>
                </c:pt>
                <c:pt idx="794">
                  <c:v>0.49491795340292449</c:v>
                </c:pt>
                <c:pt idx="795">
                  <c:v>0.51531436634999561</c:v>
                </c:pt>
                <c:pt idx="796">
                  <c:v>0.52114773712473317</c:v>
                </c:pt>
                <c:pt idx="797">
                  <c:v>0.52234503002800614</c:v>
                </c:pt>
                <c:pt idx="798">
                  <c:v>0.52141897929739967</c:v>
                </c:pt>
                <c:pt idx="799">
                  <c:v>0.52010270593188335</c:v>
                </c:pt>
                <c:pt idx="800">
                  <c:v>0.53018359600558462</c:v>
                </c:pt>
                <c:pt idx="801">
                  <c:v>0.54208580238593262</c:v>
                </c:pt>
                <c:pt idx="802">
                  <c:v>0.54722442710491415</c:v>
                </c:pt>
                <c:pt idx="803">
                  <c:v>0.54919883715318862</c:v>
                </c:pt>
                <c:pt idx="804">
                  <c:v>0.56450987537836617</c:v>
                </c:pt>
                <c:pt idx="805">
                  <c:v>0.56532859408359259</c:v>
                </c:pt>
                <c:pt idx="806">
                  <c:v>0.56778974238649849</c:v>
                </c:pt>
                <c:pt idx="807">
                  <c:v>0.57063861723070064</c:v>
                </c:pt>
                <c:pt idx="808">
                  <c:v>0.56808095330807296</c:v>
                </c:pt>
                <c:pt idx="809">
                  <c:v>0.5822571009703148</c:v>
                </c:pt>
                <c:pt idx="810">
                  <c:v>0.58606031560607652</c:v>
                </c:pt>
                <c:pt idx="811">
                  <c:v>0.57278192961348828</c:v>
                </c:pt>
                <c:pt idx="812">
                  <c:v>0.56856269937547743</c:v>
                </c:pt>
                <c:pt idx="813">
                  <c:v>0.55900432489820107</c:v>
                </c:pt>
                <c:pt idx="814">
                  <c:v>0.55654733675131762</c:v>
                </c:pt>
                <c:pt idx="815">
                  <c:v>0.56541928548488285</c:v>
                </c:pt>
                <c:pt idx="816">
                  <c:v>0.56488428942039048</c:v>
                </c:pt>
                <c:pt idx="817">
                  <c:v>0.56861262124774736</c:v>
                </c:pt>
                <c:pt idx="818">
                  <c:v>0.55549065712160473</c:v>
                </c:pt>
                <c:pt idx="819">
                  <c:v>0.55022639569074394</c:v>
                </c:pt>
                <c:pt idx="820">
                  <c:v>0.55211427449375061</c:v>
                </c:pt>
                <c:pt idx="821">
                  <c:v>0.55040029021248416</c:v>
                </c:pt>
                <c:pt idx="822">
                  <c:v>0.55782117652540442</c:v>
                </c:pt>
                <c:pt idx="823">
                  <c:v>0.55110834876751225</c:v>
                </c:pt>
                <c:pt idx="824">
                  <c:v>0.56256874657827172</c:v>
                </c:pt>
                <c:pt idx="825">
                  <c:v>0.56313203170371706</c:v>
                </c:pt>
                <c:pt idx="826">
                  <c:v>0.56160775053707623</c:v>
                </c:pt>
                <c:pt idx="827">
                  <c:v>0.56677300025460153</c:v>
                </c:pt>
                <c:pt idx="828">
                  <c:v>0.58157899553864867</c:v>
                </c:pt>
                <c:pt idx="829">
                  <c:v>0.58390369072401693</c:v>
                </c:pt>
                <c:pt idx="830">
                  <c:v>0.59095931533816248</c:v>
                </c:pt>
                <c:pt idx="831">
                  <c:v>0.59156336999262826</c:v>
                </c:pt>
                <c:pt idx="832">
                  <c:v>0.5993445258170963</c:v>
                </c:pt>
                <c:pt idx="833">
                  <c:v>0.61810849354094177</c:v>
                </c:pt>
                <c:pt idx="834">
                  <c:v>0.60428845523422514</c:v>
                </c:pt>
                <c:pt idx="835">
                  <c:v>0.58796733112678656</c:v>
                </c:pt>
                <c:pt idx="836">
                  <c:v>0.56245975049048247</c:v>
                </c:pt>
                <c:pt idx="837">
                  <c:v>0.55133466125513575</c:v>
                </c:pt>
                <c:pt idx="838">
                  <c:v>0.55582596569701748</c:v>
                </c:pt>
                <c:pt idx="839">
                  <c:v>0.56106193806692528</c:v>
                </c:pt>
                <c:pt idx="840">
                  <c:v>0.57036820708923874</c:v>
                </c:pt>
                <c:pt idx="841">
                  <c:v>0.55869730538374118</c:v>
                </c:pt>
                <c:pt idx="842">
                  <c:v>0.56626878934467562</c:v>
                </c:pt>
                <c:pt idx="843">
                  <c:v>0.57837650743253477</c:v>
                </c:pt>
                <c:pt idx="844">
                  <c:v>0.56889551185727683</c:v>
                </c:pt>
                <c:pt idx="845">
                  <c:v>0.57410985141586757</c:v>
                </c:pt>
                <c:pt idx="846">
                  <c:v>0.58891667873111919</c:v>
                </c:pt>
                <c:pt idx="847">
                  <c:v>0.59991945937940461</c:v>
                </c:pt>
                <c:pt idx="848">
                  <c:v>0.59213830355493657</c:v>
                </c:pt>
                <c:pt idx="849">
                  <c:v>0.5922323230810449</c:v>
                </c:pt>
                <c:pt idx="850">
                  <c:v>0.56894709779195562</c:v>
                </c:pt>
                <c:pt idx="851">
                  <c:v>0.56861678140376981</c:v>
                </c:pt>
                <c:pt idx="852">
                  <c:v>0.57709684344001644</c:v>
                </c:pt>
                <c:pt idx="853">
                  <c:v>0.56848532047345912</c:v>
                </c:pt>
                <c:pt idx="854">
                  <c:v>0.56806181659036947</c:v>
                </c:pt>
                <c:pt idx="855">
                  <c:v>0.59743501420277267</c:v>
                </c:pt>
                <c:pt idx="856">
                  <c:v>0.58572750312427713</c:v>
                </c:pt>
                <c:pt idx="857">
                  <c:v>0.5774313199842247</c:v>
                </c:pt>
                <c:pt idx="858">
                  <c:v>0.56524289486952917</c:v>
                </c:pt>
                <c:pt idx="859">
                  <c:v>0.56138060601824813</c:v>
                </c:pt>
                <c:pt idx="860">
                  <c:v>0.54065886887021819</c:v>
                </c:pt>
                <c:pt idx="861">
                  <c:v>0.52983996711812686</c:v>
                </c:pt>
                <c:pt idx="862">
                  <c:v>0.55501806339744963</c:v>
                </c:pt>
                <c:pt idx="863">
                  <c:v>0.57771171450014069</c:v>
                </c:pt>
                <c:pt idx="864">
                  <c:v>0.58222631581574835</c:v>
                </c:pt>
                <c:pt idx="865">
                  <c:v>0.59426996750086114</c:v>
                </c:pt>
                <c:pt idx="866">
                  <c:v>0.60218757644286691</c:v>
                </c:pt>
                <c:pt idx="867">
                  <c:v>0.59650480331614364</c:v>
                </c:pt>
                <c:pt idx="868">
                  <c:v>0.61801114589001549</c:v>
                </c:pt>
                <c:pt idx="869">
                  <c:v>0.63211324277505698</c:v>
                </c:pt>
                <c:pt idx="870">
                  <c:v>0.62634144230945232</c:v>
                </c:pt>
                <c:pt idx="871">
                  <c:v>0.61771244668760061</c:v>
                </c:pt>
                <c:pt idx="872">
                  <c:v>0.64559714047515637</c:v>
                </c:pt>
                <c:pt idx="873">
                  <c:v>0.65967011626804051</c:v>
                </c:pt>
                <c:pt idx="874">
                  <c:v>0.63959320330349667</c:v>
                </c:pt>
                <c:pt idx="875">
                  <c:v>0.63683002767335795</c:v>
                </c:pt>
                <c:pt idx="876">
                  <c:v>0.62386698150727449</c:v>
                </c:pt>
                <c:pt idx="877">
                  <c:v>0.5972769282739181</c:v>
                </c:pt>
                <c:pt idx="878">
                  <c:v>0.58915297559319668</c:v>
                </c:pt>
                <c:pt idx="879">
                  <c:v>0.55436325483950954</c:v>
                </c:pt>
                <c:pt idx="880">
                  <c:v>0.56873409780360407</c:v>
                </c:pt>
                <c:pt idx="881">
                  <c:v>0.59371583471866529</c:v>
                </c:pt>
                <c:pt idx="882">
                  <c:v>0.59803074854519345</c:v>
                </c:pt>
                <c:pt idx="883">
                  <c:v>0.62790898909872717</c:v>
                </c:pt>
                <c:pt idx="884">
                  <c:v>0.63182452794709609</c:v>
                </c:pt>
                <c:pt idx="885">
                  <c:v>0.60240473658724103</c:v>
                </c:pt>
                <c:pt idx="886">
                  <c:v>0.59951259612040497</c:v>
                </c:pt>
                <c:pt idx="887">
                  <c:v>0.61372368909323582</c:v>
                </c:pt>
                <c:pt idx="888">
                  <c:v>0.6561539523978307</c:v>
                </c:pt>
                <c:pt idx="889">
                  <c:v>0.63533403556766999</c:v>
                </c:pt>
                <c:pt idx="890">
                  <c:v>0.5861834562243422</c:v>
                </c:pt>
                <c:pt idx="891">
                  <c:v>0.61477371247331269</c:v>
                </c:pt>
                <c:pt idx="892">
                  <c:v>0.63130783656910272</c:v>
                </c:pt>
                <c:pt idx="893">
                  <c:v>0.66400250274986317</c:v>
                </c:pt>
                <c:pt idx="894">
                  <c:v>0.68745080615503407</c:v>
                </c:pt>
                <c:pt idx="895">
                  <c:v>0.72273974563142018</c:v>
                </c:pt>
                <c:pt idx="896">
                  <c:v>0.72697228836870298</c:v>
                </c:pt>
                <c:pt idx="897">
                  <c:v>0.74033470951294567</c:v>
                </c:pt>
                <c:pt idx="898">
                  <c:v>0.73674366283433101</c:v>
                </c:pt>
                <c:pt idx="899">
                  <c:v>0.71026593381358183</c:v>
                </c:pt>
                <c:pt idx="900">
                  <c:v>0.75047800192698422</c:v>
                </c:pt>
                <c:pt idx="901">
                  <c:v>0.75622567348765846</c:v>
                </c:pt>
                <c:pt idx="902">
                  <c:v>0.74663484979340677</c:v>
                </c:pt>
                <c:pt idx="903">
                  <c:v>0.74630370137401636</c:v>
                </c:pt>
                <c:pt idx="904">
                  <c:v>0.76305415358297601</c:v>
                </c:pt>
                <c:pt idx="905">
                  <c:v>0.78079305886287964</c:v>
                </c:pt>
                <c:pt idx="906">
                  <c:v>0.73038777646316855</c:v>
                </c:pt>
                <c:pt idx="907">
                  <c:v>0.72961731556780307</c:v>
                </c:pt>
                <c:pt idx="908">
                  <c:v>0.7532644744308491</c:v>
                </c:pt>
                <c:pt idx="909">
                  <c:v>0.76477812223869646</c:v>
                </c:pt>
                <c:pt idx="910">
                  <c:v>0.79257046056255298</c:v>
                </c:pt>
                <c:pt idx="911">
                  <c:v>0.79339001129898379</c:v>
                </c:pt>
                <c:pt idx="912">
                  <c:v>0.79327685505517209</c:v>
                </c:pt>
                <c:pt idx="913">
                  <c:v>0.79375277690414503</c:v>
                </c:pt>
                <c:pt idx="914">
                  <c:v>0.81041087364940534</c:v>
                </c:pt>
                <c:pt idx="915">
                  <c:v>0.78747759755981894</c:v>
                </c:pt>
                <c:pt idx="916">
                  <c:v>0.79418792922409776</c:v>
                </c:pt>
                <c:pt idx="917">
                  <c:v>0.81132111578712651</c:v>
                </c:pt>
                <c:pt idx="918">
                  <c:v>0.81662198659098517</c:v>
                </c:pt>
                <c:pt idx="919">
                  <c:v>0.81532651400558132</c:v>
                </c:pt>
                <c:pt idx="920">
                  <c:v>0.81589146319343564</c:v>
                </c:pt>
                <c:pt idx="921">
                  <c:v>0.81479234997229333</c:v>
                </c:pt>
                <c:pt idx="922">
                  <c:v>0.8074571628734365</c:v>
                </c:pt>
                <c:pt idx="923">
                  <c:v>0.80418561617734918</c:v>
                </c:pt>
                <c:pt idx="924">
                  <c:v>0.80117449524826978</c:v>
                </c:pt>
                <c:pt idx="925">
                  <c:v>0.8048737059834693</c:v>
                </c:pt>
                <c:pt idx="926">
                  <c:v>0.79644689394431056</c:v>
                </c:pt>
                <c:pt idx="927">
                  <c:v>0.80422804976877849</c:v>
                </c:pt>
                <c:pt idx="928">
                  <c:v>0.79837637430754216</c:v>
                </c:pt>
                <c:pt idx="929">
                  <c:v>0.81273057664754667</c:v>
                </c:pt>
                <c:pt idx="930">
                  <c:v>0.81767700215828898</c:v>
                </c:pt>
                <c:pt idx="931">
                  <c:v>0.81063885019943793</c:v>
                </c:pt>
                <c:pt idx="932">
                  <c:v>0.80830666673322915</c:v>
                </c:pt>
                <c:pt idx="933">
                  <c:v>0.81646722878694844</c:v>
                </c:pt>
                <c:pt idx="934">
                  <c:v>0.81920128332492992</c:v>
                </c:pt>
                <c:pt idx="935">
                  <c:v>0.81171050639083175</c:v>
                </c:pt>
                <c:pt idx="936">
                  <c:v>0.79788797199050165</c:v>
                </c:pt>
                <c:pt idx="937">
                  <c:v>0.80328452638287751</c:v>
                </c:pt>
                <c:pt idx="938">
                  <c:v>0.79437846436992776</c:v>
                </c:pt>
                <c:pt idx="939">
                  <c:v>0.78066659011979589</c:v>
                </c:pt>
                <c:pt idx="940">
                  <c:v>0.79231752307638548</c:v>
                </c:pt>
                <c:pt idx="941">
                  <c:v>0.79907944067534309</c:v>
                </c:pt>
                <c:pt idx="942">
                  <c:v>0.80294256155782873</c:v>
                </c:pt>
                <c:pt idx="943">
                  <c:v>0.78764067567590057</c:v>
                </c:pt>
                <c:pt idx="944">
                  <c:v>0.78059420340500452</c:v>
                </c:pt>
                <c:pt idx="945">
                  <c:v>0.78973406618641828</c:v>
                </c:pt>
                <c:pt idx="946">
                  <c:v>0.79545012056132158</c:v>
                </c:pt>
                <c:pt idx="947">
                  <c:v>0.80404666696619798</c:v>
                </c:pt>
                <c:pt idx="948">
                  <c:v>0.7898463903990256</c:v>
                </c:pt>
                <c:pt idx="949">
                  <c:v>0.78687187884294418</c:v>
                </c:pt>
                <c:pt idx="950">
                  <c:v>0.78064162918366098</c:v>
                </c:pt>
                <c:pt idx="951">
                  <c:v>0.77783934808691069</c:v>
                </c:pt>
                <c:pt idx="952">
                  <c:v>0.76706454398865775</c:v>
                </c:pt>
                <c:pt idx="953">
                  <c:v>0.75523472432310113</c:v>
                </c:pt>
                <c:pt idx="954">
                  <c:v>0.77251018822209905</c:v>
                </c:pt>
                <c:pt idx="955">
                  <c:v>0.77286463351521539</c:v>
                </c:pt>
                <c:pt idx="956">
                  <c:v>0.78474603911545104</c:v>
                </c:pt>
                <c:pt idx="957">
                  <c:v>0.78962923025465148</c:v>
                </c:pt>
                <c:pt idx="958">
                  <c:v>0.78768560536094345</c:v>
                </c:pt>
                <c:pt idx="959">
                  <c:v>0.79314123396883884</c:v>
                </c:pt>
                <c:pt idx="960">
                  <c:v>0.78885960139049061</c:v>
                </c:pt>
                <c:pt idx="961">
                  <c:v>0.79109776533059095</c:v>
                </c:pt>
                <c:pt idx="962">
                  <c:v>0.78966417556524049</c:v>
                </c:pt>
                <c:pt idx="963">
                  <c:v>0.80225363972050412</c:v>
                </c:pt>
                <c:pt idx="964">
                  <c:v>0.81087015487428848</c:v>
                </c:pt>
                <c:pt idx="965">
                  <c:v>0.80933172917717111</c:v>
                </c:pt>
                <c:pt idx="966">
                  <c:v>0.81530404916305987</c:v>
                </c:pt>
                <c:pt idx="967">
                  <c:v>0.83604825115361125</c:v>
                </c:pt>
                <c:pt idx="968">
                  <c:v>0.82814645080449101</c:v>
                </c:pt>
                <c:pt idx="969">
                  <c:v>0.83688361048292759</c:v>
                </c:pt>
                <c:pt idx="970">
                  <c:v>0.83476026684904792</c:v>
                </c:pt>
                <c:pt idx="971">
                  <c:v>0.85300255100767297</c:v>
                </c:pt>
                <c:pt idx="972">
                  <c:v>0.85763696481672858</c:v>
                </c:pt>
                <c:pt idx="973">
                  <c:v>0.86453367147081495</c:v>
                </c:pt>
                <c:pt idx="974">
                  <c:v>0.86356102699275639</c:v>
                </c:pt>
                <c:pt idx="975">
                  <c:v>0.86388551916251077</c:v>
                </c:pt>
                <c:pt idx="976">
                  <c:v>0.85656780471894822</c:v>
                </c:pt>
                <c:pt idx="977">
                  <c:v>0.85368814472017962</c:v>
                </c:pt>
                <c:pt idx="978">
                  <c:v>0.86454115975165546</c:v>
                </c:pt>
                <c:pt idx="979">
                  <c:v>0.86701062836660625</c:v>
                </c:pt>
                <c:pt idx="980">
                  <c:v>0.87290224132565875</c:v>
                </c:pt>
                <c:pt idx="981">
                  <c:v>0.89242918166402907</c:v>
                </c:pt>
                <c:pt idx="982">
                  <c:v>0.89064447473038022</c:v>
                </c:pt>
                <c:pt idx="983">
                  <c:v>0.89560920492762164</c:v>
                </c:pt>
                <c:pt idx="984">
                  <c:v>0.89774170090475092</c:v>
                </c:pt>
                <c:pt idx="985">
                  <c:v>0.90199837254696413</c:v>
                </c:pt>
                <c:pt idx="986">
                  <c:v>0.89671580642960436</c:v>
                </c:pt>
                <c:pt idx="987">
                  <c:v>0.88834307641873811</c:v>
                </c:pt>
                <c:pt idx="988">
                  <c:v>0.88160112756868836</c:v>
                </c:pt>
                <c:pt idx="989">
                  <c:v>0.87879052615989317</c:v>
                </c:pt>
                <c:pt idx="990">
                  <c:v>0.88608827185454775</c:v>
                </c:pt>
                <c:pt idx="991">
                  <c:v>0.89890404849743499</c:v>
                </c:pt>
                <c:pt idx="992">
                  <c:v>0.89864362273042686</c:v>
                </c:pt>
                <c:pt idx="993">
                  <c:v>0.91060323926388542</c:v>
                </c:pt>
                <c:pt idx="994">
                  <c:v>0.926191343880161</c:v>
                </c:pt>
                <c:pt idx="995">
                  <c:v>0.91908080520651858</c:v>
                </c:pt>
                <c:pt idx="996">
                  <c:v>0.91463942263690667</c:v>
                </c:pt>
                <c:pt idx="997">
                  <c:v>0.90826855970406317</c:v>
                </c:pt>
                <c:pt idx="998">
                  <c:v>0.90310663811135572</c:v>
                </c:pt>
                <c:pt idx="999">
                  <c:v>0.89905048598942661</c:v>
                </c:pt>
                <c:pt idx="1000">
                  <c:v>0.89703946656815425</c:v>
                </c:pt>
                <c:pt idx="1001">
                  <c:v>0.90550205594910649</c:v>
                </c:pt>
                <c:pt idx="1002">
                  <c:v>0.90748894646544831</c:v>
                </c:pt>
                <c:pt idx="1003">
                  <c:v>0.90637818480744303</c:v>
                </c:pt>
                <c:pt idx="1004">
                  <c:v>0.90697807930588636</c:v>
                </c:pt>
                <c:pt idx="1005">
                  <c:v>0.91013896585177534</c:v>
                </c:pt>
                <c:pt idx="1006">
                  <c:v>0.88812674830556859</c:v>
                </c:pt>
                <c:pt idx="1007">
                  <c:v>0.88417127195938361</c:v>
                </c:pt>
                <c:pt idx="1008">
                  <c:v>0.88705758820778824</c:v>
                </c:pt>
                <c:pt idx="1009">
                  <c:v>0.88332176809959084</c:v>
                </c:pt>
                <c:pt idx="1010">
                  <c:v>0.87578106929322297</c:v>
                </c:pt>
                <c:pt idx="1011">
                  <c:v>0.86766876504936452</c:v>
                </c:pt>
                <c:pt idx="1012">
                  <c:v>0.86037601154193688</c:v>
                </c:pt>
                <c:pt idx="1013">
                  <c:v>0.86588405811571556</c:v>
                </c:pt>
                <c:pt idx="1014">
                  <c:v>0.86912731575085</c:v>
                </c:pt>
                <c:pt idx="1015">
                  <c:v>0.85325382443143161</c:v>
                </c:pt>
                <c:pt idx="1016">
                  <c:v>0.84965112931595388</c:v>
                </c:pt>
                <c:pt idx="1017">
                  <c:v>0.84096472354099172</c:v>
                </c:pt>
                <c:pt idx="1018">
                  <c:v>0.83524617307247495</c:v>
                </c:pt>
                <c:pt idx="1019">
                  <c:v>0.8453994498609676</c:v>
                </c:pt>
                <c:pt idx="1020">
                  <c:v>0.85217967214642409</c:v>
                </c:pt>
                <c:pt idx="1021">
                  <c:v>0.85065123082376093</c:v>
                </c:pt>
                <c:pt idx="1022">
                  <c:v>0.85947575377866969</c:v>
                </c:pt>
                <c:pt idx="1023">
                  <c:v>0.86588322608451107</c:v>
                </c:pt>
                <c:pt idx="1024">
                  <c:v>0.85714856249968807</c:v>
                </c:pt>
                <c:pt idx="1025">
                  <c:v>0.85890414834117945</c:v>
                </c:pt>
                <c:pt idx="1026">
                  <c:v>0.85724923827543231</c:v>
                </c:pt>
                <c:pt idx="1027">
                  <c:v>0.84651187558138186</c:v>
                </c:pt>
                <c:pt idx="1028">
                  <c:v>0.82035697466797808</c:v>
                </c:pt>
                <c:pt idx="1029">
                  <c:v>0.82738597428357963</c:v>
                </c:pt>
                <c:pt idx="1030">
                  <c:v>0.82436154085522828</c:v>
                </c:pt>
                <c:pt idx="1031">
                  <c:v>0.82575852124758098</c:v>
                </c:pt>
                <c:pt idx="1032">
                  <c:v>0.83250379822244858</c:v>
                </c:pt>
                <c:pt idx="1033">
                  <c:v>0.8098392682119151</c:v>
                </c:pt>
                <c:pt idx="1034">
                  <c:v>0.80462659271573322</c:v>
                </c:pt>
                <c:pt idx="1035">
                  <c:v>0.80545612782661802</c:v>
                </c:pt>
                <c:pt idx="1036">
                  <c:v>0.78526938674308044</c:v>
                </c:pt>
                <c:pt idx="1037">
                  <c:v>0.81699556860180489</c:v>
                </c:pt>
                <c:pt idx="1038">
                  <c:v>0.82727781022699487</c:v>
                </c:pt>
                <c:pt idx="1039">
                  <c:v>0.84218531331799074</c:v>
                </c:pt>
                <c:pt idx="1040">
                  <c:v>0.84239831330634229</c:v>
                </c:pt>
                <c:pt idx="1041">
                  <c:v>0.8234346580934172</c:v>
                </c:pt>
                <c:pt idx="1042">
                  <c:v>0.83610066911949465</c:v>
                </c:pt>
                <c:pt idx="1043">
                  <c:v>0.85103230111542105</c:v>
                </c:pt>
                <c:pt idx="1044">
                  <c:v>0.86099920291410614</c:v>
                </c:pt>
                <c:pt idx="1045">
                  <c:v>0.85532142197460981</c:v>
                </c:pt>
                <c:pt idx="1046">
                  <c:v>0.86541479251637865</c:v>
                </c:pt>
                <c:pt idx="1047">
                  <c:v>0.87930638550668205</c:v>
                </c:pt>
                <c:pt idx="1048">
                  <c:v>0.89615751349138595</c:v>
                </c:pt>
                <c:pt idx="1049">
                  <c:v>0.90553700125969527</c:v>
                </c:pt>
                <c:pt idx="1050">
                  <c:v>0.90815873158506955</c:v>
                </c:pt>
                <c:pt idx="1051">
                  <c:v>0.90199088426612362</c:v>
                </c:pt>
                <c:pt idx="1052">
                  <c:v>0.89183511138401739</c:v>
                </c:pt>
                <c:pt idx="1053">
                  <c:v>0.89566994320555016</c:v>
                </c:pt>
                <c:pt idx="1054">
                  <c:v>0.89803623995114312</c:v>
                </c:pt>
                <c:pt idx="1055">
                  <c:v>0.90197923582926054</c:v>
                </c:pt>
                <c:pt idx="1056">
                  <c:v>0.90043581794491623</c:v>
                </c:pt>
                <c:pt idx="1057">
                  <c:v>0.89350832613626341</c:v>
                </c:pt>
                <c:pt idx="1058">
                  <c:v>0.9003076851394235</c:v>
                </c:pt>
                <c:pt idx="1059">
                  <c:v>0.89585049397692618</c:v>
                </c:pt>
                <c:pt idx="1060">
                  <c:v>0.88806933815245825</c:v>
                </c:pt>
                <c:pt idx="1061">
                  <c:v>0.87726208483722989</c:v>
                </c:pt>
                <c:pt idx="1062">
                  <c:v>0.88159946350627938</c:v>
                </c:pt>
                <c:pt idx="1063">
                  <c:v>0.88265531110478779</c:v>
                </c:pt>
                <c:pt idx="1064">
                  <c:v>0.88112354165730633</c:v>
                </c:pt>
                <c:pt idx="1065">
                  <c:v>0.89396677532994206</c:v>
                </c:pt>
                <c:pt idx="1066">
                  <c:v>0.90845410266266646</c:v>
                </c:pt>
                <c:pt idx="1067">
                  <c:v>0.90063800152760942</c:v>
                </c:pt>
                <c:pt idx="1068">
                  <c:v>0.88394495947176011</c:v>
                </c:pt>
                <c:pt idx="1069">
                  <c:v>0.88040549872782448</c:v>
                </c:pt>
                <c:pt idx="1070">
                  <c:v>0.88910937715808114</c:v>
                </c:pt>
                <c:pt idx="1071">
                  <c:v>0.87732448717756706</c:v>
                </c:pt>
                <c:pt idx="1072">
                  <c:v>0.88826569751671969</c:v>
                </c:pt>
                <c:pt idx="1073">
                  <c:v>0.87705241297369618</c:v>
                </c:pt>
                <c:pt idx="1074">
                  <c:v>0.86060814824799192</c:v>
                </c:pt>
                <c:pt idx="1075">
                  <c:v>0.85084759018802247</c:v>
                </c:pt>
                <c:pt idx="1076">
                  <c:v>0.8697380266549517</c:v>
                </c:pt>
                <c:pt idx="1077">
                  <c:v>0.90204247020080242</c:v>
                </c:pt>
                <c:pt idx="1078">
                  <c:v>0.9048014856749188</c:v>
                </c:pt>
                <c:pt idx="1079">
                  <c:v>0.91322829771407743</c:v>
                </c:pt>
                <c:pt idx="1080">
                  <c:v>0.92729711335093923</c:v>
                </c:pt>
                <c:pt idx="1081">
                  <c:v>0.94832587001342894</c:v>
                </c:pt>
                <c:pt idx="1082">
                  <c:v>0.94861208874777647</c:v>
                </c:pt>
                <c:pt idx="1083">
                  <c:v>0.95882527178299304</c:v>
                </c:pt>
                <c:pt idx="1084">
                  <c:v>0.96512957221947659</c:v>
                </c:pt>
                <c:pt idx="1085">
                  <c:v>0.96027467014122903</c:v>
                </c:pt>
                <c:pt idx="1086">
                  <c:v>0.96085459589076427</c:v>
                </c:pt>
                <c:pt idx="1087">
                  <c:v>0.96372260745267002</c:v>
                </c:pt>
                <c:pt idx="1088">
                  <c:v>0.97978413782430496</c:v>
                </c:pt>
                <c:pt idx="1089">
                  <c:v>0.98337102434689716</c:v>
                </c:pt>
                <c:pt idx="1090">
                  <c:v>0.99229539104634579</c:v>
                </c:pt>
                <c:pt idx="1091">
                  <c:v>1</c:v>
                </c:pt>
              </c:numCache>
            </c:numRef>
          </c:yVal>
        </c:ser>
        <c:axId val="103726464"/>
        <c:axId val="103724928"/>
      </c:scatterChart>
      <c:valAx>
        <c:axId val="103708928"/>
        <c:scaling>
          <c:orientation val="minMax"/>
          <c:max val="41050"/>
          <c:min val="39417"/>
        </c:scaling>
        <c:axPos val="b"/>
        <c:numFmt formatCode="dd/mm/yyyy" sourceLinked="0"/>
        <c:minorTickMark val="out"/>
        <c:tickLblPos val="nextTo"/>
        <c:crossAx val="103723008"/>
        <c:crosses val="autoZero"/>
        <c:crossBetween val="midCat"/>
        <c:majorUnit val="365.25"/>
        <c:minorUnit val="182.625"/>
      </c:valAx>
      <c:valAx>
        <c:axId val="103723008"/>
        <c:scaling>
          <c:orientation val="minMax"/>
          <c:min val="3000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Punkte (DAX)</a:t>
                </a:r>
              </a:p>
            </c:rich>
          </c:tx>
          <c:layout>
            <c:manualLayout>
              <c:xMode val="edge"/>
              <c:yMode val="edge"/>
              <c:x val="9.550748476795299E-3"/>
              <c:y val="8.0210077693047652E-2"/>
            </c:manualLayout>
          </c:layout>
        </c:title>
        <c:numFmt formatCode="#,##0" sourceLinked="0"/>
        <c:tickLblPos val="nextTo"/>
        <c:crossAx val="103708928"/>
        <c:crosses val="autoZero"/>
        <c:crossBetween val="midCat"/>
      </c:valAx>
      <c:valAx>
        <c:axId val="103724928"/>
        <c:scaling>
          <c:orientation val="minMax"/>
          <c:min val="0.30000000000000032"/>
        </c:scaling>
        <c:axPos val="r"/>
        <c:numFmt formatCode="0%" sourceLinked="0"/>
        <c:minorTickMark val="out"/>
        <c:tickLblPos val="nextTo"/>
        <c:crossAx val="103726464"/>
        <c:crosses val="max"/>
        <c:crossBetween val="midCat"/>
        <c:majorUnit val="0.15000000000000024"/>
        <c:minorUnit val="0.05"/>
      </c:valAx>
      <c:valAx>
        <c:axId val="103726464"/>
        <c:scaling>
          <c:orientation val="minMax"/>
        </c:scaling>
        <c:delete val="1"/>
        <c:axPos val="b"/>
        <c:numFmt formatCode="dd/mm/yyyy" sourceLinked="1"/>
        <c:tickLblPos val="none"/>
        <c:crossAx val="1037249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122073928379689"/>
          <c:y val="0.64922539625980613"/>
          <c:w val="0.18638355483585339"/>
          <c:h val="0.19948123753118688"/>
        </c:manualLayout>
      </c:layout>
      <c:spPr>
        <a:solidFill>
          <a:schemeClr val="bg1"/>
        </a:solidFill>
        <a:ln>
          <a:solidFill>
            <a:schemeClr val="tx1"/>
          </a:solidFill>
        </a:ln>
      </c:spPr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468285214348206"/>
          <c:y val="5.1358579055758614E-2"/>
          <c:w val="0.84247309711286089"/>
          <c:h val="0.70010402696542162"/>
        </c:manualLayout>
      </c:layout>
      <c:lineChart>
        <c:grouping val="standard"/>
        <c:ser>
          <c:idx val="0"/>
          <c:order val="0"/>
          <c:tx>
            <c:strRef>
              <c:f>'MSCI ACWI GDP net €'!$B$3</c:f>
              <c:strCache>
                <c:ptCount val="1"/>
                <c:pt idx="0">
                  <c:v>MSCI ACWI GDP net €</c:v>
                </c:pt>
              </c:strCache>
            </c:strRef>
          </c:tx>
          <c:marker>
            <c:symbol val="none"/>
          </c:marker>
          <c:cat>
            <c:numRef>
              <c:f>'MSCI ACWI GDP net €'!$A$4:$A$1459</c:f>
              <c:numCache>
                <c:formatCode>dd/mm/yyyy</c:formatCode>
                <c:ptCount val="1456"/>
                <c:pt idx="0">
                  <c:v>36707</c:v>
                </c:pt>
                <c:pt idx="1">
                  <c:v>36738</c:v>
                </c:pt>
                <c:pt idx="2">
                  <c:v>36769</c:v>
                </c:pt>
                <c:pt idx="3">
                  <c:v>36798</c:v>
                </c:pt>
                <c:pt idx="4">
                  <c:v>36830</c:v>
                </c:pt>
                <c:pt idx="5">
                  <c:v>36860</c:v>
                </c:pt>
                <c:pt idx="6">
                  <c:v>36889</c:v>
                </c:pt>
                <c:pt idx="7">
                  <c:v>36922</c:v>
                </c:pt>
                <c:pt idx="8">
                  <c:v>36950</c:v>
                </c:pt>
                <c:pt idx="9">
                  <c:v>36980</c:v>
                </c:pt>
                <c:pt idx="10">
                  <c:v>37011</c:v>
                </c:pt>
                <c:pt idx="11">
                  <c:v>37042</c:v>
                </c:pt>
                <c:pt idx="12">
                  <c:v>37071</c:v>
                </c:pt>
                <c:pt idx="13">
                  <c:v>37103</c:v>
                </c:pt>
                <c:pt idx="14">
                  <c:v>37134</c:v>
                </c:pt>
                <c:pt idx="15">
                  <c:v>37162</c:v>
                </c:pt>
                <c:pt idx="16">
                  <c:v>37195</c:v>
                </c:pt>
                <c:pt idx="17">
                  <c:v>37225</c:v>
                </c:pt>
                <c:pt idx="18">
                  <c:v>37256</c:v>
                </c:pt>
                <c:pt idx="19">
                  <c:v>37287</c:v>
                </c:pt>
                <c:pt idx="20">
                  <c:v>37315</c:v>
                </c:pt>
                <c:pt idx="21">
                  <c:v>37344</c:v>
                </c:pt>
                <c:pt idx="22">
                  <c:v>37376</c:v>
                </c:pt>
                <c:pt idx="23">
                  <c:v>37407</c:v>
                </c:pt>
                <c:pt idx="24">
                  <c:v>37435</c:v>
                </c:pt>
                <c:pt idx="25">
                  <c:v>37468</c:v>
                </c:pt>
                <c:pt idx="26">
                  <c:v>37498</c:v>
                </c:pt>
                <c:pt idx="27">
                  <c:v>37529</c:v>
                </c:pt>
                <c:pt idx="28">
                  <c:v>37560</c:v>
                </c:pt>
                <c:pt idx="29">
                  <c:v>37589</c:v>
                </c:pt>
                <c:pt idx="30">
                  <c:v>37621</c:v>
                </c:pt>
                <c:pt idx="31">
                  <c:v>37652</c:v>
                </c:pt>
                <c:pt idx="32">
                  <c:v>37680</c:v>
                </c:pt>
                <c:pt idx="33">
                  <c:v>37711</c:v>
                </c:pt>
                <c:pt idx="34">
                  <c:v>37741</c:v>
                </c:pt>
                <c:pt idx="35">
                  <c:v>37771</c:v>
                </c:pt>
                <c:pt idx="36">
                  <c:v>37802</c:v>
                </c:pt>
                <c:pt idx="37">
                  <c:v>37833</c:v>
                </c:pt>
                <c:pt idx="38">
                  <c:v>37862</c:v>
                </c:pt>
                <c:pt idx="39">
                  <c:v>37894</c:v>
                </c:pt>
                <c:pt idx="40">
                  <c:v>37925</c:v>
                </c:pt>
                <c:pt idx="41">
                  <c:v>37953</c:v>
                </c:pt>
                <c:pt idx="42">
                  <c:v>37986</c:v>
                </c:pt>
                <c:pt idx="43">
                  <c:v>38016</c:v>
                </c:pt>
                <c:pt idx="44">
                  <c:v>38044</c:v>
                </c:pt>
                <c:pt idx="45">
                  <c:v>38077</c:v>
                </c:pt>
                <c:pt idx="46">
                  <c:v>38107</c:v>
                </c:pt>
                <c:pt idx="47">
                  <c:v>38138</c:v>
                </c:pt>
                <c:pt idx="48">
                  <c:v>38168</c:v>
                </c:pt>
                <c:pt idx="49">
                  <c:v>38198</c:v>
                </c:pt>
                <c:pt idx="50">
                  <c:v>38230</c:v>
                </c:pt>
                <c:pt idx="51">
                  <c:v>38260</c:v>
                </c:pt>
                <c:pt idx="52">
                  <c:v>38289</c:v>
                </c:pt>
                <c:pt idx="53">
                  <c:v>38321</c:v>
                </c:pt>
                <c:pt idx="54">
                  <c:v>38352</c:v>
                </c:pt>
                <c:pt idx="55">
                  <c:v>38383</c:v>
                </c:pt>
                <c:pt idx="56">
                  <c:v>38411</c:v>
                </c:pt>
                <c:pt idx="57">
                  <c:v>38442</c:v>
                </c:pt>
                <c:pt idx="58">
                  <c:v>38471</c:v>
                </c:pt>
                <c:pt idx="59">
                  <c:v>38503</c:v>
                </c:pt>
                <c:pt idx="60">
                  <c:v>38533</c:v>
                </c:pt>
                <c:pt idx="61">
                  <c:v>38562</c:v>
                </c:pt>
                <c:pt idx="62">
                  <c:v>38595</c:v>
                </c:pt>
                <c:pt idx="63">
                  <c:v>38625</c:v>
                </c:pt>
                <c:pt idx="64">
                  <c:v>38656</c:v>
                </c:pt>
                <c:pt idx="65">
                  <c:v>38686</c:v>
                </c:pt>
                <c:pt idx="66">
                  <c:v>38716</c:v>
                </c:pt>
                <c:pt idx="67">
                  <c:v>38748</c:v>
                </c:pt>
                <c:pt idx="68">
                  <c:v>38776</c:v>
                </c:pt>
                <c:pt idx="69">
                  <c:v>38807</c:v>
                </c:pt>
                <c:pt idx="70">
                  <c:v>38835</c:v>
                </c:pt>
                <c:pt idx="71">
                  <c:v>38868</c:v>
                </c:pt>
                <c:pt idx="72">
                  <c:v>38898</c:v>
                </c:pt>
                <c:pt idx="73">
                  <c:v>38929</c:v>
                </c:pt>
                <c:pt idx="74">
                  <c:v>38960</c:v>
                </c:pt>
                <c:pt idx="75">
                  <c:v>38989</c:v>
                </c:pt>
                <c:pt idx="76">
                  <c:v>39021</c:v>
                </c:pt>
                <c:pt idx="77">
                  <c:v>39051</c:v>
                </c:pt>
                <c:pt idx="78">
                  <c:v>39080</c:v>
                </c:pt>
                <c:pt idx="79">
                  <c:v>39083</c:v>
                </c:pt>
                <c:pt idx="80">
                  <c:v>39084</c:v>
                </c:pt>
                <c:pt idx="81">
                  <c:v>39085</c:v>
                </c:pt>
                <c:pt idx="82">
                  <c:v>39086</c:v>
                </c:pt>
                <c:pt idx="83">
                  <c:v>39087</c:v>
                </c:pt>
                <c:pt idx="84">
                  <c:v>39090</c:v>
                </c:pt>
                <c:pt idx="85">
                  <c:v>39091</c:v>
                </c:pt>
                <c:pt idx="86">
                  <c:v>39092</c:v>
                </c:pt>
                <c:pt idx="87">
                  <c:v>39093</c:v>
                </c:pt>
                <c:pt idx="88">
                  <c:v>39094</c:v>
                </c:pt>
                <c:pt idx="89">
                  <c:v>39097</c:v>
                </c:pt>
                <c:pt idx="90">
                  <c:v>39098</c:v>
                </c:pt>
                <c:pt idx="91">
                  <c:v>39099</c:v>
                </c:pt>
                <c:pt idx="92">
                  <c:v>39100</c:v>
                </c:pt>
                <c:pt idx="93">
                  <c:v>39101</c:v>
                </c:pt>
                <c:pt idx="94">
                  <c:v>39104</c:v>
                </c:pt>
                <c:pt idx="95">
                  <c:v>39105</c:v>
                </c:pt>
                <c:pt idx="96">
                  <c:v>39106</c:v>
                </c:pt>
                <c:pt idx="97">
                  <c:v>39107</c:v>
                </c:pt>
                <c:pt idx="98">
                  <c:v>39108</c:v>
                </c:pt>
                <c:pt idx="99">
                  <c:v>39111</c:v>
                </c:pt>
                <c:pt idx="100">
                  <c:v>39112</c:v>
                </c:pt>
                <c:pt idx="101">
                  <c:v>39113</c:v>
                </c:pt>
                <c:pt idx="102">
                  <c:v>39114</c:v>
                </c:pt>
                <c:pt idx="103">
                  <c:v>39115</c:v>
                </c:pt>
                <c:pt idx="104">
                  <c:v>39118</c:v>
                </c:pt>
                <c:pt idx="105">
                  <c:v>39119</c:v>
                </c:pt>
                <c:pt idx="106">
                  <c:v>39120</c:v>
                </c:pt>
                <c:pt idx="107">
                  <c:v>39121</c:v>
                </c:pt>
                <c:pt idx="108">
                  <c:v>39122</c:v>
                </c:pt>
                <c:pt idx="109">
                  <c:v>39125</c:v>
                </c:pt>
                <c:pt idx="110">
                  <c:v>39126</c:v>
                </c:pt>
                <c:pt idx="111">
                  <c:v>39127</c:v>
                </c:pt>
                <c:pt idx="112">
                  <c:v>39128</c:v>
                </c:pt>
                <c:pt idx="113">
                  <c:v>39129</c:v>
                </c:pt>
                <c:pt idx="114">
                  <c:v>39132</c:v>
                </c:pt>
                <c:pt idx="115">
                  <c:v>39133</c:v>
                </c:pt>
                <c:pt idx="116">
                  <c:v>39134</c:v>
                </c:pt>
                <c:pt idx="117">
                  <c:v>39135</c:v>
                </c:pt>
                <c:pt idx="118">
                  <c:v>39136</c:v>
                </c:pt>
                <c:pt idx="119">
                  <c:v>39139</c:v>
                </c:pt>
                <c:pt idx="120">
                  <c:v>39140</c:v>
                </c:pt>
                <c:pt idx="121">
                  <c:v>39141</c:v>
                </c:pt>
                <c:pt idx="122">
                  <c:v>39142</c:v>
                </c:pt>
                <c:pt idx="123">
                  <c:v>39143</c:v>
                </c:pt>
                <c:pt idx="124">
                  <c:v>39146</c:v>
                </c:pt>
                <c:pt idx="125">
                  <c:v>39147</c:v>
                </c:pt>
                <c:pt idx="126">
                  <c:v>39148</c:v>
                </c:pt>
                <c:pt idx="127">
                  <c:v>39149</c:v>
                </c:pt>
                <c:pt idx="128">
                  <c:v>39150</c:v>
                </c:pt>
                <c:pt idx="129">
                  <c:v>39153</c:v>
                </c:pt>
                <c:pt idx="130">
                  <c:v>39154</c:v>
                </c:pt>
                <c:pt idx="131">
                  <c:v>39155</c:v>
                </c:pt>
                <c:pt idx="132">
                  <c:v>39156</c:v>
                </c:pt>
                <c:pt idx="133">
                  <c:v>39157</c:v>
                </c:pt>
                <c:pt idx="134">
                  <c:v>39160</c:v>
                </c:pt>
                <c:pt idx="135">
                  <c:v>39161</c:v>
                </c:pt>
                <c:pt idx="136">
                  <c:v>39162</c:v>
                </c:pt>
                <c:pt idx="137">
                  <c:v>39163</c:v>
                </c:pt>
                <c:pt idx="138">
                  <c:v>39164</c:v>
                </c:pt>
                <c:pt idx="139">
                  <c:v>39167</c:v>
                </c:pt>
                <c:pt idx="140">
                  <c:v>39168</c:v>
                </c:pt>
                <c:pt idx="141">
                  <c:v>39169</c:v>
                </c:pt>
                <c:pt idx="142">
                  <c:v>39170</c:v>
                </c:pt>
                <c:pt idx="143">
                  <c:v>39171</c:v>
                </c:pt>
                <c:pt idx="144">
                  <c:v>39174</c:v>
                </c:pt>
                <c:pt idx="145">
                  <c:v>39175</c:v>
                </c:pt>
                <c:pt idx="146">
                  <c:v>39176</c:v>
                </c:pt>
                <c:pt idx="147">
                  <c:v>39177</c:v>
                </c:pt>
                <c:pt idx="148">
                  <c:v>39178</c:v>
                </c:pt>
                <c:pt idx="149">
                  <c:v>39181</c:v>
                </c:pt>
                <c:pt idx="150">
                  <c:v>39182</c:v>
                </c:pt>
                <c:pt idx="151">
                  <c:v>39183</c:v>
                </c:pt>
                <c:pt idx="152">
                  <c:v>39184</c:v>
                </c:pt>
                <c:pt idx="153">
                  <c:v>39185</c:v>
                </c:pt>
                <c:pt idx="154">
                  <c:v>39188</c:v>
                </c:pt>
                <c:pt idx="155">
                  <c:v>39189</c:v>
                </c:pt>
                <c:pt idx="156">
                  <c:v>39190</c:v>
                </c:pt>
                <c:pt idx="157">
                  <c:v>39191</c:v>
                </c:pt>
                <c:pt idx="158">
                  <c:v>39192</c:v>
                </c:pt>
                <c:pt idx="159">
                  <c:v>39195</c:v>
                </c:pt>
                <c:pt idx="160">
                  <c:v>39196</c:v>
                </c:pt>
                <c:pt idx="161">
                  <c:v>39197</c:v>
                </c:pt>
                <c:pt idx="162">
                  <c:v>39198</c:v>
                </c:pt>
                <c:pt idx="163">
                  <c:v>39199</c:v>
                </c:pt>
                <c:pt idx="164">
                  <c:v>39202</c:v>
                </c:pt>
                <c:pt idx="165">
                  <c:v>39203</c:v>
                </c:pt>
                <c:pt idx="166">
                  <c:v>39204</c:v>
                </c:pt>
                <c:pt idx="167">
                  <c:v>39205</c:v>
                </c:pt>
                <c:pt idx="168">
                  <c:v>39206</c:v>
                </c:pt>
                <c:pt idx="169">
                  <c:v>39209</c:v>
                </c:pt>
                <c:pt idx="170">
                  <c:v>39210</c:v>
                </c:pt>
                <c:pt idx="171">
                  <c:v>39211</c:v>
                </c:pt>
                <c:pt idx="172">
                  <c:v>39212</c:v>
                </c:pt>
                <c:pt idx="173">
                  <c:v>39213</c:v>
                </c:pt>
                <c:pt idx="174">
                  <c:v>39216</c:v>
                </c:pt>
                <c:pt idx="175">
                  <c:v>39217</c:v>
                </c:pt>
                <c:pt idx="176">
                  <c:v>39218</c:v>
                </c:pt>
                <c:pt idx="177">
                  <c:v>39219</c:v>
                </c:pt>
                <c:pt idx="178">
                  <c:v>39220</c:v>
                </c:pt>
                <c:pt idx="179">
                  <c:v>39223</c:v>
                </c:pt>
                <c:pt idx="180">
                  <c:v>39224</c:v>
                </c:pt>
                <c:pt idx="181">
                  <c:v>39225</c:v>
                </c:pt>
                <c:pt idx="182">
                  <c:v>39226</c:v>
                </c:pt>
                <c:pt idx="183">
                  <c:v>39227</c:v>
                </c:pt>
                <c:pt idx="184">
                  <c:v>39230</c:v>
                </c:pt>
                <c:pt idx="185">
                  <c:v>39231</c:v>
                </c:pt>
                <c:pt idx="186">
                  <c:v>39232</c:v>
                </c:pt>
                <c:pt idx="187">
                  <c:v>39233</c:v>
                </c:pt>
                <c:pt idx="188">
                  <c:v>39234</c:v>
                </c:pt>
                <c:pt idx="189">
                  <c:v>39237</c:v>
                </c:pt>
                <c:pt idx="190">
                  <c:v>39238</c:v>
                </c:pt>
                <c:pt idx="191">
                  <c:v>39239</c:v>
                </c:pt>
                <c:pt idx="192">
                  <c:v>39240</c:v>
                </c:pt>
                <c:pt idx="193">
                  <c:v>39241</c:v>
                </c:pt>
                <c:pt idx="194">
                  <c:v>39244</c:v>
                </c:pt>
                <c:pt idx="195">
                  <c:v>39245</c:v>
                </c:pt>
                <c:pt idx="196">
                  <c:v>39246</c:v>
                </c:pt>
                <c:pt idx="197">
                  <c:v>39247</c:v>
                </c:pt>
                <c:pt idx="198">
                  <c:v>39248</c:v>
                </c:pt>
                <c:pt idx="199">
                  <c:v>39251</c:v>
                </c:pt>
                <c:pt idx="200">
                  <c:v>39252</c:v>
                </c:pt>
                <c:pt idx="201">
                  <c:v>39253</c:v>
                </c:pt>
                <c:pt idx="202">
                  <c:v>39254</c:v>
                </c:pt>
                <c:pt idx="203">
                  <c:v>39255</c:v>
                </c:pt>
                <c:pt idx="204">
                  <c:v>39258</c:v>
                </c:pt>
                <c:pt idx="205">
                  <c:v>39259</c:v>
                </c:pt>
                <c:pt idx="206">
                  <c:v>39260</c:v>
                </c:pt>
                <c:pt idx="207">
                  <c:v>39261</c:v>
                </c:pt>
                <c:pt idx="208">
                  <c:v>39262</c:v>
                </c:pt>
                <c:pt idx="209">
                  <c:v>39265</c:v>
                </c:pt>
                <c:pt idx="210">
                  <c:v>39266</c:v>
                </c:pt>
                <c:pt idx="211">
                  <c:v>39267</c:v>
                </c:pt>
                <c:pt idx="212">
                  <c:v>39268</c:v>
                </c:pt>
                <c:pt idx="213">
                  <c:v>39269</c:v>
                </c:pt>
                <c:pt idx="214">
                  <c:v>39272</c:v>
                </c:pt>
                <c:pt idx="215">
                  <c:v>39273</c:v>
                </c:pt>
                <c:pt idx="216">
                  <c:v>39274</c:v>
                </c:pt>
                <c:pt idx="217">
                  <c:v>39275</c:v>
                </c:pt>
                <c:pt idx="218">
                  <c:v>39276</c:v>
                </c:pt>
                <c:pt idx="219">
                  <c:v>39279</c:v>
                </c:pt>
                <c:pt idx="220">
                  <c:v>39280</c:v>
                </c:pt>
                <c:pt idx="221">
                  <c:v>39281</c:v>
                </c:pt>
                <c:pt idx="222">
                  <c:v>39282</c:v>
                </c:pt>
                <c:pt idx="223">
                  <c:v>39283</c:v>
                </c:pt>
                <c:pt idx="224">
                  <c:v>39286</c:v>
                </c:pt>
                <c:pt idx="225">
                  <c:v>39287</c:v>
                </c:pt>
                <c:pt idx="226">
                  <c:v>39288</c:v>
                </c:pt>
                <c:pt idx="227">
                  <c:v>39289</c:v>
                </c:pt>
                <c:pt idx="228">
                  <c:v>39290</c:v>
                </c:pt>
                <c:pt idx="229">
                  <c:v>39293</c:v>
                </c:pt>
                <c:pt idx="230">
                  <c:v>39294</c:v>
                </c:pt>
                <c:pt idx="231">
                  <c:v>39295</c:v>
                </c:pt>
                <c:pt idx="232">
                  <c:v>39296</c:v>
                </c:pt>
                <c:pt idx="233">
                  <c:v>39297</c:v>
                </c:pt>
                <c:pt idx="234">
                  <c:v>39300</c:v>
                </c:pt>
                <c:pt idx="235">
                  <c:v>39301</c:v>
                </c:pt>
                <c:pt idx="236">
                  <c:v>39302</c:v>
                </c:pt>
                <c:pt idx="237">
                  <c:v>39303</c:v>
                </c:pt>
                <c:pt idx="238">
                  <c:v>39304</c:v>
                </c:pt>
                <c:pt idx="239">
                  <c:v>39307</c:v>
                </c:pt>
                <c:pt idx="240">
                  <c:v>39308</c:v>
                </c:pt>
                <c:pt idx="241">
                  <c:v>39309</c:v>
                </c:pt>
                <c:pt idx="242">
                  <c:v>39310</c:v>
                </c:pt>
                <c:pt idx="243">
                  <c:v>39311</c:v>
                </c:pt>
                <c:pt idx="244">
                  <c:v>39314</c:v>
                </c:pt>
                <c:pt idx="245">
                  <c:v>39315</c:v>
                </c:pt>
                <c:pt idx="246">
                  <c:v>39316</c:v>
                </c:pt>
                <c:pt idx="247">
                  <c:v>39317</c:v>
                </c:pt>
                <c:pt idx="248">
                  <c:v>39318</c:v>
                </c:pt>
                <c:pt idx="249">
                  <c:v>39321</c:v>
                </c:pt>
                <c:pt idx="250">
                  <c:v>39322</c:v>
                </c:pt>
                <c:pt idx="251">
                  <c:v>39323</c:v>
                </c:pt>
                <c:pt idx="252">
                  <c:v>39324</c:v>
                </c:pt>
                <c:pt idx="253">
                  <c:v>39325</c:v>
                </c:pt>
                <c:pt idx="254">
                  <c:v>39328</c:v>
                </c:pt>
                <c:pt idx="255">
                  <c:v>39329</c:v>
                </c:pt>
                <c:pt idx="256">
                  <c:v>39330</c:v>
                </c:pt>
                <c:pt idx="257">
                  <c:v>39331</c:v>
                </c:pt>
                <c:pt idx="258">
                  <c:v>39332</c:v>
                </c:pt>
                <c:pt idx="259">
                  <c:v>39335</c:v>
                </c:pt>
                <c:pt idx="260">
                  <c:v>39336</c:v>
                </c:pt>
                <c:pt idx="261">
                  <c:v>39337</c:v>
                </c:pt>
                <c:pt idx="262">
                  <c:v>39338</c:v>
                </c:pt>
                <c:pt idx="263">
                  <c:v>39339</c:v>
                </c:pt>
                <c:pt idx="264">
                  <c:v>39342</c:v>
                </c:pt>
                <c:pt idx="265">
                  <c:v>39343</c:v>
                </c:pt>
                <c:pt idx="266">
                  <c:v>39344</c:v>
                </c:pt>
                <c:pt idx="267">
                  <c:v>39345</c:v>
                </c:pt>
                <c:pt idx="268">
                  <c:v>39346</c:v>
                </c:pt>
                <c:pt idx="269">
                  <c:v>39349</c:v>
                </c:pt>
                <c:pt idx="270">
                  <c:v>39350</c:v>
                </c:pt>
                <c:pt idx="271">
                  <c:v>39351</c:v>
                </c:pt>
                <c:pt idx="272">
                  <c:v>39352</c:v>
                </c:pt>
                <c:pt idx="273">
                  <c:v>39353</c:v>
                </c:pt>
                <c:pt idx="274">
                  <c:v>39356</c:v>
                </c:pt>
                <c:pt idx="275">
                  <c:v>39357</c:v>
                </c:pt>
                <c:pt idx="276">
                  <c:v>39358</c:v>
                </c:pt>
                <c:pt idx="277">
                  <c:v>39359</c:v>
                </c:pt>
                <c:pt idx="278">
                  <c:v>39360</c:v>
                </c:pt>
                <c:pt idx="279">
                  <c:v>39363</c:v>
                </c:pt>
                <c:pt idx="280">
                  <c:v>39364</c:v>
                </c:pt>
                <c:pt idx="281">
                  <c:v>39365</c:v>
                </c:pt>
                <c:pt idx="282">
                  <c:v>39366</c:v>
                </c:pt>
                <c:pt idx="283">
                  <c:v>39367</c:v>
                </c:pt>
                <c:pt idx="284">
                  <c:v>39370</c:v>
                </c:pt>
                <c:pt idx="285">
                  <c:v>39371</c:v>
                </c:pt>
                <c:pt idx="286">
                  <c:v>39372</c:v>
                </c:pt>
                <c:pt idx="287">
                  <c:v>39373</c:v>
                </c:pt>
                <c:pt idx="288">
                  <c:v>39374</c:v>
                </c:pt>
                <c:pt idx="289">
                  <c:v>39377</c:v>
                </c:pt>
                <c:pt idx="290">
                  <c:v>39378</c:v>
                </c:pt>
                <c:pt idx="291">
                  <c:v>39379</c:v>
                </c:pt>
                <c:pt idx="292">
                  <c:v>39380</c:v>
                </c:pt>
                <c:pt idx="293">
                  <c:v>39381</c:v>
                </c:pt>
                <c:pt idx="294">
                  <c:v>39384</c:v>
                </c:pt>
                <c:pt idx="295">
                  <c:v>39385</c:v>
                </c:pt>
                <c:pt idx="296">
                  <c:v>39386</c:v>
                </c:pt>
                <c:pt idx="297">
                  <c:v>39387</c:v>
                </c:pt>
                <c:pt idx="298">
                  <c:v>39388</c:v>
                </c:pt>
                <c:pt idx="299">
                  <c:v>39391</c:v>
                </c:pt>
                <c:pt idx="300">
                  <c:v>39392</c:v>
                </c:pt>
                <c:pt idx="301">
                  <c:v>39393</c:v>
                </c:pt>
                <c:pt idx="302">
                  <c:v>39394</c:v>
                </c:pt>
                <c:pt idx="303">
                  <c:v>39395</c:v>
                </c:pt>
                <c:pt idx="304">
                  <c:v>39398</c:v>
                </c:pt>
                <c:pt idx="305">
                  <c:v>39399</c:v>
                </c:pt>
                <c:pt idx="306">
                  <c:v>39400</c:v>
                </c:pt>
                <c:pt idx="307">
                  <c:v>39401</c:v>
                </c:pt>
                <c:pt idx="308">
                  <c:v>39402</c:v>
                </c:pt>
                <c:pt idx="309">
                  <c:v>39405</c:v>
                </c:pt>
                <c:pt idx="310">
                  <c:v>39406</c:v>
                </c:pt>
                <c:pt idx="311">
                  <c:v>39407</c:v>
                </c:pt>
                <c:pt idx="312">
                  <c:v>39408</c:v>
                </c:pt>
                <c:pt idx="313">
                  <c:v>39409</c:v>
                </c:pt>
                <c:pt idx="314">
                  <c:v>39412</c:v>
                </c:pt>
                <c:pt idx="315">
                  <c:v>39413</c:v>
                </c:pt>
                <c:pt idx="316">
                  <c:v>39414</c:v>
                </c:pt>
                <c:pt idx="317">
                  <c:v>39415</c:v>
                </c:pt>
                <c:pt idx="318">
                  <c:v>39416</c:v>
                </c:pt>
                <c:pt idx="319">
                  <c:v>39419</c:v>
                </c:pt>
                <c:pt idx="320">
                  <c:v>39420</c:v>
                </c:pt>
                <c:pt idx="321">
                  <c:v>39421</c:v>
                </c:pt>
                <c:pt idx="322">
                  <c:v>39422</c:v>
                </c:pt>
                <c:pt idx="323">
                  <c:v>39423</c:v>
                </c:pt>
                <c:pt idx="324">
                  <c:v>39426</c:v>
                </c:pt>
                <c:pt idx="325">
                  <c:v>39427</c:v>
                </c:pt>
                <c:pt idx="326">
                  <c:v>39428</c:v>
                </c:pt>
                <c:pt idx="327">
                  <c:v>39429</c:v>
                </c:pt>
                <c:pt idx="328">
                  <c:v>39430</c:v>
                </c:pt>
                <c:pt idx="329">
                  <c:v>39433</c:v>
                </c:pt>
                <c:pt idx="330">
                  <c:v>39434</c:v>
                </c:pt>
                <c:pt idx="331">
                  <c:v>39435</c:v>
                </c:pt>
                <c:pt idx="332">
                  <c:v>39436</c:v>
                </c:pt>
                <c:pt idx="333">
                  <c:v>39437</c:v>
                </c:pt>
                <c:pt idx="334">
                  <c:v>39440</c:v>
                </c:pt>
                <c:pt idx="335">
                  <c:v>39441</c:v>
                </c:pt>
                <c:pt idx="336">
                  <c:v>39442</c:v>
                </c:pt>
                <c:pt idx="337">
                  <c:v>39443</c:v>
                </c:pt>
                <c:pt idx="338">
                  <c:v>39444</c:v>
                </c:pt>
                <c:pt idx="339">
                  <c:v>39447</c:v>
                </c:pt>
                <c:pt idx="340">
                  <c:v>39448</c:v>
                </c:pt>
                <c:pt idx="341">
                  <c:v>39449</c:v>
                </c:pt>
                <c:pt idx="342">
                  <c:v>39450</c:v>
                </c:pt>
                <c:pt idx="343">
                  <c:v>39451</c:v>
                </c:pt>
                <c:pt idx="344">
                  <c:v>39454</c:v>
                </c:pt>
                <c:pt idx="345">
                  <c:v>39455</c:v>
                </c:pt>
                <c:pt idx="346">
                  <c:v>39456</c:v>
                </c:pt>
                <c:pt idx="347">
                  <c:v>39457</c:v>
                </c:pt>
                <c:pt idx="348">
                  <c:v>39458</c:v>
                </c:pt>
                <c:pt idx="349">
                  <c:v>39461</c:v>
                </c:pt>
                <c:pt idx="350">
                  <c:v>39462</c:v>
                </c:pt>
                <c:pt idx="351">
                  <c:v>39463</c:v>
                </c:pt>
                <c:pt idx="352">
                  <c:v>39464</c:v>
                </c:pt>
                <c:pt idx="353">
                  <c:v>39465</c:v>
                </c:pt>
                <c:pt idx="354">
                  <c:v>39468</c:v>
                </c:pt>
                <c:pt idx="355">
                  <c:v>39469</c:v>
                </c:pt>
                <c:pt idx="356">
                  <c:v>39470</c:v>
                </c:pt>
                <c:pt idx="357">
                  <c:v>39471</c:v>
                </c:pt>
                <c:pt idx="358">
                  <c:v>39472</c:v>
                </c:pt>
                <c:pt idx="359">
                  <c:v>39475</c:v>
                </c:pt>
                <c:pt idx="360">
                  <c:v>39476</c:v>
                </c:pt>
                <c:pt idx="361">
                  <c:v>39477</c:v>
                </c:pt>
                <c:pt idx="362">
                  <c:v>39478</c:v>
                </c:pt>
                <c:pt idx="363">
                  <c:v>39479</c:v>
                </c:pt>
                <c:pt idx="364">
                  <c:v>39482</c:v>
                </c:pt>
                <c:pt idx="365">
                  <c:v>39483</c:v>
                </c:pt>
                <c:pt idx="366">
                  <c:v>39484</c:v>
                </c:pt>
                <c:pt idx="367">
                  <c:v>39485</c:v>
                </c:pt>
                <c:pt idx="368">
                  <c:v>39486</c:v>
                </c:pt>
                <c:pt idx="369">
                  <c:v>39489</c:v>
                </c:pt>
                <c:pt idx="370">
                  <c:v>39490</c:v>
                </c:pt>
                <c:pt idx="371">
                  <c:v>39491</c:v>
                </c:pt>
                <c:pt idx="372">
                  <c:v>39492</c:v>
                </c:pt>
                <c:pt idx="373">
                  <c:v>39493</c:v>
                </c:pt>
                <c:pt idx="374">
                  <c:v>39496</c:v>
                </c:pt>
                <c:pt idx="375">
                  <c:v>39497</c:v>
                </c:pt>
                <c:pt idx="376">
                  <c:v>39498</c:v>
                </c:pt>
                <c:pt idx="377">
                  <c:v>39499</c:v>
                </c:pt>
                <c:pt idx="378">
                  <c:v>39500</c:v>
                </c:pt>
                <c:pt idx="379">
                  <c:v>39503</c:v>
                </c:pt>
                <c:pt idx="380">
                  <c:v>39504</c:v>
                </c:pt>
                <c:pt idx="381">
                  <c:v>39505</c:v>
                </c:pt>
                <c:pt idx="382">
                  <c:v>39506</c:v>
                </c:pt>
                <c:pt idx="383">
                  <c:v>39507</c:v>
                </c:pt>
                <c:pt idx="384">
                  <c:v>39510</c:v>
                </c:pt>
                <c:pt idx="385">
                  <c:v>39511</c:v>
                </c:pt>
                <c:pt idx="386">
                  <c:v>39512</c:v>
                </c:pt>
                <c:pt idx="387">
                  <c:v>39513</c:v>
                </c:pt>
                <c:pt idx="388">
                  <c:v>39514</c:v>
                </c:pt>
                <c:pt idx="389">
                  <c:v>39517</c:v>
                </c:pt>
                <c:pt idx="390">
                  <c:v>39518</c:v>
                </c:pt>
                <c:pt idx="391">
                  <c:v>39519</c:v>
                </c:pt>
                <c:pt idx="392">
                  <c:v>39520</c:v>
                </c:pt>
                <c:pt idx="393">
                  <c:v>39521</c:v>
                </c:pt>
                <c:pt idx="394">
                  <c:v>39524</c:v>
                </c:pt>
                <c:pt idx="395">
                  <c:v>39525</c:v>
                </c:pt>
                <c:pt idx="396">
                  <c:v>39526</c:v>
                </c:pt>
                <c:pt idx="397">
                  <c:v>39527</c:v>
                </c:pt>
                <c:pt idx="398">
                  <c:v>39528</c:v>
                </c:pt>
                <c:pt idx="399">
                  <c:v>39531</c:v>
                </c:pt>
                <c:pt idx="400">
                  <c:v>39532</c:v>
                </c:pt>
                <c:pt idx="401">
                  <c:v>39533</c:v>
                </c:pt>
                <c:pt idx="402">
                  <c:v>39534</c:v>
                </c:pt>
                <c:pt idx="403">
                  <c:v>39535</c:v>
                </c:pt>
                <c:pt idx="404">
                  <c:v>39538</c:v>
                </c:pt>
                <c:pt idx="405">
                  <c:v>39539</c:v>
                </c:pt>
                <c:pt idx="406">
                  <c:v>39540</c:v>
                </c:pt>
                <c:pt idx="407">
                  <c:v>39541</c:v>
                </c:pt>
                <c:pt idx="408">
                  <c:v>39542</c:v>
                </c:pt>
                <c:pt idx="409">
                  <c:v>39545</c:v>
                </c:pt>
                <c:pt idx="410">
                  <c:v>39546</c:v>
                </c:pt>
                <c:pt idx="411">
                  <c:v>39547</c:v>
                </c:pt>
                <c:pt idx="412">
                  <c:v>39548</c:v>
                </c:pt>
                <c:pt idx="413">
                  <c:v>39549</c:v>
                </c:pt>
                <c:pt idx="414">
                  <c:v>39552</c:v>
                </c:pt>
                <c:pt idx="415">
                  <c:v>39553</c:v>
                </c:pt>
                <c:pt idx="416">
                  <c:v>39554</c:v>
                </c:pt>
                <c:pt idx="417">
                  <c:v>39555</c:v>
                </c:pt>
                <c:pt idx="418">
                  <c:v>39556</c:v>
                </c:pt>
                <c:pt idx="419">
                  <c:v>39559</c:v>
                </c:pt>
                <c:pt idx="420">
                  <c:v>39560</c:v>
                </c:pt>
                <c:pt idx="421">
                  <c:v>39561</c:v>
                </c:pt>
                <c:pt idx="422">
                  <c:v>39562</c:v>
                </c:pt>
                <c:pt idx="423">
                  <c:v>39563</c:v>
                </c:pt>
                <c:pt idx="424">
                  <c:v>39566</c:v>
                </c:pt>
                <c:pt idx="425">
                  <c:v>39567</c:v>
                </c:pt>
                <c:pt idx="426">
                  <c:v>39568</c:v>
                </c:pt>
                <c:pt idx="427">
                  <c:v>39569</c:v>
                </c:pt>
                <c:pt idx="428">
                  <c:v>39570</c:v>
                </c:pt>
                <c:pt idx="429">
                  <c:v>39573</c:v>
                </c:pt>
                <c:pt idx="430">
                  <c:v>39574</c:v>
                </c:pt>
                <c:pt idx="431">
                  <c:v>39575</c:v>
                </c:pt>
                <c:pt idx="432">
                  <c:v>39576</c:v>
                </c:pt>
                <c:pt idx="433">
                  <c:v>39577</c:v>
                </c:pt>
                <c:pt idx="434">
                  <c:v>39580</c:v>
                </c:pt>
                <c:pt idx="435">
                  <c:v>39581</c:v>
                </c:pt>
                <c:pt idx="436">
                  <c:v>39582</c:v>
                </c:pt>
                <c:pt idx="437">
                  <c:v>39583</c:v>
                </c:pt>
                <c:pt idx="438">
                  <c:v>39584</c:v>
                </c:pt>
                <c:pt idx="439">
                  <c:v>39587</c:v>
                </c:pt>
                <c:pt idx="440">
                  <c:v>39588</c:v>
                </c:pt>
                <c:pt idx="441">
                  <c:v>39589</c:v>
                </c:pt>
                <c:pt idx="442">
                  <c:v>39590</c:v>
                </c:pt>
                <c:pt idx="443">
                  <c:v>39591</c:v>
                </c:pt>
                <c:pt idx="444">
                  <c:v>39594</c:v>
                </c:pt>
                <c:pt idx="445">
                  <c:v>39595</c:v>
                </c:pt>
                <c:pt idx="446">
                  <c:v>39596</c:v>
                </c:pt>
                <c:pt idx="447">
                  <c:v>39597</c:v>
                </c:pt>
                <c:pt idx="448">
                  <c:v>39598</c:v>
                </c:pt>
                <c:pt idx="449">
                  <c:v>39601</c:v>
                </c:pt>
                <c:pt idx="450">
                  <c:v>39602</c:v>
                </c:pt>
                <c:pt idx="451">
                  <c:v>39603</c:v>
                </c:pt>
                <c:pt idx="452">
                  <c:v>39604</c:v>
                </c:pt>
                <c:pt idx="453">
                  <c:v>39605</c:v>
                </c:pt>
                <c:pt idx="454">
                  <c:v>39608</c:v>
                </c:pt>
                <c:pt idx="455">
                  <c:v>39609</c:v>
                </c:pt>
                <c:pt idx="456">
                  <c:v>39610</c:v>
                </c:pt>
                <c:pt idx="457">
                  <c:v>39611</c:v>
                </c:pt>
                <c:pt idx="458">
                  <c:v>39612</c:v>
                </c:pt>
                <c:pt idx="459">
                  <c:v>39615</c:v>
                </c:pt>
                <c:pt idx="460">
                  <c:v>39616</c:v>
                </c:pt>
                <c:pt idx="461">
                  <c:v>39617</c:v>
                </c:pt>
                <c:pt idx="462">
                  <c:v>39618</c:v>
                </c:pt>
                <c:pt idx="463">
                  <c:v>39619</c:v>
                </c:pt>
                <c:pt idx="464">
                  <c:v>39622</c:v>
                </c:pt>
                <c:pt idx="465">
                  <c:v>39623</c:v>
                </c:pt>
                <c:pt idx="466">
                  <c:v>39624</c:v>
                </c:pt>
                <c:pt idx="467">
                  <c:v>39625</c:v>
                </c:pt>
                <c:pt idx="468">
                  <c:v>39626</c:v>
                </c:pt>
                <c:pt idx="469">
                  <c:v>39629</c:v>
                </c:pt>
                <c:pt idx="470">
                  <c:v>39630</c:v>
                </c:pt>
                <c:pt idx="471">
                  <c:v>39631</c:v>
                </c:pt>
                <c:pt idx="472">
                  <c:v>39632</c:v>
                </c:pt>
                <c:pt idx="473">
                  <c:v>39633</c:v>
                </c:pt>
                <c:pt idx="474">
                  <c:v>39636</c:v>
                </c:pt>
                <c:pt idx="475">
                  <c:v>39637</c:v>
                </c:pt>
                <c:pt idx="476">
                  <c:v>39638</c:v>
                </c:pt>
                <c:pt idx="477">
                  <c:v>39639</c:v>
                </c:pt>
                <c:pt idx="478">
                  <c:v>39640</c:v>
                </c:pt>
                <c:pt idx="479">
                  <c:v>39643</c:v>
                </c:pt>
                <c:pt idx="480">
                  <c:v>39644</c:v>
                </c:pt>
                <c:pt idx="481">
                  <c:v>39645</c:v>
                </c:pt>
                <c:pt idx="482">
                  <c:v>39646</c:v>
                </c:pt>
                <c:pt idx="483">
                  <c:v>39647</c:v>
                </c:pt>
                <c:pt idx="484">
                  <c:v>39650</c:v>
                </c:pt>
                <c:pt idx="485">
                  <c:v>39651</c:v>
                </c:pt>
                <c:pt idx="486">
                  <c:v>39652</c:v>
                </c:pt>
                <c:pt idx="487">
                  <c:v>39653</c:v>
                </c:pt>
                <c:pt idx="488">
                  <c:v>39654</c:v>
                </c:pt>
                <c:pt idx="489">
                  <c:v>39657</c:v>
                </c:pt>
                <c:pt idx="490">
                  <c:v>39658</c:v>
                </c:pt>
                <c:pt idx="491">
                  <c:v>39659</c:v>
                </c:pt>
                <c:pt idx="492">
                  <c:v>39660</c:v>
                </c:pt>
                <c:pt idx="493">
                  <c:v>39661</c:v>
                </c:pt>
                <c:pt idx="494">
                  <c:v>39664</c:v>
                </c:pt>
                <c:pt idx="495">
                  <c:v>39665</c:v>
                </c:pt>
                <c:pt idx="496">
                  <c:v>39666</c:v>
                </c:pt>
                <c:pt idx="497">
                  <c:v>39667</c:v>
                </c:pt>
                <c:pt idx="498">
                  <c:v>39668</c:v>
                </c:pt>
                <c:pt idx="499">
                  <c:v>39671</c:v>
                </c:pt>
                <c:pt idx="500">
                  <c:v>39672</c:v>
                </c:pt>
                <c:pt idx="501">
                  <c:v>39673</c:v>
                </c:pt>
                <c:pt idx="502">
                  <c:v>39674</c:v>
                </c:pt>
                <c:pt idx="503">
                  <c:v>39675</c:v>
                </c:pt>
                <c:pt idx="504">
                  <c:v>39678</c:v>
                </c:pt>
                <c:pt idx="505">
                  <c:v>39679</c:v>
                </c:pt>
                <c:pt idx="506">
                  <c:v>39680</c:v>
                </c:pt>
                <c:pt idx="507">
                  <c:v>39681</c:v>
                </c:pt>
                <c:pt idx="508">
                  <c:v>39682</c:v>
                </c:pt>
                <c:pt idx="509">
                  <c:v>39685</c:v>
                </c:pt>
                <c:pt idx="510">
                  <c:v>39686</c:v>
                </c:pt>
                <c:pt idx="511">
                  <c:v>39687</c:v>
                </c:pt>
                <c:pt idx="512">
                  <c:v>39688</c:v>
                </c:pt>
                <c:pt idx="513">
                  <c:v>39689</c:v>
                </c:pt>
                <c:pt idx="514">
                  <c:v>39692</c:v>
                </c:pt>
                <c:pt idx="515">
                  <c:v>39693</c:v>
                </c:pt>
                <c:pt idx="516">
                  <c:v>39694</c:v>
                </c:pt>
                <c:pt idx="517">
                  <c:v>39695</c:v>
                </c:pt>
                <c:pt idx="518">
                  <c:v>39696</c:v>
                </c:pt>
                <c:pt idx="519">
                  <c:v>39699</c:v>
                </c:pt>
                <c:pt idx="520">
                  <c:v>39700</c:v>
                </c:pt>
                <c:pt idx="521">
                  <c:v>39701</c:v>
                </c:pt>
                <c:pt idx="522">
                  <c:v>39702</c:v>
                </c:pt>
                <c:pt idx="523">
                  <c:v>39703</c:v>
                </c:pt>
                <c:pt idx="524">
                  <c:v>39706</c:v>
                </c:pt>
                <c:pt idx="525">
                  <c:v>39707</c:v>
                </c:pt>
                <c:pt idx="526">
                  <c:v>39708</c:v>
                </c:pt>
                <c:pt idx="527">
                  <c:v>39709</c:v>
                </c:pt>
                <c:pt idx="528">
                  <c:v>39710</c:v>
                </c:pt>
                <c:pt idx="529">
                  <c:v>39713</c:v>
                </c:pt>
                <c:pt idx="530">
                  <c:v>39714</c:v>
                </c:pt>
                <c:pt idx="531">
                  <c:v>39715</c:v>
                </c:pt>
                <c:pt idx="532">
                  <c:v>39716</c:v>
                </c:pt>
                <c:pt idx="533">
                  <c:v>39717</c:v>
                </c:pt>
                <c:pt idx="534">
                  <c:v>39720</c:v>
                </c:pt>
                <c:pt idx="535">
                  <c:v>39721</c:v>
                </c:pt>
                <c:pt idx="536">
                  <c:v>39722</c:v>
                </c:pt>
                <c:pt idx="537">
                  <c:v>39723</c:v>
                </c:pt>
                <c:pt idx="538">
                  <c:v>39724</c:v>
                </c:pt>
                <c:pt idx="539">
                  <c:v>39727</c:v>
                </c:pt>
                <c:pt idx="540">
                  <c:v>39728</c:v>
                </c:pt>
                <c:pt idx="541">
                  <c:v>39729</c:v>
                </c:pt>
                <c:pt idx="542">
                  <c:v>39730</c:v>
                </c:pt>
                <c:pt idx="543">
                  <c:v>39731</c:v>
                </c:pt>
                <c:pt idx="544">
                  <c:v>39734</c:v>
                </c:pt>
                <c:pt idx="545">
                  <c:v>39735</c:v>
                </c:pt>
                <c:pt idx="546">
                  <c:v>39736</c:v>
                </c:pt>
                <c:pt idx="547">
                  <c:v>39737</c:v>
                </c:pt>
                <c:pt idx="548">
                  <c:v>39738</c:v>
                </c:pt>
                <c:pt idx="549">
                  <c:v>39741</c:v>
                </c:pt>
                <c:pt idx="550">
                  <c:v>39742</c:v>
                </c:pt>
                <c:pt idx="551">
                  <c:v>39743</c:v>
                </c:pt>
                <c:pt idx="552">
                  <c:v>39744</c:v>
                </c:pt>
                <c:pt idx="553">
                  <c:v>39745</c:v>
                </c:pt>
                <c:pt idx="554">
                  <c:v>39748</c:v>
                </c:pt>
                <c:pt idx="555">
                  <c:v>39749</c:v>
                </c:pt>
                <c:pt idx="556">
                  <c:v>39750</c:v>
                </c:pt>
                <c:pt idx="557">
                  <c:v>39751</c:v>
                </c:pt>
                <c:pt idx="558">
                  <c:v>39752</c:v>
                </c:pt>
                <c:pt idx="559">
                  <c:v>39755</c:v>
                </c:pt>
                <c:pt idx="560">
                  <c:v>39756</c:v>
                </c:pt>
                <c:pt idx="561">
                  <c:v>39757</c:v>
                </c:pt>
                <c:pt idx="562">
                  <c:v>39758</c:v>
                </c:pt>
                <c:pt idx="563">
                  <c:v>39759</c:v>
                </c:pt>
                <c:pt idx="564">
                  <c:v>39762</c:v>
                </c:pt>
                <c:pt idx="565">
                  <c:v>39763</c:v>
                </c:pt>
                <c:pt idx="566">
                  <c:v>39764</c:v>
                </c:pt>
                <c:pt idx="567">
                  <c:v>39765</c:v>
                </c:pt>
                <c:pt idx="568">
                  <c:v>39766</c:v>
                </c:pt>
                <c:pt idx="569">
                  <c:v>39769</c:v>
                </c:pt>
                <c:pt idx="570">
                  <c:v>39770</c:v>
                </c:pt>
                <c:pt idx="571">
                  <c:v>39771</c:v>
                </c:pt>
                <c:pt idx="572">
                  <c:v>39772</c:v>
                </c:pt>
                <c:pt idx="573">
                  <c:v>39773</c:v>
                </c:pt>
                <c:pt idx="574">
                  <c:v>39776</c:v>
                </c:pt>
                <c:pt idx="575">
                  <c:v>39777</c:v>
                </c:pt>
                <c:pt idx="576">
                  <c:v>39778</c:v>
                </c:pt>
                <c:pt idx="577">
                  <c:v>39779</c:v>
                </c:pt>
                <c:pt idx="578">
                  <c:v>39780</c:v>
                </c:pt>
                <c:pt idx="579">
                  <c:v>39783</c:v>
                </c:pt>
                <c:pt idx="580">
                  <c:v>39784</c:v>
                </c:pt>
                <c:pt idx="581">
                  <c:v>39785</c:v>
                </c:pt>
                <c:pt idx="582">
                  <c:v>39786</c:v>
                </c:pt>
                <c:pt idx="583">
                  <c:v>39787</c:v>
                </c:pt>
                <c:pt idx="584">
                  <c:v>39790</c:v>
                </c:pt>
                <c:pt idx="585">
                  <c:v>39791</c:v>
                </c:pt>
                <c:pt idx="586">
                  <c:v>39792</c:v>
                </c:pt>
                <c:pt idx="587">
                  <c:v>39793</c:v>
                </c:pt>
                <c:pt idx="588">
                  <c:v>39794</c:v>
                </c:pt>
                <c:pt idx="589">
                  <c:v>39797</c:v>
                </c:pt>
                <c:pt idx="590">
                  <c:v>39798</c:v>
                </c:pt>
                <c:pt idx="591">
                  <c:v>39799</c:v>
                </c:pt>
                <c:pt idx="592">
                  <c:v>39800</c:v>
                </c:pt>
                <c:pt idx="593">
                  <c:v>39801</c:v>
                </c:pt>
                <c:pt idx="594">
                  <c:v>39804</c:v>
                </c:pt>
                <c:pt idx="595">
                  <c:v>39805</c:v>
                </c:pt>
                <c:pt idx="596">
                  <c:v>39806</c:v>
                </c:pt>
                <c:pt idx="597">
                  <c:v>39807</c:v>
                </c:pt>
                <c:pt idx="598">
                  <c:v>39808</c:v>
                </c:pt>
                <c:pt idx="599">
                  <c:v>39811</c:v>
                </c:pt>
                <c:pt idx="600">
                  <c:v>39812</c:v>
                </c:pt>
                <c:pt idx="601">
                  <c:v>39813</c:v>
                </c:pt>
                <c:pt idx="602">
                  <c:v>39814</c:v>
                </c:pt>
                <c:pt idx="603">
                  <c:v>39815</c:v>
                </c:pt>
                <c:pt idx="604">
                  <c:v>39818</c:v>
                </c:pt>
                <c:pt idx="605">
                  <c:v>39819</c:v>
                </c:pt>
                <c:pt idx="606">
                  <c:v>39820</c:v>
                </c:pt>
                <c:pt idx="607">
                  <c:v>39821</c:v>
                </c:pt>
                <c:pt idx="608">
                  <c:v>39822</c:v>
                </c:pt>
                <c:pt idx="609">
                  <c:v>39825</c:v>
                </c:pt>
                <c:pt idx="610">
                  <c:v>39826</c:v>
                </c:pt>
                <c:pt idx="611">
                  <c:v>39827</c:v>
                </c:pt>
                <c:pt idx="612">
                  <c:v>39828</c:v>
                </c:pt>
                <c:pt idx="613">
                  <c:v>39829</c:v>
                </c:pt>
                <c:pt idx="614">
                  <c:v>39832</c:v>
                </c:pt>
                <c:pt idx="615">
                  <c:v>39833</c:v>
                </c:pt>
                <c:pt idx="616">
                  <c:v>39834</c:v>
                </c:pt>
                <c:pt idx="617">
                  <c:v>39835</c:v>
                </c:pt>
                <c:pt idx="618">
                  <c:v>39836</c:v>
                </c:pt>
                <c:pt idx="619">
                  <c:v>39839</c:v>
                </c:pt>
                <c:pt idx="620">
                  <c:v>39840</c:v>
                </c:pt>
                <c:pt idx="621">
                  <c:v>39841</c:v>
                </c:pt>
                <c:pt idx="622">
                  <c:v>39842</c:v>
                </c:pt>
                <c:pt idx="623">
                  <c:v>39843</c:v>
                </c:pt>
                <c:pt idx="624">
                  <c:v>39846</c:v>
                </c:pt>
                <c:pt idx="625">
                  <c:v>39847</c:v>
                </c:pt>
                <c:pt idx="626">
                  <c:v>39848</c:v>
                </c:pt>
                <c:pt idx="627">
                  <c:v>39849</c:v>
                </c:pt>
                <c:pt idx="628">
                  <c:v>39850</c:v>
                </c:pt>
                <c:pt idx="629">
                  <c:v>39853</c:v>
                </c:pt>
                <c:pt idx="630">
                  <c:v>39854</c:v>
                </c:pt>
                <c:pt idx="631">
                  <c:v>39855</c:v>
                </c:pt>
                <c:pt idx="632">
                  <c:v>39856</c:v>
                </c:pt>
                <c:pt idx="633">
                  <c:v>39857</c:v>
                </c:pt>
                <c:pt idx="634">
                  <c:v>39860</c:v>
                </c:pt>
                <c:pt idx="635">
                  <c:v>39861</c:v>
                </c:pt>
                <c:pt idx="636">
                  <c:v>39862</c:v>
                </c:pt>
                <c:pt idx="637">
                  <c:v>39863</c:v>
                </c:pt>
                <c:pt idx="638">
                  <c:v>39864</c:v>
                </c:pt>
                <c:pt idx="639">
                  <c:v>39867</c:v>
                </c:pt>
                <c:pt idx="640">
                  <c:v>39868</c:v>
                </c:pt>
                <c:pt idx="641">
                  <c:v>39869</c:v>
                </c:pt>
                <c:pt idx="642">
                  <c:v>39870</c:v>
                </c:pt>
                <c:pt idx="643">
                  <c:v>39871</c:v>
                </c:pt>
                <c:pt idx="644">
                  <c:v>39874</c:v>
                </c:pt>
                <c:pt idx="645">
                  <c:v>39875</c:v>
                </c:pt>
                <c:pt idx="646">
                  <c:v>39876</c:v>
                </c:pt>
                <c:pt idx="647">
                  <c:v>39877</c:v>
                </c:pt>
                <c:pt idx="648">
                  <c:v>39878</c:v>
                </c:pt>
                <c:pt idx="649">
                  <c:v>39881</c:v>
                </c:pt>
                <c:pt idx="650">
                  <c:v>39882</c:v>
                </c:pt>
                <c:pt idx="651">
                  <c:v>39883</c:v>
                </c:pt>
                <c:pt idx="652">
                  <c:v>39884</c:v>
                </c:pt>
                <c:pt idx="653">
                  <c:v>39885</c:v>
                </c:pt>
                <c:pt idx="654">
                  <c:v>39888</c:v>
                </c:pt>
                <c:pt idx="655">
                  <c:v>39889</c:v>
                </c:pt>
                <c:pt idx="656">
                  <c:v>39890</c:v>
                </c:pt>
                <c:pt idx="657">
                  <c:v>39891</c:v>
                </c:pt>
                <c:pt idx="658">
                  <c:v>39892</c:v>
                </c:pt>
                <c:pt idx="659">
                  <c:v>39895</c:v>
                </c:pt>
                <c:pt idx="660">
                  <c:v>39896</c:v>
                </c:pt>
                <c:pt idx="661">
                  <c:v>39897</c:v>
                </c:pt>
                <c:pt idx="662">
                  <c:v>39898</c:v>
                </c:pt>
                <c:pt idx="663">
                  <c:v>39899</c:v>
                </c:pt>
                <c:pt idx="664">
                  <c:v>39902</c:v>
                </c:pt>
                <c:pt idx="665">
                  <c:v>39903</c:v>
                </c:pt>
                <c:pt idx="666">
                  <c:v>39904</c:v>
                </c:pt>
                <c:pt idx="667">
                  <c:v>39905</c:v>
                </c:pt>
                <c:pt idx="668">
                  <c:v>39906</c:v>
                </c:pt>
                <c:pt idx="669">
                  <c:v>39909</c:v>
                </c:pt>
                <c:pt idx="670">
                  <c:v>39910</c:v>
                </c:pt>
                <c:pt idx="671">
                  <c:v>39911</c:v>
                </c:pt>
                <c:pt idx="672">
                  <c:v>39912</c:v>
                </c:pt>
                <c:pt idx="673">
                  <c:v>39913</c:v>
                </c:pt>
                <c:pt idx="674">
                  <c:v>39916</c:v>
                </c:pt>
                <c:pt idx="675">
                  <c:v>39917</c:v>
                </c:pt>
                <c:pt idx="676">
                  <c:v>39918</c:v>
                </c:pt>
                <c:pt idx="677">
                  <c:v>39919</c:v>
                </c:pt>
                <c:pt idx="678">
                  <c:v>39920</c:v>
                </c:pt>
                <c:pt idx="679">
                  <c:v>39923</c:v>
                </c:pt>
                <c:pt idx="680">
                  <c:v>39924</c:v>
                </c:pt>
                <c:pt idx="681">
                  <c:v>39925</c:v>
                </c:pt>
                <c:pt idx="682">
                  <c:v>39926</c:v>
                </c:pt>
                <c:pt idx="683">
                  <c:v>39927</c:v>
                </c:pt>
                <c:pt idx="684">
                  <c:v>39930</c:v>
                </c:pt>
                <c:pt idx="685">
                  <c:v>39931</c:v>
                </c:pt>
                <c:pt idx="686">
                  <c:v>39932</c:v>
                </c:pt>
                <c:pt idx="687">
                  <c:v>39933</c:v>
                </c:pt>
                <c:pt idx="688">
                  <c:v>39934</c:v>
                </c:pt>
                <c:pt idx="689">
                  <c:v>39937</c:v>
                </c:pt>
                <c:pt idx="690">
                  <c:v>39938</c:v>
                </c:pt>
                <c:pt idx="691">
                  <c:v>39939</c:v>
                </c:pt>
                <c:pt idx="692">
                  <c:v>39940</c:v>
                </c:pt>
                <c:pt idx="693">
                  <c:v>39941</c:v>
                </c:pt>
                <c:pt idx="694">
                  <c:v>39944</c:v>
                </c:pt>
                <c:pt idx="695">
                  <c:v>39945</c:v>
                </c:pt>
                <c:pt idx="696">
                  <c:v>39946</c:v>
                </c:pt>
                <c:pt idx="697">
                  <c:v>39947</c:v>
                </c:pt>
                <c:pt idx="698">
                  <c:v>39948</c:v>
                </c:pt>
                <c:pt idx="699">
                  <c:v>39951</c:v>
                </c:pt>
                <c:pt idx="700">
                  <c:v>39952</c:v>
                </c:pt>
                <c:pt idx="701">
                  <c:v>39953</c:v>
                </c:pt>
                <c:pt idx="702">
                  <c:v>39954</c:v>
                </c:pt>
                <c:pt idx="703">
                  <c:v>39955</c:v>
                </c:pt>
                <c:pt idx="704">
                  <c:v>39958</c:v>
                </c:pt>
                <c:pt idx="705">
                  <c:v>39959</c:v>
                </c:pt>
                <c:pt idx="706">
                  <c:v>39960</c:v>
                </c:pt>
                <c:pt idx="707">
                  <c:v>39961</c:v>
                </c:pt>
                <c:pt idx="708">
                  <c:v>39962</c:v>
                </c:pt>
                <c:pt idx="709">
                  <c:v>39965</c:v>
                </c:pt>
                <c:pt idx="710">
                  <c:v>39966</c:v>
                </c:pt>
                <c:pt idx="711">
                  <c:v>39967</c:v>
                </c:pt>
                <c:pt idx="712">
                  <c:v>39968</c:v>
                </c:pt>
                <c:pt idx="713">
                  <c:v>39969</c:v>
                </c:pt>
                <c:pt idx="714">
                  <c:v>39972</c:v>
                </c:pt>
                <c:pt idx="715">
                  <c:v>39973</c:v>
                </c:pt>
                <c:pt idx="716">
                  <c:v>39974</c:v>
                </c:pt>
                <c:pt idx="717">
                  <c:v>39975</c:v>
                </c:pt>
                <c:pt idx="718">
                  <c:v>39976</c:v>
                </c:pt>
                <c:pt idx="719">
                  <c:v>39979</c:v>
                </c:pt>
                <c:pt idx="720">
                  <c:v>39980</c:v>
                </c:pt>
                <c:pt idx="721">
                  <c:v>39981</c:v>
                </c:pt>
                <c:pt idx="722">
                  <c:v>39982</c:v>
                </c:pt>
                <c:pt idx="723">
                  <c:v>39983</c:v>
                </c:pt>
                <c:pt idx="724">
                  <c:v>39986</c:v>
                </c:pt>
                <c:pt idx="725">
                  <c:v>39987</c:v>
                </c:pt>
                <c:pt idx="726">
                  <c:v>39988</c:v>
                </c:pt>
                <c:pt idx="727">
                  <c:v>39989</c:v>
                </c:pt>
                <c:pt idx="728">
                  <c:v>39990</c:v>
                </c:pt>
                <c:pt idx="729">
                  <c:v>39993</c:v>
                </c:pt>
                <c:pt idx="730">
                  <c:v>39994</c:v>
                </c:pt>
                <c:pt idx="731">
                  <c:v>39995</c:v>
                </c:pt>
                <c:pt idx="732">
                  <c:v>39996</c:v>
                </c:pt>
                <c:pt idx="733">
                  <c:v>39997</c:v>
                </c:pt>
                <c:pt idx="734">
                  <c:v>40000</c:v>
                </c:pt>
                <c:pt idx="735">
                  <c:v>40001</c:v>
                </c:pt>
                <c:pt idx="736">
                  <c:v>40002</c:v>
                </c:pt>
                <c:pt idx="737">
                  <c:v>40003</c:v>
                </c:pt>
                <c:pt idx="738">
                  <c:v>40004</c:v>
                </c:pt>
                <c:pt idx="739">
                  <c:v>40007</c:v>
                </c:pt>
                <c:pt idx="740">
                  <c:v>40008</c:v>
                </c:pt>
                <c:pt idx="741">
                  <c:v>40009</c:v>
                </c:pt>
                <c:pt idx="742">
                  <c:v>40010</c:v>
                </c:pt>
                <c:pt idx="743">
                  <c:v>40011</c:v>
                </c:pt>
                <c:pt idx="744">
                  <c:v>40014</c:v>
                </c:pt>
                <c:pt idx="745">
                  <c:v>40015</c:v>
                </c:pt>
                <c:pt idx="746">
                  <c:v>40016</c:v>
                </c:pt>
                <c:pt idx="747">
                  <c:v>40017</c:v>
                </c:pt>
                <c:pt idx="748">
                  <c:v>40018</c:v>
                </c:pt>
                <c:pt idx="749">
                  <c:v>40021</c:v>
                </c:pt>
                <c:pt idx="750">
                  <c:v>40022</c:v>
                </c:pt>
                <c:pt idx="751">
                  <c:v>40023</c:v>
                </c:pt>
                <c:pt idx="752">
                  <c:v>40024</c:v>
                </c:pt>
                <c:pt idx="753">
                  <c:v>40025</c:v>
                </c:pt>
                <c:pt idx="754">
                  <c:v>40028</c:v>
                </c:pt>
                <c:pt idx="755">
                  <c:v>40029</c:v>
                </c:pt>
                <c:pt idx="756">
                  <c:v>40030</c:v>
                </c:pt>
                <c:pt idx="757">
                  <c:v>40031</c:v>
                </c:pt>
                <c:pt idx="758">
                  <c:v>40032</c:v>
                </c:pt>
                <c:pt idx="759">
                  <c:v>40035</c:v>
                </c:pt>
                <c:pt idx="760">
                  <c:v>40036</c:v>
                </c:pt>
                <c:pt idx="761">
                  <c:v>40037</c:v>
                </c:pt>
                <c:pt idx="762">
                  <c:v>40038</c:v>
                </c:pt>
                <c:pt idx="763">
                  <c:v>40039</c:v>
                </c:pt>
                <c:pt idx="764">
                  <c:v>40042</c:v>
                </c:pt>
                <c:pt idx="765">
                  <c:v>40043</c:v>
                </c:pt>
                <c:pt idx="766">
                  <c:v>40044</c:v>
                </c:pt>
                <c:pt idx="767">
                  <c:v>40045</c:v>
                </c:pt>
                <c:pt idx="768">
                  <c:v>40046</c:v>
                </c:pt>
                <c:pt idx="769">
                  <c:v>40049</c:v>
                </c:pt>
                <c:pt idx="770">
                  <c:v>40050</c:v>
                </c:pt>
                <c:pt idx="771">
                  <c:v>40051</c:v>
                </c:pt>
                <c:pt idx="772">
                  <c:v>40052</c:v>
                </c:pt>
                <c:pt idx="773">
                  <c:v>40053</c:v>
                </c:pt>
                <c:pt idx="774">
                  <c:v>40056</c:v>
                </c:pt>
                <c:pt idx="775">
                  <c:v>40057</c:v>
                </c:pt>
                <c:pt idx="776">
                  <c:v>40058</c:v>
                </c:pt>
                <c:pt idx="777">
                  <c:v>40059</c:v>
                </c:pt>
                <c:pt idx="778">
                  <c:v>40060</c:v>
                </c:pt>
                <c:pt idx="779">
                  <c:v>40063</c:v>
                </c:pt>
                <c:pt idx="780">
                  <c:v>40064</c:v>
                </c:pt>
                <c:pt idx="781">
                  <c:v>40065</c:v>
                </c:pt>
                <c:pt idx="782">
                  <c:v>40066</c:v>
                </c:pt>
                <c:pt idx="783">
                  <c:v>40067</c:v>
                </c:pt>
                <c:pt idx="784">
                  <c:v>40070</c:v>
                </c:pt>
                <c:pt idx="785">
                  <c:v>40071</c:v>
                </c:pt>
                <c:pt idx="786">
                  <c:v>40072</c:v>
                </c:pt>
                <c:pt idx="787">
                  <c:v>40073</c:v>
                </c:pt>
                <c:pt idx="788">
                  <c:v>40074</c:v>
                </c:pt>
                <c:pt idx="789">
                  <c:v>40077</c:v>
                </c:pt>
                <c:pt idx="790">
                  <c:v>40078</c:v>
                </c:pt>
                <c:pt idx="791">
                  <c:v>40079</c:v>
                </c:pt>
                <c:pt idx="792">
                  <c:v>40080</c:v>
                </c:pt>
                <c:pt idx="793">
                  <c:v>40081</c:v>
                </c:pt>
                <c:pt idx="794">
                  <c:v>40084</c:v>
                </c:pt>
                <c:pt idx="795">
                  <c:v>40085</c:v>
                </c:pt>
                <c:pt idx="796">
                  <c:v>40086</c:v>
                </c:pt>
                <c:pt idx="797">
                  <c:v>40087</c:v>
                </c:pt>
                <c:pt idx="798">
                  <c:v>40088</c:v>
                </c:pt>
                <c:pt idx="799">
                  <c:v>40091</c:v>
                </c:pt>
                <c:pt idx="800">
                  <c:v>40092</c:v>
                </c:pt>
                <c:pt idx="801">
                  <c:v>40093</c:v>
                </c:pt>
                <c:pt idx="802">
                  <c:v>40094</c:v>
                </c:pt>
                <c:pt idx="803">
                  <c:v>40095</c:v>
                </c:pt>
                <c:pt idx="804">
                  <c:v>40098</c:v>
                </c:pt>
                <c:pt idx="805">
                  <c:v>40099</c:v>
                </c:pt>
                <c:pt idx="806">
                  <c:v>40100</c:v>
                </c:pt>
                <c:pt idx="807">
                  <c:v>40101</c:v>
                </c:pt>
                <c:pt idx="808">
                  <c:v>40102</c:v>
                </c:pt>
                <c:pt idx="809">
                  <c:v>40105</c:v>
                </c:pt>
                <c:pt idx="810">
                  <c:v>40106</c:v>
                </c:pt>
                <c:pt idx="811">
                  <c:v>40107</c:v>
                </c:pt>
                <c:pt idx="812">
                  <c:v>40108</c:v>
                </c:pt>
                <c:pt idx="813">
                  <c:v>40109</c:v>
                </c:pt>
                <c:pt idx="814">
                  <c:v>40112</c:v>
                </c:pt>
                <c:pt idx="815">
                  <c:v>40113</c:v>
                </c:pt>
                <c:pt idx="816">
                  <c:v>40114</c:v>
                </c:pt>
                <c:pt idx="817">
                  <c:v>40115</c:v>
                </c:pt>
                <c:pt idx="818">
                  <c:v>40116</c:v>
                </c:pt>
                <c:pt idx="819">
                  <c:v>40119</c:v>
                </c:pt>
                <c:pt idx="820">
                  <c:v>40120</c:v>
                </c:pt>
                <c:pt idx="821">
                  <c:v>40121</c:v>
                </c:pt>
                <c:pt idx="822">
                  <c:v>40122</c:v>
                </c:pt>
                <c:pt idx="823">
                  <c:v>40123</c:v>
                </c:pt>
                <c:pt idx="824">
                  <c:v>40126</c:v>
                </c:pt>
                <c:pt idx="825">
                  <c:v>40127</c:v>
                </c:pt>
                <c:pt idx="826">
                  <c:v>40128</c:v>
                </c:pt>
                <c:pt idx="827">
                  <c:v>40129</c:v>
                </c:pt>
                <c:pt idx="828">
                  <c:v>40130</c:v>
                </c:pt>
                <c:pt idx="829">
                  <c:v>40133</c:v>
                </c:pt>
                <c:pt idx="830">
                  <c:v>40134</c:v>
                </c:pt>
                <c:pt idx="831">
                  <c:v>40135</c:v>
                </c:pt>
                <c:pt idx="832">
                  <c:v>40136</c:v>
                </c:pt>
                <c:pt idx="833">
                  <c:v>40137</c:v>
                </c:pt>
                <c:pt idx="834">
                  <c:v>40140</c:v>
                </c:pt>
                <c:pt idx="835">
                  <c:v>40141</c:v>
                </c:pt>
                <c:pt idx="836">
                  <c:v>40142</c:v>
                </c:pt>
                <c:pt idx="837">
                  <c:v>40143</c:v>
                </c:pt>
                <c:pt idx="838">
                  <c:v>40144</c:v>
                </c:pt>
                <c:pt idx="839">
                  <c:v>40147</c:v>
                </c:pt>
                <c:pt idx="840">
                  <c:v>40148</c:v>
                </c:pt>
                <c:pt idx="841">
                  <c:v>40149</c:v>
                </c:pt>
                <c:pt idx="842">
                  <c:v>40150</c:v>
                </c:pt>
                <c:pt idx="843">
                  <c:v>40151</c:v>
                </c:pt>
                <c:pt idx="844">
                  <c:v>40154</c:v>
                </c:pt>
                <c:pt idx="845">
                  <c:v>40155</c:v>
                </c:pt>
                <c:pt idx="846">
                  <c:v>40156</c:v>
                </c:pt>
                <c:pt idx="847">
                  <c:v>40157</c:v>
                </c:pt>
                <c:pt idx="848">
                  <c:v>40158</c:v>
                </c:pt>
                <c:pt idx="849">
                  <c:v>40161</c:v>
                </c:pt>
                <c:pt idx="850">
                  <c:v>40162</c:v>
                </c:pt>
                <c:pt idx="851">
                  <c:v>40163</c:v>
                </c:pt>
                <c:pt idx="852">
                  <c:v>40164</c:v>
                </c:pt>
                <c:pt idx="853">
                  <c:v>40165</c:v>
                </c:pt>
                <c:pt idx="854">
                  <c:v>40168</c:v>
                </c:pt>
                <c:pt idx="855">
                  <c:v>40169</c:v>
                </c:pt>
                <c:pt idx="856">
                  <c:v>40170</c:v>
                </c:pt>
                <c:pt idx="857">
                  <c:v>40171</c:v>
                </c:pt>
                <c:pt idx="858">
                  <c:v>40172</c:v>
                </c:pt>
                <c:pt idx="859">
                  <c:v>40175</c:v>
                </c:pt>
                <c:pt idx="860">
                  <c:v>40176</c:v>
                </c:pt>
                <c:pt idx="861">
                  <c:v>40177</c:v>
                </c:pt>
                <c:pt idx="862">
                  <c:v>40178</c:v>
                </c:pt>
                <c:pt idx="863">
                  <c:v>40179</c:v>
                </c:pt>
                <c:pt idx="864">
                  <c:v>40182</c:v>
                </c:pt>
                <c:pt idx="865">
                  <c:v>40183</c:v>
                </c:pt>
                <c:pt idx="866">
                  <c:v>40184</c:v>
                </c:pt>
                <c:pt idx="867">
                  <c:v>40185</c:v>
                </c:pt>
                <c:pt idx="868">
                  <c:v>40186</c:v>
                </c:pt>
                <c:pt idx="869">
                  <c:v>40189</c:v>
                </c:pt>
                <c:pt idx="870">
                  <c:v>40190</c:v>
                </c:pt>
                <c:pt idx="871">
                  <c:v>40191</c:v>
                </c:pt>
                <c:pt idx="872">
                  <c:v>40192</c:v>
                </c:pt>
                <c:pt idx="873">
                  <c:v>40193</c:v>
                </c:pt>
                <c:pt idx="874">
                  <c:v>40196</c:v>
                </c:pt>
                <c:pt idx="875">
                  <c:v>40197</c:v>
                </c:pt>
                <c:pt idx="876">
                  <c:v>40198</c:v>
                </c:pt>
                <c:pt idx="877">
                  <c:v>40199</c:v>
                </c:pt>
                <c:pt idx="878">
                  <c:v>40200</c:v>
                </c:pt>
                <c:pt idx="879">
                  <c:v>40203</c:v>
                </c:pt>
                <c:pt idx="880">
                  <c:v>40204</c:v>
                </c:pt>
                <c:pt idx="881">
                  <c:v>40205</c:v>
                </c:pt>
                <c:pt idx="882">
                  <c:v>40206</c:v>
                </c:pt>
                <c:pt idx="883">
                  <c:v>40207</c:v>
                </c:pt>
                <c:pt idx="884">
                  <c:v>40210</c:v>
                </c:pt>
                <c:pt idx="885">
                  <c:v>40211</c:v>
                </c:pt>
                <c:pt idx="886">
                  <c:v>40212</c:v>
                </c:pt>
                <c:pt idx="887">
                  <c:v>40213</c:v>
                </c:pt>
                <c:pt idx="888">
                  <c:v>40214</c:v>
                </c:pt>
                <c:pt idx="889">
                  <c:v>40217</c:v>
                </c:pt>
                <c:pt idx="890">
                  <c:v>40218</c:v>
                </c:pt>
                <c:pt idx="891">
                  <c:v>40219</c:v>
                </c:pt>
                <c:pt idx="892">
                  <c:v>40220</c:v>
                </c:pt>
                <c:pt idx="893">
                  <c:v>40221</c:v>
                </c:pt>
                <c:pt idx="894">
                  <c:v>40224</c:v>
                </c:pt>
                <c:pt idx="895">
                  <c:v>40225</c:v>
                </c:pt>
                <c:pt idx="896">
                  <c:v>40226</c:v>
                </c:pt>
                <c:pt idx="897">
                  <c:v>40227</c:v>
                </c:pt>
                <c:pt idx="898">
                  <c:v>40228</c:v>
                </c:pt>
                <c:pt idx="899">
                  <c:v>40231</c:v>
                </c:pt>
                <c:pt idx="900">
                  <c:v>40232</c:v>
                </c:pt>
                <c:pt idx="901">
                  <c:v>40233</c:v>
                </c:pt>
                <c:pt idx="902">
                  <c:v>40234</c:v>
                </c:pt>
                <c:pt idx="903">
                  <c:v>40235</c:v>
                </c:pt>
                <c:pt idx="904">
                  <c:v>40238</c:v>
                </c:pt>
                <c:pt idx="905">
                  <c:v>40239</c:v>
                </c:pt>
                <c:pt idx="906">
                  <c:v>40240</c:v>
                </c:pt>
                <c:pt idx="907">
                  <c:v>40241</c:v>
                </c:pt>
                <c:pt idx="908">
                  <c:v>40242</c:v>
                </c:pt>
                <c:pt idx="909">
                  <c:v>40245</c:v>
                </c:pt>
                <c:pt idx="910">
                  <c:v>40246</c:v>
                </c:pt>
                <c:pt idx="911">
                  <c:v>40247</c:v>
                </c:pt>
                <c:pt idx="912">
                  <c:v>40248</c:v>
                </c:pt>
                <c:pt idx="913">
                  <c:v>40249</c:v>
                </c:pt>
                <c:pt idx="914">
                  <c:v>40252</c:v>
                </c:pt>
                <c:pt idx="915">
                  <c:v>40253</c:v>
                </c:pt>
                <c:pt idx="916">
                  <c:v>40254</c:v>
                </c:pt>
                <c:pt idx="917">
                  <c:v>40255</c:v>
                </c:pt>
                <c:pt idx="918">
                  <c:v>40256</c:v>
                </c:pt>
                <c:pt idx="919">
                  <c:v>40259</c:v>
                </c:pt>
                <c:pt idx="920">
                  <c:v>40260</c:v>
                </c:pt>
                <c:pt idx="921">
                  <c:v>40261</c:v>
                </c:pt>
                <c:pt idx="922">
                  <c:v>40262</c:v>
                </c:pt>
                <c:pt idx="923">
                  <c:v>40263</c:v>
                </c:pt>
                <c:pt idx="924">
                  <c:v>40266</c:v>
                </c:pt>
                <c:pt idx="925">
                  <c:v>40267</c:v>
                </c:pt>
                <c:pt idx="926">
                  <c:v>40268</c:v>
                </c:pt>
                <c:pt idx="927">
                  <c:v>40269</c:v>
                </c:pt>
                <c:pt idx="928">
                  <c:v>40270</c:v>
                </c:pt>
                <c:pt idx="929">
                  <c:v>40273</c:v>
                </c:pt>
                <c:pt idx="930">
                  <c:v>40274</c:v>
                </c:pt>
                <c:pt idx="931">
                  <c:v>40275</c:v>
                </c:pt>
                <c:pt idx="932">
                  <c:v>40276</c:v>
                </c:pt>
                <c:pt idx="933">
                  <c:v>40277</c:v>
                </c:pt>
                <c:pt idx="934">
                  <c:v>40280</c:v>
                </c:pt>
                <c:pt idx="935">
                  <c:v>40281</c:v>
                </c:pt>
                <c:pt idx="936">
                  <c:v>40282</c:v>
                </c:pt>
                <c:pt idx="937">
                  <c:v>40283</c:v>
                </c:pt>
                <c:pt idx="938">
                  <c:v>40284</c:v>
                </c:pt>
                <c:pt idx="939">
                  <c:v>40287</c:v>
                </c:pt>
                <c:pt idx="940">
                  <c:v>40288</c:v>
                </c:pt>
                <c:pt idx="941">
                  <c:v>40289</c:v>
                </c:pt>
                <c:pt idx="942">
                  <c:v>40290</c:v>
                </c:pt>
                <c:pt idx="943">
                  <c:v>40291</c:v>
                </c:pt>
                <c:pt idx="944">
                  <c:v>40294</c:v>
                </c:pt>
                <c:pt idx="945">
                  <c:v>40295</c:v>
                </c:pt>
                <c:pt idx="946">
                  <c:v>40296</c:v>
                </c:pt>
                <c:pt idx="947">
                  <c:v>40297</c:v>
                </c:pt>
                <c:pt idx="948">
                  <c:v>40298</c:v>
                </c:pt>
                <c:pt idx="949">
                  <c:v>40301</c:v>
                </c:pt>
                <c:pt idx="950">
                  <c:v>40302</c:v>
                </c:pt>
                <c:pt idx="951">
                  <c:v>40303</c:v>
                </c:pt>
                <c:pt idx="952">
                  <c:v>40304</c:v>
                </c:pt>
                <c:pt idx="953">
                  <c:v>40305</c:v>
                </c:pt>
                <c:pt idx="954">
                  <c:v>40308</c:v>
                </c:pt>
                <c:pt idx="955">
                  <c:v>40309</c:v>
                </c:pt>
                <c:pt idx="956">
                  <c:v>40310</c:v>
                </c:pt>
                <c:pt idx="957">
                  <c:v>40311</c:v>
                </c:pt>
                <c:pt idx="958">
                  <c:v>40312</c:v>
                </c:pt>
                <c:pt idx="959">
                  <c:v>40315</c:v>
                </c:pt>
                <c:pt idx="960">
                  <c:v>40316</c:v>
                </c:pt>
                <c:pt idx="961">
                  <c:v>40317</c:v>
                </c:pt>
                <c:pt idx="962">
                  <c:v>40318</c:v>
                </c:pt>
                <c:pt idx="963">
                  <c:v>40319</c:v>
                </c:pt>
                <c:pt idx="964">
                  <c:v>40322</c:v>
                </c:pt>
                <c:pt idx="965">
                  <c:v>40323</c:v>
                </c:pt>
                <c:pt idx="966">
                  <c:v>40324</c:v>
                </c:pt>
                <c:pt idx="967">
                  <c:v>40325</c:v>
                </c:pt>
                <c:pt idx="968">
                  <c:v>40326</c:v>
                </c:pt>
                <c:pt idx="969">
                  <c:v>40329</c:v>
                </c:pt>
                <c:pt idx="970">
                  <c:v>40330</c:v>
                </c:pt>
                <c:pt idx="971">
                  <c:v>40331</c:v>
                </c:pt>
                <c:pt idx="972">
                  <c:v>40332</c:v>
                </c:pt>
                <c:pt idx="973">
                  <c:v>40333</c:v>
                </c:pt>
                <c:pt idx="974">
                  <c:v>40336</c:v>
                </c:pt>
                <c:pt idx="975">
                  <c:v>40337</c:v>
                </c:pt>
                <c:pt idx="976">
                  <c:v>40338</c:v>
                </c:pt>
                <c:pt idx="977">
                  <c:v>40339</c:v>
                </c:pt>
                <c:pt idx="978">
                  <c:v>40340</c:v>
                </c:pt>
                <c:pt idx="979">
                  <c:v>40343</c:v>
                </c:pt>
                <c:pt idx="980">
                  <c:v>40344</c:v>
                </c:pt>
                <c:pt idx="981">
                  <c:v>40345</c:v>
                </c:pt>
                <c:pt idx="982">
                  <c:v>40346</c:v>
                </c:pt>
                <c:pt idx="983">
                  <c:v>40347</c:v>
                </c:pt>
                <c:pt idx="984">
                  <c:v>40350</c:v>
                </c:pt>
                <c:pt idx="985">
                  <c:v>40351</c:v>
                </c:pt>
                <c:pt idx="986">
                  <c:v>40352</c:v>
                </c:pt>
                <c:pt idx="987">
                  <c:v>40353</c:v>
                </c:pt>
                <c:pt idx="988">
                  <c:v>40354</c:v>
                </c:pt>
                <c:pt idx="989">
                  <c:v>40357</c:v>
                </c:pt>
                <c:pt idx="990">
                  <c:v>40358</c:v>
                </c:pt>
                <c:pt idx="991">
                  <c:v>40359</c:v>
                </c:pt>
                <c:pt idx="992">
                  <c:v>40360</c:v>
                </c:pt>
                <c:pt idx="993">
                  <c:v>40361</c:v>
                </c:pt>
                <c:pt idx="994">
                  <c:v>40364</c:v>
                </c:pt>
                <c:pt idx="995">
                  <c:v>40365</c:v>
                </c:pt>
                <c:pt idx="996">
                  <c:v>40366</c:v>
                </c:pt>
                <c:pt idx="997">
                  <c:v>40367</c:v>
                </c:pt>
                <c:pt idx="998">
                  <c:v>40368</c:v>
                </c:pt>
                <c:pt idx="999">
                  <c:v>40371</c:v>
                </c:pt>
                <c:pt idx="1000">
                  <c:v>40372</c:v>
                </c:pt>
                <c:pt idx="1001">
                  <c:v>40373</c:v>
                </c:pt>
                <c:pt idx="1002">
                  <c:v>40374</c:v>
                </c:pt>
                <c:pt idx="1003">
                  <c:v>40375</c:v>
                </c:pt>
                <c:pt idx="1004">
                  <c:v>40378</c:v>
                </c:pt>
                <c:pt idx="1005">
                  <c:v>40379</c:v>
                </c:pt>
                <c:pt idx="1006">
                  <c:v>40380</c:v>
                </c:pt>
                <c:pt idx="1007">
                  <c:v>40381</c:v>
                </c:pt>
                <c:pt idx="1008">
                  <c:v>40382</c:v>
                </c:pt>
                <c:pt idx="1009">
                  <c:v>40385</c:v>
                </c:pt>
                <c:pt idx="1010">
                  <c:v>40386</c:v>
                </c:pt>
                <c:pt idx="1011">
                  <c:v>40387</c:v>
                </c:pt>
                <c:pt idx="1012">
                  <c:v>40388</c:v>
                </c:pt>
                <c:pt idx="1013">
                  <c:v>40389</c:v>
                </c:pt>
                <c:pt idx="1014">
                  <c:v>40392</c:v>
                </c:pt>
                <c:pt idx="1015">
                  <c:v>40393</c:v>
                </c:pt>
                <c:pt idx="1016">
                  <c:v>40394</c:v>
                </c:pt>
                <c:pt idx="1017">
                  <c:v>40395</c:v>
                </c:pt>
                <c:pt idx="1018">
                  <c:v>40396</c:v>
                </c:pt>
                <c:pt idx="1019">
                  <c:v>40399</c:v>
                </c:pt>
                <c:pt idx="1020">
                  <c:v>40400</c:v>
                </c:pt>
                <c:pt idx="1021">
                  <c:v>40401</c:v>
                </c:pt>
                <c:pt idx="1022">
                  <c:v>40402</c:v>
                </c:pt>
                <c:pt idx="1023">
                  <c:v>40403</c:v>
                </c:pt>
                <c:pt idx="1024">
                  <c:v>40406</c:v>
                </c:pt>
                <c:pt idx="1025">
                  <c:v>40407</c:v>
                </c:pt>
                <c:pt idx="1026">
                  <c:v>40408</c:v>
                </c:pt>
                <c:pt idx="1027">
                  <c:v>40409</c:v>
                </c:pt>
                <c:pt idx="1028">
                  <c:v>40410</c:v>
                </c:pt>
                <c:pt idx="1029">
                  <c:v>40413</c:v>
                </c:pt>
                <c:pt idx="1030">
                  <c:v>40414</c:v>
                </c:pt>
                <c:pt idx="1031">
                  <c:v>40415</c:v>
                </c:pt>
                <c:pt idx="1032">
                  <c:v>40416</c:v>
                </c:pt>
                <c:pt idx="1033">
                  <c:v>40417</c:v>
                </c:pt>
                <c:pt idx="1034">
                  <c:v>40420</c:v>
                </c:pt>
                <c:pt idx="1035">
                  <c:v>40421</c:v>
                </c:pt>
                <c:pt idx="1036">
                  <c:v>40422</c:v>
                </c:pt>
                <c:pt idx="1037">
                  <c:v>40423</c:v>
                </c:pt>
                <c:pt idx="1038">
                  <c:v>40424</c:v>
                </c:pt>
                <c:pt idx="1039">
                  <c:v>40427</c:v>
                </c:pt>
                <c:pt idx="1040">
                  <c:v>40428</c:v>
                </c:pt>
                <c:pt idx="1041">
                  <c:v>40429</c:v>
                </c:pt>
                <c:pt idx="1042">
                  <c:v>40430</c:v>
                </c:pt>
                <c:pt idx="1043">
                  <c:v>40431</c:v>
                </c:pt>
                <c:pt idx="1044">
                  <c:v>40434</c:v>
                </c:pt>
                <c:pt idx="1045">
                  <c:v>40435</c:v>
                </c:pt>
                <c:pt idx="1046">
                  <c:v>40436</c:v>
                </c:pt>
                <c:pt idx="1047">
                  <c:v>40437</c:v>
                </c:pt>
                <c:pt idx="1048">
                  <c:v>40438</c:v>
                </c:pt>
                <c:pt idx="1049">
                  <c:v>40441</c:v>
                </c:pt>
                <c:pt idx="1050">
                  <c:v>40442</c:v>
                </c:pt>
                <c:pt idx="1051">
                  <c:v>40443</c:v>
                </c:pt>
                <c:pt idx="1052">
                  <c:v>40444</c:v>
                </c:pt>
                <c:pt idx="1053">
                  <c:v>40445</c:v>
                </c:pt>
                <c:pt idx="1054">
                  <c:v>40448</c:v>
                </c:pt>
                <c:pt idx="1055">
                  <c:v>40449</c:v>
                </c:pt>
                <c:pt idx="1056">
                  <c:v>40450</c:v>
                </c:pt>
                <c:pt idx="1057">
                  <c:v>40451</c:v>
                </c:pt>
                <c:pt idx="1058">
                  <c:v>40452</c:v>
                </c:pt>
                <c:pt idx="1059">
                  <c:v>40455</c:v>
                </c:pt>
                <c:pt idx="1060">
                  <c:v>40456</c:v>
                </c:pt>
                <c:pt idx="1061">
                  <c:v>40457</c:v>
                </c:pt>
                <c:pt idx="1062">
                  <c:v>40458</c:v>
                </c:pt>
                <c:pt idx="1063">
                  <c:v>40459</c:v>
                </c:pt>
                <c:pt idx="1064">
                  <c:v>40462</c:v>
                </c:pt>
                <c:pt idx="1065">
                  <c:v>40463</c:v>
                </c:pt>
                <c:pt idx="1066">
                  <c:v>40464</c:v>
                </c:pt>
                <c:pt idx="1067">
                  <c:v>40465</c:v>
                </c:pt>
                <c:pt idx="1068">
                  <c:v>40466</c:v>
                </c:pt>
                <c:pt idx="1069">
                  <c:v>40469</c:v>
                </c:pt>
                <c:pt idx="1070">
                  <c:v>40470</c:v>
                </c:pt>
                <c:pt idx="1071">
                  <c:v>40471</c:v>
                </c:pt>
                <c:pt idx="1072">
                  <c:v>40472</c:v>
                </c:pt>
                <c:pt idx="1073">
                  <c:v>40473</c:v>
                </c:pt>
                <c:pt idx="1074">
                  <c:v>40476</c:v>
                </c:pt>
                <c:pt idx="1075">
                  <c:v>40477</c:v>
                </c:pt>
                <c:pt idx="1076">
                  <c:v>40478</c:v>
                </c:pt>
                <c:pt idx="1077">
                  <c:v>40479</c:v>
                </c:pt>
                <c:pt idx="1078">
                  <c:v>40480</c:v>
                </c:pt>
                <c:pt idx="1079">
                  <c:v>40483</c:v>
                </c:pt>
                <c:pt idx="1080">
                  <c:v>40484</c:v>
                </c:pt>
                <c:pt idx="1081">
                  <c:v>40485</c:v>
                </c:pt>
                <c:pt idx="1082">
                  <c:v>40486</c:v>
                </c:pt>
                <c:pt idx="1083">
                  <c:v>40487</c:v>
                </c:pt>
                <c:pt idx="1084">
                  <c:v>40490</c:v>
                </c:pt>
                <c:pt idx="1085">
                  <c:v>40491</c:v>
                </c:pt>
                <c:pt idx="1086">
                  <c:v>40492</c:v>
                </c:pt>
                <c:pt idx="1087">
                  <c:v>40493</c:v>
                </c:pt>
                <c:pt idx="1088">
                  <c:v>40494</c:v>
                </c:pt>
                <c:pt idx="1089">
                  <c:v>40497</c:v>
                </c:pt>
                <c:pt idx="1090">
                  <c:v>40498</c:v>
                </c:pt>
                <c:pt idx="1091">
                  <c:v>40499</c:v>
                </c:pt>
                <c:pt idx="1092">
                  <c:v>40500</c:v>
                </c:pt>
                <c:pt idx="1093">
                  <c:v>40501</c:v>
                </c:pt>
                <c:pt idx="1094">
                  <c:v>40504</c:v>
                </c:pt>
                <c:pt idx="1095">
                  <c:v>40505</c:v>
                </c:pt>
                <c:pt idx="1096">
                  <c:v>40506</c:v>
                </c:pt>
                <c:pt idx="1097">
                  <c:v>40507</c:v>
                </c:pt>
                <c:pt idx="1098">
                  <c:v>40508</c:v>
                </c:pt>
                <c:pt idx="1099">
                  <c:v>40511</c:v>
                </c:pt>
                <c:pt idx="1100">
                  <c:v>40512</c:v>
                </c:pt>
                <c:pt idx="1101">
                  <c:v>40513</c:v>
                </c:pt>
                <c:pt idx="1102">
                  <c:v>40514</c:v>
                </c:pt>
                <c:pt idx="1103">
                  <c:v>40515</c:v>
                </c:pt>
                <c:pt idx="1104">
                  <c:v>40518</c:v>
                </c:pt>
                <c:pt idx="1105">
                  <c:v>40519</c:v>
                </c:pt>
                <c:pt idx="1106">
                  <c:v>40520</c:v>
                </c:pt>
                <c:pt idx="1107">
                  <c:v>40521</c:v>
                </c:pt>
                <c:pt idx="1108">
                  <c:v>40522</c:v>
                </c:pt>
                <c:pt idx="1109">
                  <c:v>40525</c:v>
                </c:pt>
                <c:pt idx="1110">
                  <c:v>40526</c:v>
                </c:pt>
                <c:pt idx="1111">
                  <c:v>40527</c:v>
                </c:pt>
                <c:pt idx="1112">
                  <c:v>40528</c:v>
                </c:pt>
                <c:pt idx="1113">
                  <c:v>40529</c:v>
                </c:pt>
                <c:pt idx="1114">
                  <c:v>40532</c:v>
                </c:pt>
                <c:pt idx="1115">
                  <c:v>40533</c:v>
                </c:pt>
                <c:pt idx="1116">
                  <c:v>40534</c:v>
                </c:pt>
                <c:pt idx="1117">
                  <c:v>40535</c:v>
                </c:pt>
                <c:pt idx="1118">
                  <c:v>40536</c:v>
                </c:pt>
                <c:pt idx="1119">
                  <c:v>40539</c:v>
                </c:pt>
                <c:pt idx="1120">
                  <c:v>40540</c:v>
                </c:pt>
                <c:pt idx="1121">
                  <c:v>40541</c:v>
                </c:pt>
                <c:pt idx="1122">
                  <c:v>40542</c:v>
                </c:pt>
                <c:pt idx="1123">
                  <c:v>40543</c:v>
                </c:pt>
                <c:pt idx="1124">
                  <c:v>40546</c:v>
                </c:pt>
                <c:pt idx="1125">
                  <c:v>40547</c:v>
                </c:pt>
                <c:pt idx="1126">
                  <c:v>40548</c:v>
                </c:pt>
                <c:pt idx="1127">
                  <c:v>40549</c:v>
                </c:pt>
                <c:pt idx="1128">
                  <c:v>40550</c:v>
                </c:pt>
                <c:pt idx="1129">
                  <c:v>40553</c:v>
                </c:pt>
                <c:pt idx="1130">
                  <c:v>40554</c:v>
                </c:pt>
                <c:pt idx="1131">
                  <c:v>40555</c:v>
                </c:pt>
                <c:pt idx="1132">
                  <c:v>40556</c:v>
                </c:pt>
                <c:pt idx="1133">
                  <c:v>40557</c:v>
                </c:pt>
                <c:pt idx="1134">
                  <c:v>40560</c:v>
                </c:pt>
                <c:pt idx="1135">
                  <c:v>40561</c:v>
                </c:pt>
                <c:pt idx="1136">
                  <c:v>40562</c:v>
                </c:pt>
                <c:pt idx="1137">
                  <c:v>40563</c:v>
                </c:pt>
                <c:pt idx="1138">
                  <c:v>40564</c:v>
                </c:pt>
                <c:pt idx="1139">
                  <c:v>40567</c:v>
                </c:pt>
                <c:pt idx="1140">
                  <c:v>40568</c:v>
                </c:pt>
                <c:pt idx="1141">
                  <c:v>40569</c:v>
                </c:pt>
                <c:pt idx="1142">
                  <c:v>40570</c:v>
                </c:pt>
                <c:pt idx="1143">
                  <c:v>40571</c:v>
                </c:pt>
                <c:pt idx="1144">
                  <c:v>40574</c:v>
                </c:pt>
                <c:pt idx="1145">
                  <c:v>40575</c:v>
                </c:pt>
                <c:pt idx="1146">
                  <c:v>40576</c:v>
                </c:pt>
                <c:pt idx="1147">
                  <c:v>40577</c:v>
                </c:pt>
                <c:pt idx="1148">
                  <c:v>40578</c:v>
                </c:pt>
                <c:pt idx="1149">
                  <c:v>40581</c:v>
                </c:pt>
                <c:pt idx="1150">
                  <c:v>40582</c:v>
                </c:pt>
                <c:pt idx="1151">
                  <c:v>40583</c:v>
                </c:pt>
                <c:pt idx="1152">
                  <c:v>40584</c:v>
                </c:pt>
                <c:pt idx="1153">
                  <c:v>40585</c:v>
                </c:pt>
                <c:pt idx="1154">
                  <c:v>40588</c:v>
                </c:pt>
                <c:pt idx="1155">
                  <c:v>40589</c:v>
                </c:pt>
                <c:pt idx="1156">
                  <c:v>40590</c:v>
                </c:pt>
                <c:pt idx="1157">
                  <c:v>40591</c:v>
                </c:pt>
                <c:pt idx="1158">
                  <c:v>40592</c:v>
                </c:pt>
                <c:pt idx="1159">
                  <c:v>40595</c:v>
                </c:pt>
                <c:pt idx="1160">
                  <c:v>40596</c:v>
                </c:pt>
                <c:pt idx="1161">
                  <c:v>40597</c:v>
                </c:pt>
                <c:pt idx="1162">
                  <c:v>40598</c:v>
                </c:pt>
                <c:pt idx="1163">
                  <c:v>40599</c:v>
                </c:pt>
                <c:pt idx="1164">
                  <c:v>40602</c:v>
                </c:pt>
                <c:pt idx="1165">
                  <c:v>40603</c:v>
                </c:pt>
                <c:pt idx="1166">
                  <c:v>40604</c:v>
                </c:pt>
                <c:pt idx="1167">
                  <c:v>40605</c:v>
                </c:pt>
                <c:pt idx="1168">
                  <c:v>40606</c:v>
                </c:pt>
                <c:pt idx="1169">
                  <c:v>40609</c:v>
                </c:pt>
                <c:pt idx="1170">
                  <c:v>40610</c:v>
                </c:pt>
                <c:pt idx="1171">
                  <c:v>40611</c:v>
                </c:pt>
                <c:pt idx="1172">
                  <c:v>40612</c:v>
                </c:pt>
                <c:pt idx="1173">
                  <c:v>40613</c:v>
                </c:pt>
                <c:pt idx="1174">
                  <c:v>40616</c:v>
                </c:pt>
                <c:pt idx="1175">
                  <c:v>40617</c:v>
                </c:pt>
                <c:pt idx="1176">
                  <c:v>40618</c:v>
                </c:pt>
                <c:pt idx="1177">
                  <c:v>40619</c:v>
                </c:pt>
                <c:pt idx="1178">
                  <c:v>40620</c:v>
                </c:pt>
                <c:pt idx="1179">
                  <c:v>40623</c:v>
                </c:pt>
                <c:pt idx="1180">
                  <c:v>40624</c:v>
                </c:pt>
                <c:pt idx="1181">
                  <c:v>40625</c:v>
                </c:pt>
                <c:pt idx="1182">
                  <c:v>40626</c:v>
                </c:pt>
                <c:pt idx="1183">
                  <c:v>40627</c:v>
                </c:pt>
                <c:pt idx="1184">
                  <c:v>40630</c:v>
                </c:pt>
                <c:pt idx="1185">
                  <c:v>40631</c:v>
                </c:pt>
                <c:pt idx="1186">
                  <c:v>40632</c:v>
                </c:pt>
                <c:pt idx="1187">
                  <c:v>40633</c:v>
                </c:pt>
                <c:pt idx="1188">
                  <c:v>40634</c:v>
                </c:pt>
                <c:pt idx="1189">
                  <c:v>40637</c:v>
                </c:pt>
                <c:pt idx="1190">
                  <c:v>40638</c:v>
                </c:pt>
                <c:pt idx="1191">
                  <c:v>40639</c:v>
                </c:pt>
                <c:pt idx="1192">
                  <c:v>40640</c:v>
                </c:pt>
                <c:pt idx="1193">
                  <c:v>40641</c:v>
                </c:pt>
                <c:pt idx="1194">
                  <c:v>40644</c:v>
                </c:pt>
                <c:pt idx="1195">
                  <c:v>40645</c:v>
                </c:pt>
                <c:pt idx="1196">
                  <c:v>40646</c:v>
                </c:pt>
                <c:pt idx="1197">
                  <c:v>40647</c:v>
                </c:pt>
                <c:pt idx="1198">
                  <c:v>40648</c:v>
                </c:pt>
                <c:pt idx="1199">
                  <c:v>40651</c:v>
                </c:pt>
                <c:pt idx="1200">
                  <c:v>40652</c:v>
                </c:pt>
                <c:pt idx="1201">
                  <c:v>40653</c:v>
                </c:pt>
                <c:pt idx="1202">
                  <c:v>40654</c:v>
                </c:pt>
                <c:pt idx="1203">
                  <c:v>40655</c:v>
                </c:pt>
                <c:pt idx="1204">
                  <c:v>40658</c:v>
                </c:pt>
                <c:pt idx="1205">
                  <c:v>40659</c:v>
                </c:pt>
                <c:pt idx="1206">
                  <c:v>40660</c:v>
                </c:pt>
                <c:pt idx="1207">
                  <c:v>40661</c:v>
                </c:pt>
                <c:pt idx="1208">
                  <c:v>40662</c:v>
                </c:pt>
                <c:pt idx="1209">
                  <c:v>40665</c:v>
                </c:pt>
                <c:pt idx="1210">
                  <c:v>40666</c:v>
                </c:pt>
                <c:pt idx="1211">
                  <c:v>40667</c:v>
                </c:pt>
                <c:pt idx="1212">
                  <c:v>40668</c:v>
                </c:pt>
                <c:pt idx="1213">
                  <c:v>40669</c:v>
                </c:pt>
                <c:pt idx="1214">
                  <c:v>40672</c:v>
                </c:pt>
                <c:pt idx="1215">
                  <c:v>40673</c:v>
                </c:pt>
                <c:pt idx="1216">
                  <c:v>40674</c:v>
                </c:pt>
                <c:pt idx="1217">
                  <c:v>40675</c:v>
                </c:pt>
                <c:pt idx="1218">
                  <c:v>40676</c:v>
                </c:pt>
                <c:pt idx="1219">
                  <c:v>40679</c:v>
                </c:pt>
                <c:pt idx="1220">
                  <c:v>40680</c:v>
                </c:pt>
                <c:pt idx="1221">
                  <c:v>40681</c:v>
                </c:pt>
                <c:pt idx="1222">
                  <c:v>40682</c:v>
                </c:pt>
                <c:pt idx="1223">
                  <c:v>40683</c:v>
                </c:pt>
                <c:pt idx="1224">
                  <c:v>40686</c:v>
                </c:pt>
                <c:pt idx="1225">
                  <c:v>40687</c:v>
                </c:pt>
                <c:pt idx="1226">
                  <c:v>40688</c:v>
                </c:pt>
                <c:pt idx="1227">
                  <c:v>40689</c:v>
                </c:pt>
                <c:pt idx="1228">
                  <c:v>40690</c:v>
                </c:pt>
                <c:pt idx="1229">
                  <c:v>40693</c:v>
                </c:pt>
                <c:pt idx="1230">
                  <c:v>40694</c:v>
                </c:pt>
                <c:pt idx="1231">
                  <c:v>40695</c:v>
                </c:pt>
                <c:pt idx="1232">
                  <c:v>40696</c:v>
                </c:pt>
                <c:pt idx="1233">
                  <c:v>40697</c:v>
                </c:pt>
                <c:pt idx="1234">
                  <c:v>40700</c:v>
                </c:pt>
                <c:pt idx="1235">
                  <c:v>40701</c:v>
                </c:pt>
                <c:pt idx="1236">
                  <c:v>40702</c:v>
                </c:pt>
                <c:pt idx="1237">
                  <c:v>40703</c:v>
                </c:pt>
                <c:pt idx="1238">
                  <c:v>40704</c:v>
                </c:pt>
                <c:pt idx="1239">
                  <c:v>40707</c:v>
                </c:pt>
                <c:pt idx="1240">
                  <c:v>40708</c:v>
                </c:pt>
                <c:pt idx="1241">
                  <c:v>40709</c:v>
                </c:pt>
                <c:pt idx="1242">
                  <c:v>40710</c:v>
                </c:pt>
                <c:pt idx="1243">
                  <c:v>40711</c:v>
                </c:pt>
                <c:pt idx="1244">
                  <c:v>40714</c:v>
                </c:pt>
                <c:pt idx="1245">
                  <c:v>40715</c:v>
                </c:pt>
                <c:pt idx="1246">
                  <c:v>40716</c:v>
                </c:pt>
                <c:pt idx="1247">
                  <c:v>40717</c:v>
                </c:pt>
                <c:pt idx="1248">
                  <c:v>40718</c:v>
                </c:pt>
                <c:pt idx="1249">
                  <c:v>40721</c:v>
                </c:pt>
                <c:pt idx="1250">
                  <c:v>40722</c:v>
                </c:pt>
                <c:pt idx="1251">
                  <c:v>40723</c:v>
                </c:pt>
                <c:pt idx="1252">
                  <c:v>40724</c:v>
                </c:pt>
                <c:pt idx="1253">
                  <c:v>40725</c:v>
                </c:pt>
                <c:pt idx="1254">
                  <c:v>40728</c:v>
                </c:pt>
                <c:pt idx="1255">
                  <c:v>40729</c:v>
                </c:pt>
                <c:pt idx="1256">
                  <c:v>40730</c:v>
                </c:pt>
                <c:pt idx="1257">
                  <c:v>40731</c:v>
                </c:pt>
                <c:pt idx="1258">
                  <c:v>40732</c:v>
                </c:pt>
                <c:pt idx="1259">
                  <c:v>40735</c:v>
                </c:pt>
                <c:pt idx="1260">
                  <c:v>40736</c:v>
                </c:pt>
                <c:pt idx="1261">
                  <c:v>40737</c:v>
                </c:pt>
                <c:pt idx="1262">
                  <c:v>40738</c:v>
                </c:pt>
                <c:pt idx="1263">
                  <c:v>40739</c:v>
                </c:pt>
                <c:pt idx="1264">
                  <c:v>40742</c:v>
                </c:pt>
                <c:pt idx="1265">
                  <c:v>40743</c:v>
                </c:pt>
                <c:pt idx="1266">
                  <c:v>40744</c:v>
                </c:pt>
                <c:pt idx="1267">
                  <c:v>40745</c:v>
                </c:pt>
                <c:pt idx="1268">
                  <c:v>40746</c:v>
                </c:pt>
                <c:pt idx="1269">
                  <c:v>40749</c:v>
                </c:pt>
                <c:pt idx="1270">
                  <c:v>40750</c:v>
                </c:pt>
                <c:pt idx="1271">
                  <c:v>40751</c:v>
                </c:pt>
                <c:pt idx="1272">
                  <c:v>40752</c:v>
                </c:pt>
                <c:pt idx="1273">
                  <c:v>40753</c:v>
                </c:pt>
                <c:pt idx="1274">
                  <c:v>40756</c:v>
                </c:pt>
                <c:pt idx="1275">
                  <c:v>40757</c:v>
                </c:pt>
                <c:pt idx="1276">
                  <c:v>40758</c:v>
                </c:pt>
                <c:pt idx="1277">
                  <c:v>40759</c:v>
                </c:pt>
                <c:pt idx="1278">
                  <c:v>40760</c:v>
                </c:pt>
                <c:pt idx="1279">
                  <c:v>40763</c:v>
                </c:pt>
                <c:pt idx="1280">
                  <c:v>40764</c:v>
                </c:pt>
                <c:pt idx="1281">
                  <c:v>40765</c:v>
                </c:pt>
                <c:pt idx="1282">
                  <c:v>40766</c:v>
                </c:pt>
                <c:pt idx="1283">
                  <c:v>40767</c:v>
                </c:pt>
                <c:pt idx="1284">
                  <c:v>40770</c:v>
                </c:pt>
                <c:pt idx="1285">
                  <c:v>40771</c:v>
                </c:pt>
                <c:pt idx="1286">
                  <c:v>40772</c:v>
                </c:pt>
                <c:pt idx="1287">
                  <c:v>40773</c:v>
                </c:pt>
                <c:pt idx="1288">
                  <c:v>40774</c:v>
                </c:pt>
                <c:pt idx="1289">
                  <c:v>40777</c:v>
                </c:pt>
                <c:pt idx="1290">
                  <c:v>40778</c:v>
                </c:pt>
                <c:pt idx="1291">
                  <c:v>40779</c:v>
                </c:pt>
                <c:pt idx="1292">
                  <c:v>40780</c:v>
                </c:pt>
                <c:pt idx="1293">
                  <c:v>40781</c:v>
                </c:pt>
                <c:pt idx="1294">
                  <c:v>40784</c:v>
                </c:pt>
                <c:pt idx="1295">
                  <c:v>40785</c:v>
                </c:pt>
                <c:pt idx="1296">
                  <c:v>40786</c:v>
                </c:pt>
                <c:pt idx="1297">
                  <c:v>40787</c:v>
                </c:pt>
                <c:pt idx="1298">
                  <c:v>40788</c:v>
                </c:pt>
                <c:pt idx="1299">
                  <c:v>40791</c:v>
                </c:pt>
                <c:pt idx="1300">
                  <c:v>40792</c:v>
                </c:pt>
                <c:pt idx="1301">
                  <c:v>40793</c:v>
                </c:pt>
                <c:pt idx="1302">
                  <c:v>40794</c:v>
                </c:pt>
                <c:pt idx="1303">
                  <c:v>40795</c:v>
                </c:pt>
                <c:pt idx="1304">
                  <c:v>40798</c:v>
                </c:pt>
                <c:pt idx="1305">
                  <c:v>40799</c:v>
                </c:pt>
                <c:pt idx="1306">
                  <c:v>40800</c:v>
                </c:pt>
                <c:pt idx="1307">
                  <c:v>40801</c:v>
                </c:pt>
                <c:pt idx="1308">
                  <c:v>40802</c:v>
                </c:pt>
                <c:pt idx="1309">
                  <c:v>40805</c:v>
                </c:pt>
                <c:pt idx="1310">
                  <c:v>40806</c:v>
                </c:pt>
                <c:pt idx="1311">
                  <c:v>40807</c:v>
                </c:pt>
                <c:pt idx="1312">
                  <c:v>40808</c:v>
                </c:pt>
                <c:pt idx="1313">
                  <c:v>40809</c:v>
                </c:pt>
                <c:pt idx="1314">
                  <c:v>40812</c:v>
                </c:pt>
                <c:pt idx="1315">
                  <c:v>40813</c:v>
                </c:pt>
                <c:pt idx="1316">
                  <c:v>40814</c:v>
                </c:pt>
                <c:pt idx="1317">
                  <c:v>40815</c:v>
                </c:pt>
                <c:pt idx="1318">
                  <c:v>40816</c:v>
                </c:pt>
                <c:pt idx="1319">
                  <c:v>40819</c:v>
                </c:pt>
                <c:pt idx="1320">
                  <c:v>40820</c:v>
                </c:pt>
                <c:pt idx="1321">
                  <c:v>40821</c:v>
                </c:pt>
                <c:pt idx="1322">
                  <c:v>40822</c:v>
                </c:pt>
                <c:pt idx="1323">
                  <c:v>40823</c:v>
                </c:pt>
                <c:pt idx="1324">
                  <c:v>40826</c:v>
                </c:pt>
                <c:pt idx="1325">
                  <c:v>40827</c:v>
                </c:pt>
                <c:pt idx="1326">
                  <c:v>40828</c:v>
                </c:pt>
                <c:pt idx="1327">
                  <c:v>40829</c:v>
                </c:pt>
                <c:pt idx="1328">
                  <c:v>40830</c:v>
                </c:pt>
                <c:pt idx="1329">
                  <c:v>40833</c:v>
                </c:pt>
                <c:pt idx="1330">
                  <c:v>40834</c:v>
                </c:pt>
                <c:pt idx="1331">
                  <c:v>40835</c:v>
                </c:pt>
                <c:pt idx="1332">
                  <c:v>40836</c:v>
                </c:pt>
                <c:pt idx="1333">
                  <c:v>40837</c:v>
                </c:pt>
                <c:pt idx="1334">
                  <c:v>40840</c:v>
                </c:pt>
                <c:pt idx="1335">
                  <c:v>40841</c:v>
                </c:pt>
                <c:pt idx="1336">
                  <c:v>40842</c:v>
                </c:pt>
                <c:pt idx="1337">
                  <c:v>40843</c:v>
                </c:pt>
                <c:pt idx="1338">
                  <c:v>40844</c:v>
                </c:pt>
                <c:pt idx="1339">
                  <c:v>40847</c:v>
                </c:pt>
                <c:pt idx="1340">
                  <c:v>40848</c:v>
                </c:pt>
                <c:pt idx="1341">
                  <c:v>40849</c:v>
                </c:pt>
                <c:pt idx="1342">
                  <c:v>40850</c:v>
                </c:pt>
                <c:pt idx="1343">
                  <c:v>40851</c:v>
                </c:pt>
                <c:pt idx="1344">
                  <c:v>40854</c:v>
                </c:pt>
                <c:pt idx="1345">
                  <c:v>40855</c:v>
                </c:pt>
                <c:pt idx="1346">
                  <c:v>40856</c:v>
                </c:pt>
                <c:pt idx="1347">
                  <c:v>40857</c:v>
                </c:pt>
                <c:pt idx="1348">
                  <c:v>40858</c:v>
                </c:pt>
                <c:pt idx="1349">
                  <c:v>40861</c:v>
                </c:pt>
                <c:pt idx="1350">
                  <c:v>40862</c:v>
                </c:pt>
                <c:pt idx="1351">
                  <c:v>40863</c:v>
                </c:pt>
                <c:pt idx="1352">
                  <c:v>40864</c:v>
                </c:pt>
                <c:pt idx="1353">
                  <c:v>40865</c:v>
                </c:pt>
                <c:pt idx="1354">
                  <c:v>40868</c:v>
                </c:pt>
                <c:pt idx="1355">
                  <c:v>40869</c:v>
                </c:pt>
                <c:pt idx="1356">
                  <c:v>40870</c:v>
                </c:pt>
                <c:pt idx="1357">
                  <c:v>40871</c:v>
                </c:pt>
                <c:pt idx="1358">
                  <c:v>40872</c:v>
                </c:pt>
                <c:pt idx="1359">
                  <c:v>40875</c:v>
                </c:pt>
                <c:pt idx="1360">
                  <c:v>40876</c:v>
                </c:pt>
                <c:pt idx="1361">
                  <c:v>40877</c:v>
                </c:pt>
                <c:pt idx="1362">
                  <c:v>40878</c:v>
                </c:pt>
                <c:pt idx="1363">
                  <c:v>40879</c:v>
                </c:pt>
                <c:pt idx="1364">
                  <c:v>40882</c:v>
                </c:pt>
                <c:pt idx="1365">
                  <c:v>40883</c:v>
                </c:pt>
                <c:pt idx="1366">
                  <c:v>40884</c:v>
                </c:pt>
                <c:pt idx="1367">
                  <c:v>40885</c:v>
                </c:pt>
                <c:pt idx="1368">
                  <c:v>40886</c:v>
                </c:pt>
                <c:pt idx="1369">
                  <c:v>40889</c:v>
                </c:pt>
                <c:pt idx="1370">
                  <c:v>40890</c:v>
                </c:pt>
                <c:pt idx="1371">
                  <c:v>40891</c:v>
                </c:pt>
                <c:pt idx="1372">
                  <c:v>40892</c:v>
                </c:pt>
                <c:pt idx="1373">
                  <c:v>40893</c:v>
                </c:pt>
                <c:pt idx="1374">
                  <c:v>40896</c:v>
                </c:pt>
                <c:pt idx="1375">
                  <c:v>40897</c:v>
                </c:pt>
                <c:pt idx="1376">
                  <c:v>40898</c:v>
                </c:pt>
                <c:pt idx="1377">
                  <c:v>40899</c:v>
                </c:pt>
                <c:pt idx="1378">
                  <c:v>40900</c:v>
                </c:pt>
                <c:pt idx="1379">
                  <c:v>40903</c:v>
                </c:pt>
                <c:pt idx="1380">
                  <c:v>40904</c:v>
                </c:pt>
                <c:pt idx="1381">
                  <c:v>40905</c:v>
                </c:pt>
                <c:pt idx="1382">
                  <c:v>40906</c:v>
                </c:pt>
                <c:pt idx="1383">
                  <c:v>40907</c:v>
                </c:pt>
                <c:pt idx="1384">
                  <c:v>40910</c:v>
                </c:pt>
                <c:pt idx="1385">
                  <c:v>40911</c:v>
                </c:pt>
                <c:pt idx="1386">
                  <c:v>40912</c:v>
                </c:pt>
                <c:pt idx="1387">
                  <c:v>40913</c:v>
                </c:pt>
                <c:pt idx="1388">
                  <c:v>40914</c:v>
                </c:pt>
                <c:pt idx="1389">
                  <c:v>40917</c:v>
                </c:pt>
                <c:pt idx="1390">
                  <c:v>40918</c:v>
                </c:pt>
                <c:pt idx="1391">
                  <c:v>40919</c:v>
                </c:pt>
                <c:pt idx="1392">
                  <c:v>40920</c:v>
                </c:pt>
                <c:pt idx="1393">
                  <c:v>40921</c:v>
                </c:pt>
                <c:pt idx="1394">
                  <c:v>40924</c:v>
                </c:pt>
                <c:pt idx="1395">
                  <c:v>40925</c:v>
                </c:pt>
                <c:pt idx="1396">
                  <c:v>40926</c:v>
                </c:pt>
                <c:pt idx="1397">
                  <c:v>40927</c:v>
                </c:pt>
                <c:pt idx="1398">
                  <c:v>40928</c:v>
                </c:pt>
                <c:pt idx="1399">
                  <c:v>40931</c:v>
                </c:pt>
                <c:pt idx="1400">
                  <c:v>40932</c:v>
                </c:pt>
                <c:pt idx="1401">
                  <c:v>40933</c:v>
                </c:pt>
                <c:pt idx="1402">
                  <c:v>40934</c:v>
                </c:pt>
                <c:pt idx="1403">
                  <c:v>40935</c:v>
                </c:pt>
                <c:pt idx="1404">
                  <c:v>40938</c:v>
                </c:pt>
                <c:pt idx="1405">
                  <c:v>40939</c:v>
                </c:pt>
                <c:pt idx="1406">
                  <c:v>40940</c:v>
                </c:pt>
                <c:pt idx="1407">
                  <c:v>40941</c:v>
                </c:pt>
                <c:pt idx="1408">
                  <c:v>40942</c:v>
                </c:pt>
                <c:pt idx="1409">
                  <c:v>40945</c:v>
                </c:pt>
                <c:pt idx="1410">
                  <c:v>40946</c:v>
                </c:pt>
                <c:pt idx="1411">
                  <c:v>40947</c:v>
                </c:pt>
                <c:pt idx="1412">
                  <c:v>40948</c:v>
                </c:pt>
                <c:pt idx="1413">
                  <c:v>40949</c:v>
                </c:pt>
                <c:pt idx="1414">
                  <c:v>40952</c:v>
                </c:pt>
                <c:pt idx="1415">
                  <c:v>40953</c:v>
                </c:pt>
                <c:pt idx="1416">
                  <c:v>40954</c:v>
                </c:pt>
                <c:pt idx="1417">
                  <c:v>40955</c:v>
                </c:pt>
                <c:pt idx="1418">
                  <c:v>40956</c:v>
                </c:pt>
                <c:pt idx="1419">
                  <c:v>40959</c:v>
                </c:pt>
                <c:pt idx="1420">
                  <c:v>40960</c:v>
                </c:pt>
                <c:pt idx="1421">
                  <c:v>40961</c:v>
                </c:pt>
                <c:pt idx="1422">
                  <c:v>40962</c:v>
                </c:pt>
                <c:pt idx="1423">
                  <c:v>40963</c:v>
                </c:pt>
                <c:pt idx="1424">
                  <c:v>40966</c:v>
                </c:pt>
                <c:pt idx="1425">
                  <c:v>40967</c:v>
                </c:pt>
                <c:pt idx="1426">
                  <c:v>40968</c:v>
                </c:pt>
                <c:pt idx="1427">
                  <c:v>40969</c:v>
                </c:pt>
                <c:pt idx="1428">
                  <c:v>40970</c:v>
                </c:pt>
                <c:pt idx="1429">
                  <c:v>40973</c:v>
                </c:pt>
                <c:pt idx="1430">
                  <c:v>40974</c:v>
                </c:pt>
                <c:pt idx="1431">
                  <c:v>40975</c:v>
                </c:pt>
                <c:pt idx="1432">
                  <c:v>40976</c:v>
                </c:pt>
                <c:pt idx="1433">
                  <c:v>40977</c:v>
                </c:pt>
                <c:pt idx="1434">
                  <c:v>40980</c:v>
                </c:pt>
                <c:pt idx="1435">
                  <c:v>40981</c:v>
                </c:pt>
                <c:pt idx="1436">
                  <c:v>40982</c:v>
                </c:pt>
                <c:pt idx="1437">
                  <c:v>40983</c:v>
                </c:pt>
                <c:pt idx="1438">
                  <c:v>40984</c:v>
                </c:pt>
                <c:pt idx="1439">
                  <c:v>40987</c:v>
                </c:pt>
                <c:pt idx="1440">
                  <c:v>40988</c:v>
                </c:pt>
                <c:pt idx="1441">
                  <c:v>40989</c:v>
                </c:pt>
                <c:pt idx="1442">
                  <c:v>40990</c:v>
                </c:pt>
                <c:pt idx="1443">
                  <c:v>40991</c:v>
                </c:pt>
                <c:pt idx="1444">
                  <c:v>40994</c:v>
                </c:pt>
                <c:pt idx="1445">
                  <c:v>40995</c:v>
                </c:pt>
                <c:pt idx="1446">
                  <c:v>40996</c:v>
                </c:pt>
                <c:pt idx="1447">
                  <c:v>40997</c:v>
                </c:pt>
                <c:pt idx="1448">
                  <c:v>40998</c:v>
                </c:pt>
                <c:pt idx="1449">
                  <c:v>41001</c:v>
                </c:pt>
                <c:pt idx="1450">
                  <c:v>41002</c:v>
                </c:pt>
                <c:pt idx="1451">
                  <c:v>41003</c:v>
                </c:pt>
                <c:pt idx="1452">
                  <c:v>41004</c:v>
                </c:pt>
                <c:pt idx="1453">
                  <c:v>41005</c:v>
                </c:pt>
                <c:pt idx="1454">
                  <c:v>41008</c:v>
                </c:pt>
                <c:pt idx="1455">
                  <c:v>41009</c:v>
                </c:pt>
              </c:numCache>
            </c:numRef>
          </c:cat>
          <c:val>
            <c:numRef>
              <c:f>'MSCI ACWI GDP net €'!$B$4:$B$1459</c:f>
              <c:numCache>
                <c:formatCode>#,##0.000</c:formatCode>
                <c:ptCount val="1456"/>
                <c:pt idx="0">
                  <c:v>1000</c:v>
                </c:pt>
                <c:pt idx="1">
                  <c:v>996.28800000000001</c:v>
                </c:pt>
                <c:pt idx="2">
                  <c:v>1063.145</c:v>
                </c:pt>
                <c:pt idx="3">
                  <c:v>1007.948</c:v>
                </c:pt>
                <c:pt idx="4">
                  <c:v>1018.793</c:v>
                </c:pt>
                <c:pt idx="5">
                  <c:v>928.13300000000004</c:v>
                </c:pt>
                <c:pt idx="6">
                  <c:v>875.02300000000002</c:v>
                </c:pt>
                <c:pt idx="7">
                  <c:v>919.50900000000001</c:v>
                </c:pt>
                <c:pt idx="8">
                  <c:v>855.14400000000001</c:v>
                </c:pt>
                <c:pt idx="9">
                  <c:v>825.16399999999999</c:v>
                </c:pt>
                <c:pt idx="10">
                  <c:v>878.92899999999997</c:v>
                </c:pt>
                <c:pt idx="11">
                  <c:v>910.08399999999995</c:v>
                </c:pt>
                <c:pt idx="12">
                  <c:v>884.93399999999997</c:v>
                </c:pt>
                <c:pt idx="13">
                  <c:v>832.17700000000002</c:v>
                </c:pt>
                <c:pt idx="14">
                  <c:v>766.77700000000004</c:v>
                </c:pt>
                <c:pt idx="15">
                  <c:v>684.97799999999995</c:v>
                </c:pt>
                <c:pt idx="16">
                  <c:v>710.02300000000002</c:v>
                </c:pt>
                <c:pt idx="17">
                  <c:v>758.43499999999995</c:v>
                </c:pt>
                <c:pt idx="18">
                  <c:v>771.49900000000002</c:v>
                </c:pt>
                <c:pt idx="19">
                  <c:v>776.60400000000004</c:v>
                </c:pt>
                <c:pt idx="20">
                  <c:v>771.53099999999995</c:v>
                </c:pt>
                <c:pt idx="21">
                  <c:v>801.423</c:v>
                </c:pt>
                <c:pt idx="22">
                  <c:v>762.55799999999999</c:v>
                </c:pt>
                <c:pt idx="23">
                  <c:v>737.54499999999996</c:v>
                </c:pt>
                <c:pt idx="24">
                  <c:v>658.68200000000002</c:v>
                </c:pt>
                <c:pt idx="25">
                  <c:v>606.92700000000002</c:v>
                </c:pt>
                <c:pt idx="26">
                  <c:v>609.91</c:v>
                </c:pt>
                <c:pt idx="27">
                  <c:v>539.68200000000002</c:v>
                </c:pt>
                <c:pt idx="28">
                  <c:v>571.23</c:v>
                </c:pt>
                <c:pt idx="29">
                  <c:v>601.06299999999999</c:v>
                </c:pt>
                <c:pt idx="30">
                  <c:v>549.23099999999999</c:v>
                </c:pt>
                <c:pt idx="31">
                  <c:v>525.18899999999996</c:v>
                </c:pt>
                <c:pt idx="32">
                  <c:v>516.53300000000002</c:v>
                </c:pt>
                <c:pt idx="33">
                  <c:v>502.74400000000003</c:v>
                </c:pt>
                <c:pt idx="34">
                  <c:v>535.44100000000003</c:v>
                </c:pt>
                <c:pt idx="35">
                  <c:v>541.20500000000004</c:v>
                </c:pt>
                <c:pt idx="36">
                  <c:v>571.58199999999999</c:v>
                </c:pt>
                <c:pt idx="37">
                  <c:v>600.68600000000004</c:v>
                </c:pt>
                <c:pt idx="38">
                  <c:v>637.27300000000002</c:v>
                </c:pt>
                <c:pt idx="39">
                  <c:v>610.17399999999998</c:v>
                </c:pt>
                <c:pt idx="40">
                  <c:v>652.33900000000006</c:v>
                </c:pt>
                <c:pt idx="41">
                  <c:v>641.63499999999999</c:v>
                </c:pt>
                <c:pt idx="42">
                  <c:v>657.73500000000001</c:v>
                </c:pt>
                <c:pt idx="43">
                  <c:v>680.28499999999997</c:v>
                </c:pt>
                <c:pt idx="44">
                  <c:v>694.15499999999997</c:v>
                </c:pt>
                <c:pt idx="45">
                  <c:v>704.1</c:v>
                </c:pt>
                <c:pt idx="46">
                  <c:v>697.07899999999995</c:v>
                </c:pt>
                <c:pt idx="47">
                  <c:v>682.71600000000001</c:v>
                </c:pt>
                <c:pt idx="48">
                  <c:v>700.72699999999998</c:v>
                </c:pt>
                <c:pt idx="49">
                  <c:v>688.74099999999999</c:v>
                </c:pt>
                <c:pt idx="50">
                  <c:v>687.85599999999999</c:v>
                </c:pt>
                <c:pt idx="51">
                  <c:v>695.57899999999995</c:v>
                </c:pt>
                <c:pt idx="52">
                  <c:v>698.74699999999996</c:v>
                </c:pt>
                <c:pt idx="53">
                  <c:v>711.71199999999999</c:v>
                </c:pt>
                <c:pt idx="54">
                  <c:v>726.30700000000002</c:v>
                </c:pt>
                <c:pt idx="55">
                  <c:v>744.49800000000005</c:v>
                </c:pt>
                <c:pt idx="56">
                  <c:v>765.57600000000002</c:v>
                </c:pt>
                <c:pt idx="57">
                  <c:v>757.83500000000004</c:v>
                </c:pt>
                <c:pt idx="58">
                  <c:v>742.37900000000002</c:v>
                </c:pt>
                <c:pt idx="59">
                  <c:v>792.19600000000003</c:v>
                </c:pt>
                <c:pt idx="60">
                  <c:v>821.38300000000004</c:v>
                </c:pt>
                <c:pt idx="61">
                  <c:v>855.173</c:v>
                </c:pt>
                <c:pt idx="62">
                  <c:v>857.45699999999999</c:v>
                </c:pt>
                <c:pt idx="63">
                  <c:v>915.52</c:v>
                </c:pt>
                <c:pt idx="64">
                  <c:v>887.05100000000004</c:v>
                </c:pt>
                <c:pt idx="65">
                  <c:v>940.25199999999995</c:v>
                </c:pt>
                <c:pt idx="66">
                  <c:v>973.80200000000002</c:v>
                </c:pt>
                <c:pt idx="67">
                  <c:v>1011.674</c:v>
                </c:pt>
                <c:pt idx="68">
                  <c:v>1034.537</c:v>
                </c:pt>
                <c:pt idx="69">
                  <c:v>1042.671</c:v>
                </c:pt>
                <c:pt idx="70">
                  <c:v>1044.3989999999999</c:v>
                </c:pt>
                <c:pt idx="71">
                  <c:v>967.91300000000001</c:v>
                </c:pt>
                <c:pt idx="72">
                  <c:v>972.83600000000001</c:v>
                </c:pt>
                <c:pt idx="73">
                  <c:v>985.42100000000005</c:v>
                </c:pt>
                <c:pt idx="74">
                  <c:v>1009.157</c:v>
                </c:pt>
                <c:pt idx="75">
                  <c:v>1031.8589999999999</c:v>
                </c:pt>
                <c:pt idx="76">
                  <c:v>1068.1579999999999</c:v>
                </c:pt>
                <c:pt idx="77">
                  <c:v>1068.7080000000001</c:v>
                </c:pt>
                <c:pt idx="78">
                  <c:v>1111.971</c:v>
                </c:pt>
                <c:pt idx="79">
                  <c:v>1111.9849999999999</c:v>
                </c:pt>
                <c:pt idx="80">
                  <c:v>1116.7909999999999</c:v>
                </c:pt>
                <c:pt idx="81">
                  <c:v>1120.1210000000001</c:v>
                </c:pt>
                <c:pt idx="82">
                  <c:v>1120.338</c:v>
                </c:pt>
                <c:pt idx="83">
                  <c:v>1116.0350000000001</c:v>
                </c:pt>
                <c:pt idx="84">
                  <c:v>1113.915</c:v>
                </c:pt>
                <c:pt idx="85">
                  <c:v>1110.6130000000001</c:v>
                </c:pt>
                <c:pt idx="86">
                  <c:v>1105.614</c:v>
                </c:pt>
                <c:pt idx="87">
                  <c:v>1117.655</c:v>
                </c:pt>
                <c:pt idx="88">
                  <c:v>1124.1310000000001</c:v>
                </c:pt>
                <c:pt idx="89">
                  <c:v>1132.8889999999999</c:v>
                </c:pt>
                <c:pt idx="90">
                  <c:v>1130.7919999999999</c:v>
                </c:pt>
                <c:pt idx="91">
                  <c:v>1128.097</c:v>
                </c:pt>
                <c:pt idx="92">
                  <c:v>1127.636</c:v>
                </c:pt>
                <c:pt idx="93">
                  <c:v>1132.519</c:v>
                </c:pt>
                <c:pt idx="94">
                  <c:v>1133.3630000000001</c:v>
                </c:pt>
                <c:pt idx="95">
                  <c:v>1130.827</c:v>
                </c:pt>
                <c:pt idx="96">
                  <c:v>1144.902</c:v>
                </c:pt>
                <c:pt idx="97">
                  <c:v>1136.931</c:v>
                </c:pt>
                <c:pt idx="98">
                  <c:v>1134.07</c:v>
                </c:pt>
                <c:pt idx="99">
                  <c:v>1131.3230000000001</c:v>
                </c:pt>
                <c:pt idx="100">
                  <c:v>1136.25</c:v>
                </c:pt>
                <c:pt idx="101">
                  <c:v>1134.7360000000001</c:v>
                </c:pt>
                <c:pt idx="102">
                  <c:v>1143.1949999999999</c:v>
                </c:pt>
                <c:pt idx="103">
                  <c:v>1149.9090000000001</c:v>
                </c:pt>
                <c:pt idx="104">
                  <c:v>1152.7439999999999</c:v>
                </c:pt>
                <c:pt idx="105">
                  <c:v>1154.9880000000001</c:v>
                </c:pt>
                <c:pt idx="106">
                  <c:v>1154.2460000000001</c:v>
                </c:pt>
                <c:pt idx="107">
                  <c:v>1148.8119999999999</c:v>
                </c:pt>
                <c:pt idx="108">
                  <c:v>1151.2539999999999</c:v>
                </c:pt>
                <c:pt idx="109">
                  <c:v>1146.4100000000001</c:v>
                </c:pt>
                <c:pt idx="110">
                  <c:v>1148.7349999999999</c:v>
                </c:pt>
                <c:pt idx="111">
                  <c:v>1152.847</c:v>
                </c:pt>
                <c:pt idx="112">
                  <c:v>1157.1679999999999</c:v>
                </c:pt>
                <c:pt idx="113">
                  <c:v>1158.08</c:v>
                </c:pt>
                <c:pt idx="114">
                  <c:v>1159.3869999999999</c:v>
                </c:pt>
                <c:pt idx="115">
                  <c:v>1157.261</c:v>
                </c:pt>
                <c:pt idx="116">
                  <c:v>1156.163</c:v>
                </c:pt>
                <c:pt idx="117">
                  <c:v>1161.047</c:v>
                </c:pt>
                <c:pt idx="118">
                  <c:v>1156.73</c:v>
                </c:pt>
                <c:pt idx="119">
                  <c:v>1157.8440000000001</c:v>
                </c:pt>
                <c:pt idx="120">
                  <c:v>1121.8579999999999</c:v>
                </c:pt>
                <c:pt idx="121">
                  <c:v>1109.701</c:v>
                </c:pt>
                <c:pt idx="122">
                  <c:v>1102.9929999999999</c:v>
                </c:pt>
                <c:pt idx="123">
                  <c:v>1095.6669999999999</c:v>
                </c:pt>
                <c:pt idx="124">
                  <c:v>1077.4739999999999</c:v>
                </c:pt>
                <c:pt idx="125">
                  <c:v>1094.173</c:v>
                </c:pt>
                <c:pt idx="126">
                  <c:v>1093.6949999999999</c:v>
                </c:pt>
                <c:pt idx="127">
                  <c:v>1109.913</c:v>
                </c:pt>
                <c:pt idx="128">
                  <c:v>1113.636</c:v>
                </c:pt>
                <c:pt idx="129">
                  <c:v>1113.104</c:v>
                </c:pt>
                <c:pt idx="130">
                  <c:v>1098.874</c:v>
                </c:pt>
                <c:pt idx="131">
                  <c:v>1081.4390000000001</c:v>
                </c:pt>
                <c:pt idx="132">
                  <c:v>1092.529</c:v>
                </c:pt>
                <c:pt idx="133">
                  <c:v>1087.6079999999999</c:v>
                </c:pt>
                <c:pt idx="134">
                  <c:v>1101.489</c:v>
                </c:pt>
                <c:pt idx="135">
                  <c:v>1109.1130000000001</c:v>
                </c:pt>
                <c:pt idx="136">
                  <c:v>1118.664</c:v>
                </c:pt>
                <c:pt idx="137">
                  <c:v>1127.104</c:v>
                </c:pt>
                <c:pt idx="138">
                  <c:v>1133.9929999999999</c:v>
                </c:pt>
                <c:pt idx="139">
                  <c:v>1130.703</c:v>
                </c:pt>
                <c:pt idx="140">
                  <c:v>1126.3109999999999</c:v>
                </c:pt>
                <c:pt idx="141">
                  <c:v>1118.588</c:v>
                </c:pt>
                <c:pt idx="142">
                  <c:v>1128.4559999999999</c:v>
                </c:pt>
                <c:pt idx="143">
                  <c:v>1130.7619999999999</c:v>
                </c:pt>
                <c:pt idx="144">
                  <c:v>1127.451</c:v>
                </c:pt>
                <c:pt idx="145">
                  <c:v>1139.0530000000001</c:v>
                </c:pt>
                <c:pt idx="146">
                  <c:v>1145.8800000000001</c:v>
                </c:pt>
                <c:pt idx="147">
                  <c:v>1144.3389999999999</c:v>
                </c:pt>
                <c:pt idx="148">
                  <c:v>1144.192</c:v>
                </c:pt>
                <c:pt idx="149">
                  <c:v>1150.704</c:v>
                </c:pt>
                <c:pt idx="150">
                  <c:v>1152.2139999999999</c:v>
                </c:pt>
                <c:pt idx="151">
                  <c:v>1151.21</c:v>
                </c:pt>
                <c:pt idx="152">
                  <c:v>1148.05</c:v>
                </c:pt>
                <c:pt idx="153">
                  <c:v>1151.356</c:v>
                </c:pt>
                <c:pt idx="154">
                  <c:v>1163.1300000000001</c:v>
                </c:pt>
                <c:pt idx="155">
                  <c:v>1162.1969999999999</c:v>
                </c:pt>
                <c:pt idx="156">
                  <c:v>1160.7729999999999</c:v>
                </c:pt>
                <c:pt idx="157">
                  <c:v>1150.636</c:v>
                </c:pt>
                <c:pt idx="158">
                  <c:v>1164.674</c:v>
                </c:pt>
                <c:pt idx="159">
                  <c:v>1165.2090000000001</c:v>
                </c:pt>
                <c:pt idx="160">
                  <c:v>1158.2460000000001</c:v>
                </c:pt>
                <c:pt idx="161">
                  <c:v>1162.104</c:v>
                </c:pt>
                <c:pt idx="162">
                  <c:v>1166.752</c:v>
                </c:pt>
                <c:pt idx="163">
                  <c:v>1158.9649999999999</c:v>
                </c:pt>
                <c:pt idx="164">
                  <c:v>1155.0909999999999</c:v>
                </c:pt>
                <c:pt idx="165">
                  <c:v>1157.2059999999999</c:v>
                </c:pt>
                <c:pt idx="166">
                  <c:v>1163.799</c:v>
                </c:pt>
                <c:pt idx="167">
                  <c:v>1171.8150000000001</c:v>
                </c:pt>
                <c:pt idx="168">
                  <c:v>1177.6969999999999</c:v>
                </c:pt>
                <c:pt idx="169">
                  <c:v>1180.559</c:v>
                </c:pt>
                <c:pt idx="170">
                  <c:v>1180.527</c:v>
                </c:pt>
                <c:pt idx="171">
                  <c:v>1184.652</c:v>
                </c:pt>
                <c:pt idx="172">
                  <c:v>1177.7090000000001</c:v>
                </c:pt>
                <c:pt idx="173">
                  <c:v>1180.1569999999999</c:v>
                </c:pt>
                <c:pt idx="174">
                  <c:v>1183.894</c:v>
                </c:pt>
                <c:pt idx="175">
                  <c:v>1179.5540000000001</c:v>
                </c:pt>
                <c:pt idx="176">
                  <c:v>1186.3820000000001</c:v>
                </c:pt>
                <c:pt idx="177">
                  <c:v>1191.8440000000001</c:v>
                </c:pt>
                <c:pt idx="178">
                  <c:v>1198.058</c:v>
                </c:pt>
                <c:pt idx="179">
                  <c:v>1203.9949999999999</c:v>
                </c:pt>
                <c:pt idx="180">
                  <c:v>1205.9860000000001</c:v>
                </c:pt>
                <c:pt idx="181">
                  <c:v>1207.2750000000001</c:v>
                </c:pt>
                <c:pt idx="182">
                  <c:v>1199.961</c:v>
                </c:pt>
                <c:pt idx="183">
                  <c:v>1198.636</c:v>
                </c:pt>
                <c:pt idx="184">
                  <c:v>1201.2159999999999</c:v>
                </c:pt>
                <c:pt idx="185">
                  <c:v>1200.7529999999999</c:v>
                </c:pt>
                <c:pt idx="186">
                  <c:v>1202.8389999999999</c:v>
                </c:pt>
                <c:pt idx="187">
                  <c:v>1213.4559999999999</c:v>
                </c:pt>
                <c:pt idx="188">
                  <c:v>1226.02</c:v>
                </c:pt>
                <c:pt idx="189">
                  <c:v>1223.7349999999999</c:v>
                </c:pt>
                <c:pt idx="190">
                  <c:v>1218.47</c:v>
                </c:pt>
                <c:pt idx="191">
                  <c:v>1207.4960000000001</c:v>
                </c:pt>
                <c:pt idx="192">
                  <c:v>1196.2170000000001</c:v>
                </c:pt>
                <c:pt idx="193">
                  <c:v>1200.1569999999999</c:v>
                </c:pt>
                <c:pt idx="194">
                  <c:v>1207.6020000000001</c:v>
                </c:pt>
                <c:pt idx="195">
                  <c:v>1202.5650000000001</c:v>
                </c:pt>
                <c:pt idx="196">
                  <c:v>1209.4590000000001</c:v>
                </c:pt>
                <c:pt idx="197">
                  <c:v>1223.5309999999999</c:v>
                </c:pt>
                <c:pt idx="198">
                  <c:v>1233.2460000000001</c:v>
                </c:pt>
                <c:pt idx="199">
                  <c:v>1235.6220000000001</c:v>
                </c:pt>
                <c:pt idx="200">
                  <c:v>1234.8130000000001</c:v>
                </c:pt>
                <c:pt idx="201">
                  <c:v>1231.193</c:v>
                </c:pt>
                <c:pt idx="202">
                  <c:v>1232.385</c:v>
                </c:pt>
                <c:pt idx="203">
                  <c:v>1223.213</c:v>
                </c:pt>
                <c:pt idx="204">
                  <c:v>1216.204</c:v>
                </c:pt>
                <c:pt idx="205">
                  <c:v>1210.7249999999999</c:v>
                </c:pt>
                <c:pt idx="206">
                  <c:v>1210.136</c:v>
                </c:pt>
                <c:pt idx="207">
                  <c:v>1216.5260000000001</c:v>
                </c:pt>
                <c:pt idx="208">
                  <c:v>1218.653</c:v>
                </c:pt>
                <c:pt idx="209">
                  <c:v>1219.0160000000001</c:v>
                </c:pt>
                <c:pt idx="210">
                  <c:v>1230.7139999999999</c:v>
                </c:pt>
                <c:pt idx="211">
                  <c:v>1233.2940000000001</c:v>
                </c:pt>
                <c:pt idx="212">
                  <c:v>1233.7809999999999</c:v>
                </c:pt>
                <c:pt idx="213">
                  <c:v>1237.278</c:v>
                </c:pt>
                <c:pt idx="214">
                  <c:v>1244.1030000000001</c:v>
                </c:pt>
                <c:pt idx="215">
                  <c:v>1228.991</c:v>
                </c:pt>
                <c:pt idx="216">
                  <c:v>1223.241</c:v>
                </c:pt>
                <c:pt idx="217">
                  <c:v>1239.652</c:v>
                </c:pt>
                <c:pt idx="218">
                  <c:v>1248.421</c:v>
                </c:pt>
                <c:pt idx="219">
                  <c:v>1246.8989999999999</c:v>
                </c:pt>
                <c:pt idx="220">
                  <c:v>1244.039</c:v>
                </c:pt>
                <c:pt idx="221">
                  <c:v>1234.42</c:v>
                </c:pt>
                <c:pt idx="222">
                  <c:v>1243.4010000000001</c:v>
                </c:pt>
                <c:pt idx="223">
                  <c:v>1237.182</c:v>
                </c:pt>
                <c:pt idx="224">
                  <c:v>1245.011</c:v>
                </c:pt>
                <c:pt idx="225">
                  <c:v>1230.595</c:v>
                </c:pt>
                <c:pt idx="226">
                  <c:v>1232.5119999999999</c:v>
                </c:pt>
                <c:pt idx="227">
                  <c:v>1205.6310000000001</c:v>
                </c:pt>
                <c:pt idx="228">
                  <c:v>1189.2829999999999</c:v>
                </c:pt>
                <c:pt idx="229">
                  <c:v>1193.6949999999999</c:v>
                </c:pt>
                <c:pt idx="230">
                  <c:v>1201.4939999999999</c:v>
                </c:pt>
                <c:pt idx="231">
                  <c:v>1184.9179999999999</c:v>
                </c:pt>
                <c:pt idx="232">
                  <c:v>1191.2439999999999</c:v>
                </c:pt>
                <c:pt idx="233">
                  <c:v>1172.633</c:v>
                </c:pt>
                <c:pt idx="234">
                  <c:v>1167.989</c:v>
                </c:pt>
                <c:pt idx="235">
                  <c:v>1176.856</c:v>
                </c:pt>
                <c:pt idx="236">
                  <c:v>1195.5830000000001</c:v>
                </c:pt>
                <c:pt idx="237">
                  <c:v>1182.0609999999999</c:v>
                </c:pt>
                <c:pt idx="238">
                  <c:v>1160.4970000000001</c:v>
                </c:pt>
                <c:pt idx="239">
                  <c:v>1173.473</c:v>
                </c:pt>
                <c:pt idx="240">
                  <c:v>1162.5219999999999</c:v>
                </c:pt>
                <c:pt idx="241">
                  <c:v>1150.4159999999999</c:v>
                </c:pt>
                <c:pt idx="242">
                  <c:v>1125.5039999999999</c:v>
                </c:pt>
                <c:pt idx="243">
                  <c:v>1129.0450000000001</c:v>
                </c:pt>
                <c:pt idx="244">
                  <c:v>1148.508</c:v>
                </c:pt>
                <c:pt idx="245">
                  <c:v>1151.5719999999999</c:v>
                </c:pt>
                <c:pt idx="246">
                  <c:v>1168.2750000000001</c:v>
                </c:pt>
                <c:pt idx="247">
                  <c:v>1174.079</c:v>
                </c:pt>
                <c:pt idx="248">
                  <c:v>1177.402</c:v>
                </c:pt>
                <c:pt idx="249">
                  <c:v>1183.3530000000001</c:v>
                </c:pt>
                <c:pt idx="250">
                  <c:v>1166.019</c:v>
                </c:pt>
                <c:pt idx="251">
                  <c:v>1171.672</c:v>
                </c:pt>
                <c:pt idx="252">
                  <c:v>1179.42</c:v>
                </c:pt>
                <c:pt idx="253">
                  <c:v>1199.6489999999999</c:v>
                </c:pt>
                <c:pt idx="254">
                  <c:v>1203.7159999999999</c:v>
                </c:pt>
                <c:pt idx="255">
                  <c:v>1210.6489999999999</c:v>
                </c:pt>
                <c:pt idx="256">
                  <c:v>1193.979</c:v>
                </c:pt>
                <c:pt idx="257">
                  <c:v>1196.4380000000001</c:v>
                </c:pt>
                <c:pt idx="258">
                  <c:v>1177.289</c:v>
                </c:pt>
                <c:pt idx="259">
                  <c:v>1166.6880000000001</c:v>
                </c:pt>
                <c:pt idx="260">
                  <c:v>1177.22</c:v>
                </c:pt>
                <c:pt idx="261">
                  <c:v>1177.0550000000001</c:v>
                </c:pt>
                <c:pt idx="262">
                  <c:v>1185.741</c:v>
                </c:pt>
                <c:pt idx="263">
                  <c:v>1188.146</c:v>
                </c:pt>
                <c:pt idx="264">
                  <c:v>1179.702</c:v>
                </c:pt>
                <c:pt idx="265">
                  <c:v>1195.155</c:v>
                </c:pt>
                <c:pt idx="266">
                  <c:v>1218.7760000000001</c:v>
                </c:pt>
                <c:pt idx="267">
                  <c:v>1211.546</c:v>
                </c:pt>
                <c:pt idx="268">
                  <c:v>1215.009</c:v>
                </c:pt>
                <c:pt idx="269">
                  <c:v>1219.8900000000001</c:v>
                </c:pt>
                <c:pt idx="270">
                  <c:v>1215.2560000000001</c:v>
                </c:pt>
                <c:pt idx="271">
                  <c:v>1222.1880000000001</c:v>
                </c:pt>
                <c:pt idx="272">
                  <c:v>1234.537</c:v>
                </c:pt>
                <c:pt idx="273">
                  <c:v>1231.2670000000001</c:v>
                </c:pt>
                <c:pt idx="274">
                  <c:v>1240.7349999999999</c:v>
                </c:pt>
                <c:pt idx="275">
                  <c:v>1258.3009999999999</c:v>
                </c:pt>
                <c:pt idx="276">
                  <c:v>1253.7529999999999</c:v>
                </c:pt>
                <c:pt idx="277">
                  <c:v>1250.644</c:v>
                </c:pt>
                <c:pt idx="278">
                  <c:v>1266.309</c:v>
                </c:pt>
                <c:pt idx="279">
                  <c:v>1268.5319999999999</c:v>
                </c:pt>
                <c:pt idx="280">
                  <c:v>1277.0930000000001</c:v>
                </c:pt>
                <c:pt idx="281">
                  <c:v>1276.3579999999999</c:v>
                </c:pt>
                <c:pt idx="282">
                  <c:v>1281.2190000000001</c:v>
                </c:pt>
                <c:pt idx="283">
                  <c:v>1283.691</c:v>
                </c:pt>
                <c:pt idx="284">
                  <c:v>1279.991</c:v>
                </c:pt>
                <c:pt idx="285">
                  <c:v>1272.6179999999999</c:v>
                </c:pt>
                <c:pt idx="286">
                  <c:v>1273.2570000000001</c:v>
                </c:pt>
                <c:pt idx="287">
                  <c:v>1266.6110000000001</c:v>
                </c:pt>
                <c:pt idx="288">
                  <c:v>1252.145</c:v>
                </c:pt>
                <c:pt idx="289">
                  <c:v>1243.046</c:v>
                </c:pt>
                <c:pt idx="290">
                  <c:v>1256.194</c:v>
                </c:pt>
                <c:pt idx="291">
                  <c:v>1253.2639999999999</c:v>
                </c:pt>
                <c:pt idx="292">
                  <c:v>1255.866</c:v>
                </c:pt>
                <c:pt idx="293">
                  <c:v>1267.951</c:v>
                </c:pt>
                <c:pt idx="294">
                  <c:v>1282.5989999999999</c:v>
                </c:pt>
                <c:pt idx="295">
                  <c:v>1275.973</c:v>
                </c:pt>
                <c:pt idx="296">
                  <c:v>1282.1420000000001</c:v>
                </c:pt>
                <c:pt idx="297">
                  <c:v>1269.5830000000001</c:v>
                </c:pt>
                <c:pt idx="298">
                  <c:v>1257.146</c:v>
                </c:pt>
                <c:pt idx="299">
                  <c:v>1240.3820000000001</c:v>
                </c:pt>
                <c:pt idx="300">
                  <c:v>1246.7080000000001</c:v>
                </c:pt>
                <c:pt idx="301">
                  <c:v>1228.5119999999999</c:v>
                </c:pt>
                <c:pt idx="302">
                  <c:v>1213.9190000000001</c:v>
                </c:pt>
                <c:pt idx="303">
                  <c:v>1201.4159999999999</c:v>
                </c:pt>
                <c:pt idx="304">
                  <c:v>1188.223</c:v>
                </c:pt>
                <c:pt idx="305">
                  <c:v>1196.0039999999999</c:v>
                </c:pt>
                <c:pt idx="306">
                  <c:v>1206.75</c:v>
                </c:pt>
                <c:pt idx="307">
                  <c:v>1195.749</c:v>
                </c:pt>
                <c:pt idx="308">
                  <c:v>1186.146</c:v>
                </c:pt>
                <c:pt idx="309">
                  <c:v>1166.9010000000001</c:v>
                </c:pt>
                <c:pt idx="310">
                  <c:v>1167.549</c:v>
                </c:pt>
                <c:pt idx="311">
                  <c:v>1138.828</c:v>
                </c:pt>
                <c:pt idx="312">
                  <c:v>1136.78</c:v>
                </c:pt>
                <c:pt idx="313">
                  <c:v>1151.7739999999999</c:v>
                </c:pt>
                <c:pt idx="314">
                  <c:v>1149.396</c:v>
                </c:pt>
                <c:pt idx="315">
                  <c:v>1147.2449999999999</c:v>
                </c:pt>
                <c:pt idx="316">
                  <c:v>1174.606</c:v>
                </c:pt>
                <c:pt idx="317">
                  <c:v>1186.2560000000001</c:v>
                </c:pt>
                <c:pt idx="318">
                  <c:v>1202.317</c:v>
                </c:pt>
                <c:pt idx="319">
                  <c:v>1201.2439999999999</c:v>
                </c:pt>
                <c:pt idx="320">
                  <c:v>1189.4849999999999</c:v>
                </c:pt>
                <c:pt idx="321">
                  <c:v>1212.9949999999999</c:v>
                </c:pt>
                <c:pt idx="322">
                  <c:v>1225.4490000000001</c:v>
                </c:pt>
                <c:pt idx="323">
                  <c:v>1226.297</c:v>
                </c:pt>
                <c:pt idx="324">
                  <c:v>1224.854</c:v>
                </c:pt>
                <c:pt idx="325">
                  <c:v>1219.0630000000001</c:v>
                </c:pt>
                <c:pt idx="326">
                  <c:v>1218.424</c:v>
                </c:pt>
                <c:pt idx="327">
                  <c:v>1202.3810000000001</c:v>
                </c:pt>
                <c:pt idx="328">
                  <c:v>1201.24</c:v>
                </c:pt>
                <c:pt idx="329">
                  <c:v>1177.9939999999999</c:v>
                </c:pt>
                <c:pt idx="330">
                  <c:v>1179.529</c:v>
                </c:pt>
                <c:pt idx="331">
                  <c:v>1180.375</c:v>
                </c:pt>
                <c:pt idx="332">
                  <c:v>1186.557</c:v>
                </c:pt>
                <c:pt idx="333">
                  <c:v>1201.8789999999999</c:v>
                </c:pt>
                <c:pt idx="334">
                  <c:v>1210.229</c:v>
                </c:pt>
                <c:pt idx="335">
                  <c:v>1212.2539999999999</c:v>
                </c:pt>
                <c:pt idx="336">
                  <c:v>1209.7460000000001</c:v>
                </c:pt>
                <c:pt idx="337">
                  <c:v>1201.8779999999999</c:v>
                </c:pt>
                <c:pt idx="338">
                  <c:v>1192.6179999999999</c:v>
                </c:pt>
                <c:pt idx="339">
                  <c:v>1197.174</c:v>
                </c:pt>
                <c:pt idx="340">
                  <c:v>1197.184</c:v>
                </c:pt>
                <c:pt idx="341">
                  <c:v>1181.8920000000001</c:v>
                </c:pt>
                <c:pt idx="342">
                  <c:v>1177.5809999999999</c:v>
                </c:pt>
                <c:pt idx="343">
                  <c:v>1158.277</c:v>
                </c:pt>
                <c:pt idx="344">
                  <c:v>1154.83</c:v>
                </c:pt>
                <c:pt idx="345">
                  <c:v>1154.133</c:v>
                </c:pt>
                <c:pt idx="346">
                  <c:v>1159.9680000000001</c:v>
                </c:pt>
                <c:pt idx="347">
                  <c:v>1152.3910000000001</c:v>
                </c:pt>
                <c:pt idx="348">
                  <c:v>1140.116</c:v>
                </c:pt>
                <c:pt idx="349">
                  <c:v>1139.7719999999999</c:v>
                </c:pt>
                <c:pt idx="350">
                  <c:v>1114.498</c:v>
                </c:pt>
                <c:pt idx="351">
                  <c:v>1097.5889999999999</c:v>
                </c:pt>
                <c:pt idx="352">
                  <c:v>1087.461</c:v>
                </c:pt>
                <c:pt idx="353">
                  <c:v>1084.145</c:v>
                </c:pt>
                <c:pt idx="354">
                  <c:v>1045.319</c:v>
                </c:pt>
                <c:pt idx="355">
                  <c:v>1022.615</c:v>
                </c:pt>
                <c:pt idx="356">
                  <c:v>1034.346</c:v>
                </c:pt>
                <c:pt idx="357">
                  <c:v>1054.1099999999999</c:v>
                </c:pt>
                <c:pt idx="358">
                  <c:v>1067.587</c:v>
                </c:pt>
                <c:pt idx="359">
                  <c:v>1054.4369999999999</c:v>
                </c:pt>
                <c:pt idx="360">
                  <c:v>1068.6010000000001</c:v>
                </c:pt>
                <c:pt idx="361">
                  <c:v>1058.1400000000001</c:v>
                </c:pt>
                <c:pt idx="362">
                  <c:v>1062.394</c:v>
                </c:pt>
                <c:pt idx="363">
                  <c:v>1082.4570000000001</c:v>
                </c:pt>
                <c:pt idx="364">
                  <c:v>1091.8510000000001</c:v>
                </c:pt>
                <c:pt idx="365">
                  <c:v>1074.4390000000001</c:v>
                </c:pt>
                <c:pt idx="366">
                  <c:v>1059.0029999999999</c:v>
                </c:pt>
                <c:pt idx="367">
                  <c:v>1060.8440000000001</c:v>
                </c:pt>
                <c:pt idx="368">
                  <c:v>1059.575</c:v>
                </c:pt>
                <c:pt idx="369">
                  <c:v>1054.3620000000001</c:v>
                </c:pt>
                <c:pt idx="370">
                  <c:v>1067.3510000000001</c:v>
                </c:pt>
                <c:pt idx="371">
                  <c:v>1076.703</c:v>
                </c:pt>
                <c:pt idx="372">
                  <c:v>1082.06</c:v>
                </c:pt>
                <c:pt idx="373">
                  <c:v>1073.8879999999999</c:v>
                </c:pt>
                <c:pt idx="374">
                  <c:v>1082.2139999999999</c:v>
                </c:pt>
                <c:pt idx="375">
                  <c:v>1084.069</c:v>
                </c:pt>
                <c:pt idx="376">
                  <c:v>1079.33</c:v>
                </c:pt>
                <c:pt idx="377">
                  <c:v>1076.4860000000001</c:v>
                </c:pt>
                <c:pt idx="378">
                  <c:v>1071.877</c:v>
                </c:pt>
                <c:pt idx="379">
                  <c:v>1084.0830000000001</c:v>
                </c:pt>
                <c:pt idx="380">
                  <c:v>1091.4960000000001</c:v>
                </c:pt>
                <c:pt idx="381">
                  <c:v>1088.345</c:v>
                </c:pt>
                <c:pt idx="382">
                  <c:v>1077.0719999999999</c:v>
                </c:pt>
                <c:pt idx="383">
                  <c:v>1056.819</c:v>
                </c:pt>
                <c:pt idx="384">
                  <c:v>1040.123</c:v>
                </c:pt>
                <c:pt idx="385">
                  <c:v>1027.992</c:v>
                </c:pt>
                <c:pt idx="386">
                  <c:v>1034.816</c:v>
                </c:pt>
                <c:pt idx="387">
                  <c:v>1022.837</c:v>
                </c:pt>
                <c:pt idx="388">
                  <c:v>1004.891</c:v>
                </c:pt>
                <c:pt idx="389">
                  <c:v>989.66800000000001</c:v>
                </c:pt>
                <c:pt idx="390">
                  <c:v>1012.46</c:v>
                </c:pt>
                <c:pt idx="391">
                  <c:v>1012.204</c:v>
                </c:pt>
                <c:pt idx="392">
                  <c:v>994.28700000000003</c:v>
                </c:pt>
                <c:pt idx="393">
                  <c:v>981.92899999999997</c:v>
                </c:pt>
                <c:pt idx="394">
                  <c:v>943.798</c:v>
                </c:pt>
                <c:pt idx="395">
                  <c:v>968.06</c:v>
                </c:pt>
                <c:pt idx="396">
                  <c:v>967.06299999999999</c:v>
                </c:pt>
                <c:pt idx="397">
                  <c:v>973.32799999999997</c:v>
                </c:pt>
                <c:pt idx="398">
                  <c:v>975.66899999999998</c:v>
                </c:pt>
                <c:pt idx="399">
                  <c:v>984.57500000000005</c:v>
                </c:pt>
                <c:pt idx="400">
                  <c:v>1000.568</c:v>
                </c:pt>
                <c:pt idx="401">
                  <c:v>992.46100000000001</c:v>
                </c:pt>
                <c:pt idx="402">
                  <c:v>990.78200000000004</c:v>
                </c:pt>
                <c:pt idx="403">
                  <c:v>994.41700000000003</c:v>
                </c:pt>
                <c:pt idx="404">
                  <c:v>985.96900000000005</c:v>
                </c:pt>
                <c:pt idx="405">
                  <c:v>1017.404</c:v>
                </c:pt>
                <c:pt idx="406">
                  <c:v>1030.309</c:v>
                </c:pt>
                <c:pt idx="407">
                  <c:v>1032.298</c:v>
                </c:pt>
                <c:pt idx="408">
                  <c:v>1030.1880000000001</c:v>
                </c:pt>
                <c:pt idx="409">
                  <c:v>1040.6859999999999</c:v>
                </c:pt>
                <c:pt idx="410">
                  <c:v>1032.9849999999999</c:v>
                </c:pt>
                <c:pt idx="411">
                  <c:v>1022.379</c:v>
                </c:pt>
                <c:pt idx="412">
                  <c:v>1024.2159999999999</c:v>
                </c:pt>
                <c:pt idx="413">
                  <c:v>1016.067</c:v>
                </c:pt>
                <c:pt idx="414">
                  <c:v>1003.864</c:v>
                </c:pt>
                <c:pt idx="415">
                  <c:v>1010.737</c:v>
                </c:pt>
                <c:pt idx="416">
                  <c:v>1021.177</c:v>
                </c:pt>
                <c:pt idx="417">
                  <c:v>1025.5070000000001</c:v>
                </c:pt>
                <c:pt idx="418">
                  <c:v>1044.585</c:v>
                </c:pt>
                <c:pt idx="419">
                  <c:v>1040.6869999999999</c:v>
                </c:pt>
                <c:pt idx="420">
                  <c:v>1034.067</c:v>
                </c:pt>
                <c:pt idx="421">
                  <c:v>1042.8320000000001</c:v>
                </c:pt>
                <c:pt idx="422">
                  <c:v>1052.5820000000001</c:v>
                </c:pt>
                <c:pt idx="423">
                  <c:v>1061.645</c:v>
                </c:pt>
                <c:pt idx="424">
                  <c:v>1066.135</c:v>
                </c:pt>
                <c:pt idx="425">
                  <c:v>1062.6659999999999</c:v>
                </c:pt>
                <c:pt idx="426">
                  <c:v>1067.42</c:v>
                </c:pt>
                <c:pt idx="427">
                  <c:v>1077.5319999999999</c:v>
                </c:pt>
                <c:pt idx="428">
                  <c:v>1093.876</c:v>
                </c:pt>
                <c:pt idx="429">
                  <c:v>1090.077</c:v>
                </c:pt>
                <c:pt idx="430">
                  <c:v>1089.356</c:v>
                </c:pt>
                <c:pt idx="431">
                  <c:v>1090.691</c:v>
                </c:pt>
                <c:pt idx="432">
                  <c:v>1088.3030000000001</c:v>
                </c:pt>
                <c:pt idx="433">
                  <c:v>1078.1320000000001</c:v>
                </c:pt>
                <c:pt idx="434">
                  <c:v>1080.549</c:v>
                </c:pt>
                <c:pt idx="435">
                  <c:v>1085.424</c:v>
                </c:pt>
                <c:pt idx="436">
                  <c:v>1091.6279999999999</c:v>
                </c:pt>
                <c:pt idx="437">
                  <c:v>1099.2850000000001</c:v>
                </c:pt>
                <c:pt idx="438">
                  <c:v>1104.623</c:v>
                </c:pt>
                <c:pt idx="439">
                  <c:v>1113.1690000000001</c:v>
                </c:pt>
                <c:pt idx="440">
                  <c:v>1094.434</c:v>
                </c:pt>
                <c:pt idx="441">
                  <c:v>1080.06</c:v>
                </c:pt>
                <c:pt idx="442">
                  <c:v>1080.373</c:v>
                </c:pt>
                <c:pt idx="443">
                  <c:v>1064.97</c:v>
                </c:pt>
                <c:pt idx="444">
                  <c:v>1056.1990000000001</c:v>
                </c:pt>
                <c:pt idx="445">
                  <c:v>1059.577</c:v>
                </c:pt>
                <c:pt idx="446">
                  <c:v>1067.68</c:v>
                </c:pt>
                <c:pt idx="447">
                  <c:v>1077.7429999999999</c:v>
                </c:pt>
                <c:pt idx="448">
                  <c:v>1084.0920000000001</c:v>
                </c:pt>
                <c:pt idx="449">
                  <c:v>1078.9760000000001</c:v>
                </c:pt>
                <c:pt idx="450">
                  <c:v>1076.413</c:v>
                </c:pt>
                <c:pt idx="451">
                  <c:v>1070.4459999999999</c:v>
                </c:pt>
                <c:pt idx="452">
                  <c:v>1072.5909999999999</c:v>
                </c:pt>
                <c:pt idx="453">
                  <c:v>1049.1220000000001</c:v>
                </c:pt>
                <c:pt idx="454">
                  <c:v>1042.0409999999999</c:v>
                </c:pt>
                <c:pt idx="455">
                  <c:v>1039.0730000000001</c:v>
                </c:pt>
                <c:pt idx="456">
                  <c:v>1026.029</c:v>
                </c:pt>
                <c:pt idx="457">
                  <c:v>1029.49</c:v>
                </c:pt>
                <c:pt idx="458">
                  <c:v>1038.2850000000001</c:v>
                </c:pt>
                <c:pt idx="459">
                  <c:v>1037.895</c:v>
                </c:pt>
                <c:pt idx="460">
                  <c:v>1039.0640000000001</c:v>
                </c:pt>
                <c:pt idx="461">
                  <c:v>1030.7750000000001</c:v>
                </c:pt>
                <c:pt idx="462">
                  <c:v>1025.2049999999999</c:v>
                </c:pt>
                <c:pt idx="463">
                  <c:v>1003.28</c:v>
                </c:pt>
                <c:pt idx="464">
                  <c:v>1005.832</c:v>
                </c:pt>
                <c:pt idx="465">
                  <c:v>995.33100000000002</c:v>
                </c:pt>
                <c:pt idx="466">
                  <c:v>1004.828</c:v>
                </c:pt>
                <c:pt idx="467">
                  <c:v>979.89599999999996</c:v>
                </c:pt>
                <c:pt idx="468">
                  <c:v>972.71799999999996</c:v>
                </c:pt>
                <c:pt idx="469">
                  <c:v>974.56700000000001</c:v>
                </c:pt>
                <c:pt idx="470">
                  <c:v>964.21100000000001</c:v>
                </c:pt>
                <c:pt idx="471">
                  <c:v>949.08</c:v>
                </c:pt>
                <c:pt idx="472">
                  <c:v>950.803</c:v>
                </c:pt>
                <c:pt idx="473">
                  <c:v>948.11300000000006</c:v>
                </c:pt>
                <c:pt idx="474">
                  <c:v>953.25900000000001</c:v>
                </c:pt>
                <c:pt idx="475">
                  <c:v>946.702</c:v>
                </c:pt>
                <c:pt idx="476">
                  <c:v>949.03800000000001</c:v>
                </c:pt>
                <c:pt idx="477">
                  <c:v>943.16899999999998</c:v>
                </c:pt>
                <c:pt idx="478">
                  <c:v>928.88900000000001</c:v>
                </c:pt>
                <c:pt idx="479">
                  <c:v>928.46299999999997</c:v>
                </c:pt>
                <c:pt idx="480">
                  <c:v>907.7</c:v>
                </c:pt>
                <c:pt idx="481">
                  <c:v>921.91800000000001</c:v>
                </c:pt>
                <c:pt idx="482">
                  <c:v>934.86800000000005</c:v>
                </c:pt>
                <c:pt idx="483">
                  <c:v>938.23599999999999</c:v>
                </c:pt>
                <c:pt idx="484">
                  <c:v>945.72400000000005</c:v>
                </c:pt>
                <c:pt idx="485">
                  <c:v>949.29899999999998</c:v>
                </c:pt>
                <c:pt idx="486">
                  <c:v>966.36599999999999</c:v>
                </c:pt>
                <c:pt idx="487">
                  <c:v>956.03399999999999</c:v>
                </c:pt>
                <c:pt idx="488">
                  <c:v>949.16399999999999</c:v>
                </c:pt>
                <c:pt idx="489">
                  <c:v>938.17899999999997</c:v>
                </c:pt>
                <c:pt idx="490">
                  <c:v>946.64800000000002</c:v>
                </c:pt>
                <c:pt idx="491">
                  <c:v>965.03899999999999</c:v>
                </c:pt>
                <c:pt idx="492">
                  <c:v>960.39599999999996</c:v>
                </c:pt>
                <c:pt idx="493">
                  <c:v>952.26900000000001</c:v>
                </c:pt>
                <c:pt idx="494">
                  <c:v>938.26599999999996</c:v>
                </c:pt>
                <c:pt idx="495">
                  <c:v>954.74599999999998</c:v>
                </c:pt>
                <c:pt idx="496">
                  <c:v>965.45</c:v>
                </c:pt>
                <c:pt idx="497">
                  <c:v>958.96400000000006</c:v>
                </c:pt>
                <c:pt idx="498">
                  <c:v>975.577</c:v>
                </c:pt>
                <c:pt idx="499">
                  <c:v>984.58</c:v>
                </c:pt>
                <c:pt idx="500">
                  <c:v>981.29399999999998</c:v>
                </c:pt>
                <c:pt idx="501">
                  <c:v>971.48599999999999</c:v>
                </c:pt>
                <c:pt idx="502">
                  <c:v>974.28899999999999</c:v>
                </c:pt>
                <c:pt idx="503">
                  <c:v>982.74800000000005</c:v>
                </c:pt>
                <c:pt idx="504">
                  <c:v>976.803</c:v>
                </c:pt>
                <c:pt idx="505">
                  <c:v>959.55100000000004</c:v>
                </c:pt>
                <c:pt idx="506">
                  <c:v>966.58399999999995</c:v>
                </c:pt>
                <c:pt idx="507">
                  <c:v>957.23199999999997</c:v>
                </c:pt>
                <c:pt idx="508">
                  <c:v>967.36</c:v>
                </c:pt>
                <c:pt idx="509">
                  <c:v>962.91399999999999</c:v>
                </c:pt>
                <c:pt idx="510">
                  <c:v>966.53300000000002</c:v>
                </c:pt>
                <c:pt idx="511">
                  <c:v>970.46500000000003</c:v>
                </c:pt>
                <c:pt idx="512">
                  <c:v>979.28099999999995</c:v>
                </c:pt>
                <c:pt idx="513">
                  <c:v>980.60199999999998</c:v>
                </c:pt>
                <c:pt idx="514">
                  <c:v>979.923</c:v>
                </c:pt>
                <c:pt idx="515">
                  <c:v>981.48</c:v>
                </c:pt>
                <c:pt idx="516">
                  <c:v>975.10900000000004</c:v>
                </c:pt>
                <c:pt idx="517">
                  <c:v>954.51700000000005</c:v>
                </c:pt>
                <c:pt idx="518">
                  <c:v>946.452</c:v>
                </c:pt>
                <c:pt idx="519">
                  <c:v>974.01499999999999</c:v>
                </c:pt>
                <c:pt idx="520">
                  <c:v>953.99400000000003</c:v>
                </c:pt>
                <c:pt idx="521">
                  <c:v>953.42200000000003</c:v>
                </c:pt>
                <c:pt idx="522">
                  <c:v>953.55799999999999</c:v>
                </c:pt>
                <c:pt idx="523">
                  <c:v>952.57299999999998</c:v>
                </c:pt>
                <c:pt idx="524">
                  <c:v>919.17</c:v>
                </c:pt>
                <c:pt idx="525">
                  <c:v>905.33199999999999</c:v>
                </c:pt>
                <c:pt idx="526">
                  <c:v>876.91099999999994</c:v>
                </c:pt>
                <c:pt idx="527">
                  <c:v>877.83699999999999</c:v>
                </c:pt>
                <c:pt idx="528">
                  <c:v>938.41800000000001</c:v>
                </c:pt>
                <c:pt idx="529">
                  <c:v>917.09799999999996</c:v>
                </c:pt>
                <c:pt idx="530">
                  <c:v>896.96600000000001</c:v>
                </c:pt>
                <c:pt idx="531">
                  <c:v>897.36400000000003</c:v>
                </c:pt>
                <c:pt idx="532">
                  <c:v>908.89099999999996</c:v>
                </c:pt>
                <c:pt idx="533">
                  <c:v>901.98299999999995</c:v>
                </c:pt>
                <c:pt idx="534">
                  <c:v>853.65300000000002</c:v>
                </c:pt>
                <c:pt idx="535">
                  <c:v>885.476</c:v>
                </c:pt>
                <c:pt idx="536">
                  <c:v>889.79200000000003</c:v>
                </c:pt>
                <c:pt idx="537">
                  <c:v>873.73199999999997</c:v>
                </c:pt>
                <c:pt idx="538">
                  <c:v>868.64499999999998</c:v>
                </c:pt>
                <c:pt idx="539">
                  <c:v>826.23199999999997</c:v>
                </c:pt>
                <c:pt idx="540">
                  <c:v>798.05</c:v>
                </c:pt>
                <c:pt idx="541">
                  <c:v>758.755</c:v>
                </c:pt>
                <c:pt idx="542">
                  <c:v>738.88300000000004</c:v>
                </c:pt>
                <c:pt idx="543">
                  <c:v>704.52099999999996</c:v>
                </c:pt>
                <c:pt idx="544">
                  <c:v>763.59400000000005</c:v>
                </c:pt>
                <c:pt idx="545">
                  <c:v>788.61699999999996</c:v>
                </c:pt>
                <c:pt idx="546">
                  <c:v>737.62099999999998</c:v>
                </c:pt>
                <c:pt idx="547">
                  <c:v>720.54100000000005</c:v>
                </c:pt>
                <c:pt idx="548">
                  <c:v>724.01700000000005</c:v>
                </c:pt>
                <c:pt idx="549">
                  <c:v>759.37599999999998</c:v>
                </c:pt>
                <c:pt idx="550">
                  <c:v>754.67</c:v>
                </c:pt>
                <c:pt idx="551">
                  <c:v>718.76</c:v>
                </c:pt>
                <c:pt idx="552">
                  <c:v>713.57399999999996</c:v>
                </c:pt>
                <c:pt idx="553">
                  <c:v>683.54899999999998</c:v>
                </c:pt>
                <c:pt idx="554">
                  <c:v>666.27700000000004</c:v>
                </c:pt>
                <c:pt idx="555">
                  <c:v>708.09</c:v>
                </c:pt>
                <c:pt idx="556">
                  <c:v>717.85400000000004</c:v>
                </c:pt>
                <c:pt idx="557">
                  <c:v>749.81200000000001</c:v>
                </c:pt>
                <c:pt idx="558">
                  <c:v>765.39200000000005</c:v>
                </c:pt>
                <c:pt idx="559">
                  <c:v>768.71299999999997</c:v>
                </c:pt>
                <c:pt idx="560">
                  <c:v>792.84299999999996</c:v>
                </c:pt>
                <c:pt idx="561">
                  <c:v>775.92899999999997</c:v>
                </c:pt>
                <c:pt idx="562">
                  <c:v>742.41499999999996</c:v>
                </c:pt>
                <c:pt idx="563">
                  <c:v>752.78599999999994</c:v>
                </c:pt>
                <c:pt idx="564">
                  <c:v>759.72299999999996</c:v>
                </c:pt>
                <c:pt idx="565">
                  <c:v>742.774</c:v>
                </c:pt>
                <c:pt idx="566">
                  <c:v>716.92600000000004</c:v>
                </c:pt>
                <c:pt idx="567">
                  <c:v>723.75599999999997</c:v>
                </c:pt>
                <c:pt idx="568">
                  <c:v>714.24</c:v>
                </c:pt>
                <c:pt idx="569">
                  <c:v>699.76499999999999</c:v>
                </c:pt>
                <c:pt idx="570">
                  <c:v>694.33900000000006</c:v>
                </c:pt>
                <c:pt idx="571">
                  <c:v>667.06399999999996</c:v>
                </c:pt>
                <c:pt idx="572">
                  <c:v>636.803</c:v>
                </c:pt>
                <c:pt idx="573">
                  <c:v>649.80600000000004</c:v>
                </c:pt>
                <c:pt idx="574">
                  <c:v>674.71100000000001</c:v>
                </c:pt>
                <c:pt idx="575">
                  <c:v>679.35299999999995</c:v>
                </c:pt>
                <c:pt idx="576">
                  <c:v>694.00199999999995</c:v>
                </c:pt>
                <c:pt idx="577">
                  <c:v>703.97299999999996</c:v>
                </c:pt>
                <c:pt idx="578">
                  <c:v>718.04399999999998</c:v>
                </c:pt>
                <c:pt idx="579">
                  <c:v>682.74099999999999</c:v>
                </c:pt>
                <c:pt idx="580">
                  <c:v>683.25</c:v>
                </c:pt>
                <c:pt idx="581">
                  <c:v>693.6</c:v>
                </c:pt>
                <c:pt idx="582">
                  <c:v>683.40800000000002</c:v>
                </c:pt>
                <c:pt idx="583">
                  <c:v>683.80499999999995</c:v>
                </c:pt>
                <c:pt idx="584">
                  <c:v>711.79100000000005</c:v>
                </c:pt>
                <c:pt idx="585">
                  <c:v>711.678</c:v>
                </c:pt>
                <c:pt idx="586">
                  <c:v>721.03</c:v>
                </c:pt>
                <c:pt idx="587">
                  <c:v>707.80600000000004</c:v>
                </c:pt>
                <c:pt idx="588">
                  <c:v>690.01</c:v>
                </c:pt>
                <c:pt idx="589">
                  <c:v>683.74300000000005</c:v>
                </c:pt>
                <c:pt idx="590">
                  <c:v>695.13800000000003</c:v>
                </c:pt>
                <c:pt idx="591">
                  <c:v>680.58600000000001</c:v>
                </c:pt>
                <c:pt idx="592">
                  <c:v>671.48599999999999</c:v>
                </c:pt>
                <c:pt idx="593">
                  <c:v>685.51300000000003</c:v>
                </c:pt>
                <c:pt idx="594">
                  <c:v>674.32799999999997</c:v>
                </c:pt>
                <c:pt idx="595">
                  <c:v>668.03499999999997</c:v>
                </c:pt>
                <c:pt idx="596">
                  <c:v>664.62300000000005</c:v>
                </c:pt>
                <c:pt idx="597">
                  <c:v>665.25400000000002</c:v>
                </c:pt>
                <c:pt idx="598">
                  <c:v>664.255</c:v>
                </c:pt>
                <c:pt idx="599">
                  <c:v>662.63699999999994</c:v>
                </c:pt>
                <c:pt idx="600">
                  <c:v>676.00800000000004</c:v>
                </c:pt>
                <c:pt idx="601">
                  <c:v>688.41</c:v>
                </c:pt>
                <c:pt idx="602">
                  <c:v>688.79899999999998</c:v>
                </c:pt>
                <c:pt idx="603">
                  <c:v>706.66499999999996</c:v>
                </c:pt>
                <c:pt idx="604">
                  <c:v>726.28099999999995</c:v>
                </c:pt>
                <c:pt idx="605">
                  <c:v>742.89099999999996</c:v>
                </c:pt>
                <c:pt idx="606">
                  <c:v>720.33900000000006</c:v>
                </c:pt>
                <c:pt idx="607">
                  <c:v>710.98699999999997</c:v>
                </c:pt>
                <c:pt idx="608">
                  <c:v>710.26099999999997</c:v>
                </c:pt>
                <c:pt idx="609">
                  <c:v>701.78099999999995</c:v>
                </c:pt>
                <c:pt idx="610">
                  <c:v>698.98699999999997</c:v>
                </c:pt>
                <c:pt idx="611">
                  <c:v>681.19200000000001</c:v>
                </c:pt>
                <c:pt idx="612">
                  <c:v>674.98400000000004</c:v>
                </c:pt>
                <c:pt idx="613">
                  <c:v>676.81600000000003</c:v>
                </c:pt>
                <c:pt idx="614">
                  <c:v>676.13900000000001</c:v>
                </c:pt>
                <c:pt idx="615">
                  <c:v>662.36500000000001</c:v>
                </c:pt>
                <c:pt idx="616">
                  <c:v>670.43299999999999</c:v>
                </c:pt>
                <c:pt idx="617">
                  <c:v>661.51400000000001</c:v>
                </c:pt>
                <c:pt idx="618">
                  <c:v>663.57399999999996</c:v>
                </c:pt>
                <c:pt idx="619">
                  <c:v>661.30499999999995</c:v>
                </c:pt>
                <c:pt idx="620">
                  <c:v>667.63199999999995</c:v>
                </c:pt>
                <c:pt idx="621">
                  <c:v>683.40300000000002</c:v>
                </c:pt>
                <c:pt idx="622">
                  <c:v>678.92200000000003</c:v>
                </c:pt>
                <c:pt idx="623">
                  <c:v>679.56500000000005</c:v>
                </c:pt>
                <c:pt idx="624">
                  <c:v>668.90200000000004</c:v>
                </c:pt>
                <c:pt idx="625">
                  <c:v>671.85500000000002</c:v>
                </c:pt>
                <c:pt idx="626">
                  <c:v>683.34299999999996</c:v>
                </c:pt>
                <c:pt idx="627">
                  <c:v>688.41399999999999</c:v>
                </c:pt>
                <c:pt idx="628">
                  <c:v>704.37300000000005</c:v>
                </c:pt>
                <c:pt idx="629">
                  <c:v>699.80200000000002</c:v>
                </c:pt>
                <c:pt idx="630">
                  <c:v>682.76400000000001</c:v>
                </c:pt>
                <c:pt idx="631">
                  <c:v>685.83799999999997</c:v>
                </c:pt>
                <c:pt idx="632">
                  <c:v>682.41399999999999</c:v>
                </c:pt>
                <c:pt idx="633">
                  <c:v>679.45600000000002</c:v>
                </c:pt>
                <c:pt idx="634">
                  <c:v>678.47199999999998</c:v>
                </c:pt>
                <c:pt idx="635">
                  <c:v>660.07</c:v>
                </c:pt>
                <c:pt idx="636">
                  <c:v>657.697</c:v>
                </c:pt>
                <c:pt idx="637">
                  <c:v>651.52099999999996</c:v>
                </c:pt>
                <c:pt idx="638">
                  <c:v>637.21600000000001</c:v>
                </c:pt>
                <c:pt idx="639">
                  <c:v>625.1</c:v>
                </c:pt>
                <c:pt idx="640">
                  <c:v>626.68200000000002</c:v>
                </c:pt>
                <c:pt idx="641">
                  <c:v>627.79499999999996</c:v>
                </c:pt>
                <c:pt idx="642">
                  <c:v>626.35599999999999</c:v>
                </c:pt>
                <c:pt idx="643">
                  <c:v>619.34500000000003</c:v>
                </c:pt>
                <c:pt idx="644">
                  <c:v>594.83100000000002</c:v>
                </c:pt>
                <c:pt idx="645">
                  <c:v>590.43899999999996</c:v>
                </c:pt>
                <c:pt idx="646">
                  <c:v>607.024</c:v>
                </c:pt>
                <c:pt idx="647">
                  <c:v>591.23699999999997</c:v>
                </c:pt>
                <c:pt idx="648">
                  <c:v>582.98</c:v>
                </c:pt>
                <c:pt idx="649">
                  <c:v>577.60799999999995</c:v>
                </c:pt>
                <c:pt idx="650">
                  <c:v>599.56700000000001</c:v>
                </c:pt>
                <c:pt idx="651">
                  <c:v>605.12199999999996</c:v>
                </c:pt>
                <c:pt idx="652">
                  <c:v>613.18700000000001</c:v>
                </c:pt>
                <c:pt idx="653">
                  <c:v>619.50699999999995</c:v>
                </c:pt>
                <c:pt idx="654">
                  <c:v>625.34900000000005</c:v>
                </c:pt>
                <c:pt idx="655">
                  <c:v>632.34900000000005</c:v>
                </c:pt>
                <c:pt idx="656">
                  <c:v>633.28899999999999</c:v>
                </c:pt>
                <c:pt idx="657">
                  <c:v>619.85900000000004</c:v>
                </c:pt>
                <c:pt idx="658">
                  <c:v>618.60599999999999</c:v>
                </c:pt>
                <c:pt idx="659">
                  <c:v>648.07899999999995</c:v>
                </c:pt>
                <c:pt idx="660">
                  <c:v>648.10400000000004</c:v>
                </c:pt>
                <c:pt idx="661">
                  <c:v>652.11199999999997</c:v>
                </c:pt>
                <c:pt idx="662">
                  <c:v>662.26300000000003</c:v>
                </c:pt>
                <c:pt idx="663">
                  <c:v>662.73500000000001</c:v>
                </c:pt>
                <c:pt idx="664">
                  <c:v>640.41499999999996</c:v>
                </c:pt>
                <c:pt idx="665">
                  <c:v>645.41200000000003</c:v>
                </c:pt>
                <c:pt idx="666">
                  <c:v>657.59699999999998</c:v>
                </c:pt>
                <c:pt idx="667">
                  <c:v>678.87099999999998</c:v>
                </c:pt>
                <c:pt idx="668">
                  <c:v>681.58100000000002</c:v>
                </c:pt>
                <c:pt idx="669">
                  <c:v>680.83100000000002</c:v>
                </c:pt>
                <c:pt idx="670">
                  <c:v>676.87900000000002</c:v>
                </c:pt>
                <c:pt idx="671">
                  <c:v>679.90300000000002</c:v>
                </c:pt>
                <c:pt idx="672">
                  <c:v>701.88800000000003</c:v>
                </c:pt>
                <c:pt idx="673">
                  <c:v>702.89300000000003</c:v>
                </c:pt>
                <c:pt idx="674">
                  <c:v>701.38</c:v>
                </c:pt>
                <c:pt idx="675">
                  <c:v>705.83299999999997</c:v>
                </c:pt>
                <c:pt idx="676">
                  <c:v>710.40700000000004</c:v>
                </c:pt>
                <c:pt idx="677">
                  <c:v>717.98900000000003</c:v>
                </c:pt>
                <c:pt idx="678">
                  <c:v>729.18799999999999</c:v>
                </c:pt>
                <c:pt idx="679">
                  <c:v>713.66600000000005</c:v>
                </c:pt>
                <c:pt idx="680">
                  <c:v>712.57299999999998</c:v>
                </c:pt>
                <c:pt idx="681">
                  <c:v>711.77</c:v>
                </c:pt>
                <c:pt idx="682">
                  <c:v>716.73099999999999</c:v>
                </c:pt>
                <c:pt idx="683">
                  <c:v>720.54399999999998</c:v>
                </c:pt>
                <c:pt idx="684">
                  <c:v>719.08399999999995</c:v>
                </c:pt>
                <c:pt idx="685">
                  <c:v>711.822</c:v>
                </c:pt>
                <c:pt idx="686">
                  <c:v>721.43499999999995</c:v>
                </c:pt>
                <c:pt idx="687">
                  <c:v>731.31200000000001</c:v>
                </c:pt>
                <c:pt idx="688">
                  <c:v>732.91399999999999</c:v>
                </c:pt>
                <c:pt idx="689">
                  <c:v>754.07</c:v>
                </c:pt>
                <c:pt idx="690">
                  <c:v>755.46299999999997</c:v>
                </c:pt>
                <c:pt idx="691">
                  <c:v>767.50099999999998</c:v>
                </c:pt>
                <c:pt idx="692">
                  <c:v>763.41899999999998</c:v>
                </c:pt>
                <c:pt idx="693">
                  <c:v>774.351</c:v>
                </c:pt>
                <c:pt idx="694">
                  <c:v>760.18399999999997</c:v>
                </c:pt>
                <c:pt idx="695">
                  <c:v>758.54399999999998</c:v>
                </c:pt>
                <c:pt idx="696">
                  <c:v>744.99800000000005</c:v>
                </c:pt>
                <c:pt idx="697">
                  <c:v>742.62800000000004</c:v>
                </c:pt>
                <c:pt idx="698">
                  <c:v>745.77300000000002</c:v>
                </c:pt>
                <c:pt idx="699">
                  <c:v>766.83</c:v>
                </c:pt>
                <c:pt idx="700">
                  <c:v>773.21699999999998</c:v>
                </c:pt>
                <c:pt idx="701">
                  <c:v>771.66600000000005</c:v>
                </c:pt>
                <c:pt idx="702">
                  <c:v>758.66499999999996</c:v>
                </c:pt>
                <c:pt idx="703">
                  <c:v>750.91099999999994</c:v>
                </c:pt>
                <c:pt idx="704">
                  <c:v>751.26400000000001</c:v>
                </c:pt>
                <c:pt idx="705">
                  <c:v>758.44299999999998</c:v>
                </c:pt>
                <c:pt idx="706">
                  <c:v>763.65599999999995</c:v>
                </c:pt>
                <c:pt idx="707">
                  <c:v>764.44100000000003</c:v>
                </c:pt>
                <c:pt idx="708">
                  <c:v>764.952</c:v>
                </c:pt>
                <c:pt idx="709">
                  <c:v>788.47900000000004</c:v>
                </c:pt>
                <c:pt idx="710">
                  <c:v>783.16700000000003</c:v>
                </c:pt>
                <c:pt idx="711">
                  <c:v>775.36599999999999</c:v>
                </c:pt>
                <c:pt idx="712">
                  <c:v>776.49199999999996</c:v>
                </c:pt>
                <c:pt idx="713">
                  <c:v>785.85199999999998</c:v>
                </c:pt>
                <c:pt idx="714">
                  <c:v>783.77200000000005</c:v>
                </c:pt>
                <c:pt idx="715">
                  <c:v>781.35599999999999</c:v>
                </c:pt>
                <c:pt idx="716">
                  <c:v>790.46900000000005</c:v>
                </c:pt>
                <c:pt idx="717">
                  <c:v>793.51</c:v>
                </c:pt>
                <c:pt idx="718">
                  <c:v>795.76499999999999</c:v>
                </c:pt>
                <c:pt idx="719">
                  <c:v>782.89800000000002</c:v>
                </c:pt>
                <c:pt idx="720">
                  <c:v>773.55399999999997</c:v>
                </c:pt>
                <c:pt idx="721">
                  <c:v>764.61099999999999</c:v>
                </c:pt>
                <c:pt idx="722">
                  <c:v>762.17700000000002</c:v>
                </c:pt>
                <c:pt idx="723">
                  <c:v>769.54600000000005</c:v>
                </c:pt>
                <c:pt idx="724">
                  <c:v>751.89400000000001</c:v>
                </c:pt>
                <c:pt idx="725">
                  <c:v>741.77800000000002</c:v>
                </c:pt>
                <c:pt idx="726">
                  <c:v>754.85199999999998</c:v>
                </c:pt>
                <c:pt idx="727">
                  <c:v>765.22699999999998</c:v>
                </c:pt>
                <c:pt idx="728">
                  <c:v>764.00199999999995</c:v>
                </c:pt>
                <c:pt idx="729">
                  <c:v>770.48699999999997</c:v>
                </c:pt>
                <c:pt idx="730">
                  <c:v>766.83100000000002</c:v>
                </c:pt>
                <c:pt idx="731">
                  <c:v>771.21900000000005</c:v>
                </c:pt>
                <c:pt idx="732">
                  <c:v>760.03300000000002</c:v>
                </c:pt>
                <c:pt idx="733">
                  <c:v>760.20899999999995</c:v>
                </c:pt>
                <c:pt idx="734">
                  <c:v>754.78800000000001</c:v>
                </c:pt>
                <c:pt idx="735">
                  <c:v>745.03099999999995</c:v>
                </c:pt>
                <c:pt idx="736">
                  <c:v>740.95399999999995</c:v>
                </c:pt>
                <c:pt idx="737">
                  <c:v>741.26499999999999</c:v>
                </c:pt>
                <c:pt idx="738">
                  <c:v>736.95</c:v>
                </c:pt>
                <c:pt idx="739">
                  <c:v>742.10299999999995</c:v>
                </c:pt>
                <c:pt idx="740">
                  <c:v>753.91399999999999</c:v>
                </c:pt>
                <c:pt idx="741">
                  <c:v>769.75400000000002</c:v>
                </c:pt>
                <c:pt idx="742">
                  <c:v>774.48099999999999</c:v>
                </c:pt>
                <c:pt idx="743">
                  <c:v>778.64800000000002</c:v>
                </c:pt>
                <c:pt idx="744">
                  <c:v>788.10299999999995</c:v>
                </c:pt>
                <c:pt idx="745">
                  <c:v>794.33699999999999</c:v>
                </c:pt>
                <c:pt idx="746">
                  <c:v>794.38599999999997</c:v>
                </c:pt>
                <c:pt idx="747">
                  <c:v>808.65899999999999</c:v>
                </c:pt>
                <c:pt idx="748">
                  <c:v>813.61500000000001</c:v>
                </c:pt>
                <c:pt idx="749">
                  <c:v>818.58199999999999</c:v>
                </c:pt>
                <c:pt idx="750">
                  <c:v>818.01700000000005</c:v>
                </c:pt>
                <c:pt idx="751">
                  <c:v>818.46799999999996</c:v>
                </c:pt>
                <c:pt idx="752">
                  <c:v>832.11400000000003</c:v>
                </c:pt>
                <c:pt idx="753">
                  <c:v>831.93499999999995</c:v>
                </c:pt>
                <c:pt idx="754">
                  <c:v>838.56799999999998</c:v>
                </c:pt>
                <c:pt idx="755">
                  <c:v>838.98400000000004</c:v>
                </c:pt>
                <c:pt idx="756">
                  <c:v>834.23099999999999</c:v>
                </c:pt>
                <c:pt idx="757">
                  <c:v>835.60699999999997</c:v>
                </c:pt>
                <c:pt idx="758">
                  <c:v>845.09500000000003</c:v>
                </c:pt>
                <c:pt idx="759">
                  <c:v>847.26499999999999</c:v>
                </c:pt>
                <c:pt idx="760">
                  <c:v>838.72199999999998</c:v>
                </c:pt>
                <c:pt idx="761">
                  <c:v>839.13300000000004</c:v>
                </c:pt>
                <c:pt idx="762">
                  <c:v>847.18100000000004</c:v>
                </c:pt>
                <c:pt idx="763">
                  <c:v>844.37400000000002</c:v>
                </c:pt>
                <c:pt idx="764">
                  <c:v>827.14300000000003</c:v>
                </c:pt>
                <c:pt idx="765">
                  <c:v>832.80600000000004</c:v>
                </c:pt>
                <c:pt idx="766">
                  <c:v>828.92399999999998</c:v>
                </c:pt>
                <c:pt idx="767">
                  <c:v>840.23</c:v>
                </c:pt>
                <c:pt idx="768">
                  <c:v>850.53499999999997</c:v>
                </c:pt>
                <c:pt idx="769">
                  <c:v>859.38800000000003</c:v>
                </c:pt>
                <c:pt idx="770">
                  <c:v>860.81600000000003</c:v>
                </c:pt>
                <c:pt idx="771">
                  <c:v>861.15300000000002</c:v>
                </c:pt>
                <c:pt idx="772">
                  <c:v>857.755</c:v>
                </c:pt>
                <c:pt idx="773">
                  <c:v>857.13800000000003</c:v>
                </c:pt>
                <c:pt idx="774">
                  <c:v>849.39800000000002</c:v>
                </c:pt>
                <c:pt idx="775">
                  <c:v>840.73900000000003</c:v>
                </c:pt>
                <c:pt idx="776">
                  <c:v>835.17100000000005</c:v>
                </c:pt>
                <c:pt idx="777">
                  <c:v>839.62400000000002</c:v>
                </c:pt>
                <c:pt idx="778">
                  <c:v>850.572</c:v>
                </c:pt>
                <c:pt idx="779">
                  <c:v>856.08199999999999</c:v>
                </c:pt>
                <c:pt idx="780">
                  <c:v>858.09699999999998</c:v>
                </c:pt>
                <c:pt idx="781">
                  <c:v>859.57799999999997</c:v>
                </c:pt>
                <c:pt idx="782">
                  <c:v>865.59900000000005</c:v>
                </c:pt>
                <c:pt idx="783">
                  <c:v>868.33100000000002</c:v>
                </c:pt>
                <c:pt idx="784">
                  <c:v>863.88699999999994</c:v>
                </c:pt>
                <c:pt idx="785">
                  <c:v>868.88699999999994</c:v>
                </c:pt>
                <c:pt idx="786">
                  <c:v>879.49900000000002</c:v>
                </c:pt>
                <c:pt idx="787">
                  <c:v>881.07399999999996</c:v>
                </c:pt>
                <c:pt idx="788">
                  <c:v>880.14800000000002</c:v>
                </c:pt>
                <c:pt idx="789">
                  <c:v>875.56600000000003</c:v>
                </c:pt>
                <c:pt idx="790">
                  <c:v>878.72</c:v>
                </c:pt>
                <c:pt idx="791">
                  <c:v>876.66600000000005</c:v>
                </c:pt>
                <c:pt idx="792">
                  <c:v>869.55</c:v>
                </c:pt>
                <c:pt idx="793">
                  <c:v>866.80899999999997</c:v>
                </c:pt>
                <c:pt idx="794">
                  <c:v>876.39800000000002</c:v>
                </c:pt>
                <c:pt idx="795">
                  <c:v>881.52200000000005</c:v>
                </c:pt>
                <c:pt idx="796">
                  <c:v>878.19299999999998</c:v>
                </c:pt>
                <c:pt idx="797">
                  <c:v>867.27300000000002</c:v>
                </c:pt>
                <c:pt idx="798">
                  <c:v>853.44100000000003</c:v>
                </c:pt>
                <c:pt idx="799">
                  <c:v>859.85799999999995</c:v>
                </c:pt>
                <c:pt idx="800">
                  <c:v>874.00400000000002</c:v>
                </c:pt>
                <c:pt idx="801">
                  <c:v>878.42600000000004</c:v>
                </c:pt>
                <c:pt idx="802">
                  <c:v>886.12300000000005</c:v>
                </c:pt>
                <c:pt idx="803">
                  <c:v>888.86</c:v>
                </c:pt>
                <c:pt idx="804">
                  <c:v>892.26300000000003</c:v>
                </c:pt>
                <c:pt idx="805">
                  <c:v>888.47500000000002</c:v>
                </c:pt>
                <c:pt idx="806">
                  <c:v>902.09299999999996</c:v>
                </c:pt>
                <c:pt idx="807">
                  <c:v>901.82</c:v>
                </c:pt>
                <c:pt idx="808">
                  <c:v>896.14</c:v>
                </c:pt>
                <c:pt idx="809">
                  <c:v>904.93399999999997</c:v>
                </c:pt>
                <c:pt idx="810">
                  <c:v>901.77300000000002</c:v>
                </c:pt>
                <c:pt idx="811">
                  <c:v>897.34</c:v>
                </c:pt>
                <c:pt idx="812">
                  <c:v>892.83199999999999</c:v>
                </c:pt>
                <c:pt idx="813">
                  <c:v>889.46799999999996</c:v>
                </c:pt>
                <c:pt idx="814">
                  <c:v>884.28899999999999</c:v>
                </c:pt>
                <c:pt idx="815">
                  <c:v>879.75199999999995</c:v>
                </c:pt>
                <c:pt idx="816">
                  <c:v>861.60599999999999</c:v>
                </c:pt>
                <c:pt idx="817">
                  <c:v>870.447</c:v>
                </c:pt>
                <c:pt idx="818">
                  <c:v>859.50300000000004</c:v>
                </c:pt>
                <c:pt idx="819">
                  <c:v>858.24300000000005</c:v>
                </c:pt>
                <c:pt idx="820">
                  <c:v>857.02599999999995</c:v>
                </c:pt>
                <c:pt idx="821">
                  <c:v>862.976</c:v>
                </c:pt>
                <c:pt idx="822">
                  <c:v>868.76199999999994</c:v>
                </c:pt>
                <c:pt idx="823">
                  <c:v>872.33100000000002</c:v>
                </c:pt>
                <c:pt idx="824">
                  <c:v>885.94</c:v>
                </c:pt>
                <c:pt idx="825">
                  <c:v>887.99699999999996</c:v>
                </c:pt>
                <c:pt idx="826">
                  <c:v>892.89300000000003</c:v>
                </c:pt>
                <c:pt idx="827">
                  <c:v>890.82</c:v>
                </c:pt>
                <c:pt idx="828">
                  <c:v>894.46699999999998</c:v>
                </c:pt>
                <c:pt idx="829">
                  <c:v>904.10199999999998</c:v>
                </c:pt>
                <c:pt idx="830">
                  <c:v>906.91600000000005</c:v>
                </c:pt>
                <c:pt idx="831">
                  <c:v>901.48699999999997</c:v>
                </c:pt>
                <c:pt idx="832">
                  <c:v>892.06100000000004</c:v>
                </c:pt>
                <c:pt idx="833">
                  <c:v>887.79</c:v>
                </c:pt>
                <c:pt idx="834">
                  <c:v>896.11099999999999</c:v>
                </c:pt>
                <c:pt idx="835">
                  <c:v>891.9</c:v>
                </c:pt>
                <c:pt idx="836">
                  <c:v>893.10699999999997</c:v>
                </c:pt>
                <c:pt idx="837">
                  <c:v>879.25800000000004</c:v>
                </c:pt>
                <c:pt idx="838">
                  <c:v>873</c:v>
                </c:pt>
                <c:pt idx="839">
                  <c:v>875.65800000000002</c:v>
                </c:pt>
                <c:pt idx="840">
                  <c:v>890.85299999999995</c:v>
                </c:pt>
                <c:pt idx="841">
                  <c:v>895.28700000000003</c:v>
                </c:pt>
                <c:pt idx="842">
                  <c:v>895.56799999999998</c:v>
                </c:pt>
                <c:pt idx="843">
                  <c:v>906.42600000000004</c:v>
                </c:pt>
                <c:pt idx="844">
                  <c:v>905.63300000000004</c:v>
                </c:pt>
                <c:pt idx="845">
                  <c:v>898.84100000000001</c:v>
                </c:pt>
                <c:pt idx="846">
                  <c:v>892.96799999999996</c:v>
                </c:pt>
                <c:pt idx="847">
                  <c:v>898.19600000000003</c:v>
                </c:pt>
                <c:pt idx="848">
                  <c:v>906.25699999999995</c:v>
                </c:pt>
                <c:pt idx="849">
                  <c:v>911.83799999999997</c:v>
                </c:pt>
                <c:pt idx="850">
                  <c:v>912.46799999999996</c:v>
                </c:pt>
                <c:pt idx="851">
                  <c:v>917.11800000000005</c:v>
                </c:pt>
                <c:pt idx="852">
                  <c:v>913.76199999999994</c:v>
                </c:pt>
                <c:pt idx="853">
                  <c:v>914.29</c:v>
                </c:pt>
                <c:pt idx="854">
                  <c:v>918.62</c:v>
                </c:pt>
                <c:pt idx="855">
                  <c:v>927.24099999999999</c:v>
                </c:pt>
                <c:pt idx="856">
                  <c:v>928.24400000000003</c:v>
                </c:pt>
                <c:pt idx="857">
                  <c:v>931.69500000000005</c:v>
                </c:pt>
                <c:pt idx="858">
                  <c:v>931.50800000000004</c:v>
                </c:pt>
                <c:pt idx="859">
                  <c:v>934.34299999999996</c:v>
                </c:pt>
                <c:pt idx="860">
                  <c:v>934.81500000000005</c:v>
                </c:pt>
                <c:pt idx="861">
                  <c:v>935.58600000000001</c:v>
                </c:pt>
                <c:pt idx="862">
                  <c:v>934.42600000000004</c:v>
                </c:pt>
                <c:pt idx="863">
                  <c:v>934.42600000000004</c:v>
                </c:pt>
                <c:pt idx="864">
                  <c:v>945.23599999999999</c:v>
                </c:pt>
                <c:pt idx="865">
                  <c:v>952.49099999999999</c:v>
                </c:pt>
                <c:pt idx="866">
                  <c:v>956.07399999999996</c:v>
                </c:pt>
                <c:pt idx="867">
                  <c:v>957.66700000000003</c:v>
                </c:pt>
                <c:pt idx="868">
                  <c:v>961.14300000000003</c:v>
                </c:pt>
                <c:pt idx="869">
                  <c:v>956.89599999999996</c:v>
                </c:pt>
                <c:pt idx="870">
                  <c:v>950.71299999999997</c:v>
                </c:pt>
                <c:pt idx="871">
                  <c:v>951.26099999999997</c:v>
                </c:pt>
                <c:pt idx="872">
                  <c:v>957.16300000000001</c:v>
                </c:pt>
                <c:pt idx="873">
                  <c:v>954.57100000000003</c:v>
                </c:pt>
                <c:pt idx="874">
                  <c:v>955.73800000000006</c:v>
                </c:pt>
                <c:pt idx="875">
                  <c:v>965.50099999999998</c:v>
                </c:pt>
                <c:pt idx="876">
                  <c:v>959.01599999999996</c:v>
                </c:pt>
                <c:pt idx="877">
                  <c:v>947.58500000000004</c:v>
                </c:pt>
                <c:pt idx="878">
                  <c:v>930.38599999999997</c:v>
                </c:pt>
                <c:pt idx="879">
                  <c:v>926.03300000000002</c:v>
                </c:pt>
                <c:pt idx="880">
                  <c:v>923.745</c:v>
                </c:pt>
                <c:pt idx="881">
                  <c:v>918.75199999999995</c:v>
                </c:pt>
                <c:pt idx="882">
                  <c:v>919.274</c:v>
                </c:pt>
                <c:pt idx="883">
                  <c:v>919.096</c:v>
                </c:pt>
                <c:pt idx="884">
                  <c:v>925.44100000000003</c:v>
                </c:pt>
                <c:pt idx="885">
                  <c:v>933.20299999999997</c:v>
                </c:pt>
                <c:pt idx="886">
                  <c:v>934.56200000000001</c:v>
                </c:pt>
                <c:pt idx="887">
                  <c:v>914.99099999999999</c:v>
                </c:pt>
                <c:pt idx="888">
                  <c:v>904.35400000000004</c:v>
                </c:pt>
                <c:pt idx="889">
                  <c:v>900.04499999999996</c:v>
                </c:pt>
                <c:pt idx="890">
                  <c:v>906.048</c:v>
                </c:pt>
                <c:pt idx="891">
                  <c:v>910.96600000000001</c:v>
                </c:pt>
                <c:pt idx="892">
                  <c:v>921.55499999999995</c:v>
                </c:pt>
                <c:pt idx="893">
                  <c:v>920.60900000000004</c:v>
                </c:pt>
                <c:pt idx="894">
                  <c:v>922.21699999999998</c:v>
                </c:pt>
                <c:pt idx="895">
                  <c:v>928.50099999999998</c:v>
                </c:pt>
                <c:pt idx="896">
                  <c:v>940.976</c:v>
                </c:pt>
                <c:pt idx="897">
                  <c:v>944.30399999999997</c:v>
                </c:pt>
                <c:pt idx="898">
                  <c:v>946.52300000000002</c:v>
                </c:pt>
                <c:pt idx="899">
                  <c:v>947.36099999999999</c:v>
                </c:pt>
                <c:pt idx="900">
                  <c:v>940.3</c:v>
                </c:pt>
                <c:pt idx="901">
                  <c:v>938.13499999999999</c:v>
                </c:pt>
                <c:pt idx="902">
                  <c:v>933.60799999999995</c:v>
                </c:pt>
                <c:pt idx="903">
                  <c:v>936.74099999999999</c:v>
                </c:pt>
                <c:pt idx="904">
                  <c:v>956.04499999999996</c:v>
                </c:pt>
                <c:pt idx="905">
                  <c:v>959.86099999999999</c:v>
                </c:pt>
                <c:pt idx="906">
                  <c:v>959.11800000000005</c:v>
                </c:pt>
                <c:pt idx="907">
                  <c:v>960.86400000000003</c:v>
                </c:pt>
                <c:pt idx="908">
                  <c:v>974.15200000000004</c:v>
                </c:pt>
                <c:pt idx="909">
                  <c:v>977.61099999999999</c:v>
                </c:pt>
                <c:pt idx="910">
                  <c:v>981.54600000000005</c:v>
                </c:pt>
                <c:pt idx="911">
                  <c:v>982.654</c:v>
                </c:pt>
                <c:pt idx="912">
                  <c:v>982.14099999999996</c:v>
                </c:pt>
                <c:pt idx="913">
                  <c:v>980.49400000000003</c:v>
                </c:pt>
                <c:pt idx="914">
                  <c:v>980.66700000000003</c:v>
                </c:pt>
                <c:pt idx="915">
                  <c:v>983.91099999999994</c:v>
                </c:pt>
                <c:pt idx="916">
                  <c:v>994.83100000000002</c:v>
                </c:pt>
                <c:pt idx="917">
                  <c:v>997.76199999999994</c:v>
                </c:pt>
                <c:pt idx="918">
                  <c:v>998.51300000000003</c:v>
                </c:pt>
                <c:pt idx="919">
                  <c:v>996.55399999999997</c:v>
                </c:pt>
                <c:pt idx="920">
                  <c:v>1002.448</c:v>
                </c:pt>
                <c:pt idx="921">
                  <c:v>1008.577</c:v>
                </c:pt>
                <c:pt idx="922">
                  <c:v>1011.823</c:v>
                </c:pt>
                <c:pt idx="923">
                  <c:v>1010.169</c:v>
                </c:pt>
                <c:pt idx="924">
                  <c:v>1012.943</c:v>
                </c:pt>
                <c:pt idx="925">
                  <c:v>1017.7430000000001</c:v>
                </c:pt>
                <c:pt idx="926">
                  <c:v>1010.378</c:v>
                </c:pt>
                <c:pt idx="927">
                  <c:v>1022.774</c:v>
                </c:pt>
                <c:pt idx="928">
                  <c:v>1023.4640000000001</c:v>
                </c:pt>
                <c:pt idx="929">
                  <c:v>1030.2270000000001</c:v>
                </c:pt>
                <c:pt idx="930">
                  <c:v>1040.162</c:v>
                </c:pt>
                <c:pt idx="931">
                  <c:v>1041.8779999999999</c:v>
                </c:pt>
                <c:pt idx="932">
                  <c:v>1035.9480000000001</c:v>
                </c:pt>
                <c:pt idx="933">
                  <c:v>1041.1420000000001</c:v>
                </c:pt>
                <c:pt idx="934">
                  <c:v>1033.867</c:v>
                </c:pt>
                <c:pt idx="935">
                  <c:v>1032.6099999999999</c:v>
                </c:pt>
                <c:pt idx="936">
                  <c:v>1039.1559999999999</c:v>
                </c:pt>
                <c:pt idx="937">
                  <c:v>1044.6880000000001</c:v>
                </c:pt>
                <c:pt idx="938">
                  <c:v>1032.3800000000001</c:v>
                </c:pt>
                <c:pt idx="939">
                  <c:v>1025.598</c:v>
                </c:pt>
                <c:pt idx="940">
                  <c:v>1037.019</c:v>
                </c:pt>
                <c:pt idx="941">
                  <c:v>1039.52</c:v>
                </c:pt>
                <c:pt idx="942">
                  <c:v>1038.4290000000001</c:v>
                </c:pt>
                <c:pt idx="943">
                  <c:v>1039.9549999999999</c:v>
                </c:pt>
                <c:pt idx="944">
                  <c:v>1048.692</c:v>
                </c:pt>
                <c:pt idx="945">
                  <c:v>1027.559</c:v>
                </c:pt>
                <c:pt idx="946">
                  <c:v>1023.001</c:v>
                </c:pt>
                <c:pt idx="947">
                  <c:v>1032.239</c:v>
                </c:pt>
                <c:pt idx="948">
                  <c:v>1026.9929999999999</c:v>
                </c:pt>
                <c:pt idx="949">
                  <c:v>1034.0899999999999</c:v>
                </c:pt>
                <c:pt idx="950">
                  <c:v>1017.898</c:v>
                </c:pt>
                <c:pt idx="951">
                  <c:v>1013.592</c:v>
                </c:pt>
                <c:pt idx="952">
                  <c:v>998.399</c:v>
                </c:pt>
                <c:pt idx="953">
                  <c:v>977.63099999999997</c:v>
                </c:pt>
                <c:pt idx="954">
                  <c:v>1016.143</c:v>
                </c:pt>
                <c:pt idx="955">
                  <c:v>1019.1</c:v>
                </c:pt>
                <c:pt idx="956">
                  <c:v>1032.6759999999999</c:v>
                </c:pt>
                <c:pt idx="957">
                  <c:v>1040.354</c:v>
                </c:pt>
                <c:pt idx="958">
                  <c:v>1024.1289999999999</c:v>
                </c:pt>
                <c:pt idx="959">
                  <c:v>1020.44</c:v>
                </c:pt>
                <c:pt idx="960">
                  <c:v>1019.614</c:v>
                </c:pt>
                <c:pt idx="961">
                  <c:v>1000.441</c:v>
                </c:pt>
                <c:pt idx="962">
                  <c:v>973.38699999999994</c:v>
                </c:pt>
                <c:pt idx="963">
                  <c:v>965.12699999999995</c:v>
                </c:pt>
                <c:pt idx="964">
                  <c:v>973.678</c:v>
                </c:pt>
                <c:pt idx="965">
                  <c:v>957.9</c:v>
                </c:pt>
                <c:pt idx="966">
                  <c:v>975.16899999999998</c:v>
                </c:pt>
                <c:pt idx="967">
                  <c:v>999.50199999999995</c:v>
                </c:pt>
                <c:pt idx="968">
                  <c:v>996.96</c:v>
                </c:pt>
                <c:pt idx="969">
                  <c:v>1003.3630000000001</c:v>
                </c:pt>
                <c:pt idx="970">
                  <c:v>990.64400000000001</c:v>
                </c:pt>
                <c:pt idx="971">
                  <c:v>1000.875</c:v>
                </c:pt>
                <c:pt idx="972">
                  <c:v>1014.006</c:v>
                </c:pt>
                <c:pt idx="973">
                  <c:v>1003.044</c:v>
                </c:pt>
                <c:pt idx="974">
                  <c:v>991.33100000000002</c:v>
                </c:pt>
                <c:pt idx="975">
                  <c:v>991.31600000000003</c:v>
                </c:pt>
                <c:pt idx="976">
                  <c:v>990.88099999999997</c:v>
                </c:pt>
                <c:pt idx="977">
                  <c:v>1006.849</c:v>
                </c:pt>
                <c:pt idx="978">
                  <c:v>1015.329</c:v>
                </c:pt>
                <c:pt idx="979">
                  <c:v>1014.748</c:v>
                </c:pt>
                <c:pt idx="980">
                  <c:v>1025.1289999999999</c:v>
                </c:pt>
                <c:pt idx="981">
                  <c:v>1027.479</c:v>
                </c:pt>
                <c:pt idx="982">
                  <c:v>1027.422</c:v>
                </c:pt>
                <c:pt idx="983">
                  <c:v>1029.615</c:v>
                </c:pt>
                <c:pt idx="984">
                  <c:v>1042.4960000000001</c:v>
                </c:pt>
                <c:pt idx="985">
                  <c:v>1037.231</c:v>
                </c:pt>
                <c:pt idx="986">
                  <c:v>1031.057</c:v>
                </c:pt>
                <c:pt idx="987">
                  <c:v>1013.381</c:v>
                </c:pt>
                <c:pt idx="988">
                  <c:v>1011.153</c:v>
                </c:pt>
                <c:pt idx="989">
                  <c:v>1012.7569999999999</c:v>
                </c:pt>
                <c:pt idx="990">
                  <c:v>991.60500000000002</c:v>
                </c:pt>
                <c:pt idx="991">
                  <c:v>982.80399999999997</c:v>
                </c:pt>
                <c:pt idx="992">
                  <c:v>961.83900000000006</c:v>
                </c:pt>
                <c:pt idx="993">
                  <c:v>953.78399999999999</c:v>
                </c:pt>
                <c:pt idx="994">
                  <c:v>955.56700000000001</c:v>
                </c:pt>
                <c:pt idx="995">
                  <c:v>966.87400000000002</c:v>
                </c:pt>
                <c:pt idx="996">
                  <c:v>979.54499999999996</c:v>
                </c:pt>
                <c:pt idx="997">
                  <c:v>987.63199999999995</c:v>
                </c:pt>
                <c:pt idx="998">
                  <c:v>997.93799999999999</c:v>
                </c:pt>
                <c:pt idx="999">
                  <c:v>1002.246</c:v>
                </c:pt>
                <c:pt idx="1000">
                  <c:v>1009.796</c:v>
                </c:pt>
                <c:pt idx="1001">
                  <c:v>1009.159</c:v>
                </c:pt>
                <c:pt idx="1002">
                  <c:v>994.92100000000005</c:v>
                </c:pt>
                <c:pt idx="1003">
                  <c:v>975.21699999999998</c:v>
                </c:pt>
                <c:pt idx="1004">
                  <c:v>972.43</c:v>
                </c:pt>
                <c:pt idx="1005">
                  <c:v>980.45699999999999</c:v>
                </c:pt>
                <c:pt idx="1006">
                  <c:v>987.00599999999997</c:v>
                </c:pt>
                <c:pt idx="1007">
                  <c:v>998.51099999999997</c:v>
                </c:pt>
                <c:pt idx="1008">
                  <c:v>1010.234</c:v>
                </c:pt>
                <c:pt idx="1009">
                  <c:v>1010.772</c:v>
                </c:pt>
                <c:pt idx="1010">
                  <c:v>1011.638</c:v>
                </c:pt>
                <c:pt idx="1011">
                  <c:v>1009.63</c:v>
                </c:pt>
                <c:pt idx="1012">
                  <c:v>1005.071</c:v>
                </c:pt>
                <c:pt idx="1013">
                  <c:v>1005.079</c:v>
                </c:pt>
                <c:pt idx="1014">
                  <c:v>1018.277</c:v>
                </c:pt>
                <c:pt idx="1015">
                  <c:v>1016.1079999999999</c:v>
                </c:pt>
                <c:pt idx="1016">
                  <c:v>1021.3049999999999</c:v>
                </c:pt>
                <c:pt idx="1017">
                  <c:v>1021.165</c:v>
                </c:pt>
                <c:pt idx="1018">
                  <c:v>1010.119</c:v>
                </c:pt>
                <c:pt idx="1019">
                  <c:v>1018.832</c:v>
                </c:pt>
                <c:pt idx="1020">
                  <c:v>1016.872</c:v>
                </c:pt>
                <c:pt idx="1021">
                  <c:v>1003.503</c:v>
                </c:pt>
                <c:pt idx="1022">
                  <c:v>1001.4450000000001</c:v>
                </c:pt>
                <c:pt idx="1023">
                  <c:v>1005.9059999999999</c:v>
                </c:pt>
                <c:pt idx="1024">
                  <c:v>1003.538</c:v>
                </c:pt>
                <c:pt idx="1025">
                  <c:v>1012.558</c:v>
                </c:pt>
                <c:pt idx="1026">
                  <c:v>1014.11</c:v>
                </c:pt>
                <c:pt idx="1027">
                  <c:v>1004.888</c:v>
                </c:pt>
                <c:pt idx="1028">
                  <c:v>1005.832</c:v>
                </c:pt>
                <c:pt idx="1029">
                  <c:v>1007.63</c:v>
                </c:pt>
                <c:pt idx="1030">
                  <c:v>992.70899999999995</c:v>
                </c:pt>
                <c:pt idx="1031">
                  <c:v>989.21699999999998</c:v>
                </c:pt>
                <c:pt idx="1032">
                  <c:v>986.40499999999997</c:v>
                </c:pt>
                <c:pt idx="1033">
                  <c:v>995.58299999999997</c:v>
                </c:pt>
                <c:pt idx="1034">
                  <c:v>995.44200000000001</c:v>
                </c:pt>
                <c:pt idx="1035">
                  <c:v>991.81399999999996</c:v>
                </c:pt>
                <c:pt idx="1036">
                  <c:v>1009.598</c:v>
                </c:pt>
                <c:pt idx="1037">
                  <c:v>1015.379</c:v>
                </c:pt>
                <c:pt idx="1038">
                  <c:v>1022.92</c:v>
                </c:pt>
                <c:pt idx="1039">
                  <c:v>1028.414</c:v>
                </c:pt>
                <c:pt idx="1040">
                  <c:v>1029.462</c:v>
                </c:pt>
                <c:pt idx="1041">
                  <c:v>1030.212</c:v>
                </c:pt>
                <c:pt idx="1042">
                  <c:v>1038.2190000000001</c:v>
                </c:pt>
                <c:pt idx="1043">
                  <c:v>1040.605</c:v>
                </c:pt>
                <c:pt idx="1044">
                  <c:v>1045.9000000000001</c:v>
                </c:pt>
                <c:pt idx="1045">
                  <c:v>1041.2739999999999</c:v>
                </c:pt>
                <c:pt idx="1046">
                  <c:v>1037.954</c:v>
                </c:pt>
                <c:pt idx="1047">
                  <c:v>1029.6310000000001</c:v>
                </c:pt>
                <c:pt idx="1048">
                  <c:v>1033.6990000000001</c:v>
                </c:pt>
                <c:pt idx="1049">
                  <c:v>1042.5070000000001</c:v>
                </c:pt>
                <c:pt idx="1050">
                  <c:v>1039.154</c:v>
                </c:pt>
                <c:pt idx="1051">
                  <c:v>1020.7140000000001</c:v>
                </c:pt>
                <c:pt idx="1052">
                  <c:v>1021.109</c:v>
                </c:pt>
                <c:pt idx="1053">
                  <c:v>1025.4469999999999</c:v>
                </c:pt>
                <c:pt idx="1054">
                  <c:v>1026.58</c:v>
                </c:pt>
                <c:pt idx="1055">
                  <c:v>1023.312</c:v>
                </c:pt>
                <c:pt idx="1056">
                  <c:v>1021.88</c:v>
                </c:pt>
                <c:pt idx="1057">
                  <c:v>1017.1180000000001</c:v>
                </c:pt>
                <c:pt idx="1058">
                  <c:v>1015.525</c:v>
                </c:pt>
                <c:pt idx="1059">
                  <c:v>1015.611</c:v>
                </c:pt>
                <c:pt idx="1060">
                  <c:v>1021.776</c:v>
                </c:pt>
                <c:pt idx="1061">
                  <c:v>1026.1949999999999</c:v>
                </c:pt>
                <c:pt idx="1062">
                  <c:v>1023.097</c:v>
                </c:pt>
                <c:pt idx="1063">
                  <c:v>1024.7059999999999</c:v>
                </c:pt>
                <c:pt idx="1064">
                  <c:v>1030.396</c:v>
                </c:pt>
                <c:pt idx="1065">
                  <c:v>1030.048</c:v>
                </c:pt>
                <c:pt idx="1066">
                  <c:v>1037.48</c:v>
                </c:pt>
                <c:pt idx="1067">
                  <c:v>1034.32</c:v>
                </c:pt>
                <c:pt idx="1068">
                  <c:v>1036.088</c:v>
                </c:pt>
                <c:pt idx="1069">
                  <c:v>1039.664</c:v>
                </c:pt>
                <c:pt idx="1070">
                  <c:v>1039.1579999999999</c:v>
                </c:pt>
                <c:pt idx="1071">
                  <c:v>1034.4110000000001</c:v>
                </c:pt>
                <c:pt idx="1072">
                  <c:v>1037.492</c:v>
                </c:pt>
                <c:pt idx="1073">
                  <c:v>1040.7049999999999</c:v>
                </c:pt>
                <c:pt idx="1074">
                  <c:v>1043.1759999999999</c:v>
                </c:pt>
                <c:pt idx="1075">
                  <c:v>1045.816</c:v>
                </c:pt>
                <c:pt idx="1076">
                  <c:v>1040.2819999999999</c:v>
                </c:pt>
                <c:pt idx="1077">
                  <c:v>1037.9690000000001</c:v>
                </c:pt>
                <c:pt idx="1078">
                  <c:v>1039.0630000000001</c:v>
                </c:pt>
                <c:pt idx="1079">
                  <c:v>1043.085</c:v>
                </c:pt>
                <c:pt idx="1080">
                  <c:v>1041.451</c:v>
                </c:pt>
                <c:pt idx="1081">
                  <c:v>1042.8520000000001</c:v>
                </c:pt>
                <c:pt idx="1082">
                  <c:v>1050.652</c:v>
                </c:pt>
                <c:pt idx="1083">
                  <c:v>1063.925</c:v>
                </c:pt>
                <c:pt idx="1084">
                  <c:v>1071.473</c:v>
                </c:pt>
                <c:pt idx="1085">
                  <c:v>1071.441</c:v>
                </c:pt>
                <c:pt idx="1086">
                  <c:v>1075.7539999999999</c:v>
                </c:pt>
                <c:pt idx="1087">
                  <c:v>1074.05</c:v>
                </c:pt>
                <c:pt idx="1088">
                  <c:v>1061.1679999999999</c:v>
                </c:pt>
                <c:pt idx="1089">
                  <c:v>1067.077</c:v>
                </c:pt>
                <c:pt idx="1090">
                  <c:v>1051.0340000000001</c:v>
                </c:pt>
                <c:pt idx="1091">
                  <c:v>1051.7560000000001</c:v>
                </c:pt>
                <c:pt idx="1092">
                  <c:v>1065.1199999999999</c:v>
                </c:pt>
                <c:pt idx="1093">
                  <c:v>1061.903</c:v>
                </c:pt>
                <c:pt idx="1094">
                  <c:v>1061.7339999999999</c:v>
                </c:pt>
                <c:pt idx="1095">
                  <c:v>1053.5170000000001</c:v>
                </c:pt>
                <c:pt idx="1096">
                  <c:v>1063.606</c:v>
                </c:pt>
                <c:pt idx="1097">
                  <c:v>1066.6089999999999</c:v>
                </c:pt>
                <c:pt idx="1098">
                  <c:v>1064.7329999999999</c:v>
                </c:pt>
                <c:pt idx="1099">
                  <c:v>1065.0609999999999</c:v>
                </c:pt>
                <c:pt idx="1100">
                  <c:v>1063.8989999999999</c:v>
                </c:pt>
                <c:pt idx="1101">
                  <c:v>1081.9190000000001</c:v>
                </c:pt>
                <c:pt idx="1102">
                  <c:v>1092.8009999999999</c:v>
                </c:pt>
                <c:pt idx="1103">
                  <c:v>1084.92</c:v>
                </c:pt>
                <c:pt idx="1104">
                  <c:v>1090.7760000000001</c:v>
                </c:pt>
                <c:pt idx="1105">
                  <c:v>1091.721</c:v>
                </c:pt>
                <c:pt idx="1106">
                  <c:v>1095.297</c:v>
                </c:pt>
                <c:pt idx="1107">
                  <c:v>1100.1769999999999</c:v>
                </c:pt>
                <c:pt idx="1108">
                  <c:v>1098.886</c:v>
                </c:pt>
                <c:pt idx="1109">
                  <c:v>1095.432</c:v>
                </c:pt>
                <c:pt idx="1110">
                  <c:v>1098.7149999999999</c:v>
                </c:pt>
                <c:pt idx="1111">
                  <c:v>1093.8989999999999</c:v>
                </c:pt>
                <c:pt idx="1112">
                  <c:v>1100.0630000000001</c:v>
                </c:pt>
                <c:pt idx="1113">
                  <c:v>1101.665</c:v>
                </c:pt>
                <c:pt idx="1114">
                  <c:v>1105.7460000000001</c:v>
                </c:pt>
                <c:pt idx="1115">
                  <c:v>1115.56</c:v>
                </c:pt>
                <c:pt idx="1116">
                  <c:v>1119.796</c:v>
                </c:pt>
                <c:pt idx="1117">
                  <c:v>1121.691</c:v>
                </c:pt>
                <c:pt idx="1118">
                  <c:v>1117.6949999999999</c:v>
                </c:pt>
                <c:pt idx="1119">
                  <c:v>1112.3630000000001</c:v>
                </c:pt>
                <c:pt idx="1120">
                  <c:v>1114.4000000000001</c:v>
                </c:pt>
                <c:pt idx="1121">
                  <c:v>1120.164</c:v>
                </c:pt>
                <c:pt idx="1122">
                  <c:v>1108.6479999999999</c:v>
                </c:pt>
                <c:pt idx="1123">
                  <c:v>1102.3720000000001</c:v>
                </c:pt>
                <c:pt idx="1124">
                  <c:v>1115.1600000000001</c:v>
                </c:pt>
                <c:pt idx="1125">
                  <c:v>1120.6189999999999</c:v>
                </c:pt>
                <c:pt idx="1126">
                  <c:v>1129.0999999999999</c:v>
                </c:pt>
                <c:pt idx="1127">
                  <c:v>1135.923</c:v>
                </c:pt>
                <c:pt idx="1128">
                  <c:v>1135.4480000000001</c:v>
                </c:pt>
                <c:pt idx="1129">
                  <c:v>1129.2470000000001</c:v>
                </c:pt>
                <c:pt idx="1130">
                  <c:v>1136.415</c:v>
                </c:pt>
                <c:pt idx="1131">
                  <c:v>1145.4880000000001</c:v>
                </c:pt>
                <c:pt idx="1132">
                  <c:v>1131.0519999999999</c:v>
                </c:pt>
                <c:pt idx="1133">
                  <c:v>1129.539</c:v>
                </c:pt>
                <c:pt idx="1134">
                  <c:v>1131.7139999999999</c:v>
                </c:pt>
                <c:pt idx="1135">
                  <c:v>1131.7570000000001</c:v>
                </c:pt>
                <c:pt idx="1136">
                  <c:v>1122.117</c:v>
                </c:pt>
                <c:pt idx="1137">
                  <c:v>1114.6990000000001</c:v>
                </c:pt>
                <c:pt idx="1138">
                  <c:v>1106.3989999999999</c:v>
                </c:pt>
                <c:pt idx="1139">
                  <c:v>1104.126</c:v>
                </c:pt>
                <c:pt idx="1140">
                  <c:v>1103.182</c:v>
                </c:pt>
                <c:pt idx="1141">
                  <c:v>1107.931</c:v>
                </c:pt>
                <c:pt idx="1142">
                  <c:v>1107.3019999999999</c:v>
                </c:pt>
                <c:pt idx="1143">
                  <c:v>1099.4780000000001</c:v>
                </c:pt>
                <c:pt idx="1144">
                  <c:v>1094.5260000000001</c:v>
                </c:pt>
                <c:pt idx="1145">
                  <c:v>1105.9860000000001</c:v>
                </c:pt>
                <c:pt idx="1146">
                  <c:v>1108.915</c:v>
                </c:pt>
                <c:pt idx="1147">
                  <c:v>1117.931</c:v>
                </c:pt>
                <c:pt idx="1148">
                  <c:v>1124.191</c:v>
                </c:pt>
                <c:pt idx="1149">
                  <c:v>1128.624</c:v>
                </c:pt>
                <c:pt idx="1150">
                  <c:v>1123.8399999999999</c:v>
                </c:pt>
                <c:pt idx="1151">
                  <c:v>1114.1790000000001</c:v>
                </c:pt>
                <c:pt idx="1152">
                  <c:v>1112.663</c:v>
                </c:pt>
                <c:pt idx="1153">
                  <c:v>1120.06</c:v>
                </c:pt>
                <c:pt idx="1154">
                  <c:v>1132.9770000000001</c:v>
                </c:pt>
                <c:pt idx="1155">
                  <c:v>1128.444</c:v>
                </c:pt>
                <c:pt idx="1156">
                  <c:v>1135.3689999999999</c:v>
                </c:pt>
                <c:pt idx="1157">
                  <c:v>1136.3320000000001</c:v>
                </c:pt>
                <c:pt idx="1158">
                  <c:v>1135.9280000000001</c:v>
                </c:pt>
                <c:pt idx="1159">
                  <c:v>1127.5419999999999</c:v>
                </c:pt>
                <c:pt idx="1160">
                  <c:v>1110.2639999999999</c:v>
                </c:pt>
                <c:pt idx="1161">
                  <c:v>1098.665</c:v>
                </c:pt>
                <c:pt idx="1162">
                  <c:v>1092.181</c:v>
                </c:pt>
                <c:pt idx="1163">
                  <c:v>1107.4369999999999</c:v>
                </c:pt>
                <c:pt idx="1164">
                  <c:v>1112.6220000000001</c:v>
                </c:pt>
                <c:pt idx="1165">
                  <c:v>1107.499</c:v>
                </c:pt>
                <c:pt idx="1166">
                  <c:v>1100.954</c:v>
                </c:pt>
                <c:pt idx="1167">
                  <c:v>1106.8019999999999</c:v>
                </c:pt>
                <c:pt idx="1168">
                  <c:v>1104.4259999999999</c:v>
                </c:pt>
                <c:pt idx="1169">
                  <c:v>1096.855</c:v>
                </c:pt>
                <c:pt idx="1170">
                  <c:v>1106.941</c:v>
                </c:pt>
                <c:pt idx="1171">
                  <c:v>1105.6379999999999</c:v>
                </c:pt>
                <c:pt idx="1172">
                  <c:v>1095.4770000000001</c:v>
                </c:pt>
                <c:pt idx="1173">
                  <c:v>1089.681</c:v>
                </c:pt>
                <c:pt idx="1174">
                  <c:v>1073.5809999999999</c:v>
                </c:pt>
                <c:pt idx="1175">
                  <c:v>1048.3820000000001</c:v>
                </c:pt>
                <c:pt idx="1176">
                  <c:v>1046.0239999999999</c:v>
                </c:pt>
                <c:pt idx="1177">
                  <c:v>1050.1030000000001</c:v>
                </c:pt>
                <c:pt idx="1178">
                  <c:v>1047.8710000000001</c:v>
                </c:pt>
                <c:pt idx="1179">
                  <c:v>1060.4949999999999</c:v>
                </c:pt>
                <c:pt idx="1180">
                  <c:v>1064.0150000000001</c:v>
                </c:pt>
                <c:pt idx="1181">
                  <c:v>1071.0160000000001</c:v>
                </c:pt>
                <c:pt idx="1182">
                  <c:v>1076.846</c:v>
                </c:pt>
                <c:pt idx="1183">
                  <c:v>1083.5340000000001</c:v>
                </c:pt>
                <c:pt idx="1184">
                  <c:v>1082.9680000000001</c:v>
                </c:pt>
                <c:pt idx="1185">
                  <c:v>1086.3779999999999</c:v>
                </c:pt>
                <c:pt idx="1186">
                  <c:v>1096.4290000000001</c:v>
                </c:pt>
                <c:pt idx="1187">
                  <c:v>1091.3230000000001</c:v>
                </c:pt>
                <c:pt idx="1188">
                  <c:v>1103.0360000000001</c:v>
                </c:pt>
                <c:pt idx="1189">
                  <c:v>1102.5060000000001</c:v>
                </c:pt>
                <c:pt idx="1190">
                  <c:v>1102.8130000000001</c:v>
                </c:pt>
                <c:pt idx="1191">
                  <c:v>1099.1089999999999</c:v>
                </c:pt>
                <c:pt idx="1192">
                  <c:v>1100.443</c:v>
                </c:pt>
                <c:pt idx="1193">
                  <c:v>1096.3969999999999</c:v>
                </c:pt>
                <c:pt idx="1194">
                  <c:v>1092.2</c:v>
                </c:pt>
                <c:pt idx="1195">
                  <c:v>1075.6769999999999</c:v>
                </c:pt>
                <c:pt idx="1196">
                  <c:v>1081.0309999999999</c:v>
                </c:pt>
                <c:pt idx="1197">
                  <c:v>1079.982</c:v>
                </c:pt>
                <c:pt idx="1198">
                  <c:v>1083.5940000000001</c:v>
                </c:pt>
                <c:pt idx="1199">
                  <c:v>1078.711</c:v>
                </c:pt>
                <c:pt idx="1200">
                  <c:v>1076.4639999999999</c:v>
                </c:pt>
                <c:pt idx="1201">
                  <c:v>1085.5509999999999</c:v>
                </c:pt>
                <c:pt idx="1202">
                  <c:v>1090.4369999999999</c:v>
                </c:pt>
                <c:pt idx="1203">
                  <c:v>1090.549</c:v>
                </c:pt>
                <c:pt idx="1204">
                  <c:v>1088.952</c:v>
                </c:pt>
                <c:pt idx="1205">
                  <c:v>1089.1849999999999</c:v>
                </c:pt>
                <c:pt idx="1206">
                  <c:v>1090.183</c:v>
                </c:pt>
                <c:pt idx="1207">
                  <c:v>1086.521</c:v>
                </c:pt>
                <c:pt idx="1208">
                  <c:v>1088.7190000000001</c:v>
                </c:pt>
                <c:pt idx="1209">
                  <c:v>1088.1310000000001</c:v>
                </c:pt>
                <c:pt idx="1210">
                  <c:v>1082.2249999999999</c:v>
                </c:pt>
                <c:pt idx="1211">
                  <c:v>1068.5640000000001</c:v>
                </c:pt>
                <c:pt idx="1212">
                  <c:v>1075.028</c:v>
                </c:pt>
                <c:pt idx="1213">
                  <c:v>1085.3140000000001</c:v>
                </c:pt>
                <c:pt idx="1214">
                  <c:v>1095.7809999999999</c:v>
                </c:pt>
                <c:pt idx="1215">
                  <c:v>1099.0139999999999</c:v>
                </c:pt>
                <c:pt idx="1216">
                  <c:v>1099.2919999999999</c:v>
                </c:pt>
                <c:pt idx="1217">
                  <c:v>1097.1110000000001</c:v>
                </c:pt>
                <c:pt idx="1218">
                  <c:v>1092.0820000000001</c:v>
                </c:pt>
                <c:pt idx="1219">
                  <c:v>1084.394</c:v>
                </c:pt>
                <c:pt idx="1220">
                  <c:v>1082.586</c:v>
                </c:pt>
                <c:pt idx="1221">
                  <c:v>1086.0640000000001</c:v>
                </c:pt>
                <c:pt idx="1222">
                  <c:v>1088.711</c:v>
                </c:pt>
                <c:pt idx="1223">
                  <c:v>1088.893</c:v>
                </c:pt>
                <c:pt idx="1224">
                  <c:v>1076.982</c:v>
                </c:pt>
                <c:pt idx="1225">
                  <c:v>1076.1300000000001</c:v>
                </c:pt>
                <c:pt idx="1226">
                  <c:v>1079.8409999999999</c:v>
                </c:pt>
                <c:pt idx="1227">
                  <c:v>1083.5139999999999</c:v>
                </c:pt>
                <c:pt idx="1228">
                  <c:v>1083.105</c:v>
                </c:pt>
                <c:pt idx="1229">
                  <c:v>1082.578</c:v>
                </c:pt>
                <c:pt idx="1230">
                  <c:v>1091.431</c:v>
                </c:pt>
                <c:pt idx="1231">
                  <c:v>1078.68</c:v>
                </c:pt>
                <c:pt idx="1232">
                  <c:v>1068.9839999999999</c:v>
                </c:pt>
                <c:pt idx="1233">
                  <c:v>1057.4010000000001</c:v>
                </c:pt>
                <c:pt idx="1234">
                  <c:v>1048.0029999999999</c:v>
                </c:pt>
                <c:pt idx="1235">
                  <c:v>1045.9659999999999</c:v>
                </c:pt>
                <c:pt idx="1236">
                  <c:v>1043.1379999999999</c:v>
                </c:pt>
                <c:pt idx="1237">
                  <c:v>1051.8920000000001</c:v>
                </c:pt>
                <c:pt idx="1238">
                  <c:v>1048.6120000000001</c:v>
                </c:pt>
                <c:pt idx="1239">
                  <c:v>1046.7090000000001</c:v>
                </c:pt>
                <c:pt idx="1240">
                  <c:v>1051.953</c:v>
                </c:pt>
                <c:pt idx="1241">
                  <c:v>1050.08</c:v>
                </c:pt>
                <c:pt idx="1242">
                  <c:v>1048.396</c:v>
                </c:pt>
                <c:pt idx="1243">
                  <c:v>1041.454</c:v>
                </c:pt>
                <c:pt idx="1244">
                  <c:v>1038.4939999999999</c:v>
                </c:pt>
                <c:pt idx="1245">
                  <c:v>1050.49</c:v>
                </c:pt>
                <c:pt idx="1246">
                  <c:v>1047.0640000000001</c:v>
                </c:pt>
                <c:pt idx="1247">
                  <c:v>1051.404</c:v>
                </c:pt>
                <c:pt idx="1248">
                  <c:v>1051.8230000000001</c:v>
                </c:pt>
                <c:pt idx="1249">
                  <c:v>1045.731</c:v>
                </c:pt>
                <c:pt idx="1250">
                  <c:v>1050.7370000000001</c:v>
                </c:pt>
                <c:pt idx="1251">
                  <c:v>1062.117</c:v>
                </c:pt>
                <c:pt idx="1252">
                  <c:v>1069.078</c:v>
                </c:pt>
                <c:pt idx="1253">
                  <c:v>1079.5229999999999</c:v>
                </c:pt>
                <c:pt idx="1254">
                  <c:v>1084.6420000000001</c:v>
                </c:pt>
                <c:pt idx="1255">
                  <c:v>1084.4480000000001</c:v>
                </c:pt>
                <c:pt idx="1256">
                  <c:v>1089.579</c:v>
                </c:pt>
                <c:pt idx="1257">
                  <c:v>1092.787</c:v>
                </c:pt>
                <c:pt idx="1258">
                  <c:v>1093.374</c:v>
                </c:pt>
                <c:pt idx="1259">
                  <c:v>1088.768</c:v>
                </c:pt>
                <c:pt idx="1260">
                  <c:v>1078.2190000000001</c:v>
                </c:pt>
                <c:pt idx="1261">
                  <c:v>1079.5619999999999</c:v>
                </c:pt>
                <c:pt idx="1262">
                  <c:v>1073.8219999999999</c:v>
                </c:pt>
                <c:pt idx="1263">
                  <c:v>1075.97</c:v>
                </c:pt>
                <c:pt idx="1264">
                  <c:v>1069.8989999999999</c:v>
                </c:pt>
                <c:pt idx="1265">
                  <c:v>1070.614</c:v>
                </c:pt>
                <c:pt idx="1266">
                  <c:v>1077.5640000000001</c:v>
                </c:pt>
                <c:pt idx="1267">
                  <c:v>1078.319</c:v>
                </c:pt>
                <c:pt idx="1268">
                  <c:v>1086.2760000000001</c:v>
                </c:pt>
                <c:pt idx="1269">
                  <c:v>1081.3979999999999</c:v>
                </c:pt>
                <c:pt idx="1270">
                  <c:v>1074.8150000000001</c:v>
                </c:pt>
                <c:pt idx="1271">
                  <c:v>1067.3710000000001</c:v>
                </c:pt>
                <c:pt idx="1272">
                  <c:v>1068.6320000000001</c:v>
                </c:pt>
                <c:pt idx="1273">
                  <c:v>1058.498</c:v>
                </c:pt>
                <c:pt idx="1274">
                  <c:v>1065.2829999999999</c:v>
                </c:pt>
                <c:pt idx="1275">
                  <c:v>1043.1369999999999</c:v>
                </c:pt>
                <c:pt idx="1276">
                  <c:v>1025.635</c:v>
                </c:pt>
                <c:pt idx="1277">
                  <c:v>998.10699999999997</c:v>
                </c:pt>
                <c:pt idx="1278">
                  <c:v>977.04100000000005</c:v>
                </c:pt>
                <c:pt idx="1279">
                  <c:v>932.28200000000004</c:v>
                </c:pt>
                <c:pt idx="1280">
                  <c:v>935.54499999999996</c:v>
                </c:pt>
                <c:pt idx="1281">
                  <c:v>921.84100000000001</c:v>
                </c:pt>
                <c:pt idx="1282">
                  <c:v>936.81700000000001</c:v>
                </c:pt>
                <c:pt idx="1283">
                  <c:v>950.48500000000001</c:v>
                </c:pt>
                <c:pt idx="1284">
                  <c:v>956.54899999999998</c:v>
                </c:pt>
                <c:pt idx="1285">
                  <c:v>955.89</c:v>
                </c:pt>
                <c:pt idx="1286">
                  <c:v>956.68200000000002</c:v>
                </c:pt>
                <c:pt idx="1287">
                  <c:v>927.923</c:v>
                </c:pt>
                <c:pt idx="1288">
                  <c:v>906.2</c:v>
                </c:pt>
                <c:pt idx="1289">
                  <c:v>907.01099999999997</c:v>
                </c:pt>
                <c:pt idx="1290">
                  <c:v>922.89200000000005</c:v>
                </c:pt>
                <c:pt idx="1291">
                  <c:v>925.10799999999995</c:v>
                </c:pt>
                <c:pt idx="1292">
                  <c:v>921.548</c:v>
                </c:pt>
                <c:pt idx="1293">
                  <c:v>924.11</c:v>
                </c:pt>
                <c:pt idx="1294">
                  <c:v>936.50900000000001</c:v>
                </c:pt>
                <c:pt idx="1295">
                  <c:v>947.89099999999996</c:v>
                </c:pt>
                <c:pt idx="1296">
                  <c:v>964.71500000000003</c:v>
                </c:pt>
                <c:pt idx="1297">
                  <c:v>971.40200000000004</c:v>
                </c:pt>
                <c:pt idx="1298">
                  <c:v>953.25099999999998</c:v>
                </c:pt>
                <c:pt idx="1299">
                  <c:v>934.72799999999995</c:v>
                </c:pt>
                <c:pt idx="1300">
                  <c:v>933.399</c:v>
                </c:pt>
                <c:pt idx="1301">
                  <c:v>957.17499999999995</c:v>
                </c:pt>
                <c:pt idx="1302">
                  <c:v>958.97799999999995</c:v>
                </c:pt>
                <c:pt idx="1303">
                  <c:v>950.65</c:v>
                </c:pt>
                <c:pt idx="1304">
                  <c:v>938.529</c:v>
                </c:pt>
                <c:pt idx="1305">
                  <c:v>941.08900000000006</c:v>
                </c:pt>
                <c:pt idx="1306">
                  <c:v>946.346</c:v>
                </c:pt>
                <c:pt idx="1307">
                  <c:v>953.05200000000002</c:v>
                </c:pt>
                <c:pt idx="1308">
                  <c:v>964.51099999999997</c:v>
                </c:pt>
                <c:pt idx="1309">
                  <c:v>955.94899999999996</c:v>
                </c:pt>
                <c:pt idx="1310">
                  <c:v>954.50699999999995</c:v>
                </c:pt>
                <c:pt idx="1311">
                  <c:v>939.95399999999995</c:v>
                </c:pt>
                <c:pt idx="1312">
                  <c:v>907.41300000000001</c:v>
                </c:pt>
                <c:pt idx="1313">
                  <c:v>902.89200000000005</c:v>
                </c:pt>
                <c:pt idx="1314">
                  <c:v>909.56399999999996</c:v>
                </c:pt>
                <c:pt idx="1315">
                  <c:v>931.94500000000005</c:v>
                </c:pt>
                <c:pt idx="1316">
                  <c:v>926.75</c:v>
                </c:pt>
                <c:pt idx="1317">
                  <c:v>929.95100000000002</c:v>
                </c:pt>
                <c:pt idx="1318">
                  <c:v>925.40300000000002</c:v>
                </c:pt>
                <c:pt idx="1319">
                  <c:v>907.50199999999995</c:v>
                </c:pt>
                <c:pt idx="1320">
                  <c:v>896.16700000000003</c:v>
                </c:pt>
                <c:pt idx="1321">
                  <c:v>909.096</c:v>
                </c:pt>
                <c:pt idx="1322">
                  <c:v>929.62800000000004</c:v>
                </c:pt>
                <c:pt idx="1323">
                  <c:v>932.68399999999997</c:v>
                </c:pt>
                <c:pt idx="1324">
                  <c:v>942.92600000000004</c:v>
                </c:pt>
                <c:pt idx="1325">
                  <c:v>949.32</c:v>
                </c:pt>
                <c:pt idx="1326">
                  <c:v>954.72199999999998</c:v>
                </c:pt>
                <c:pt idx="1327">
                  <c:v>959.18899999999996</c:v>
                </c:pt>
                <c:pt idx="1328">
                  <c:v>958.25</c:v>
                </c:pt>
                <c:pt idx="1329">
                  <c:v>959.17899999999997</c:v>
                </c:pt>
                <c:pt idx="1330">
                  <c:v>959.721</c:v>
                </c:pt>
                <c:pt idx="1331">
                  <c:v>954.38300000000004</c:v>
                </c:pt>
                <c:pt idx="1332">
                  <c:v>946.91300000000001</c:v>
                </c:pt>
                <c:pt idx="1333">
                  <c:v>953.57299999999998</c:v>
                </c:pt>
                <c:pt idx="1334">
                  <c:v>972.73800000000006</c:v>
                </c:pt>
                <c:pt idx="1335">
                  <c:v>965.88300000000004</c:v>
                </c:pt>
                <c:pt idx="1336">
                  <c:v>974.88699999999994</c:v>
                </c:pt>
                <c:pt idx="1337">
                  <c:v>994.79100000000005</c:v>
                </c:pt>
                <c:pt idx="1338">
                  <c:v>998.25900000000001</c:v>
                </c:pt>
                <c:pt idx="1339">
                  <c:v>986.34900000000005</c:v>
                </c:pt>
                <c:pt idx="1340">
                  <c:v>968.87599999999998</c:v>
                </c:pt>
                <c:pt idx="1341">
                  <c:v>971.93200000000002</c:v>
                </c:pt>
                <c:pt idx="1342">
                  <c:v>985.75300000000004</c:v>
                </c:pt>
                <c:pt idx="1343">
                  <c:v>986.05100000000004</c:v>
                </c:pt>
                <c:pt idx="1344">
                  <c:v>987.48</c:v>
                </c:pt>
                <c:pt idx="1345">
                  <c:v>989.27099999999996</c:v>
                </c:pt>
                <c:pt idx="1346">
                  <c:v>983.90599999999995</c:v>
                </c:pt>
                <c:pt idx="1347">
                  <c:v>974.43499999999995</c:v>
                </c:pt>
                <c:pt idx="1348">
                  <c:v>984.39</c:v>
                </c:pt>
                <c:pt idx="1349">
                  <c:v>986.81600000000003</c:v>
                </c:pt>
                <c:pt idx="1350">
                  <c:v>988.274</c:v>
                </c:pt>
                <c:pt idx="1351">
                  <c:v>979.27599999999995</c:v>
                </c:pt>
                <c:pt idx="1352">
                  <c:v>968.69299999999998</c:v>
                </c:pt>
                <c:pt idx="1353">
                  <c:v>959.58500000000004</c:v>
                </c:pt>
                <c:pt idx="1354">
                  <c:v>939.44600000000003</c:v>
                </c:pt>
                <c:pt idx="1355">
                  <c:v>934.846</c:v>
                </c:pt>
                <c:pt idx="1356">
                  <c:v>923.80700000000002</c:v>
                </c:pt>
                <c:pt idx="1357">
                  <c:v>924.11599999999999</c:v>
                </c:pt>
                <c:pt idx="1358">
                  <c:v>923.68200000000002</c:v>
                </c:pt>
                <c:pt idx="1359">
                  <c:v>946.79300000000001</c:v>
                </c:pt>
                <c:pt idx="1360">
                  <c:v>954.76</c:v>
                </c:pt>
                <c:pt idx="1361">
                  <c:v>976.57399999999996</c:v>
                </c:pt>
                <c:pt idx="1362">
                  <c:v>985.87800000000004</c:v>
                </c:pt>
                <c:pt idx="1363">
                  <c:v>992.73500000000001</c:v>
                </c:pt>
                <c:pt idx="1364">
                  <c:v>999.23800000000006</c:v>
                </c:pt>
                <c:pt idx="1365">
                  <c:v>996.57399999999996</c:v>
                </c:pt>
                <c:pt idx="1366">
                  <c:v>999.91899999999998</c:v>
                </c:pt>
                <c:pt idx="1367">
                  <c:v>988.39099999999996</c:v>
                </c:pt>
                <c:pt idx="1368">
                  <c:v>987.31100000000004</c:v>
                </c:pt>
                <c:pt idx="1369">
                  <c:v>982.22299999999996</c:v>
                </c:pt>
                <c:pt idx="1370">
                  <c:v>983.86699999999996</c:v>
                </c:pt>
                <c:pt idx="1371">
                  <c:v>976.84199999999998</c:v>
                </c:pt>
                <c:pt idx="1372">
                  <c:v>973.72199999999998</c:v>
                </c:pt>
                <c:pt idx="1373">
                  <c:v>974.39499999999998</c:v>
                </c:pt>
                <c:pt idx="1374">
                  <c:v>966.48500000000001</c:v>
                </c:pt>
                <c:pt idx="1375">
                  <c:v>979.73199999999997</c:v>
                </c:pt>
                <c:pt idx="1376">
                  <c:v>987.42899999999997</c:v>
                </c:pt>
                <c:pt idx="1377">
                  <c:v>992.38400000000001</c:v>
                </c:pt>
                <c:pt idx="1378">
                  <c:v>1001.0170000000001</c:v>
                </c:pt>
                <c:pt idx="1379">
                  <c:v>1002.13</c:v>
                </c:pt>
                <c:pt idx="1380">
                  <c:v>999.71</c:v>
                </c:pt>
                <c:pt idx="1381">
                  <c:v>995.02099999999996</c:v>
                </c:pt>
                <c:pt idx="1382">
                  <c:v>1003.09</c:v>
                </c:pt>
                <c:pt idx="1383">
                  <c:v>1003.384</c:v>
                </c:pt>
                <c:pt idx="1384">
                  <c:v>1008.4160000000001</c:v>
                </c:pt>
                <c:pt idx="1385">
                  <c:v>1021.039</c:v>
                </c:pt>
                <c:pt idx="1386">
                  <c:v>1028.104</c:v>
                </c:pt>
                <c:pt idx="1387">
                  <c:v>1029.442</c:v>
                </c:pt>
                <c:pt idx="1388">
                  <c:v>1029.33</c:v>
                </c:pt>
                <c:pt idx="1389">
                  <c:v>1030.1780000000001</c:v>
                </c:pt>
                <c:pt idx="1390">
                  <c:v>1043.1890000000001</c:v>
                </c:pt>
                <c:pt idx="1391">
                  <c:v>1048.924</c:v>
                </c:pt>
                <c:pt idx="1392">
                  <c:v>1043.7149999999999</c:v>
                </c:pt>
                <c:pt idx="1393">
                  <c:v>1050.0070000000001</c:v>
                </c:pt>
                <c:pt idx="1394">
                  <c:v>1050.2629999999999</c:v>
                </c:pt>
                <c:pt idx="1395">
                  <c:v>1059.5709999999999</c:v>
                </c:pt>
                <c:pt idx="1396">
                  <c:v>1061.654</c:v>
                </c:pt>
                <c:pt idx="1397">
                  <c:v>1067.0530000000001</c:v>
                </c:pt>
                <c:pt idx="1398">
                  <c:v>1068.0309999999999</c:v>
                </c:pt>
                <c:pt idx="1399">
                  <c:v>1065.0540000000001</c:v>
                </c:pt>
                <c:pt idx="1400">
                  <c:v>1065.6210000000001</c:v>
                </c:pt>
                <c:pt idx="1401">
                  <c:v>1070.2719999999999</c:v>
                </c:pt>
                <c:pt idx="1402">
                  <c:v>1068.8579999999999</c:v>
                </c:pt>
                <c:pt idx="1403">
                  <c:v>1068.5719999999999</c:v>
                </c:pt>
                <c:pt idx="1404">
                  <c:v>1060.19</c:v>
                </c:pt>
                <c:pt idx="1405">
                  <c:v>1067.9570000000001</c:v>
                </c:pt>
                <c:pt idx="1406">
                  <c:v>1074.056</c:v>
                </c:pt>
                <c:pt idx="1407">
                  <c:v>1082.6379999999999</c:v>
                </c:pt>
                <c:pt idx="1408">
                  <c:v>1095.492</c:v>
                </c:pt>
                <c:pt idx="1409">
                  <c:v>1098.8219999999999</c:v>
                </c:pt>
                <c:pt idx="1410">
                  <c:v>1089.184</c:v>
                </c:pt>
                <c:pt idx="1411">
                  <c:v>1094.9580000000001</c:v>
                </c:pt>
                <c:pt idx="1412">
                  <c:v>1092.7190000000001</c:v>
                </c:pt>
                <c:pt idx="1413">
                  <c:v>1086.1579999999999</c:v>
                </c:pt>
                <c:pt idx="1414">
                  <c:v>1093.02</c:v>
                </c:pt>
                <c:pt idx="1415">
                  <c:v>1094.356</c:v>
                </c:pt>
                <c:pt idx="1416">
                  <c:v>1105.674</c:v>
                </c:pt>
                <c:pt idx="1417">
                  <c:v>1107.1220000000001</c:v>
                </c:pt>
                <c:pt idx="1418">
                  <c:v>1107.8979999999999</c:v>
                </c:pt>
                <c:pt idx="1419">
                  <c:v>1107.529</c:v>
                </c:pt>
                <c:pt idx="1420">
                  <c:v>1104.9269999999999</c:v>
                </c:pt>
                <c:pt idx="1421">
                  <c:v>1103.4159999999999</c:v>
                </c:pt>
                <c:pt idx="1422">
                  <c:v>1098.0899999999999</c:v>
                </c:pt>
                <c:pt idx="1423">
                  <c:v>1093.0550000000001</c:v>
                </c:pt>
                <c:pt idx="1424">
                  <c:v>1092.9649999999999</c:v>
                </c:pt>
                <c:pt idx="1425">
                  <c:v>1098.06</c:v>
                </c:pt>
                <c:pt idx="1426">
                  <c:v>1101.7260000000001</c:v>
                </c:pt>
                <c:pt idx="1427">
                  <c:v>1106.999</c:v>
                </c:pt>
                <c:pt idx="1428">
                  <c:v>1115.768</c:v>
                </c:pt>
                <c:pt idx="1429">
                  <c:v>1104.9459999999999</c:v>
                </c:pt>
                <c:pt idx="1430">
                  <c:v>1089.086</c:v>
                </c:pt>
                <c:pt idx="1431">
                  <c:v>1090.616</c:v>
                </c:pt>
                <c:pt idx="1432">
                  <c:v>1096.4110000000001</c:v>
                </c:pt>
                <c:pt idx="1433">
                  <c:v>1111.28</c:v>
                </c:pt>
                <c:pt idx="1434">
                  <c:v>1106.454</c:v>
                </c:pt>
                <c:pt idx="1435">
                  <c:v>1123.636</c:v>
                </c:pt>
                <c:pt idx="1436">
                  <c:v>1129.547</c:v>
                </c:pt>
                <c:pt idx="1437">
                  <c:v>1131.3109999999999</c:v>
                </c:pt>
                <c:pt idx="1438">
                  <c:v>1127.1500000000001</c:v>
                </c:pt>
                <c:pt idx="1439">
                  <c:v>1122.1130000000001</c:v>
                </c:pt>
                <c:pt idx="1440">
                  <c:v>1114.3109999999999</c:v>
                </c:pt>
                <c:pt idx="1441">
                  <c:v>1113.0609999999999</c:v>
                </c:pt>
                <c:pt idx="1442">
                  <c:v>1105.7950000000001</c:v>
                </c:pt>
                <c:pt idx="1443">
                  <c:v>1102.2360000000001</c:v>
                </c:pt>
                <c:pt idx="1444">
                  <c:v>1106.163</c:v>
                </c:pt>
                <c:pt idx="1445">
                  <c:v>1110.0830000000001</c:v>
                </c:pt>
                <c:pt idx="1446">
                  <c:v>1103.96</c:v>
                </c:pt>
                <c:pt idx="1447">
                  <c:v>1095.8040000000001</c:v>
                </c:pt>
                <c:pt idx="1448">
                  <c:v>1100.126</c:v>
                </c:pt>
                <c:pt idx="1449">
                  <c:v>1109.9159999999999</c:v>
                </c:pt>
                <c:pt idx="1450">
                  <c:v>1105.0730000000001</c:v>
                </c:pt>
                <c:pt idx="1451">
                  <c:v>1100.6590000000001</c:v>
                </c:pt>
                <c:pt idx="1452">
                  <c:v>1103.4469999999999</c:v>
                </c:pt>
                <c:pt idx="1453">
                  <c:v>1101.7909999999999</c:v>
                </c:pt>
                <c:pt idx="1454">
                  <c:v>1094.595</c:v>
                </c:pt>
                <c:pt idx="1455">
                  <c:v>1077.4780000000001</c:v>
                </c:pt>
              </c:numCache>
            </c:numRef>
          </c:val>
        </c:ser>
        <c:marker val="1"/>
        <c:axId val="104030208"/>
        <c:axId val="104031744"/>
      </c:lineChart>
      <c:dateAx>
        <c:axId val="104030208"/>
        <c:scaling>
          <c:orientation val="minMax"/>
        </c:scaling>
        <c:axPos val="b"/>
        <c:numFmt formatCode="dd/mm/yyyy" sourceLinked="1"/>
        <c:tickLblPos val="nextTo"/>
        <c:crossAx val="104031744"/>
        <c:crosses val="autoZero"/>
        <c:auto val="1"/>
        <c:lblOffset val="100"/>
      </c:dateAx>
      <c:valAx>
        <c:axId val="104031744"/>
        <c:scaling>
          <c:orientation val="minMax"/>
          <c:min val="400"/>
        </c:scaling>
        <c:axPos val="l"/>
        <c:majorGridlines/>
        <c:numFmt formatCode="#,##0" sourceLinked="0"/>
        <c:tickLblPos val="nextTo"/>
        <c:crossAx val="104030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7550000000000039"/>
          <c:y val="0.5919414797325897"/>
          <c:w val="0.3301111111111113"/>
          <c:h val="8.3648825944966476E-2"/>
        </c:manualLayout>
      </c:layout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149679</xdr:colOff>
      <xdr:row>209</xdr:row>
      <xdr:rowOff>115260</xdr:rowOff>
    </xdr:from>
    <xdr:to>
      <xdr:col>12</xdr:col>
      <xdr:colOff>353786</xdr:colOff>
      <xdr:row>243</xdr:row>
      <xdr:rowOff>118094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414618</xdr:colOff>
      <xdr:row>3</xdr:row>
      <xdr:rowOff>78441</xdr:rowOff>
    </xdr:from>
    <xdr:to>
      <xdr:col>10</xdr:col>
      <xdr:colOff>145677</xdr:colOff>
      <xdr:row>21</xdr:row>
      <xdr:rowOff>1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kurshistorie.html?ID_NOTATION=24484270&amp;RANGE=60M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.html?ID_NOTATION=16494020&amp;RANGE=60M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urshistorie.html?ID_NOTATION=36756863&amp;RANGE=60M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quote_history.html?ID_NOTATION=20735&amp;RANGE=60M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14"/>
  <sheetViews>
    <sheetView tabSelected="1" zoomScale="85" zoomScaleNormal="85" workbookViewId="0">
      <pane ySplit="1" topLeftCell="A147" activePane="bottomLeft" state="frozen"/>
      <selection pane="bottomLeft" activeCell="H201" sqref="H201"/>
    </sheetView>
  </sheetViews>
  <sheetFormatPr baseColWidth="10" defaultRowHeight="12.75"/>
  <cols>
    <col min="1" max="1" width="11.85546875" style="103" customWidth="1"/>
    <col min="2" max="2" width="14.42578125" style="103" bestFit="1" customWidth="1"/>
    <col min="3" max="3" width="36.42578125" style="103" customWidth="1"/>
    <col min="4" max="4" width="11.42578125" style="103"/>
    <col min="5" max="5" width="11.7109375" style="103" bestFit="1" customWidth="1"/>
    <col min="6" max="6" width="4.42578125" style="103" bestFit="1" customWidth="1"/>
    <col min="7" max="7" width="11.42578125" style="66"/>
    <col min="8" max="8" width="13.5703125" style="74" bestFit="1" customWidth="1"/>
    <col min="9" max="9" width="11.42578125" style="74"/>
    <col min="10" max="10" width="16.7109375" style="103" customWidth="1"/>
    <col min="11" max="11" width="5.28515625" style="74" customWidth="1"/>
    <col min="12" max="12" width="12.85546875" style="66" customWidth="1"/>
    <col min="13" max="13" width="7.7109375" style="103" customWidth="1"/>
    <col min="14" max="14" width="7" style="103" customWidth="1"/>
    <col min="15" max="15" width="12.140625" style="103" customWidth="1"/>
    <col min="16" max="16" width="11.42578125" style="121"/>
    <col min="17" max="17" width="9.28515625" style="103" customWidth="1"/>
    <col min="18" max="18" width="12.7109375" style="103" customWidth="1"/>
    <col min="19" max="19" width="11.85546875" style="141" customWidth="1"/>
    <col min="20" max="21" width="11.42578125" style="103"/>
    <col min="22" max="22" width="5.85546875" style="103" bestFit="1" customWidth="1"/>
    <col min="23" max="23" width="12.5703125" style="163" customWidth="1"/>
    <col min="24" max="16384" width="11.42578125" style="103"/>
  </cols>
  <sheetData>
    <row r="1" spans="1:25" ht="38.25" customHeight="1">
      <c r="A1" s="38" t="s">
        <v>0</v>
      </c>
      <c r="B1" s="1" t="s">
        <v>1</v>
      </c>
      <c r="C1" s="1" t="s">
        <v>2</v>
      </c>
      <c r="D1" s="1" t="s">
        <v>46</v>
      </c>
      <c r="E1" s="1" t="s">
        <v>4</v>
      </c>
      <c r="F1" s="1"/>
      <c r="G1" s="48" t="s">
        <v>3</v>
      </c>
      <c r="H1" s="75" t="s">
        <v>30</v>
      </c>
      <c r="I1" s="75" t="s">
        <v>31</v>
      </c>
      <c r="J1" s="1" t="s">
        <v>5</v>
      </c>
      <c r="K1" s="75"/>
      <c r="L1" s="123" t="s">
        <v>53</v>
      </c>
      <c r="M1" s="10"/>
      <c r="N1" s="124" t="s">
        <v>79</v>
      </c>
      <c r="O1" s="139" t="s">
        <v>75</v>
      </c>
      <c r="P1" s="158" t="s">
        <v>105</v>
      </c>
      <c r="Q1" s="139" t="s">
        <v>133</v>
      </c>
      <c r="R1" s="139" t="s">
        <v>87</v>
      </c>
      <c r="S1" s="148" t="s">
        <v>85</v>
      </c>
      <c r="T1" s="103" t="s">
        <v>86</v>
      </c>
      <c r="U1" s="103" t="s">
        <v>104</v>
      </c>
      <c r="V1" s="124" t="s">
        <v>103</v>
      </c>
      <c r="W1" s="166" t="s">
        <v>129</v>
      </c>
      <c r="X1" s="166" t="s">
        <v>131</v>
      </c>
      <c r="Y1" s="103" t="s">
        <v>134</v>
      </c>
    </row>
    <row r="2" spans="1:25">
      <c r="A2" s="177">
        <v>39443</v>
      </c>
      <c r="B2" s="10" t="s">
        <v>7</v>
      </c>
      <c r="C2" s="2" t="s">
        <v>8</v>
      </c>
      <c r="D2" s="3">
        <v>2.5000000000000001E-2</v>
      </c>
      <c r="E2" s="9">
        <v>343.49799999999999</v>
      </c>
      <c r="F2" s="10"/>
      <c r="G2" s="52">
        <v>2.9100000000000001E-2</v>
      </c>
      <c r="H2" s="53">
        <v>10</v>
      </c>
      <c r="I2" s="53">
        <v>9.76</v>
      </c>
      <c r="J2" s="10" t="s">
        <v>9</v>
      </c>
      <c r="K2" s="53"/>
      <c r="L2" s="52">
        <f>SUM(H2:H6)/(SUM(H2:H6)-H4)*G2-G2</f>
        <v>5.1352941176470573E-3</v>
      </c>
      <c r="O2" s="103">
        <f>SUMIF($B$2:B2,B2,$G$2:G2)</f>
        <v>2.9100000000000001E-2</v>
      </c>
      <c r="P2" s="121">
        <f t="shared" ref="P2:P7" si="0">ROUND(O2*E2/(1+D2),2)</f>
        <v>9.75</v>
      </c>
      <c r="V2" s="124"/>
    </row>
    <row r="3" spans="1:25">
      <c r="A3" s="177">
        <v>39443</v>
      </c>
      <c r="B3" s="10" t="s">
        <v>10</v>
      </c>
      <c r="C3" s="2" t="s">
        <v>11</v>
      </c>
      <c r="D3" s="3">
        <v>2.5000000000000001E-2</v>
      </c>
      <c r="E3" s="9">
        <v>96.042500000000004</v>
      </c>
      <c r="F3" s="10"/>
      <c r="G3" s="52">
        <v>0.31240000000000001</v>
      </c>
      <c r="H3" s="53">
        <v>30</v>
      </c>
      <c r="I3" s="53">
        <v>29.27</v>
      </c>
      <c r="J3" s="10" t="s">
        <v>9</v>
      </c>
      <c r="K3" s="53"/>
      <c r="L3" s="52">
        <f>SUM(H2:H6)/(SUM(H2:H6)-H4)*G3-G3</f>
        <v>5.5129411764705871E-2</v>
      </c>
      <c r="O3" s="103">
        <f>SUMIF($B$2:B3,B3,$G$2:G3)</f>
        <v>0.31240000000000001</v>
      </c>
      <c r="P3" s="121">
        <f t="shared" si="0"/>
        <v>29.27</v>
      </c>
      <c r="V3" s="124"/>
    </row>
    <row r="4" spans="1:25">
      <c r="A4" s="177">
        <v>39443</v>
      </c>
      <c r="B4" s="10" t="s">
        <v>12</v>
      </c>
      <c r="C4" s="2" t="s">
        <v>13</v>
      </c>
      <c r="D4" s="3">
        <v>5.0000000000000001E-3</v>
      </c>
      <c r="E4" s="9">
        <v>76.701599999999999</v>
      </c>
      <c r="F4" s="10"/>
      <c r="G4" s="52">
        <v>0.1956</v>
      </c>
      <c r="H4" s="53">
        <v>15</v>
      </c>
      <c r="I4" s="53">
        <v>14.93</v>
      </c>
      <c r="J4" s="10" t="s">
        <v>9</v>
      </c>
      <c r="K4" s="53"/>
      <c r="L4" s="52"/>
      <c r="O4" s="103">
        <f>SUMIF($B$2:B4,B4,$G$2:G4)</f>
        <v>0.1956</v>
      </c>
      <c r="P4" s="121">
        <f t="shared" si="0"/>
        <v>14.93</v>
      </c>
      <c r="Q4" s="128">
        <f>1-P4/SUM(P2:P6)</f>
        <v>0.84751302216321112</v>
      </c>
      <c r="R4" s="128"/>
      <c r="V4" s="124"/>
    </row>
    <row r="5" spans="1:25">
      <c r="A5" s="177">
        <v>39443</v>
      </c>
      <c r="B5" s="10" t="s">
        <v>14</v>
      </c>
      <c r="C5" s="2" t="s">
        <v>15</v>
      </c>
      <c r="D5" s="3">
        <v>0.02</v>
      </c>
      <c r="E5" s="9">
        <v>118.3608</v>
      </c>
      <c r="F5" s="10"/>
      <c r="G5" s="52">
        <v>8.4500000000000006E-2</v>
      </c>
      <c r="H5" s="53">
        <v>10</v>
      </c>
      <c r="I5" s="53">
        <v>9.8000000000000007</v>
      </c>
      <c r="J5" s="10" t="s">
        <v>9</v>
      </c>
      <c r="K5" s="53"/>
      <c r="L5" s="52">
        <f>SUM(H2:H6)/(SUM(H2:H6)-H4)*G5-G5</f>
        <v>1.491176470588236E-2</v>
      </c>
      <c r="O5" s="103">
        <f>SUMIF($B$2:B5,B5,$G$2:G5)</f>
        <v>8.4500000000000006E-2</v>
      </c>
      <c r="P5" s="121">
        <f t="shared" si="0"/>
        <v>9.81</v>
      </c>
      <c r="V5" s="124"/>
    </row>
    <row r="6" spans="1:25">
      <c r="A6" s="177">
        <v>39443</v>
      </c>
      <c r="B6" s="10" t="s">
        <v>16</v>
      </c>
      <c r="C6" s="2" t="s">
        <v>17</v>
      </c>
      <c r="D6" s="3">
        <v>2.5000000000000001E-2</v>
      </c>
      <c r="E6" s="9">
        <v>104.1503</v>
      </c>
      <c r="F6" s="10"/>
      <c r="G6" s="52">
        <v>0.33610000000000001</v>
      </c>
      <c r="H6" s="53">
        <v>35</v>
      </c>
      <c r="I6" s="53">
        <v>34.15</v>
      </c>
      <c r="J6" s="10" t="s">
        <v>9</v>
      </c>
      <c r="K6" s="53"/>
      <c r="L6" s="58">
        <f>SUM(H2:H6)/(SUM(H2:H6)-H4)*G6-G6</f>
        <v>5.9311764705882342E-2</v>
      </c>
      <c r="N6" s="103" t="s">
        <v>47</v>
      </c>
      <c r="O6" s="103">
        <f>SUMIF($B$2:B6,B6,$G$2:G6)</f>
        <v>0.33610000000000001</v>
      </c>
      <c r="P6" s="121">
        <f t="shared" si="0"/>
        <v>34.15</v>
      </c>
      <c r="R6" s="142">
        <f>SUM(P2:P6)</f>
        <v>97.91</v>
      </c>
      <c r="S6" s="142">
        <f>SUM($H$2:H6)</f>
        <v>100</v>
      </c>
      <c r="T6" s="153">
        <f>Q4</f>
        <v>0.84751302216321112</v>
      </c>
      <c r="U6" s="153">
        <f>R6/S6</f>
        <v>0.97909999999999997</v>
      </c>
      <c r="V6" s="142">
        <f>VLOOKUP(A6,DAX!$A$5:$E$1278,5,FALSE)</f>
        <v>8038.6</v>
      </c>
      <c r="W6" s="164">
        <f>ROUND(SUM(I2:I6)/VLOOKUP(A6,'MSCI ACWI GDP net €'!$A$4:$B$1459,2,FALSE),4)</f>
        <v>8.1500000000000003E-2</v>
      </c>
      <c r="X6" s="107">
        <f>ROUND(W6*VLOOKUP(A6,'MSCI ACWI GDP net €'!$A$4:$B$1459,2,FALSE),2)</f>
        <v>97.95</v>
      </c>
      <c r="Y6" s="131">
        <f>X6/R6</f>
        <v>1.0004085384536821</v>
      </c>
    </row>
    <row r="7" spans="1:25">
      <c r="A7" s="178">
        <v>39468</v>
      </c>
      <c r="B7" s="41" t="s">
        <v>7</v>
      </c>
      <c r="C7" s="4" t="s">
        <v>8</v>
      </c>
      <c r="D7" s="5">
        <v>2.5000000000000001E-2</v>
      </c>
      <c r="E7" s="69">
        <v>281.88524999999998</v>
      </c>
      <c r="F7" s="10"/>
      <c r="G7" s="54">
        <v>3.5499999999999997E-2</v>
      </c>
      <c r="H7" s="55">
        <v>10.01</v>
      </c>
      <c r="I7" s="55">
        <v>9.77</v>
      </c>
      <c r="J7" s="41" t="s">
        <v>18</v>
      </c>
      <c r="K7" s="57"/>
      <c r="L7" s="52">
        <f>SUM(H7:H11)/(SUM(H7:H11)-H9)*G7-G7</f>
        <v>6.2639689448300215E-3</v>
      </c>
      <c r="M7" s="10"/>
      <c r="O7" s="103">
        <f>SUMIF($B$2:B7,B7,$G$2:G7)</f>
        <v>6.4599999999999991E-2</v>
      </c>
      <c r="P7" s="121">
        <f t="shared" si="0"/>
        <v>17.77</v>
      </c>
      <c r="V7" s="124"/>
    </row>
    <row r="8" spans="1:25">
      <c r="A8" s="179">
        <v>39468</v>
      </c>
      <c r="B8" s="44" t="s">
        <v>10</v>
      </c>
      <c r="C8" s="31" t="s">
        <v>11</v>
      </c>
      <c r="D8" s="32">
        <v>2.5000000000000001E-2</v>
      </c>
      <c r="E8" s="70">
        <v>85.720749999999995</v>
      </c>
      <c r="F8" s="10"/>
      <c r="G8" s="56">
        <v>0.35</v>
      </c>
      <c r="H8" s="57">
        <v>30</v>
      </c>
      <c r="I8" s="57">
        <v>29.27</v>
      </c>
      <c r="J8" s="44" t="s">
        <v>18</v>
      </c>
      <c r="K8" s="57"/>
      <c r="L8" s="52">
        <f>SUM(H7:H11)/(SUM(H7:H11)-H9)*G8-G8</f>
        <v>6.1757440301141053E-2</v>
      </c>
      <c r="M8" s="10"/>
      <c r="O8" s="103">
        <f>SUMIF($B$2:B8,B8,$G$2:G8)</f>
        <v>0.66239999999999999</v>
      </c>
      <c r="P8" s="121">
        <f t="shared" ref="P8:P16" si="1">ROUND(O8*E8/(1+D8),2)</f>
        <v>55.4</v>
      </c>
      <c r="V8" s="124"/>
    </row>
    <row r="9" spans="1:25">
      <c r="A9" s="179">
        <v>39468</v>
      </c>
      <c r="B9" s="44" t="s">
        <v>12</v>
      </c>
      <c r="C9" s="31" t="s">
        <v>13</v>
      </c>
      <c r="D9" s="32">
        <v>5.0000000000000001E-3</v>
      </c>
      <c r="E9" s="70">
        <v>77.354849999999999</v>
      </c>
      <c r="F9" s="10"/>
      <c r="G9" s="56">
        <v>0.19389999999999999</v>
      </c>
      <c r="H9" s="57">
        <v>15</v>
      </c>
      <c r="I9" s="57">
        <v>14.93</v>
      </c>
      <c r="J9" s="44" t="s">
        <v>18</v>
      </c>
      <c r="K9" s="57"/>
      <c r="L9" s="52"/>
      <c r="M9" s="10"/>
      <c r="O9" s="103">
        <f>SUMIF($B$2:B9,B9,$G$2:G9)</f>
        <v>0.38949999999999996</v>
      </c>
      <c r="P9" s="121">
        <f t="shared" si="1"/>
        <v>29.98</v>
      </c>
      <c r="Q9" s="128">
        <f>1-P9/SUM(P7:P11)</f>
        <v>0.83901627020351177</v>
      </c>
      <c r="R9" s="128"/>
      <c r="V9" s="124"/>
    </row>
    <row r="10" spans="1:25">
      <c r="A10" s="179">
        <v>39468</v>
      </c>
      <c r="B10" s="44" t="s">
        <v>14</v>
      </c>
      <c r="C10" s="31" t="s">
        <v>15</v>
      </c>
      <c r="D10" s="32">
        <v>0.02</v>
      </c>
      <c r="E10" s="70">
        <v>102.74460000000001</v>
      </c>
      <c r="F10" s="10"/>
      <c r="G10" s="56">
        <v>9.7299999999999998E-2</v>
      </c>
      <c r="H10" s="57">
        <v>10</v>
      </c>
      <c r="I10" s="57">
        <v>9.8000000000000007</v>
      </c>
      <c r="J10" s="44" t="s">
        <v>18</v>
      </c>
      <c r="K10" s="57"/>
      <c r="L10" s="52">
        <f>SUM(H7:H11)/(SUM(H7:H11)-H9)*G10-G10</f>
        <v>1.7168568403717208E-2</v>
      </c>
      <c r="M10" s="10"/>
      <c r="O10" s="103">
        <f>SUMIF($B$2:B10,B10,$G$2:G10)</f>
        <v>0.18180000000000002</v>
      </c>
      <c r="P10" s="121">
        <f t="shared" si="1"/>
        <v>18.309999999999999</v>
      </c>
      <c r="V10" s="124"/>
    </row>
    <row r="11" spans="1:25">
      <c r="A11" s="180">
        <v>39468</v>
      </c>
      <c r="B11" s="16" t="s">
        <v>16</v>
      </c>
      <c r="C11" s="6" t="s">
        <v>17</v>
      </c>
      <c r="D11" s="7">
        <v>2.5000000000000001E-2</v>
      </c>
      <c r="E11" s="71">
        <v>93.387749999999997</v>
      </c>
      <c r="F11" s="10"/>
      <c r="G11" s="58">
        <v>0.37480000000000002</v>
      </c>
      <c r="H11" s="59">
        <v>35</v>
      </c>
      <c r="I11" s="59">
        <v>34.15</v>
      </c>
      <c r="J11" s="16" t="s">
        <v>18</v>
      </c>
      <c r="K11" s="57"/>
      <c r="L11" s="58">
        <f>SUM(H7:H11)/(SUM(H7:H11)-H9)*G11-G11</f>
        <v>6.6133396071050454E-2</v>
      </c>
      <c r="M11" s="10"/>
      <c r="O11" s="103">
        <f>SUMIF($B$2:B11,B11,$G$2:G11)</f>
        <v>0.71090000000000009</v>
      </c>
      <c r="P11" s="121">
        <f t="shared" si="1"/>
        <v>64.77</v>
      </c>
      <c r="R11" s="142">
        <f>SUM(P7:P11)</f>
        <v>186.23000000000002</v>
      </c>
      <c r="S11" s="142">
        <f>SUM($H$2:H11)</f>
        <v>200.01</v>
      </c>
      <c r="T11" s="153">
        <f>Q9</f>
        <v>0.83901627020351177</v>
      </c>
      <c r="U11" s="153">
        <f>R11/S11</f>
        <v>0.93110344482775875</v>
      </c>
      <c r="V11" s="142">
        <f>VLOOKUP(A11,DAX!$A$5:$E$1278,5,FALSE)</f>
        <v>6790.19</v>
      </c>
      <c r="W11" s="164">
        <f>ROUND(SUM(I7:I11)/VLOOKUP(A11,'MSCI ACWI GDP net €'!$A$4:$B$1459,2,FALSE),4)+W6</f>
        <v>0.17520000000000002</v>
      </c>
      <c r="X11" s="107">
        <f>ROUND(W11*VLOOKUP(A11,'MSCI ACWI GDP net €'!$A$4:$B$1459,2,FALSE),2)</f>
        <v>183.14</v>
      </c>
      <c r="Y11" s="131">
        <f>X11/R11</f>
        <v>0.9834076142404552</v>
      </c>
    </row>
    <row r="12" spans="1:25">
      <c r="A12" s="177">
        <v>39498</v>
      </c>
      <c r="B12" s="10" t="s">
        <v>7</v>
      </c>
      <c r="C12" s="2" t="s">
        <v>8</v>
      </c>
      <c r="D12" s="3">
        <v>2.5000000000000001E-2</v>
      </c>
      <c r="E12" s="9">
        <v>292.65800000000002</v>
      </c>
      <c r="F12" s="10"/>
      <c r="G12" s="52">
        <v>3.4099999999999998E-2</v>
      </c>
      <c r="H12" s="53">
        <v>9.98</v>
      </c>
      <c r="I12" s="53">
        <v>9.74</v>
      </c>
      <c r="J12" s="10" t="s">
        <v>18</v>
      </c>
      <c r="K12" s="53"/>
      <c r="L12" s="52">
        <f>SUM(H12:H16)/(SUM(H12:H16)-H14)*G12-G12</f>
        <v>6.019063309013882E-3</v>
      </c>
      <c r="M12" s="10"/>
      <c r="O12" s="103">
        <f>SUMIF($B$2:B12,B12,$G$2:G12)</f>
        <v>9.8699999999999982E-2</v>
      </c>
      <c r="P12" s="121">
        <f t="shared" si="1"/>
        <v>28.18</v>
      </c>
      <c r="V12" s="124"/>
    </row>
    <row r="13" spans="1:25">
      <c r="A13" s="177">
        <v>39498</v>
      </c>
      <c r="B13" s="10" t="s">
        <v>10</v>
      </c>
      <c r="C13" s="2" t="s">
        <v>11</v>
      </c>
      <c r="D13" s="3">
        <v>2.5000000000000001E-2</v>
      </c>
      <c r="E13" s="9">
        <v>87.955250000000007</v>
      </c>
      <c r="F13" s="10"/>
      <c r="G13" s="52">
        <v>0.34110000000000001</v>
      </c>
      <c r="H13" s="53">
        <v>30</v>
      </c>
      <c r="I13" s="53">
        <v>29.27</v>
      </c>
      <c r="J13" s="10" t="s">
        <v>18</v>
      </c>
      <c r="K13" s="53"/>
      <c r="L13" s="52">
        <f>SUM(H12:H16)/(SUM(H12:H16)-H14)*G13-G13</f>
        <v>6.0208284302188719E-2</v>
      </c>
      <c r="M13" s="10"/>
      <c r="O13" s="103">
        <f>SUMIF($B$2:B13,B13,$G$2:G13)</f>
        <v>1.0035000000000001</v>
      </c>
      <c r="P13" s="121">
        <f t="shared" si="1"/>
        <v>86.11</v>
      </c>
      <c r="V13" s="124"/>
    </row>
    <row r="14" spans="1:25">
      <c r="A14" s="177">
        <v>39498</v>
      </c>
      <c r="B14" s="10" t="s">
        <v>12</v>
      </c>
      <c r="C14" s="2" t="s">
        <v>13</v>
      </c>
      <c r="D14" s="3">
        <v>5.0000000000000001E-3</v>
      </c>
      <c r="E14" s="9">
        <v>77.5458</v>
      </c>
      <c r="F14" s="10"/>
      <c r="G14" s="52">
        <v>0.19339999999999999</v>
      </c>
      <c r="H14" s="53">
        <v>15</v>
      </c>
      <c r="I14" s="53">
        <v>14.93</v>
      </c>
      <c r="J14" s="10" t="s">
        <v>18</v>
      </c>
      <c r="K14" s="53"/>
      <c r="L14" s="52"/>
      <c r="M14" s="10"/>
      <c r="O14" s="103">
        <f>SUMIF($B$2:B14,B14,$G$2:G14)</f>
        <v>0.58289999999999997</v>
      </c>
      <c r="P14" s="121">
        <f t="shared" si="1"/>
        <v>44.98</v>
      </c>
      <c r="Q14" s="128">
        <f>1-P14/SUM(P12:P16)</f>
        <v>0.84383028956322481</v>
      </c>
      <c r="R14" s="128"/>
      <c r="V14" s="124"/>
    </row>
    <row r="15" spans="1:25">
      <c r="A15" s="177">
        <v>39498</v>
      </c>
      <c r="B15" s="10" t="s">
        <v>14</v>
      </c>
      <c r="C15" s="2" t="s">
        <v>15</v>
      </c>
      <c r="D15" s="3">
        <v>0.02</v>
      </c>
      <c r="E15" s="9">
        <v>105.621</v>
      </c>
      <c r="F15" s="10"/>
      <c r="G15" s="52">
        <v>9.4700000000000006E-2</v>
      </c>
      <c r="H15" s="53">
        <v>10</v>
      </c>
      <c r="I15" s="53">
        <v>9.8000000000000007</v>
      </c>
      <c r="J15" s="10" t="s">
        <v>18</v>
      </c>
      <c r="K15" s="53"/>
      <c r="L15" s="52">
        <f>SUM(H12:H16)/(SUM(H12:H16)-H14)*G15-G15</f>
        <v>1.6715697811249694E-2</v>
      </c>
      <c r="M15" s="10"/>
      <c r="O15" s="103">
        <f>SUMIF($B$2:B15,B15,$G$2:G15)</f>
        <v>0.27650000000000002</v>
      </c>
      <c r="P15" s="121">
        <f t="shared" si="1"/>
        <v>28.63</v>
      </c>
      <c r="V15" s="124"/>
    </row>
    <row r="16" spans="1:25">
      <c r="A16" s="177">
        <v>39498</v>
      </c>
      <c r="B16" s="10" t="s">
        <v>16</v>
      </c>
      <c r="C16" s="2" t="s">
        <v>17</v>
      </c>
      <c r="D16" s="3">
        <v>2.5000000000000001E-2</v>
      </c>
      <c r="E16" s="9">
        <v>95.12</v>
      </c>
      <c r="F16" s="10"/>
      <c r="G16" s="52">
        <v>0.36799999999999999</v>
      </c>
      <c r="H16" s="53">
        <v>35</v>
      </c>
      <c r="I16" s="53">
        <v>34.15</v>
      </c>
      <c r="J16" s="10" t="s">
        <v>18</v>
      </c>
      <c r="K16" s="53"/>
      <c r="L16" s="58">
        <f>SUM(H12:H16)/(SUM(H12:H16)-H14)*G16-G16</f>
        <v>6.4956460343610245E-2</v>
      </c>
      <c r="M16" s="10"/>
      <c r="O16" s="103">
        <f>SUMIF($B$2:B16,B16,$G$2:G16)</f>
        <v>1.0789</v>
      </c>
      <c r="P16" s="121">
        <f t="shared" si="1"/>
        <v>100.12</v>
      </c>
      <c r="R16" s="142">
        <f>SUM(P12:P16)</f>
        <v>288.02</v>
      </c>
      <c r="S16" s="142">
        <f>SUM($H$2:H16)</f>
        <v>299.99</v>
      </c>
      <c r="T16" s="153">
        <f>Q14</f>
        <v>0.84383028956322481</v>
      </c>
      <c r="U16" s="153">
        <f>R16/S16</f>
        <v>0.96009866995566506</v>
      </c>
      <c r="V16" s="142">
        <f>VLOOKUP(A16,DAX!$A$5:$E$1278,5,FALSE)</f>
        <v>6899.68</v>
      </c>
      <c r="W16" s="164">
        <f>ROUND(SUM(I12:I16)/VLOOKUP(A16,'MSCI ACWI GDP net €'!$A$4:$B$1459,2,FALSE),4)+W11</f>
        <v>0.26590000000000003</v>
      </c>
      <c r="X16" s="107">
        <f>ROUND(W16*VLOOKUP(A16,'MSCI ACWI GDP net €'!$A$4:$B$1459,2,FALSE),2)</f>
        <v>286.99</v>
      </c>
      <c r="Y16" s="131">
        <f>X16/R16</f>
        <v>0.99642385945420464</v>
      </c>
    </row>
    <row r="17" spans="1:25">
      <c r="A17" s="178">
        <v>39527</v>
      </c>
      <c r="B17" s="41" t="s">
        <v>7</v>
      </c>
      <c r="C17" s="4" t="s">
        <v>8</v>
      </c>
      <c r="D17" s="5">
        <v>2.5000000000000001E-2</v>
      </c>
      <c r="E17" s="69">
        <v>256.58825000000002</v>
      </c>
      <c r="F17" s="11"/>
      <c r="G17" s="54">
        <v>3.9E-2</v>
      </c>
      <c r="H17" s="55">
        <v>10.01</v>
      </c>
      <c r="I17" s="55">
        <v>9.77</v>
      </c>
      <c r="J17" s="41" t="s">
        <v>18</v>
      </c>
      <c r="K17" s="57"/>
      <c r="L17" s="52">
        <f>SUM(H17:H21)/(SUM(H17:H21)-H19)*G17-G17</f>
        <v>6.885321100917427E-3</v>
      </c>
      <c r="M17" s="10"/>
      <c r="O17" s="103">
        <f>SUMIF($B$2:B17,B17,$G$2:G17)</f>
        <v>0.13769999999999999</v>
      </c>
      <c r="P17" s="121">
        <f t="shared" ref="P17:P32" si="2">ROUND(O17*E17/(1+D17),2)</f>
        <v>34.47</v>
      </c>
      <c r="V17" s="124"/>
    </row>
    <row r="18" spans="1:25">
      <c r="A18" s="179">
        <v>39527</v>
      </c>
      <c r="B18" s="44" t="s">
        <v>10</v>
      </c>
      <c r="C18" s="31" t="s">
        <v>11</v>
      </c>
      <c r="D18" s="32">
        <v>2.5000000000000001E-2</v>
      </c>
      <c r="E18" s="70">
        <v>80.913499999999999</v>
      </c>
      <c r="F18" s="11"/>
      <c r="G18" s="56">
        <v>0.37080000000000002</v>
      </c>
      <c r="H18" s="57">
        <v>30</v>
      </c>
      <c r="I18" s="57">
        <v>29.27</v>
      </c>
      <c r="J18" s="44" t="s">
        <v>18</v>
      </c>
      <c r="K18" s="57"/>
      <c r="L18" s="52">
        <f>SUM(H17:H21)/(SUM(H17:H21)-H19)*G18-G18</f>
        <v>6.5463514467184181E-2</v>
      </c>
      <c r="M18" s="10"/>
      <c r="O18" s="103">
        <f>SUMIF($B$2:B18,B18,$G$2:G18)</f>
        <v>1.3743000000000001</v>
      </c>
      <c r="P18" s="121">
        <f t="shared" si="2"/>
        <v>108.49</v>
      </c>
      <c r="V18" s="124"/>
    </row>
    <row r="19" spans="1:25">
      <c r="A19" s="179">
        <v>39527</v>
      </c>
      <c r="B19" s="44" t="s">
        <v>12</v>
      </c>
      <c r="C19" s="31" t="s">
        <v>13</v>
      </c>
      <c r="D19" s="32">
        <v>5.0000000000000001E-3</v>
      </c>
      <c r="E19" s="70">
        <v>74.581050000000005</v>
      </c>
      <c r="F19" s="11"/>
      <c r="G19" s="56">
        <v>0.20119999999999999</v>
      </c>
      <c r="H19" s="57">
        <v>15.01</v>
      </c>
      <c r="I19" s="57">
        <v>14.94</v>
      </c>
      <c r="J19" s="44" t="s">
        <v>18</v>
      </c>
      <c r="K19" s="57"/>
      <c r="L19" s="52"/>
      <c r="M19" s="10"/>
      <c r="O19" s="103">
        <f>SUMIF($B$2:B19,B19,$G$2:G19)</f>
        <v>0.78410000000000002</v>
      </c>
      <c r="P19" s="121">
        <f t="shared" si="2"/>
        <v>58.19</v>
      </c>
      <c r="Q19" s="128">
        <f>1-P19/SUM(P17:P21)</f>
        <v>0.83903626455699709</v>
      </c>
      <c r="R19" s="128"/>
      <c r="V19" s="124"/>
    </row>
    <row r="20" spans="1:25">
      <c r="A20" s="179">
        <v>39527</v>
      </c>
      <c r="B20" s="44" t="s">
        <v>14</v>
      </c>
      <c r="C20" s="31" t="s">
        <v>15</v>
      </c>
      <c r="D20" s="32">
        <v>0.02</v>
      </c>
      <c r="E20" s="70">
        <v>90.943200000000004</v>
      </c>
      <c r="F20" s="11"/>
      <c r="G20" s="56">
        <v>0.11</v>
      </c>
      <c r="H20" s="57">
        <v>10</v>
      </c>
      <c r="I20" s="57">
        <v>9.8000000000000007</v>
      </c>
      <c r="J20" s="44" t="s">
        <v>18</v>
      </c>
      <c r="K20" s="57"/>
      <c r="L20" s="52">
        <f>SUM(H17:H21)/(SUM(H17:H21)-H19)*G20-G20</f>
        <v>1.9420136438485072E-2</v>
      </c>
      <c r="M20" s="10"/>
      <c r="O20" s="103">
        <f>SUMIF($B$2:B20,B20,$G$2:G20)</f>
        <v>0.38650000000000001</v>
      </c>
      <c r="P20" s="121">
        <f t="shared" si="2"/>
        <v>34.46</v>
      </c>
      <c r="V20" s="124"/>
    </row>
    <row r="21" spans="1:25">
      <c r="A21" s="180">
        <v>39527</v>
      </c>
      <c r="B21" s="16" t="s">
        <v>16</v>
      </c>
      <c r="C21" s="6" t="s">
        <v>17</v>
      </c>
      <c r="D21" s="7">
        <v>2.5000000000000001E-2</v>
      </c>
      <c r="E21" s="71">
        <v>87.165999999999997</v>
      </c>
      <c r="F21" s="11"/>
      <c r="G21" s="58">
        <v>0.40160000000000001</v>
      </c>
      <c r="H21" s="59">
        <v>35.01</v>
      </c>
      <c r="I21" s="59">
        <v>34.159999999999997</v>
      </c>
      <c r="J21" s="16" t="s">
        <v>18</v>
      </c>
      <c r="K21" s="57"/>
      <c r="L21" s="58">
        <f>SUM(H17:H21)/(SUM(H17:H21)-H19)*G21-G21</f>
        <v>7.0901152669959999E-2</v>
      </c>
      <c r="M21" s="10"/>
      <c r="O21" s="103">
        <f>SUMIF($B$2:B21,B21,$G$2:G21)</f>
        <v>1.4804999999999999</v>
      </c>
      <c r="P21" s="121">
        <f t="shared" si="2"/>
        <v>125.9</v>
      </c>
      <c r="R21" s="142">
        <f>SUM(P17:P21)</f>
        <v>361.51</v>
      </c>
      <c r="S21" s="142">
        <f>SUM($H$2:H21)</f>
        <v>400.02</v>
      </c>
      <c r="T21" s="153">
        <f>Q19</f>
        <v>0.83903626455699709</v>
      </c>
      <c r="U21" s="153">
        <f>R21/S21</f>
        <v>0.90372981350932458</v>
      </c>
      <c r="V21" s="142">
        <f>VLOOKUP(A21,DAX!$A$5:$E$1278,5,FALSE)</f>
        <v>6319.99</v>
      </c>
      <c r="W21" s="164">
        <f>ROUND(SUM(I17:I21)/VLOOKUP(A21,'MSCI ACWI GDP net €'!$A$4:$B$1459,2,FALSE),4)+W16</f>
        <v>0.36650000000000005</v>
      </c>
      <c r="X21" s="107">
        <f>ROUND(W21*VLOOKUP(A21,'MSCI ACWI GDP net €'!$A$4:$B$1459,2,FALSE),2)</f>
        <v>356.72</v>
      </c>
      <c r="Y21" s="131">
        <f>X21/R21</f>
        <v>0.98675002074631413</v>
      </c>
    </row>
    <row r="22" spans="1:25">
      <c r="A22" s="177">
        <v>39559</v>
      </c>
      <c r="B22" s="10" t="s">
        <v>7</v>
      </c>
      <c r="C22" s="2" t="s">
        <v>8</v>
      </c>
      <c r="D22" s="3">
        <v>2.5000000000000001E-2</v>
      </c>
      <c r="E22" s="9">
        <v>283.26900000000001</v>
      </c>
      <c r="F22" s="11"/>
      <c r="G22" s="52">
        <v>3.5299999999999998E-2</v>
      </c>
      <c r="H22" s="53">
        <v>10</v>
      </c>
      <c r="I22" s="53">
        <v>9.76</v>
      </c>
      <c r="J22" s="10" t="s">
        <v>18</v>
      </c>
      <c r="K22" s="53"/>
      <c r="L22" s="52">
        <f>SUM(H22:H26)/(SUM(H22:H26)-H24)*G22-G22</f>
        <v>6.2286789789436497E-3</v>
      </c>
      <c r="M22" s="10"/>
      <c r="O22" s="103">
        <f>SUMIF($B$2:B22,B22,$G$2:G22)</f>
        <v>0.17299999999999999</v>
      </c>
      <c r="P22" s="121">
        <f t="shared" si="2"/>
        <v>47.81</v>
      </c>
      <c r="V22" s="124"/>
    </row>
    <row r="23" spans="1:25">
      <c r="A23" s="177">
        <v>39559</v>
      </c>
      <c r="B23" s="10" t="s">
        <v>10</v>
      </c>
      <c r="C23" s="2" t="s">
        <v>11</v>
      </c>
      <c r="D23" s="3">
        <v>2.5000000000000001E-2</v>
      </c>
      <c r="E23" s="9">
        <v>87.760499999999993</v>
      </c>
      <c r="F23" s="11"/>
      <c r="G23" s="52">
        <v>0.34189999999999998</v>
      </c>
      <c r="H23" s="53">
        <v>30.01</v>
      </c>
      <c r="I23" s="53">
        <v>29.28</v>
      </c>
      <c r="J23" s="10" t="s">
        <v>18</v>
      </c>
      <c r="K23" s="53"/>
      <c r="L23" s="52">
        <f>SUM(H22:H26)/(SUM(H22:H26)-H24)*G23-G23</f>
        <v>6.0328196682743196E-2</v>
      </c>
      <c r="M23" s="10"/>
      <c r="O23" s="103">
        <f>SUMIF($B$2:B23,B23,$G$2:G23)</f>
        <v>1.7162000000000002</v>
      </c>
      <c r="P23" s="121">
        <f t="shared" si="2"/>
        <v>146.94</v>
      </c>
      <c r="V23" s="124"/>
    </row>
    <row r="24" spans="1:25">
      <c r="A24" s="177">
        <v>39559</v>
      </c>
      <c r="B24" s="10" t="s">
        <v>12</v>
      </c>
      <c r="C24" s="2" t="s">
        <v>13</v>
      </c>
      <c r="D24" s="3">
        <v>5.0000000000000001E-3</v>
      </c>
      <c r="E24" s="9">
        <v>74.711699999999993</v>
      </c>
      <c r="F24" s="11"/>
      <c r="G24" s="52">
        <v>0.20080000000000001</v>
      </c>
      <c r="H24" s="53">
        <v>15</v>
      </c>
      <c r="I24" s="53">
        <v>14.93</v>
      </c>
      <c r="J24" s="10" t="s">
        <v>18</v>
      </c>
      <c r="K24" s="53"/>
      <c r="L24" s="52"/>
      <c r="M24" s="10"/>
      <c r="O24" s="103">
        <f>SUMIF($B$2:B24,B24,$G$2:G24)</f>
        <v>0.9849</v>
      </c>
      <c r="P24" s="121">
        <f t="shared" si="2"/>
        <v>73.22</v>
      </c>
      <c r="Q24" s="128">
        <f>1-P24/SUM(P22:P26)</f>
        <v>0.84946855533397758</v>
      </c>
      <c r="R24" s="128"/>
      <c r="V24" s="124"/>
    </row>
    <row r="25" spans="1:25">
      <c r="A25" s="177">
        <v>39559</v>
      </c>
      <c r="B25" s="10" t="s">
        <v>14</v>
      </c>
      <c r="C25" s="2" t="s">
        <v>15</v>
      </c>
      <c r="D25" s="3">
        <v>0.02</v>
      </c>
      <c r="E25" s="9">
        <v>102.9894</v>
      </c>
      <c r="F25" s="11"/>
      <c r="G25" s="52">
        <v>9.7100000000000006E-2</v>
      </c>
      <c r="H25" s="53">
        <v>10</v>
      </c>
      <c r="I25" s="53">
        <v>9.8000000000000007</v>
      </c>
      <c r="J25" s="10" t="s">
        <v>18</v>
      </c>
      <c r="K25" s="53"/>
      <c r="L25" s="52">
        <f>SUM(H22:H26)/(SUM(H22:H26)-H24)*G25-G25</f>
        <v>1.7133278437830843E-2</v>
      </c>
      <c r="M25" s="10"/>
      <c r="O25" s="103">
        <f>SUMIF($B$2:B25,B25,$G$2:G25)</f>
        <v>0.48360000000000003</v>
      </c>
      <c r="P25" s="121">
        <f t="shared" si="2"/>
        <v>48.83</v>
      </c>
      <c r="V25" s="124"/>
    </row>
    <row r="26" spans="1:25">
      <c r="A26" s="177">
        <v>39559</v>
      </c>
      <c r="B26" s="10" t="s">
        <v>16</v>
      </c>
      <c r="C26" s="2" t="s">
        <v>17</v>
      </c>
      <c r="D26" s="3">
        <v>2.5000000000000001E-2</v>
      </c>
      <c r="E26" s="9">
        <v>93.787499999999994</v>
      </c>
      <c r="F26" s="72"/>
      <c r="G26" s="52">
        <v>0.37319999999999998</v>
      </c>
      <c r="H26" s="53">
        <v>35</v>
      </c>
      <c r="I26" s="53">
        <v>34.15</v>
      </c>
      <c r="J26" s="10" t="s">
        <v>18</v>
      </c>
      <c r="K26" s="53"/>
      <c r="L26" s="58">
        <f>SUM(H22:H26)/(SUM(H22:H26)-H24)*G26-G26</f>
        <v>6.5851076343959536E-2</v>
      </c>
      <c r="M26" s="10"/>
      <c r="O26" s="103">
        <f>SUMIF($B$2:B26,B26,$G$2:G26)</f>
        <v>1.8536999999999999</v>
      </c>
      <c r="P26" s="121">
        <f t="shared" si="2"/>
        <v>169.61</v>
      </c>
      <c r="R26" s="142">
        <f>SUM(P22:P26)</f>
        <v>486.41</v>
      </c>
      <c r="S26" s="142">
        <f>SUM($H$2:H26)</f>
        <v>500.03</v>
      </c>
      <c r="T26" s="153">
        <f>Q24</f>
        <v>0.84946855533397758</v>
      </c>
      <c r="U26" s="153">
        <f>R26/S26</f>
        <v>0.97276163430194196</v>
      </c>
      <c r="V26" s="142">
        <f>VLOOKUP(A26,DAX!$A$5:$E$1278,5,FALSE)</f>
        <v>6786.55</v>
      </c>
      <c r="W26" s="164">
        <f>ROUND(SUM(I22:I26)/VLOOKUP(A26,'MSCI ACWI GDP net €'!$A$4:$B$1459,2,FALSE),4)+W21</f>
        <v>0.46060000000000006</v>
      </c>
      <c r="X26" s="107">
        <f>ROUND(W26*VLOOKUP(A26,'MSCI ACWI GDP net €'!$A$4:$B$1459,2,FALSE),2)</f>
        <v>479.34</v>
      </c>
      <c r="Y26" s="131">
        <f>X26/R26</f>
        <v>0.98546493698731508</v>
      </c>
    </row>
    <row r="27" spans="1:25">
      <c r="A27" s="178">
        <v>39587</v>
      </c>
      <c r="B27" s="42" t="s">
        <v>7</v>
      </c>
      <c r="C27" s="42" t="s">
        <v>33</v>
      </c>
      <c r="D27" s="5">
        <v>0</v>
      </c>
      <c r="E27" s="43">
        <v>296.16000000000003</v>
      </c>
      <c r="F27" s="72"/>
      <c r="G27" s="54"/>
      <c r="H27" s="55"/>
      <c r="I27" s="55"/>
      <c r="J27" s="41" t="s">
        <v>19</v>
      </c>
      <c r="K27" s="57"/>
      <c r="L27" s="52" t="str">
        <f>IFERROR(SUM(H27:H31)/(SUM(H27:H31)-H29)*G27-G27,"")</f>
        <v/>
      </c>
      <c r="M27" s="10"/>
      <c r="N27" s="104" t="s">
        <v>37</v>
      </c>
      <c r="O27" s="103">
        <f>SUMIF($B$2:B27,B27,$G$2:G27)</f>
        <v>0.17299999999999999</v>
      </c>
      <c r="P27" s="121">
        <f t="shared" si="2"/>
        <v>51.24</v>
      </c>
      <c r="V27" s="124"/>
    </row>
    <row r="28" spans="1:25">
      <c r="A28" s="179">
        <v>39587</v>
      </c>
      <c r="B28" s="45" t="s">
        <v>10</v>
      </c>
      <c r="C28" s="45" t="s">
        <v>11</v>
      </c>
      <c r="D28" s="32">
        <v>0</v>
      </c>
      <c r="E28" s="46">
        <v>91</v>
      </c>
      <c r="F28" s="72"/>
      <c r="G28" s="56"/>
      <c r="H28" s="57"/>
      <c r="I28" s="57"/>
      <c r="J28" s="44" t="s">
        <v>19</v>
      </c>
      <c r="K28" s="57"/>
      <c r="L28" s="52" t="str">
        <f>IFERROR(SUM(H27:H31)/(SUM(H27:H31)-H29)*G28-G28,"")</f>
        <v/>
      </c>
      <c r="M28" s="10"/>
      <c r="O28" s="103">
        <f>SUMIF($B$2:B28,B28,$G$2:G28)</f>
        <v>1.7162000000000002</v>
      </c>
      <c r="P28" s="121">
        <f t="shared" si="2"/>
        <v>156.16999999999999</v>
      </c>
      <c r="V28" s="124"/>
    </row>
    <row r="29" spans="1:25">
      <c r="A29" s="179">
        <v>39587</v>
      </c>
      <c r="B29" s="45" t="s">
        <v>12</v>
      </c>
      <c r="C29" s="45" t="s">
        <v>13</v>
      </c>
      <c r="D29" s="32">
        <v>0</v>
      </c>
      <c r="E29" s="46">
        <v>74.61</v>
      </c>
      <c r="F29" s="72"/>
      <c r="G29" s="56"/>
      <c r="H29" s="57"/>
      <c r="I29" s="57"/>
      <c r="J29" s="44" t="s">
        <v>19</v>
      </c>
      <c r="K29" s="57"/>
      <c r="L29" s="52"/>
      <c r="M29" s="10"/>
      <c r="O29" s="103">
        <f>SUMIF($B$2:B29,B29,$G$2:G29)</f>
        <v>0.9849</v>
      </c>
      <c r="P29" s="121">
        <f t="shared" si="2"/>
        <v>73.48</v>
      </c>
      <c r="Q29" s="128">
        <f>1-P29/SUM(P27:P31)</f>
        <v>0.85594981376200741</v>
      </c>
      <c r="R29" s="128"/>
      <c r="V29" s="124"/>
    </row>
    <row r="30" spans="1:25">
      <c r="A30" s="179">
        <v>39587</v>
      </c>
      <c r="B30" s="45" t="s">
        <v>14</v>
      </c>
      <c r="C30" s="45" t="s">
        <v>15</v>
      </c>
      <c r="D30" s="32">
        <v>0</v>
      </c>
      <c r="E30" s="46">
        <v>106.56</v>
      </c>
      <c r="F30" s="72"/>
      <c r="G30" s="56"/>
      <c r="H30" s="57"/>
      <c r="I30" s="57"/>
      <c r="J30" s="44" t="s">
        <v>19</v>
      </c>
      <c r="K30" s="57"/>
      <c r="L30" s="52" t="str">
        <f>IFERROR(SUM(H27:H31)/(SUM(H27:H31)-H29)*G30-G30,"")</f>
        <v/>
      </c>
      <c r="M30" s="10"/>
      <c r="O30" s="103">
        <f>SUMIF($B$2:B30,B30,$G$2:G30)</f>
        <v>0.48360000000000003</v>
      </c>
      <c r="P30" s="121">
        <f t="shared" si="2"/>
        <v>51.53</v>
      </c>
      <c r="V30" s="124"/>
    </row>
    <row r="31" spans="1:25">
      <c r="A31" s="180">
        <v>39587</v>
      </c>
      <c r="B31" s="17" t="s">
        <v>16</v>
      </c>
      <c r="C31" s="17" t="s">
        <v>34</v>
      </c>
      <c r="D31" s="7">
        <v>0</v>
      </c>
      <c r="E31" s="18">
        <v>95.85</v>
      </c>
      <c r="F31" s="72"/>
      <c r="G31" s="58"/>
      <c r="H31" s="59"/>
      <c r="I31" s="59"/>
      <c r="J31" s="16" t="s">
        <v>19</v>
      </c>
      <c r="K31" s="57"/>
      <c r="L31" s="58" t="str">
        <f>IFERROR(SUM(H27:H31)/(SUM(H27:H31)-H29)*G31-G31,"")</f>
        <v/>
      </c>
      <c r="M31" s="10"/>
      <c r="O31" s="103">
        <f>SUMIF($B$2:B31,B31,$G$2:G31)</f>
        <v>1.8536999999999999</v>
      </c>
      <c r="P31" s="121">
        <f t="shared" si="2"/>
        <v>177.68</v>
      </c>
      <c r="R31" s="142">
        <f>SUM(P27:P31)</f>
        <v>510.09999999999997</v>
      </c>
      <c r="S31" s="142">
        <f>SUM($H$2:H31)</f>
        <v>500.03</v>
      </c>
      <c r="T31" s="153">
        <f>Q29</f>
        <v>0.85594981376200741</v>
      </c>
      <c r="U31" s="153">
        <f>R31/S31</f>
        <v>1.0201387916724995</v>
      </c>
      <c r="V31" s="142">
        <f>VLOOKUP(A31,DAX!$A$5:$E$1278,5,FALSE)</f>
        <v>7225.94</v>
      </c>
      <c r="W31" s="164">
        <f>ROUND(SUM(I27:I31)/VLOOKUP(A31,'MSCI ACWI GDP net €'!$A$4:$B$1459,2,FALSE),4)+W26</f>
        <v>0.46060000000000006</v>
      </c>
      <c r="X31" s="107">
        <f>ROUND(W31*VLOOKUP(A31,'MSCI ACWI GDP net €'!$A$4:$B$1459,2,FALSE),2)</f>
        <v>512.73</v>
      </c>
      <c r="Y31" s="131">
        <f>X31/R31</f>
        <v>1.005155851793766</v>
      </c>
    </row>
    <row r="32" spans="1:25">
      <c r="A32" s="177">
        <v>39588</v>
      </c>
      <c r="B32" s="10" t="s">
        <v>7</v>
      </c>
      <c r="C32" s="2" t="s">
        <v>8</v>
      </c>
      <c r="D32" s="3">
        <v>2.5000000000000001E-2</v>
      </c>
      <c r="E32" s="9">
        <v>302.80549999999999</v>
      </c>
      <c r="F32" s="72"/>
      <c r="G32" s="52">
        <v>3.3000000000000002E-2</v>
      </c>
      <c r="H32" s="53">
        <v>9.99</v>
      </c>
      <c r="I32" s="53">
        <v>9.75</v>
      </c>
      <c r="J32" s="10" t="s">
        <v>18</v>
      </c>
      <c r="K32" s="53"/>
      <c r="L32" s="52">
        <f>SUM(H32:H36)/(SUM(H32:H36)-H34)*G32-G32</f>
        <v>5.8235294117647066E-3</v>
      </c>
      <c r="M32" s="10"/>
      <c r="O32" s="103">
        <f>SUMIF($B$2:B32,B32,$G$2:G32)</f>
        <v>0.20599999999999999</v>
      </c>
      <c r="P32" s="121">
        <f t="shared" si="2"/>
        <v>60.86</v>
      </c>
      <c r="V32" s="124"/>
    </row>
    <row r="33" spans="1:25">
      <c r="A33" s="177">
        <v>39588</v>
      </c>
      <c r="B33" s="10" t="s">
        <v>10</v>
      </c>
      <c r="C33" s="2" t="s">
        <v>11</v>
      </c>
      <c r="D33" s="3">
        <v>2.5000000000000001E-2</v>
      </c>
      <c r="E33" s="9">
        <v>93.131500000000003</v>
      </c>
      <c r="F33" s="11"/>
      <c r="G33" s="52">
        <v>0.3221</v>
      </c>
      <c r="H33" s="53">
        <v>30</v>
      </c>
      <c r="I33" s="53">
        <v>29.27</v>
      </c>
      <c r="J33" s="10" t="s">
        <v>18</v>
      </c>
      <c r="K33" s="53"/>
      <c r="L33" s="52">
        <f>SUM(H32:H36)/(SUM(H32:H36)-H34)*G33-G33</f>
        <v>5.6841176470588228E-2</v>
      </c>
      <c r="M33" s="10"/>
      <c r="O33" s="103">
        <f>SUMIF($B$2:B33,B33,$G$2:G33)</f>
        <v>2.0383</v>
      </c>
      <c r="P33" s="121">
        <f t="shared" ref="P33:P61" si="3">ROUND(O33*E33/(1+D33),2)</f>
        <v>185.2</v>
      </c>
      <c r="V33" s="124"/>
    </row>
    <row r="34" spans="1:25">
      <c r="A34" s="177">
        <v>39588</v>
      </c>
      <c r="B34" s="10" t="s">
        <v>12</v>
      </c>
      <c r="C34" s="2" t="s">
        <v>13</v>
      </c>
      <c r="D34" s="3">
        <v>5.0000000000000001E-3</v>
      </c>
      <c r="E34" s="9">
        <v>74.942850000000007</v>
      </c>
      <c r="F34" s="11"/>
      <c r="G34" s="52">
        <v>0.20019999999999999</v>
      </c>
      <c r="H34" s="53">
        <v>15</v>
      </c>
      <c r="I34" s="53">
        <v>14.93</v>
      </c>
      <c r="J34" s="10" t="s">
        <v>18</v>
      </c>
      <c r="K34" s="53"/>
      <c r="L34" s="52"/>
      <c r="M34" s="10"/>
      <c r="O34" s="103">
        <f>SUMIF($B$2:B34,B34,$G$2:G34)</f>
        <v>1.1851</v>
      </c>
      <c r="P34" s="121">
        <f t="shared" si="3"/>
        <v>88.37</v>
      </c>
      <c r="Q34" s="128">
        <f>1-P34/SUM(P32:P36)</f>
        <v>0.85427110817941954</v>
      </c>
      <c r="R34" s="128"/>
      <c r="V34" s="124"/>
    </row>
    <row r="35" spans="1:25">
      <c r="A35" s="177">
        <v>39588</v>
      </c>
      <c r="B35" s="10" t="s">
        <v>14</v>
      </c>
      <c r="C35" s="2" t="s">
        <v>15</v>
      </c>
      <c r="D35" s="3">
        <v>0.02</v>
      </c>
      <c r="E35" s="9">
        <v>107.0592</v>
      </c>
      <c r="F35" s="11"/>
      <c r="G35" s="52">
        <v>9.3399999999999997E-2</v>
      </c>
      <c r="H35" s="53">
        <v>10</v>
      </c>
      <c r="I35" s="53">
        <v>9.8000000000000007</v>
      </c>
      <c r="J35" s="10" t="s">
        <v>18</v>
      </c>
      <c r="K35" s="53"/>
      <c r="L35" s="52">
        <f>SUM(H32:H36)/(SUM(H32:H36)-H34)*G35-G35</f>
        <v>1.6482352941176476E-2</v>
      </c>
      <c r="M35" s="10"/>
      <c r="O35" s="103">
        <f>SUMIF($B$2:B35,B35,$G$2:G35)</f>
        <v>0.57700000000000007</v>
      </c>
      <c r="P35" s="121">
        <f t="shared" si="3"/>
        <v>60.56</v>
      </c>
      <c r="V35" s="124"/>
    </row>
    <row r="36" spans="1:25">
      <c r="A36" s="177">
        <v>39588</v>
      </c>
      <c r="B36" s="10" t="s">
        <v>16</v>
      </c>
      <c r="C36" s="2" t="s">
        <v>17</v>
      </c>
      <c r="D36" s="3">
        <v>2.5000000000000001E-2</v>
      </c>
      <c r="E36" s="9">
        <v>98.010499999999993</v>
      </c>
      <c r="F36" s="11"/>
      <c r="G36" s="52">
        <v>0.35720000000000002</v>
      </c>
      <c r="H36" s="53">
        <v>35.01</v>
      </c>
      <c r="I36" s="53">
        <v>34.159999999999997</v>
      </c>
      <c r="J36" s="10" t="s">
        <v>18</v>
      </c>
      <c r="K36" s="53"/>
      <c r="L36" s="58">
        <f>SUM(H32:H36)/(SUM(H32:H36)-H34)*G36-G36</f>
        <v>6.3035294117647078E-2</v>
      </c>
      <c r="M36" s="10"/>
      <c r="O36" s="103">
        <f>SUMIF($B$2:B36,B36,$G$2:G36)</f>
        <v>2.2109000000000001</v>
      </c>
      <c r="P36" s="121">
        <f t="shared" si="3"/>
        <v>211.41</v>
      </c>
      <c r="R36" s="142">
        <f>SUM(P32:P36)</f>
        <v>606.4</v>
      </c>
      <c r="S36" s="142">
        <f>SUM($H$2:H36)</f>
        <v>600.03</v>
      </c>
      <c r="T36" s="153">
        <f>Q34</f>
        <v>0.85427110817941954</v>
      </c>
      <c r="U36" s="153">
        <f>R36/S36</f>
        <v>1.0106161358598738</v>
      </c>
      <c r="V36" s="142">
        <f>VLOOKUP(A36,DAX!$A$5:$E$1278,5,FALSE)</f>
        <v>7118.5</v>
      </c>
      <c r="W36" s="164">
        <f>ROUND(SUM(I32:I36)/VLOOKUP(A36,'MSCI ACWI GDP net €'!$A$4:$B$1459,2,FALSE),4)+W31</f>
        <v>0.55010000000000003</v>
      </c>
      <c r="X36" s="107">
        <f>ROUND(W36*VLOOKUP(A36,'MSCI ACWI GDP net €'!$A$4:$B$1459,2,FALSE),2)</f>
        <v>602.04999999999995</v>
      </c>
      <c r="Y36" s="131">
        <f>X36/R36</f>
        <v>0.99282651715039572</v>
      </c>
    </row>
    <row r="37" spans="1:25">
      <c r="A37" s="178">
        <v>39619</v>
      </c>
      <c r="B37" s="41" t="s">
        <v>7</v>
      </c>
      <c r="C37" s="4" t="s">
        <v>8</v>
      </c>
      <c r="D37" s="5">
        <v>2.5000000000000001E-2</v>
      </c>
      <c r="E37" s="69">
        <v>286.51825000000002</v>
      </c>
      <c r="F37" s="11"/>
      <c r="G37" s="54">
        <v>3.49E-2</v>
      </c>
      <c r="H37" s="55">
        <v>10</v>
      </c>
      <c r="I37" s="55">
        <v>9.76</v>
      </c>
      <c r="J37" s="41" t="s">
        <v>18</v>
      </c>
      <c r="K37" s="57"/>
      <c r="L37" s="52">
        <f>SUM(H37:H41)/(SUM(H37:H41)-H39)*G37-G37</f>
        <v>6.1588235294117652E-3</v>
      </c>
      <c r="M37" s="10"/>
      <c r="O37" s="103">
        <f>SUMIF($B$2:B37,B37,$G$2:G37)</f>
        <v>0.2409</v>
      </c>
      <c r="P37" s="121">
        <f t="shared" si="3"/>
        <v>67.34</v>
      </c>
      <c r="V37" s="124"/>
    </row>
    <row r="38" spans="1:25">
      <c r="A38" s="178">
        <v>39619</v>
      </c>
      <c r="B38" s="44" t="s">
        <v>10</v>
      </c>
      <c r="C38" s="31" t="s">
        <v>11</v>
      </c>
      <c r="D38" s="32">
        <v>2.5000000000000001E-2</v>
      </c>
      <c r="E38" s="70">
        <v>89.3185</v>
      </c>
      <c r="F38" s="11"/>
      <c r="G38" s="56">
        <v>0.33589999999999998</v>
      </c>
      <c r="H38" s="57">
        <v>30</v>
      </c>
      <c r="I38" s="57">
        <v>29.27</v>
      </c>
      <c r="J38" s="44" t="s">
        <v>18</v>
      </c>
      <c r="K38" s="57"/>
      <c r="L38" s="52">
        <f>SUM(H37:H41)/(SUM(H37:H41)-H39)*G38-G38</f>
        <v>5.9276470588235319E-2</v>
      </c>
      <c r="M38" s="10"/>
      <c r="O38" s="103">
        <f>SUMIF($B$2:B38,B38,$G$2:G38)</f>
        <v>2.3742000000000001</v>
      </c>
      <c r="P38" s="121">
        <f t="shared" si="3"/>
        <v>206.89</v>
      </c>
      <c r="V38" s="124"/>
    </row>
    <row r="39" spans="1:25">
      <c r="A39" s="179">
        <v>39619</v>
      </c>
      <c r="B39" s="44" t="s">
        <v>12</v>
      </c>
      <c r="C39" s="31" t="s">
        <v>13</v>
      </c>
      <c r="D39" s="32">
        <v>5.0000000000000001E-3</v>
      </c>
      <c r="E39" s="70">
        <v>74.500649999999993</v>
      </c>
      <c r="F39" s="11"/>
      <c r="G39" s="56">
        <v>0.2014</v>
      </c>
      <c r="H39" s="57">
        <v>15</v>
      </c>
      <c r="I39" s="57">
        <v>14.93</v>
      </c>
      <c r="J39" s="44" t="s">
        <v>18</v>
      </c>
      <c r="K39" s="57"/>
      <c r="L39" s="52"/>
      <c r="M39" s="10"/>
      <c r="O39" s="103">
        <f>SUMIF($B$2:B39,B39,$G$2:G39)</f>
        <v>1.3865000000000001</v>
      </c>
      <c r="P39" s="121">
        <f t="shared" si="3"/>
        <v>102.78</v>
      </c>
      <c r="Q39" s="128">
        <f>1-P39/SUM(P37:P41)</f>
        <v>0.84790908283760991</v>
      </c>
      <c r="R39" s="128"/>
      <c r="V39" s="124"/>
    </row>
    <row r="40" spans="1:25">
      <c r="A40" s="179">
        <v>39619</v>
      </c>
      <c r="B40" s="44" t="s">
        <v>14</v>
      </c>
      <c r="C40" s="31" t="s">
        <v>15</v>
      </c>
      <c r="D40" s="32">
        <v>0.02</v>
      </c>
      <c r="E40" s="70">
        <v>96.298199999999994</v>
      </c>
      <c r="F40" s="11"/>
      <c r="G40" s="56">
        <v>0.1038</v>
      </c>
      <c r="H40" s="57">
        <v>10</v>
      </c>
      <c r="I40" s="57">
        <v>9.8000000000000007</v>
      </c>
      <c r="J40" s="44" t="s">
        <v>18</v>
      </c>
      <c r="K40" s="57"/>
      <c r="L40" s="52">
        <f>SUM(H37:H41)/(SUM(H37:H41)-H39)*G40-G40</f>
        <v>1.8317647058823536E-2</v>
      </c>
      <c r="M40" s="10"/>
      <c r="O40" s="103">
        <f>SUMIF($B$2:B40,B40,$G$2:G40)</f>
        <v>0.68080000000000007</v>
      </c>
      <c r="P40" s="121">
        <f t="shared" si="3"/>
        <v>64.27</v>
      </c>
      <c r="V40" s="124"/>
    </row>
    <row r="41" spans="1:25">
      <c r="A41" s="180">
        <v>39619</v>
      </c>
      <c r="B41" s="16" t="s">
        <v>16</v>
      </c>
      <c r="C41" s="6" t="s">
        <v>17</v>
      </c>
      <c r="D41" s="7">
        <v>2.5000000000000001E-2</v>
      </c>
      <c r="E41" s="71">
        <v>92.885499999999993</v>
      </c>
      <c r="F41" s="11"/>
      <c r="G41" s="58">
        <v>0.37680000000000002</v>
      </c>
      <c r="H41" s="59">
        <v>35</v>
      </c>
      <c r="I41" s="59">
        <v>34.15</v>
      </c>
      <c r="J41" s="16" t="s">
        <v>18</v>
      </c>
      <c r="K41" s="57"/>
      <c r="L41" s="58">
        <f>SUM(H37:H41)/(SUM(H37:H41)-H39)*G41-G41</f>
        <v>6.649411764705887E-2</v>
      </c>
      <c r="M41" s="10"/>
      <c r="O41" s="103">
        <f>SUMIF($B$2:B41,B41,$G$2:G41)</f>
        <v>2.5876999999999999</v>
      </c>
      <c r="P41" s="121">
        <f t="shared" si="3"/>
        <v>234.5</v>
      </c>
      <c r="R41" s="142">
        <f>SUM(P37:P41)</f>
        <v>675.78</v>
      </c>
      <c r="S41" s="142">
        <f>SUM($H$2:H41)</f>
        <v>700.03</v>
      </c>
      <c r="T41" s="153">
        <f>Q39</f>
        <v>0.84790908283760991</v>
      </c>
      <c r="U41" s="153">
        <f>R41/S41</f>
        <v>0.96535862748739343</v>
      </c>
      <c r="V41" s="142">
        <f>VLOOKUP(A41,DAX!$A$5:$E$1278,5,FALSE)</f>
        <v>6578.44</v>
      </c>
      <c r="W41" s="164">
        <f>ROUND(SUM(I37:I41)/VLOOKUP(A41,'MSCI ACWI GDP net €'!$A$4:$B$1459,2,FALSE),4)+W36</f>
        <v>0.64770000000000005</v>
      </c>
      <c r="X41" s="107">
        <f>ROUND(W41*VLOOKUP(A41,'MSCI ACWI GDP net €'!$A$4:$B$1459,2,FALSE),2)</f>
        <v>649.82000000000005</v>
      </c>
      <c r="Y41" s="131">
        <f>X41/R41</f>
        <v>0.96158513125573419</v>
      </c>
    </row>
    <row r="42" spans="1:25">
      <c r="A42" s="177">
        <v>39650</v>
      </c>
      <c r="B42" s="10" t="s">
        <v>7</v>
      </c>
      <c r="C42" s="2" t="s">
        <v>8</v>
      </c>
      <c r="D42" s="3">
        <v>2.5000000000000001E-2</v>
      </c>
      <c r="E42" s="9">
        <v>261.36475000000002</v>
      </c>
      <c r="F42" s="11"/>
      <c r="G42" s="52">
        <v>3.8300000000000001E-2</v>
      </c>
      <c r="H42" s="53">
        <v>10.01</v>
      </c>
      <c r="I42" s="53">
        <v>9.77</v>
      </c>
      <c r="J42" s="10" t="s">
        <v>18</v>
      </c>
      <c r="K42" s="53"/>
      <c r="L42" s="52">
        <f>SUM(H42:H46)/(SUM(H42:H46)-H44)*G42-G42</f>
        <v>6.7572335920959847E-3</v>
      </c>
      <c r="M42" s="10"/>
      <c r="O42" s="103">
        <f>SUMIF($B$2:B42,B42,$G$2:G42)</f>
        <v>0.2792</v>
      </c>
      <c r="P42" s="121">
        <f t="shared" si="3"/>
        <v>71.19</v>
      </c>
      <c r="V42" s="124"/>
    </row>
    <row r="43" spans="1:25">
      <c r="A43" s="177">
        <v>39650</v>
      </c>
      <c r="B43" s="10" t="s">
        <v>10</v>
      </c>
      <c r="C43" s="2" t="s">
        <v>11</v>
      </c>
      <c r="D43" s="3">
        <v>2.5000000000000001E-2</v>
      </c>
      <c r="E43" s="9">
        <v>83.28125</v>
      </c>
      <c r="F43" s="11"/>
      <c r="G43" s="52">
        <v>0.36020000000000002</v>
      </c>
      <c r="H43" s="53">
        <v>30</v>
      </c>
      <c r="I43" s="53">
        <v>29.27</v>
      </c>
      <c r="J43" s="10" t="s">
        <v>18</v>
      </c>
      <c r="K43" s="53"/>
      <c r="L43" s="52">
        <f>SUM(H42:H46)/(SUM(H42:H46)-H44)*G43-G43</f>
        <v>6.3549752999294329E-2</v>
      </c>
      <c r="M43" s="10"/>
      <c r="O43" s="103">
        <f>SUMIF($B$2:B43,B43,$G$2:G43)</f>
        <v>2.7343999999999999</v>
      </c>
      <c r="P43" s="121">
        <f t="shared" si="3"/>
        <v>222.17</v>
      </c>
      <c r="V43" s="124"/>
    </row>
    <row r="44" spans="1:25">
      <c r="A44" s="177">
        <v>39650</v>
      </c>
      <c r="B44" s="10" t="s">
        <v>12</v>
      </c>
      <c r="C44" s="2" t="s">
        <v>13</v>
      </c>
      <c r="D44" s="3">
        <v>5.0000000000000001E-3</v>
      </c>
      <c r="E44" s="9">
        <v>75.083550000000002</v>
      </c>
      <c r="F44" s="11"/>
      <c r="G44" s="52">
        <v>0.19980000000000001</v>
      </c>
      <c r="H44" s="53">
        <v>15</v>
      </c>
      <c r="I44" s="53">
        <v>14.93</v>
      </c>
      <c r="J44" s="10" t="s">
        <v>18</v>
      </c>
      <c r="K44" s="53"/>
      <c r="L44" s="52"/>
      <c r="M44" s="10"/>
      <c r="O44" s="103">
        <f>SUMIF($B$2:B44,B44,$G$2:G44)</f>
        <v>1.5863</v>
      </c>
      <c r="P44" s="121">
        <f t="shared" si="3"/>
        <v>118.51</v>
      </c>
      <c r="Q44" s="128">
        <f>1-P44/SUM(P42:P46)</f>
        <v>0.83943039861257895</v>
      </c>
      <c r="R44" s="128"/>
      <c r="V44" s="124"/>
    </row>
    <row r="45" spans="1:25">
      <c r="A45" s="177">
        <v>39650</v>
      </c>
      <c r="B45" s="10" t="s">
        <v>14</v>
      </c>
      <c r="C45" s="2" t="s">
        <v>15</v>
      </c>
      <c r="D45" s="3">
        <v>0.02</v>
      </c>
      <c r="E45" s="9">
        <v>90.320999999999998</v>
      </c>
      <c r="F45" s="11"/>
      <c r="G45" s="52">
        <v>0.11070000000000001</v>
      </c>
      <c r="H45" s="53">
        <v>10</v>
      </c>
      <c r="I45" s="53">
        <v>9.8000000000000007</v>
      </c>
      <c r="J45" s="10" t="s">
        <v>18</v>
      </c>
      <c r="K45" s="53"/>
      <c r="L45" s="52">
        <f>SUM(H42:H46)/(SUM(H42:H46)-H44)*G45-G45</f>
        <v>1.9530698659139048E-2</v>
      </c>
      <c r="M45" s="10"/>
      <c r="O45" s="103">
        <f>SUMIF($B$2:B45,B45,$G$2:G45)</f>
        <v>0.79150000000000009</v>
      </c>
      <c r="P45" s="121">
        <f t="shared" si="3"/>
        <v>70.09</v>
      </c>
      <c r="V45" s="124"/>
    </row>
    <row r="46" spans="1:25">
      <c r="A46" s="177">
        <v>39650</v>
      </c>
      <c r="B46" s="10" t="s">
        <v>16</v>
      </c>
      <c r="C46" s="2" t="s">
        <v>17</v>
      </c>
      <c r="D46" s="3">
        <v>2.5000000000000001E-2</v>
      </c>
      <c r="E46" s="9">
        <v>87.914249999999996</v>
      </c>
      <c r="F46" s="11"/>
      <c r="G46" s="52">
        <v>0.3982</v>
      </c>
      <c r="H46" s="53">
        <v>35.01</v>
      </c>
      <c r="I46" s="53">
        <v>34.159999999999997</v>
      </c>
      <c r="J46" s="10" t="s">
        <v>18</v>
      </c>
      <c r="K46" s="53"/>
      <c r="L46" s="58">
        <f>SUM(H42:H46)/(SUM(H42:H46)-H44)*G46-G46</f>
        <v>7.0254057868736841E-2</v>
      </c>
      <c r="M46" s="10"/>
      <c r="O46" s="103">
        <f>SUMIF($B$2:B46,B46,$G$2:G46)</f>
        <v>2.9859</v>
      </c>
      <c r="P46" s="121">
        <f t="shared" si="3"/>
        <v>256.10000000000002</v>
      </c>
      <c r="R46" s="142">
        <f>SUM(P42:P46)</f>
        <v>738.06000000000006</v>
      </c>
      <c r="S46" s="142">
        <f>SUM($H$2:H46)</f>
        <v>800.05</v>
      </c>
      <c r="T46" s="153">
        <f>Q44</f>
        <v>0.83943039861257895</v>
      </c>
      <c r="U46" s="153">
        <f>R46/S46</f>
        <v>0.92251734266608354</v>
      </c>
      <c r="V46" s="142">
        <f>VLOOKUP(A46,DAX!$A$5:$E$1278,5,FALSE)</f>
        <v>6424.84</v>
      </c>
      <c r="W46" s="164">
        <f>ROUND(SUM(I42:I46)/VLOOKUP(A46,'MSCI ACWI GDP net €'!$A$4:$B$1459,2,FALSE),4)+W41</f>
        <v>0.75130000000000008</v>
      </c>
      <c r="X46" s="107">
        <f>ROUND(W46*VLOOKUP(A46,'MSCI ACWI GDP net €'!$A$4:$B$1459,2,FALSE),2)</f>
        <v>710.52</v>
      </c>
      <c r="Y46" s="131">
        <f>X46/R46</f>
        <v>0.96268596049101685</v>
      </c>
    </row>
    <row r="47" spans="1:25">
      <c r="A47" s="178">
        <v>39680</v>
      </c>
      <c r="B47" s="41" t="s">
        <v>7</v>
      </c>
      <c r="C47" s="4" t="s">
        <v>8</v>
      </c>
      <c r="D47" s="5">
        <v>2.5000000000000001E-2</v>
      </c>
      <c r="E47" s="69">
        <v>257.66449999999998</v>
      </c>
      <c r="F47" s="11"/>
      <c r="G47" s="54">
        <v>3.8800000000000001E-2</v>
      </c>
      <c r="H47" s="55">
        <v>10</v>
      </c>
      <c r="I47" s="55">
        <v>9.76</v>
      </c>
      <c r="J47" s="41" t="s">
        <v>18</v>
      </c>
      <c r="K47" s="57"/>
      <c r="L47" s="52">
        <f>SUM(H47:H51)/(SUM(H47:H51)-H49)*G47-G47</f>
        <v>6.8462533819550614E-3</v>
      </c>
      <c r="M47" s="10"/>
      <c r="O47" s="103">
        <f>SUMIF($B$2:B47,B47,$G$2:G47)</f>
        <v>0.318</v>
      </c>
      <c r="P47" s="121">
        <f t="shared" si="3"/>
        <v>79.94</v>
      </c>
      <c r="V47" s="124"/>
    </row>
    <row r="48" spans="1:25">
      <c r="A48" s="179">
        <v>39680</v>
      </c>
      <c r="B48" s="44" t="s">
        <v>10</v>
      </c>
      <c r="C48" s="31" t="s">
        <v>11</v>
      </c>
      <c r="D48" s="32">
        <v>2.5000000000000001E-2</v>
      </c>
      <c r="E48" s="70">
        <v>83.721999999999994</v>
      </c>
      <c r="F48" s="11"/>
      <c r="G48" s="56">
        <v>0.3584</v>
      </c>
      <c r="H48" s="57">
        <v>30.01</v>
      </c>
      <c r="I48" s="57">
        <v>29.28</v>
      </c>
      <c r="J48" s="44" t="s">
        <v>18</v>
      </c>
      <c r="K48" s="57"/>
      <c r="L48" s="52">
        <f>SUM(H47:H51)/(SUM(H47:H51)-H49)*G48-G48</f>
        <v>6.323961886836843E-2</v>
      </c>
      <c r="M48" s="10"/>
      <c r="O48" s="103">
        <f>SUMIF($B$2:B48,B48,$G$2:G48)</f>
        <v>3.0928</v>
      </c>
      <c r="P48" s="121">
        <f t="shared" si="3"/>
        <v>252.62</v>
      </c>
      <c r="V48" s="124"/>
    </row>
    <row r="49" spans="1:25">
      <c r="A49" s="179">
        <v>39680</v>
      </c>
      <c r="B49" s="44" t="s">
        <v>12</v>
      </c>
      <c r="C49" s="31" t="s">
        <v>13</v>
      </c>
      <c r="D49" s="32">
        <v>5.0000000000000001E-3</v>
      </c>
      <c r="E49" s="70">
        <v>75.766949999999994</v>
      </c>
      <c r="F49" s="11"/>
      <c r="G49" s="56">
        <v>0.19800000000000001</v>
      </c>
      <c r="H49" s="57">
        <v>15</v>
      </c>
      <c r="I49" s="57">
        <v>14.93</v>
      </c>
      <c r="J49" s="44" t="s">
        <v>18</v>
      </c>
      <c r="K49" s="57"/>
      <c r="L49" s="52"/>
      <c r="M49" s="10"/>
      <c r="O49" s="103">
        <f>SUMIF($B$2:B49,B49,$G$2:G49)</f>
        <v>1.7843</v>
      </c>
      <c r="P49" s="121">
        <f t="shared" si="3"/>
        <v>134.52000000000001</v>
      </c>
      <c r="Q49" s="128">
        <f>1-P49/SUM(P47:P51)</f>
        <v>0.84035318830775796</v>
      </c>
      <c r="R49" s="128"/>
      <c r="V49" s="124"/>
    </row>
    <row r="50" spans="1:25">
      <c r="A50" s="179">
        <v>39680</v>
      </c>
      <c r="B50" s="44" t="s">
        <v>14</v>
      </c>
      <c r="C50" s="31" t="s">
        <v>15</v>
      </c>
      <c r="D50" s="32">
        <v>0.02</v>
      </c>
      <c r="E50" s="70">
        <v>90.035399999999996</v>
      </c>
      <c r="F50" s="11"/>
      <c r="G50" s="56">
        <v>0.1111</v>
      </c>
      <c r="H50" s="57">
        <v>10</v>
      </c>
      <c r="I50" s="57">
        <v>9.8000000000000007</v>
      </c>
      <c r="J50" s="44" t="s">
        <v>18</v>
      </c>
      <c r="K50" s="57"/>
      <c r="L50" s="52">
        <f>SUM(H47:H51)/(SUM(H47:H51)-H49)*G50-G50</f>
        <v>1.9603576049876476E-2</v>
      </c>
      <c r="M50" s="10"/>
      <c r="O50" s="103">
        <f>SUMIF($B$2:B50,B50,$G$2:G50)</f>
        <v>0.90260000000000007</v>
      </c>
      <c r="P50" s="121">
        <f t="shared" si="3"/>
        <v>79.67</v>
      </c>
      <c r="V50" s="124"/>
    </row>
    <row r="51" spans="1:25">
      <c r="A51" s="180">
        <v>39680</v>
      </c>
      <c r="B51" s="16" t="s">
        <v>16</v>
      </c>
      <c r="C51" s="6" t="s">
        <v>17</v>
      </c>
      <c r="D51" s="7">
        <v>2.5000000000000001E-2</v>
      </c>
      <c r="E51" s="71">
        <v>89.841250000000002</v>
      </c>
      <c r="F51" s="11"/>
      <c r="G51" s="58">
        <v>0.3896</v>
      </c>
      <c r="H51" s="59">
        <v>35</v>
      </c>
      <c r="I51" s="59">
        <v>34.15</v>
      </c>
      <c r="J51" s="16" t="s">
        <v>18</v>
      </c>
      <c r="K51" s="57"/>
      <c r="L51" s="58">
        <f>SUM(H47:H51)/(SUM(H47:H51)-H49)*G51-G51</f>
        <v>6.874485354664156E-2</v>
      </c>
      <c r="M51" s="10"/>
      <c r="O51" s="103">
        <f>SUMIF($B$2:B51,B51,$G$2:G51)</f>
        <v>3.3755000000000002</v>
      </c>
      <c r="P51" s="121">
        <f t="shared" si="3"/>
        <v>295.86</v>
      </c>
      <c r="R51" s="142">
        <f>SUM(P47:P51)</f>
        <v>842.61</v>
      </c>
      <c r="S51" s="142">
        <f>SUM($H$2:H51)</f>
        <v>900.06</v>
      </c>
      <c r="T51" s="153">
        <f>Q49</f>
        <v>0.84035318830775796</v>
      </c>
      <c r="U51" s="153">
        <f>R51/S51</f>
        <v>0.93617092193853746</v>
      </c>
      <c r="V51" s="142">
        <f>VLOOKUP(A51,DAX!$A$5:$E$1278,5,FALSE)</f>
        <v>6317.8</v>
      </c>
      <c r="W51" s="164">
        <f>ROUND(SUM(I47:I51)/VLOOKUP(A51,'MSCI ACWI GDP net €'!$A$4:$B$1459,2,FALSE),4)+W46</f>
        <v>0.85260000000000002</v>
      </c>
      <c r="X51" s="107">
        <f>ROUND(W51*VLOOKUP(A51,'MSCI ACWI GDP net €'!$A$4:$B$1459,2,FALSE),2)</f>
        <v>824.11</v>
      </c>
      <c r="Y51" s="131">
        <f>X51/R51</f>
        <v>0.97804440963197681</v>
      </c>
    </row>
    <row r="52" spans="1:25">
      <c r="A52" s="179">
        <v>39710</v>
      </c>
      <c r="B52" s="13" t="s">
        <v>7</v>
      </c>
      <c r="C52" s="13" t="s">
        <v>33</v>
      </c>
      <c r="D52" s="3">
        <v>0</v>
      </c>
      <c r="E52" s="14">
        <v>231.65</v>
      </c>
      <c r="F52" s="11"/>
      <c r="G52" s="78">
        <v>-0.318</v>
      </c>
      <c r="H52" s="57">
        <v>-73.664699999999996</v>
      </c>
      <c r="I52" s="57">
        <v>-73.66</v>
      </c>
      <c r="J52" s="44" t="s">
        <v>35</v>
      </c>
      <c r="K52" s="57"/>
      <c r="L52" s="78">
        <f>-SUMIF($B$2:B47,B52,$L$2:L47)</f>
        <v>-5.6118166366579555E-2</v>
      </c>
      <c r="M52" s="171">
        <f>L52*E52</f>
        <v>-12.999773238818154</v>
      </c>
      <c r="N52" s="105" t="s">
        <v>48</v>
      </c>
      <c r="O52" s="103">
        <f>SUMIF($B$2:B52,B52,$G$2:G52)</f>
        <v>0</v>
      </c>
      <c r="P52" s="121">
        <f t="shared" si="3"/>
        <v>0</v>
      </c>
      <c r="V52" s="124"/>
    </row>
    <row r="53" spans="1:25">
      <c r="A53" s="179">
        <v>39710</v>
      </c>
      <c r="B53" s="13" t="s">
        <v>10</v>
      </c>
      <c r="C53" s="13" t="s">
        <v>11</v>
      </c>
      <c r="D53" s="3">
        <v>0</v>
      </c>
      <c r="E53" s="14">
        <v>77.81</v>
      </c>
      <c r="F53" s="11"/>
      <c r="G53" s="78">
        <v>-3.0928</v>
      </c>
      <c r="H53" s="57">
        <v>-240.650768</v>
      </c>
      <c r="I53" s="57">
        <v>-240.65</v>
      </c>
      <c r="J53" s="44" t="s">
        <v>35</v>
      </c>
      <c r="K53" s="57"/>
      <c r="L53" s="78">
        <f>-SUMIF($B$2:B48,B53,$L$2:L48)</f>
        <v>-0.54579386644444927</v>
      </c>
      <c r="M53" s="171">
        <f>L53*E53</f>
        <v>-42.468220748042597</v>
      </c>
      <c r="O53" s="103">
        <f>SUMIF($B$2:B53,B53,$G$2:G53)</f>
        <v>0</v>
      </c>
      <c r="P53" s="121">
        <f t="shared" si="3"/>
        <v>0</v>
      </c>
      <c r="V53" s="124"/>
    </row>
    <row r="54" spans="1:25">
      <c r="A54" s="179">
        <v>39710</v>
      </c>
      <c r="B54" s="13" t="s">
        <v>12</v>
      </c>
      <c r="C54" s="13" t="s">
        <v>13</v>
      </c>
      <c r="D54" s="3">
        <v>0</v>
      </c>
      <c r="E54" s="14">
        <v>74.650000000000006</v>
      </c>
      <c r="F54" s="11"/>
      <c r="G54" s="78">
        <v>-1.7843</v>
      </c>
      <c r="H54" s="57">
        <v>-133.19799500000002</v>
      </c>
      <c r="I54" s="57">
        <v>-133.19999999999999</v>
      </c>
      <c r="J54" s="44" t="s">
        <v>35</v>
      </c>
      <c r="K54" s="57"/>
      <c r="L54" s="78">
        <f>SUMIF($B$2:B49,B54,$L$2:L49)</f>
        <v>0</v>
      </c>
      <c r="M54" s="171"/>
      <c r="O54" s="103">
        <f>SUMIF($B$2:B54,B54,$G$2:G54)</f>
        <v>0</v>
      </c>
      <c r="P54" s="121">
        <f t="shared" si="3"/>
        <v>0</v>
      </c>
      <c r="V54" s="124"/>
    </row>
    <row r="55" spans="1:25">
      <c r="A55" s="179">
        <v>39710</v>
      </c>
      <c r="B55" s="13" t="s">
        <v>14</v>
      </c>
      <c r="C55" s="13" t="s">
        <v>15</v>
      </c>
      <c r="D55" s="3">
        <v>0</v>
      </c>
      <c r="E55" s="14">
        <v>83.5</v>
      </c>
      <c r="F55" s="11"/>
      <c r="G55" s="78">
        <v>-0.90260000000000007</v>
      </c>
      <c r="H55" s="57">
        <v>-75.367100000000008</v>
      </c>
      <c r="I55" s="57">
        <v>-75.37</v>
      </c>
      <c r="J55" s="44" t="s">
        <v>35</v>
      </c>
      <c r="K55" s="57"/>
      <c r="L55" s="78">
        <f>-SUMIF($B$2:B50,B55,$L$2:L50)</f>
        <v>-0.1592837205061807</v>
      </c>
      <c r="M55" s="171">
        <f>L55*E55</f>
        <v>-13.300190662266088</v>
      </c>
      <c r="O55" s="103">
        <f>SUMIF($B$2:B55,B55,$G$2:G55)</f>
        <v>0</v>
      </c>
      <c r="P55" s="121">
        <f t="shared" si="3"/>
        <v>0</v>
      </c>
      <c r="V55" s="124"/>
    </row>
    <row r="56" spans="1:25">
      <c r="A56" s="179">
        <v>39710</v>
      </c>
      <c r="B56" s="13" t="s">
        <v>16</v>
      </c>
      <c r="C56" s="13" t="s">
        <v>34</v>
      </c>
      <c r="D56" s="3">
        <v>0</v>
      </c>
      <c r="E56" s="14">
        <v>85.58</v>
      </c>
      <c r="F56" s="11"/>
      <c r="G56" s="78">
        <v>-3.3755000000000002</v>
      </c>
      <c r="H56" s="57">
        <v>-288.87529000000001</v>
      </c>
      <c r="I56" s="57">
        <v>-288.88</v>
      </c>
      <c r="J56" s="44" t="s">
        <v>35</v>
      </c>
      <c r="K56" s="57"/>
      <c r="L56" s="78">
        <f>-SUMIF($B$2:B51,B56,$L$2:L51)</f>
        <v>-0.59568217331454698</v>
      </c>
      <c r="M56" s="174">
        <f>L56*E56</f>
        <v>-50.97848039225893</v>
      </c>
      <c r="N56" s="173"/>
      <c r="O56" s="103">
        <f>SUMIF($B$2:B56,B56,$G$2:G56)</f>
        <v>0</v>
      </c>
      <c r="P56" s="121">
        <f t="shared" si="3"/>
        <v>0</v>
      </c>
      <c r="V56" s="124"/>
    </row>
    <row r="57" spans="1:25">
      <c r="A57" s="177">
        <v>39710</v>
      </c>
      <c r="B57" s="10" t="s">
        <v>20</v>
      </c>
      <c r="C57" s="2" t="s">
        <v>21</v>
      </c>
      <c r="D57" s="3">
        <v>0</v>
      </c>
      <c r="E57" s="9">
        <v>100</v>
      </c>
      <c r="F57" s="11"/>
      <c r="G57" s="52">
        <v>0.70720000000000005</v>
      </c>
      <c r="H57" s="53">
        <v>70.719099999999997</v>
      </c>
      <c r="I57" s="53">
        <v>70.719099999999997</v>
      </c>
      <c r="J57" s="10" t="s">
        <v>9</v>
      </c>
      <c r="K57" s="53"/>
      <c r="L57" s="52"/>
      <c r="M57" s="170">
        <f>SUM(M52:M56)</f>
        <v>-119.74666504138577</v>
      </c>
      <c r="N57" s="173" t="s">
        <v>137</v>
      </c>
      <c r="V57" s="124"/>
    </row>
    <row r="58" spans="1:25">
      <c r="A58" s="177">
        <v>39710</v>
      </c>
      <c r="B58" s="10" t="s">
        <v>20</v>
      </c>
      <c r="C58" s="2" t="s">
        <v>21</v>
      </c>
      <c r="D58" s="3">
        <v>0</v>
      </c>
      <c r="E58" s="9">
        <v>100</v>
      </c>
      <c r="F58" s="11"/>
      <c r="G58" s="52">
        <v>0.72909999999999997</v>
      </c>
      <c r="H58" s="53">
        <v>72.908900000000003</v>
      </c>
      <c r="I58" s="53">
        <v>72.908900000000003</v>
      </c>
      <c r="J58" s="10" t="s">
        <v>9</v>
      </c>
      <c r="K58" s="53"/>
      <c r="L58" s="52"/>
      <c r="M58" s="174">
        <f>I52+I53+I55+I56</f>
        <v>-678.56</v>
      </c>
      <c r="N58" s="173"/>
      <c r="V58" s="124"/>
    </row>
    <row r="59" spans="1:25">
      <c r="A59" s="177">
        <v>39710</v>
      </c>
      <c r="B59" s="10" t="s">
        <v>20</v>
      </c>
      <c r="C59" s="2" t="s">
        <v>21</v>
      </c>
      <c r="D59" s="3">
        <v>0</v>
      </c>
      <c r="E59" s="9">
        <v>100</v>
      </c>
      <c r="F59" s="11"/>
      <c r="G59" s="52">
        <v>2.4039999999999999</v>
      </c>
      <c r="H59" s="53">
        <v>240.39580000000001</v>
      </c>
      <c r="I59" s="53">
        <v>240.39580000000001</v>
      </c>
      <c r="J59" s="10" t="s">
        <v>9</v>
      </c>
      <c r="K59" s="53"/>
      <c r="L59" s="52"/>
      <c r="M59" s="172">
        <f>M57+M58</f>
        <v>-798.30666504138571</v>
      </c>
      <c r="N59" s="173" t="s">
        <v>138</v>
      </c>
      <c r="V59" s="124"/>
    </row>
    <row r="60" spans="1:25">
      <c r="A60" s="177">
        <v>39710</v>
      </c>
      <c r="B60" s="10" t="s">
        <v>20</v>
      </c>
      <c r="C60" s="2" t="s">
        <v>21</v>
      </c>
      <c r="D60" s="3">
        <v>0</v>
      </c>
      <c r="E60" s="9">
        <v>100</v>
      </c>
      <c r="F60" s="11"/>
      <c r="G60" s="52">
        <v>2.8708</v>
      </c>
      <c r="H60" s="53">
        <v>287.07889999999998</v>
      </c>
      <c r="I60" s="53">
        <v>287.07889999999998</v>
      </c>
      <c r="J60" s="10" t="s">
        <v>9</v>
      </c>
      <c r="K60" s="53"/>
      <c r="L60" s="52"/>
      <c r="M60" s="169"/>
      <c r="N60" s="173"/>
      <c r="O60" s="103">
        <f>SUMIF($B$2:B60,B60,$G$2:G60)</f>
        <v>6.7111000000000001</v>
      </c>
      <c r="P60" s="121">
        <f t="shared" si="3"/>
        <v>671.11</v>
      </c>
      <c r="Q60" s="128">
        <f>P60/SUM(P60:P61)</f>
        <v>0.82673450280871197</v>
      </c>
      <c r="R60" s="128"/>
      <c r="V60" s="124"/>
    </row>
    <row r="61" spans="1:25">
      <c r="A61" s="179">
        <v>39710</v>
      </c>
      <c r="B61" s="44" t="s">
        <v>22</v>
      </c>
      <c r="C61" s="31" t="s">
        <v>23</v>
      </c>
      <c r="D61" s="3">
        <v>0</v>
      </c>
      <c r="E61" s="70">
        <v>104.7677</v>
      </c>
      <c r="F61" s="72"/>
      <c r="G61" s="52">
        <v>1.3425</v>
      </c>
      <c r="H61" s="53">
        <v>140.6532</v>
      </c>
      <c r="I61" s="53">
        <v>140.6532</v>
      </c>
      <c r="J61" s="10" t="s">
        <v>9</v>
      </c>
      <c r="K61" s="53"/>
      <c r="L61" s="58">
        <f>-ROUND(((M59+SUM(I57:I60))/E60),4)</f>
        <v>1.272</v>
      </c>
      <c r="M61" s="169"/>
      <c r="O61" s="103">
        <f>SUMIF($B$2:B61,B61,$G$2:G61)</f>
        <v>1.3425</v>
      </c>
      <c r="P61" s="121">
        <f t="shared" si="3"/>
        <v>140.65</v>
      </c>
      <c r="Q61" s="128">
        <f>P61/SUM(P60:P61)</f>
        <v>0.17326549719128809</v>
      </c>
      <c r="R61" s="142">
        <f>SUM(P60:P61)</f>
        <v>811.76</v>
      </c>
      <c r="S61" s="142">
        <f>S51</f>
        <v>900.06</v>
      </c>
      <c r="T61" s="153">
        <f>Q60</f>
        <v>0.82673450280871197</v>
      </c>
      <c r="U61" s="153">
        <f>R61/S61</f>
        <v>0.90189542919360932</v>
      </c>
      <c r="V61" s="142">
        <f>VLOOKUP(A61,DAX!$A$5:$E$1278,5,FALSE)</f>
        <v>6189.53</v>
      </c>
      <c r="W61" s="164">
        <f>W51</f>
        <v>0.85260000000000002</v>
      </c>
      <c r="X61" s="107">
        <f>ROUND(W61*VLOOKUP(A61,'MSCI ACWI GDP net €'!$A$4:$B$1459,2,FALSE),2)</f>
        <v>800.1</v>
      </c>
      <c r="Y61" s="131">
        <f>X61/R61</f>
        <v>0.98563614861535431</v>
      </c>
    </row>
    <row r="62" spans="1:25">
      <c r="A62" s="178">
        <v>39713</v>
      </c>
      <c r="B62" s="41" t="s">
        <v>20</v>
      </c>
      <c r="C62" s="4" t="s">
        <v>21</v>
      </c>
      <c r="D62" s="5">
        <v>2.2499999999999999E-2</v>
      </c>
      <c r="E62" s="69">
        <v>102.25</v>
      </c>
      <c r="F62" s="72"/>
      <c r="G62" s="54">
        <v>0.83130000000000004</v>
      </c>
      <c r="H62" s="55">
        <v>85</v>
      </c>
      <c r="I62" s="55">
        <v>83.13</v>
      </c>
      <c r="J62" s="41" t="s">
        <v>18</v>
      </c>
      <c r="K62" s="57"/>
      <c r="L62" s="54"/>
      <c r="M62" s="10"/>
      <c r="O62" s="129">
        <f>SUMIF($B$2:B62,B62,$G$2:G62)</f>
        <v>7.5423999999999998</v>
      </c>
      <c r="P62" s="132">
        <f t="shared" ref="P62:P63" si="4">ROUND(O62*E62/(1+D62),2)</f>
        <v>754.24</v>
      </c>
      <c r="Q62" s="130">
        <f>P62/SUM(P62:P63)</f>
        <v>0.82901736645416579</v>
      </c>
      <c r="R62" s="135"/>
      <c r="V62" s="124"/>
    </row>
    <row r="63" spans="1:25">
      <c r="A63" s="180">
        <v>39713</v>
      </c>
      <c r="B63" s="16" t="s">
        <v>22</v>
      </c>
      <c r="C63" s="6" t="s">
        <v>23</v>
      </c>
      <c r="D63" s="7">
        <v>1.4999999999999999E-2</v>
      </c>
      <c r="E63" s="71">
        <v>106.43959599999999</v>
      </c>
      <c r="F63" s="72"/>
      <c r="G63" s="58">
        <v>0.1409</v>
      </c>
      <c r="H63" s="59">
        <v>15</v>
      </c>
      <c r="I63" s="59">
        <v>14.78</v>
      </c>
      <c r="J63" s="16" t="s">
        <v>18</v>
      </c>
      <c r="K63" s="57"/>
      <c r="L63" s="58">
        <f>ROUND(H63/E62,4)</f>
        <v>0.1467</v>
      </c>
      <c r="M63" s="10"/>
      <c r="O63" s="107">
        <f>SUMIF($B$2:B63,B63,$G$2:G63)</f>
        <v>1.4834000000000001</v>
      </c>
      <c r="P63" s="133">
        <f t="shared" si="4"/>
        <v>155.56</v>
      </c>
      <c r="Q63" s="131">
        <f>P63/SUM(P62:P63)</f>
        <v>0.17098263354583426</v>
      </c>
      <c r="R63" s="142">
        <f>SUM(P62:P63)</f>
        <v>909.8</v>
      </c>
      <c r="S63" s="142">
        <f>SUM($H$2:H63)</f>
        <v>1000.0600469999999</v>
      </c>
      <c r="T63" s="153">
        <f>Q62</f>
        <v>0.82901736645416579</v>
      </c>
      <c r="U63" s="153">
        <f>R63/S63</f>
        <v>0.90974537251961629</v>
      </c>
      <c r="V63" s="142">
        <f>VLOOKUP(A63,DAX!$A$5:$E$1278,5,FALSE)</f>
        <v>6107.75</v>
      </c>
      <c r="W63" s="164">
        <f>ROUND(SUM(I62:I63)/VLOOKUP(A63,'MSCI ACWI GDP net €'!$A$4:$B$1459,2,FALSE),4)+W61</f>
        <v>0.95940000000000003</v>
      </c>
      <c r="X63" s="107">
        <f>ROUND(W63*VLOOKUP(A63,'MSCI ACWI GDP net €'!$A$4:$B$1459,2,FALSE),2)</f>
        <v>879.86</v>
      </c>
      <c r="Y63" s="131">
        <f>X63/R63</f>
        <v>0.9670916684985712</v>
      </c>
    </row>
    <row r="64" spans="1:25">
      <c r="A64" s="177">
        <v>39741</v>
      </c>
      <c r="B64" s="10" t="s">
        <v>20</v>
      </c>
      <c r="C64" s="2" t="s">
        <v>21</v>
      </c>
      <c r="D64" s="3">
        <v>2.2499999999999999E-2</v>
      </c>
      <c r="E64" s="9">
        <v>83.364424999999997</v>
      </c>
      <c r="F64" s="11"/>
      <c r="G64" s="54">
        <v>1.0197000000000001</v>
      </c>
      <c r="H64" s="55">
        <v>85.01</v>
      </c>
      <c r="I64" s="55">
        <v>83.14</v>
      </c>
      <c r="J64" s="10" t="s">
        <v>18</v>
      </c>
      <c r="K64" s="57"/>
      <c r="L64" s="54"/>
      <c r="M64" s="10"/>
      <c r="O64" s="129">
        <f>SUMIF($B$2:B64,B64,$G$2:G64)</f>
        <v>8.5620999999999992</v>
      </c>
      <c r="P64" s="132">
        <f t="shared" ref="P64:P67" si="5">ROUND(O64*E64/(1+D64),2)</f>
        <v>698.07</v>
      </c>
      <c r="Q64" s="130">
        <f>P64/SUM(P64:P65)</f>
        <v>0.80338585123890849</v>
      </c>
      <c r="R64" s="135"/>
      <c r="V64" s="124"/>
    </row>
    <row r="65" spans="1:25">
      <c r="A65" s="177">
        <v>39741</v>
      </c>
      <c r="B65" s="10" t="s">
        <v>22</v>
      </c>
      <c r="C65" s="2" t="s">
        <v>23</v>
      </c>
      <c r="D65" s="3">
        <v>1.4999999999999999E-2</v>
      </c>
      <c r="E65" s="9">
        <v>106.78056599999999</v>
      </c>
      <c r="F65" s="11"/>
      <c r="G65" s="58">
        <v>0.14050000000000001</v>
      </c>
      <c r="H65" s="59">
        <v>15</v>
      </c>
      <c r="I65" s="59">
        <v>14.78</v>
      </c>
      <c r="J65" s="10" t="s">
        <v>18</v>
      </c>
      <c r="K65" s="57"/>
      <c r="L65" s="58">
        <f>ROUND(H65/E64,4)</f>
        <v>0.1799</v>
      </c>
      <c r="M65" s="10"/>
      <c r="O65" s="107">
        <f>SUMIF($B$2:B65,B65,$G$2:G65)</f>
        <v>1.6239000000000001</v>
      </c>
      <c r="P65" s="133">
        <f t="shared" si="5"/>
        <v>170.84</v>
      </c>
      <c r="Q65" s="131">
        <f>P65/SUM(P64:P65)</f>
        <v>0.19661414876109146</v>
      </c>
      <c r="R65" s="142">
        <f>SUM(P64:P65)</f>
        <v>868.91000000000008</v>
      </c>
      <c r="S65" s="142">
        <f>SUM($H$2:H65)</f>
        <v>1100.0700469999999</v>
      </c>
      <c r="T65" s="153">
        <f>Q64</f>
        <v>0.80338585123890849</v>
      </c>
      <c r="U65" s="153">
        <f>R65/S65</f>
        <v>0.78986788374940653</v>
      </c>
      <c r="V65" s="142">
        <f>VLOOKUP(A65,DAX!$A$5:$E$1278,5,FALSE)</f>
        <v>4835.01</v>
      </c>
      <c r="W65" s="164">
        <f>ROUND(SUM(I64:I65)/VLOOKUP(A65,'MSCI ACWI GDP net €'!$A$4:$B$1459,2,FALSE),4)+W63</f>
        <v>1.0883</v>
      </c>
      <c r="X65" s="107">
        <f>ROUND(W65*VLOOKUP(A65,'MSCI ACWI GDP net €'!$A$4:$B$1459,2,FALSE),2)</f>
        <v>826.43</v>
      </c>
      <c r="Y65" s="131">
        <f>X65/R65</f>
        <v>0.95111116226076331</v>
      </c>
    </row>
    <row r="66" spans="1:25">
      <c r="A66" s="178">
        <v>39772</v>
      </c>
      <c r="B66" s="41" t="s">
        <v>20</v>
      </c>
      <c r="C66" s="4" t="s">
        <v>21</v>
      </c>
      <c r="D66" s="5">
        <v>2.2499999999999999E-2</v>
      </c>
      <c r="E66" s="69">
        <v>76.319400000000002</v>
      </c>
      <c r="F66" s="72"/>
      <c r="G66" s="54">
        <v>1.1136999999999999</v>
      </c>
      <c r="H66" s="55">
        <v>85</v>
      </c>
      <c r="I66" s="55">
        <v>83.13</v>
      </c>
      <c r="J66" s="41" t="s">
        <v>18</v>
      </c>
      <c r="K66" s="57"/>
      <c r="L66" s="54"/>
      <c r="M66" s="10"/>
      <c r="O66" s="129">
        <f>SUMIF($B$2:B66,B66,$G$2:G66)</f>
        <v>9.6757999999999988</v>
      </c>
      <c r="P66" s="132">
        <f t="shared" si="5"/>
        <v>722.2</v>
      </c>
      <c r="Q66" s="130">
        <f>P66/SUM(P66:P67)</f>
        <v>0.79625137816979052</v>
      </c>
      <c r="R66" s="135"/>
      <c r="V66" s="124"/>
    </row>
    <row r="67" spans="1:25">
      <c r="A67" s="180">
        <v>39772</v>
      </c>
      <c r="B67" s="16" t="s">
        <v>22</v>
      </c>
      <c r="C67" s="6" t="s">
        <v>23</v>
      </c>
      <c r="D67" s="7">
        <v>1.4999999999999999E-2</v>
      </c>
      <c r="E67" s="71">
        <v>106.269926</v>
      </c>
      <c r="F67" s="72"/>
      <c r="G67" s="58">
        <v>0.14119999999999999</v>
      </c>
      <c r="H67" s="59">
        <v>15.01</v>
      </c>
      <c r="I67" s="59">
        <v>14.79</v>
      </c>
      <c r="J67" s="16" t="s">
        <v>18</v>
      </c>
      <c r="K67" s="57"/>
      <c r="L67" s="58">
        <f>ROUND(H67/E66,4)</f>
        <v>0.19670000000000001</v>
      </c>
      <c r="M67" s="10"/>
      <c r="O67" s="107">
        <f>SUMIF($B$2:B67,B67,$G$2:G67)</f>
        <v>1.7651000000000001</v>
      </c>
      <c r="P67" s="133">
        <f t="shared" si="5"/>
        <v>184.8</v>
      </c>
      <c r="Q67" s="131">
        <f>P67/SUM(P66:P67)</f>
        <v>0.2037486218302095</v>
      </c>
      <c r="R67" s="142">
        <f>SUM(P66:P67)</f>
        <v>907</v>
      </c>
      <c r="S67" s="142">
        <f>SUM($H$2:H67)</f>
        <v>1200.0800469999999</v>
      </c>
      <c r="T67" s="153">
        <f>Q66</f>
        <v>0.79625137816979052</v>
      </c>
      <c r="U67" s="153">
        <f>R67/S67</f>
        <v>0.75578291820395549</v>
      </c>
      <c r="V67" s="142">
        <f>VLOOKUP(A67,DAX!$A$5:$E$1278,5,FALSE)</f>
        <v>4220.2</v>
      </c>
      <c r="W67" s="164">
        <f>ROUND(SUM(I66:I67)/VLOOKUP(A67,'MSCI ACWI GDP net €'!$A$4:$B$1459,2,FALSE),4)+W65</f>
        <v>1.2421</v>
      </c>
      <c r="X67" s="107">
        <f>ROUND(W67*VLOOKUP(A67,'MSCI ACWI GDP net €'!$A$4:$B$1459,2,FALSE),2)</f>
        <v>790.97</v>
      </c>
      <c r="Y67" s="131">
        <f>X67/R67</f>
        <v>0.87207276736493944</v>
      </c>
    </row>
    <row r="68" spans="1:25">
      <c r="A68" s="177">
        <v>39794</v>
      </c>
      <c r="B68" s="10" t="s">
        <v>22</v>
      </c>
      <c r="C68" s="2" t="s">
        <v>23</v>
      </c>
      <c r="D68" s="3">
        <v>0</v>
      </c>
      <c r="E68" s="9">
        <v>104.05</v>
      </c>
      <c r="F68" s="11"/>
      <c r="G68" s="52">
        <v>-0.14799999999999999</v>
      </c>
      <c r="H68" s="53"/>
      <c r="I68" s="53"/>
      <c r="J68" s="10" t="s">
        <v>25</v>
      </c>
      <c r="K68" s="53"/>
      <c r="L68" s="84">
        <f>ROUND(-15.4/76.16,4)</f>
        <v>-0.20219999999999999</v>
      </c>
      <c r="M68" s="106" t="s">
        <v>80</v>
      </c>
      <c r="Q68" s="128"/>
      <c r="R68" s="138"/>
      <c r="S68" s="142">
        <f>SUM($H$2:H68)</f>
        <v>1200.0800469999999</v>
      </c>
      <c r="V68" s="124"/>
      <c r="W68" s="164">
        <f>ROUND(-15.4/VLOOKUP(A68,'MSCI ACWI GDP net €'!$A$4:$B$1459,2,FALSE),4)+W67</f>
        <v>1.2198</v>
      </c>
      <c r="X68" s="107">
        <f>ROUND(W68*VLOOKUP(A68,'MSCI ACWI GDP net €'!$A$4:$B$1459,2,FALSE),2)</f>
        <v>841.67</v>
      </c>
      <c r="Y68" s="131"/>
    </row>
    <row r="69" spans="1:25">
      <c r="A69" s="178">
        <v>39800</v>
      </c>
      <c r="B69" s="41" t="s">
        <v>20</v>
      </c>
      <c r="C69" s="4" t="s">
        <v>21</v>
      </c>
      <c r="D69" s="5">
        <v>2.2499999999999999E-2</v>
      </c>
      <c r="E69" s="69">
        <v>78.712050000000005</v>
      </c>
      <c r="F69" s="72"/>
      <c r="G69" s="49"/>
      <c r="H69" s="35"/>
      <c r="I69" s="35"/>
      <c r="J69" s="41" t="s">
        <v>9</v>
      </c>
      <c r="K69" s="79"/>
      <c r="L69" s="49"/>
      <c r="M69" s="10"/>
      <c r="N69" s="104" t="s">
        <v>36</v>
      </c>
      <c r="O69" s="129">
        <f>SUMIF($B$2:B69,B69,$G$2:G69)</f>
        <v>9.6757999999999988</v>
      </c>
      <c r="P69" s="132">
        <f t="shared" ref="P69:P96" si="6">ROUND(O69*E69/(1+D69),2)</f>
        <v>744.84</v>
      </c>
      <c r="Q69" s="130">
        <f>P69/SUM(P69:P70)</f>
        <v>0.81590535655603014</v>
      </c>
      <c r="R69" s="135"/>
      <c r="V69" s="124"/>
    </row>
    <row r="70" spans="1:25">
      <c r="A70" s="180">
        <v>39800</v>
      </c>
      <c r="B70" s="16" t="s">
        <v>22</v>
      </c>
      <c r="C70" s="6" t="s">
        <v>23</v>
      </c>
      <c r="D70" s="7">
        <v>1.4999999999999999E-2</v>
      </c>
      <c r="E70" s="71">
        <v>105.485232</v>
      </c>
      <c r="F70" s="72"/>
      <c r="G70" s="50"/>
      <c r="H70" s="36"/>
      <c r="I70" s="36"/>
      <c r="J70" s="16" t="s">
        <v>9</v>
      </c>
      <c r="K70" s="79"/>
      <c r="L70" s="50"/>
      <c r="M70" s="10"/>
      <c r="O70" s="107">
        <f>SUMIF($B$2:B70,B70,$G$2:G70)</f>
        <v>1.6171000000000002</v>
      </c>
      <c r="P70" s="133">
        <f t="shared" si="6"/>
        <v>168.06</v>
      </c>
      <c r="Q70" s="131">
        <f>P70/SUM(P69:P70)</f>
        <v>0.18409464344396975</v>
      </c>
      <c r="R70" s="142">
        <f>SUM(P69:P70)</f>
        <v>912.90000000000009</v>
      </c>
      <c r="S70" s="142">
        <f>SUM($H$2:H70)</f>
        <v>1200.0800469999999</v>
      </c>
      <c r="T70" s="153">
        <f>Q69</f>
        <v>0.81590535655603014</v>
      </c>
      <c r="U70" s="153">
        <f>R70/S70</f>
        <v>0.76069925692215112</v>
      </c>
      <c r="V70" s="142">
        <f>VLOOKUP(A70,DAX!$A$5:$E$1278,5,FALSE)</f>
        <v>4756.3999999999996</v>
      </c>
      <c r="W70" s="164">
        <f>ROUND(SUM(I69:I70)/VLOOKUP(A70,'MSCI ACWI GDP net €'!$A$4:$B$1459,2,FALSE),4)+W68</f>
        <v>1.2198</v>
      </c>
      <c r="X70" s="107">
        <f>ROUND(W70*VLOOKUP(A70,'MSCI ACWI GDP net €'!$A$4:$B$1459,2,FALSE),2)</f>
        <v>819.08</v>
      </c>
      <c r="Y70" s="131">
        <f>X70/R70</f>
        <v>0.89722861211523708</v>
      </c>
    </row>
    <row r="71" spans="1:25">
      <c r="A71" s="177">
        <v>39804</v>
      </c>
      <c r="B71" s="10" t="s">
        <v>20</v>
      </c>
      <c r="C71" s="2" t="s">
        <v>21</v>
      </c>
      <c r="D71" s="3">
        <v>2.2499999999999999E-2</v>
      </c>
      <c r="E71" s="9">
        <v>78.640474999999995</v>
      </c>
      <c r="F71" s="11"/>
      <c r="G71" s="54">
        <v>1.0809</v>
      </c>
      <c r="H71" s="55">
        <v>85</v>
      </c>
      <c r="I71" s="55">
        <v>83.13</v>
      </c>
      <c r="J71" s="10" t="s">
        <v>18</v>
      </c>
      <c r="K71" s="57"/>
      <c r="L71" s="54"/>
      <c r="M71" s="10"/>
      <c r="O71" s="129">
        <f>SUMIF($B$2:B71,B71,$G$2:G71)</f>
        <v>10.756699999999999</v>
      </c>
      <c r="P71" s="132">
        <f t="shared" si="6"/>
        <v>827.3</v>
      </c>
      <c r="Q71" s="130">
        <f>P71/SUM(P71:P72)</f>
        <v>0.81913324158143319</v>
      </c>
      <c r="R71" s="135"/>
      <c r="V71" s="124"/>
    </row>
    <row r="72" spans="1:25">
      <c r="A72" s="177">
        <v>39804</v>
      </c>
      <c r="B72" s="10" t="s">
        <v>22</v>
      </c>
      <c r="C72" s="2" t="s">
        <v>23</v>
      </c>
      <c r="D72" s="3">
        <v>1.4999999999999999E-2</v>
      </c>
      <c r="E72" s="9">
        <v>105.374078</v>
      </c>
      <c r="F72" s="11"/>
      <c r="G72" s="58">
        <v>0.1424</v>
      </c>
      <c r="H72" s="59">
        <v>15.01</v>
      </c>
      <c r="I72" s="59">
        <v>14.79</v>
      </c>
      <c r="J72" s="10" t="s">
        <v>18</v>
      </c>
      <c r="K72" s="57"/>
      <c r="L72" s="58">
        <f>ROUND(H72/E71,4)</f>
        <v>0.19089999999999999</v>
      </c>
      <c r="M72" s="10"/>
      <c r="O72" s="107">
        <f>SUMIF($B$2:B72,B72,$G$2:G72)</f>
        <v>1.7595000000000003</v>
      </c>
      <c r="P72" s="133">
        <f t="shared" si="6"/>
        <v>182.67</v>
      </c>
      <c r="Q72" s="131">
        <f>P72/SUM(P71:P72)</f>
        <v>0.18086675841856689</v>
      </c>
      <c r="R72" s="142">
        <f>SUM(P71:P72)</f>
        <v>1009.9699999999999</v>
      </c>
      <c r="S72" s="142">
        <f>SUM($H$2:H72)</f>
        <v>1300.0900469999999</v>
      </c>
      <c r="T72" s="153">
        <f>Q71</f>
        <v>0.81913324158143319</v>
      </c>
      <c r="U72" s="153">
        <f>R72/S72</f>
        <v>0.77684619025469703</v>
      </c>
      <c r="V72" s="142">
        <f>VLOOKUP(A72,DAX!$A$5:$E$1278,5,FALSE)</f>
        <v>4639.0200000000004</v>
      </c>
      <c r="W72" s="164">
        <f>ROUND(SUM(I71:I72)/VLOOKUP(A72,'MSCI ACWI GDP net €'!$A$4:$B$1459,2,FALSE),4)+W70</f>
        <v>1.365</v>
      </c>
      <c r="X72" s="107">
        <f>ROUND(W72*VLOOKUP(A72,'MSCI ACWI GDP net €'!$A$4:$B$1459,2,FALSE),2)</f>
        <v>920.46</v>
      </c>
      <c r="Y72" s="131">
        <f>X72/R72</f>
        <v>0.91137360515658894</v>
      </c>
    </row>
    <row r="73" spans="1:25">
      <c r="A73" s="178">
        <v>39833</v>
      </c>
      <c r="B73" s="41" t="s">
        <v>20</v>
      </c>
      <c r="C73" s="4" t="s">
        <v>21</v>
      </c>
      <c r="D73" s="5">
        <v>2.2499999999999999E-2</v>
      </c>
      <c r="E73" s="69">
        <v>78.067875000000001</v>
      </c>
      <c r="F73" s="72"/>
      <c r="G73" s="54">
        <v>1.0888</v>
      </c>
      <c r="H73" s="55">
        <v>85</v>
      </c>
      <c r="I73" s="55">
        <v>83.13</v>
      </c>
      <c r="J73" s="41" t="s">
        <v>18</v>
      </c>
      <c r="K73" s="57"/>
      <c r="L73" s="54"/>
      <c r="M73" s="10"/>
      <c r="O73" s="129">
        <f>SUMIF($B$2:B73,B73,$G$2:G73)</f>
        <v>11.845499999999998</v>
      </c>
      <c r="P73" s="132">
        <f t="shared" si="6"/>
        <v>904.4</v>
      </c>
      <c r="Q73" s="130">
        <f>P73/SUM(P73:P74)</f>
        <v>0.81964835961573312</v>
      </c>
      <c r="R73" s="135"/>
      <c r="V73" s="124"/>
    </row>
    <row r="74" spans="1:25">
      <c r="A74" s="180">
        <v>39833</v>
      </c>
      <c r="B74" s="16" t="s">
        <v>22</v>
      </c>
      <c r="C74" s="6" t="s">
        <v>23</v>
      </c>
      <c r="D74" s="7">
        <v>1.4999999999999999E-2</v>
      </c>
      <c r="E74" s="71">
        <v>106.27530400000001</v>
      </c>
      <c r="F74" s="72"/>
      <c r="G74" s="58">
        <v>0.1411</v>
      </c>
      <c r="H74" s="59">
        <v>15</v>
      </c>
      <c r="I74" s="59">
        <v>14.78</v>
      </c>
      <c r="J74" s="16" t="s">
        <v>18</v>
      </c>
      <c r="K74" s="57"/>
      <c r="L74" s="58">
        <f>ROUND(H74/E73,4)</f>
        <v>0.19209999999999999</v>
      </c>
      <c r="M74" s="10"/>
      <c r="O74" s="107">
        <f>SUMIF($B$2:B74,B74,$G$2:G74)</f>
        <v>1.9006000000000003</v>
      </c>
      <c r="P74" s="133">
        <f t="shared" si="6"/>
        <v>199</v>
      </c>
      <c r="Q74" s="131">
        <f>P74/SUM(P73:P74)</f>
        <v>0.18035164038426679</v>
      </c>
      <c r="R74" s="142">
        <f>SUM(P73:P74)</f>
        <v>1103.4000000000001</v>
      </c>
      <c r="S74" s="142">
        <f>SUM($H$2:H74)</f>
        <v>1400.0900469999999</v>
      </c>
      <c r="T74" s="153">
        <f>Q73</f>
        <v>0.81964835961573312</v>
      </c>
      <c r="U74" s="153">
        <f>R74/S74</f>
        <v>0.78809216761755907</v>
      </c>
      <c r="V74" s="142">
        <f>VLOOKUP(A74,DAX!$A$5:$E$1278,5,FALSE)</f>
        <v>4239.8500000000004</v>
      </c>
      <c r="W74" s="164">
        <f>ROUND(SUM(I73:I74)/VLOOKUP(A74,'MSCI ACWI GDP net €'!$A$4:$B$1459,2,FALSE),4)+W72</f>
        <v>1.5127999999999999</v>
      </c>
      <c r="X74" s="107">
        <f>ROUND(W74*VLOOKUP(A74,'MSCI ACWI GDP net €'!$A$4:$B$1459,2,FALSE),2)</f>
        <v>1002.03</v>
      </c>
      <c r="Y74" s="131">
        <f>X74/R74</f>
        <v>0.90812941816204451</v>
      </c>
    </row>
    <row r="75" spans="1:25">
      <c r="A75" s="177">
        <v>39864</v>
      </c>
      <c r="B75" s="10" t="s">
        <v>20</v>
      </c>
      <c r="C75" s="2" t="s">
        <v>21</v>
      </c>
      <c r="D75" s="3">
        <v>2.2499999999999999E-2</v>
      </c>
      <c r="E75" s="9">
        <v>75.112849999999995</v>
      </c>
      <c r="F75" s="11"/>
      <c r="G75" s="54">
        <v>1.1315999999999999</v>
      </c>
      <c r="H75" s="55">
        <v>85</v>
      </c>
      <c r="I75" s="55">
        <v>83.13</v>
      </c>
      <c r="J75" s="10" t="s">
        <v>18</v>
      </c>
      <c r="K75" s="57"/>
      <c r="L75" s="54"/>
      <c r="M75" s="10"/>
      <c r="O75" s="129">
        <f>SUMIF($B$2:B75,B75,$G$2:G75)</f>
        <v>12.977099999999998</v>
      </c>
      <c r="P75" s="132">
        <f t="shared" si="6"/>
        <v>953.3</v>
      </c>
      <c r="Q75" s="130">
        <f>P75/SUM(P75:P76)</f>
        <v>0.81604177366889219</v>
      </c>
      <c r="R75" s="135"/>
      <c r="V75" s="124"/>
    </row>
    <row r="76" spans="1:25">
      <c r="A76" s="177">
        <v>39864</v>
      </c>
      <c r="B76" s="10" t="s">
        <v>22</v>
      </c>
      <c r="C76" s="2" t="s">
        <v>23</v>
      </c>
      <c r="D76" s="3">
        <v>1.4999999999999999E-2</v>
      </c>
      <c r="E76" s="9">
        <v>106.87022899999999</v>
      </c>
      <c r="F76" s="11"/>
      <c r="G76" s="58">
        <v>0.1404</v>
      </c>
      <c r="H76" s="59">
        <v>15</v>
      </c>
      <c r="I76" s="59">
        <v>14.78</v>
      </c>
      <c r="J76" s="10" t="s">
        <v>18</v>
      </c>
      <c r="K76" s="57"/>
      <c r="L76" s="58">
        <f>ROUND(H76/E75,4)</f>
        <v>0.19969999999999999</v>
      </c>
      <c r="M76" s="10"/>
      <c r="O76" s="107">
        <f>SUMIF($B$2:B76,B76,$G$2:G76)</f>
        <v>2.0410000000000004</v>
      </c>
      <c r="P76" s="133">
        <f t="shared" si="6"/>
        <v>214.9</v>
      </c>
      <c r="Q76" s="131">
        <f>P76/SUM(P75:P76)</f>
        <v>0.18395822633110767</v>
      </c>
      <c r="R76" s="142">
        <f>SUM(P75:P76)</f>
        <v>1168.2</v>
      </c>
      <c r="S76" s="142">
        <f>SUM($H$2:H76)</f>
        <v>1500.0900469999999</v>
      </c>
      <c r="T76" s="153">
        <f>Q75</f>
        <v>0.81604177366889219</v>
      </c>
      <c r="U76" s="153">
        <f>R76/S76</f>
        <v>0.77875325040404064</v>
      </c>
      <c r="V76" s="142">
        <f>VLOOKUP(A76,DAX!$A$5:$E$1278,5,FALSE)</f>
        <v>4014.66</v>
      </c>
      <c r="W76" s="164">
        <f>ROUND(SUM(I75:I76)/VLOOKUP(A76,'MSCI ACWI GDP net €'!$A$4:$B$1459,2,FALSE),4)+W74</f>
        <v>1.6664999999999999</v>
      </c>
      <c r="X76" s="107">
        <f>ROUND(W76*VLOOKUP(A76,'MSCI ACWI GDP net €'!$A$4:$B$1459,2,FALSE),2)</f>
        <v>1061.92</v>
      </c>
      <c r="Y76" s="131">
        <f>X76/R76</f>
        <v>0.90902242766649544</v>
      </c>
    </row>
    <row r="77" spans="1:25">
      <c r="A77" s="178">
        <v>39892</v>
      </c>
      <c r="B77" s="41" t="s">
        <v>20</v>
      </c>
      <c r="C77" s="4" t="s">
        <v>21</v>
      </c>
      <c r="D77" s="5">
        <v>2.2499999999999999E-2</v>
      </c>
      <c r="E77" s="69">
        <v>73.630224999999996</v>
      </c>
      <c r="F77" s="72"/>
      <c r="G77" s="54">
        <v>1.1544000000000001</v>
      </c>
      <c r="H77" s="55">
        <v>85</v>
      </c>
      <c r="I77" s="55">
        <v>83.13</v>
      </c>
      <c r="J77" s="41" t="s">
        <v>18</v>
      </c>
      <c r="K77" s="57"/>
      <c r="L77" s="54"/>
      <c r="M77" s="10"/>
      <c r="O77" s="129">
        <f>SUMIF($B$2:B77,B77,$G$2:G77)</f>
        <v>14.131499999999999</v>
      </c>
      <c r="P77" s="132">
        <f t="shared" si="6"/>
        <v>1017.61</v>
      </c>
      <c r="Q77" s="130">
        <f>P77/SUM(P77:P78)</f>
        <v>0.81492248062015504</v>
      </c>
      <c r="R77" s="135"/>
      <c r="V77" s="124"/>
    </row>
    <row r="78" spans="1:25">
      <c r="A78" s="180">
        <v>39892</v>
      </c>
      <c r="B78" s="16" t="s">
        <v>22</v>
      </c>
      <c r="C78" s="6" t="s">
        <v>23</v>
      </c>
      <c r="D78" s="7">
        <v>1.4999999999999999E-2</v>
      </c>
      <c r="E78" s="71">
        <v>107.58196700000001</v>
      </c>
      <c r="F78" s="72"/>
      <c r="G78" s="58">
        <v>0.1394</v>
      </c>
      <c r="H78" s="59">
        <v>15</v>
      </c>
      <c r="I78" s="59">
        <v>14.78</v>
      </c>
      <c r="J78" s="16" t="s">
        <v>18</v>
      </c>
      <c r="K78" s="57"/>
      <c r="L78" s="58">
        <f>ROUND(H78/E77,4)</f>
        <v>0.20369999999999999</v>
      </c>
      <c r="M78" s="10"/>
      <c r="O78" s="107">
        <f>SUMIF($B$2:B78,B78,$G$2:G78)</f>
        <v>2.1804000000000006</v>
      </c>
      <c r="P78" s="133">
        <f t="shared" si="6"/>
        <v>231.11</v>
      </c>
      <c r="Q78" s="131">
        <f>P78/SUM(P77:P78)</f>
        <v>0.18507751937984496</v>
      </c>
      <c r="R78" s="142">
        <f>SUM(P77:P78)</f>
        <v>1248.72</v>
      </c>
      <c r="S78" s="142">
        <f>SUM($H$2:H78)</f>
        <v>1600.0900469999999</v>
      </c>
      <c r="T78" s="153">
        <f>Q77</f>
        <v>0.81492248062015504</v>
      </c>
      <c r="U78" s="153">
        <f>R78/S78</f>
        <v>0.7804060792336146</v>
      </c>
      <c r="V78" s="142">
        <f>VLOOKUP(A78,DAX!$A$5:$E$1278,5,FALSE)</f>
        <v>4068.74</v>
      </c>
      <c r="W78" s="164">
        <f>ROUND(SUM(I77:I78)/VLOOKUP(A78,'MSCI ACWI GDP net €'!$A$4:$B$1459,2,FALSE),4)+W76</f>
        <v>1.8247999999999998</v>
      </c>
      <c r="X78" s="107">
        <f>ROUND(W78*VLOOKUP(A78,'MSCI ACWI GDP net €'!$A$4:$B$1459,2,FALSE),2)</f>
        <v>1128.83</v>
      </c>
      <c r="Y78" s="131">
        <f>X78/R78</f>
        <v>0.90398968543788827</v>
      </c>
    </row>
    <row r="79" spans="1:25">
      <c r="A79" s="177">
        <v>39923</v>
      </c>
      <c r="B79" s="10" t="s">
        <v>20</v>
      </c>
      <c r="C79" s="2" t="s">
        <v>21</v>
      </c>
      <c r="D79" s="3">
        <v>2.2499999999999999E-2</v>
      </c>
      <c r="E79" s="9">
        <v>82.372600000000006</v>
      </c>
      <c r="F79" s="11"/>
      <c r="G79" s="54">
        <v>1.0319</v>
      </c>
      <c r="H79" s="55">
        <v>85</v>
      </c>
      <c r="I79" s="55">
        <v>83.13</v>
      </c>
      <c r="J79" s="10" t="s">
        <v>18</v>
      </c>
      <c r="K79" s="57"/>
      <c r="L79" s="54"/>
      <c r="M79" s="10"/>
      <c r="O79" s="129">
        <f>SUMIF($B$2:B79,B79,$G$2:G79)</f>
        <v>15.163399999999999</v>
      </c>
      <c r="P79" s="132">
        <f t="shared" si="6"/>
        <v>1221.56</v>
      </c>
      <c r="Q79" s="130">
        <f>P79/SUM(P79:P80)</f>
        <v>0.83183068667774351</v>
      </c>
      <c r="R79" s="135"/>
      <c r="V79" s="124"/>
    </row>
    <row r="80" spans="1:25">
      <c r="A80" s="180">
        <v>39923</v>
      </c>
      <c r="B80" s="16" t="s">
        <v>22</v>
      </c>
      <c r="C80" s="6" t="s">
        <v>23</v>
      </c>
      <c r="D80" s="7">
        <v>1.4999999999999999E-2</v>
      </c>
      <c r="E80" s="71">
        <v>108.080288</v>
      </c>
      <c r="F80" s="72"/>
      <c r="G80" s="58">
        <v>0.13880000000000001</v>
      </c>
      <c r="H80" s="59">
        <v>15</v>
      </c>
      <c r="I80" s="59">
        <v>14.78</v>
      </c>
      <c r="J80" s="16" t="s">
        <v>18</v>
      </c>
      <c r="K80" s="57"/>
      <c r="L80" s="58">
        <f>ROUND(H80/E79,4)</f>
        <v>0.18210000000000001</v>
      </c>
      <c r="M80" s="10"/>
      <c r="O80" s="107">
        <f>SUMIF($B$2:B80,B80,$G$2:G80)</f>
        <v>2.3192000000000004</v>
      </c>
      <c r="P80" s="133">
        <f t="shared" si="6"/>
        <v>246.96</v>
      </c>
      <c r="Q80" s="131">
        <f>P80/SUM(P79:P80)</f>
        <v>0.16816931332225643</v>
      </c>
      <c r="R80" s="142">
        <f>SUM(P79:P80)</f>
        <v>1468.52</v>
      </c>
      <c r="S80" s="142">
        <f>SUM($H$2:H80)</f>
        <v>1700.0900469999999</v>
      </c>
      <c r="T80" s="153">
        <f>Q79</f>
        <v>0.83183068667774351</v>
      </c>
      <c r="U80" s="153">
        <f>R80/S80</f>
        <v>0.86378954020192555</v>
      </c>
      <c r="V80" s="142">
        <f>VLOOKUP(A80,DAX!$A$5:$E$1278,5,FALSE)</f>
        <v>4486.3</v>
      </c>
      <c r="W80" s="164">
        <f>ROUND(SUM(I79:I80)/VLOOKUP(A80,'MSCI ACWI GDP net €'!$A$4:$B$1459,2,FALSE),4)+W78</f>
        <v>1.9619999999999997</v>
      </c>
      <c r="X80" s="107">
        <f>ROUND(W80*VLOOKUP(A80,'MSCI ACWI GDP net €'!$A$4:$B$1459,2,FALSE),2)</f>
        <v>1400.21</v>
      </c>
      <c r="Y80" s="131">
        <f>X80/R80</f>
        <v>0.9534837795876121</v>
      </c>
    </row>
    <row r="81" spans="1:25">
      <c r="A81" s="177">
        <v>39952</v>
      </c>
      <c r="B81" s="10" t="s">
        <v>20</v>
      </c>
      <c r="C81" s="2" t="s">
        <v>21</v>
      </c>
      <c r="D81" s="3">
        <v>0</v>
      </c>
      <c r="E81" s="9">
        <v>84.21</v>
      </c>
      <c r="F81" s="11"/>
      <c r="G81" s="54"/>
      <c r="H81" s="55"/>
      <c r="I81" s="55"/>
      <c r="J81" s="10" t="s">
        <v>19</v>
      </c>
      <c r="K81" s="57"/>
      <c r="L81" s="54"/>
      <c r="M81" s="10"/>
      <c r="N81" s="104" t="s">
        <v>37</v>
      </c>
      <c r="O81" s="129">
        <f>SUMIF($B$2:B81,B81,$G$2:G81)</f>
        <v>15.163399999999999</v>
      </c>
      <c r="P81" s="132">
        <f t="shared" si="6"/>
        <v>1276.9100000000001</v>
      </c>
      <c r="Q81" s="130">
        <f>P81/SUM(P81:P82)</f>
        <v>0.83644045591510541</v>
      </c>
      <c r="R81" s="135"/>
      <c r="V81" s="124"/>
    </row>
    <row r="82" spans="1:25">
      <c r="A82" s="180">
        <v>39952</v>
      </c>
      <c r="B82" s="16" t="s">
        <v>22</v>
      </c>
      <c r="C82" s="6" t="s">
        <v>23</v>
      </c>
      <c r="D82" s="7">
        <v>0</v>
      </c>
      <c r="E82" s="71">
        <v>107.66</v>
      </c>
      <c r="F82" s="72"/>
      <c r="G82" s="58"/>
      <c r="H82" s="59"/>
      <c r="I82" s="59"/>
      <c r="J82" s="16" t="s">
        <v>19</v>
      </c>
      <c r="K82" s="57"/>
      <c r="L82" s="58"/>
      <c r="M82" s="10"/>
      <c r="O82" s="107">
        <f>SUMIF($B$2:B82,B82,$G$2:G82)</f>
        <v>2.3192000000000004</v>
      </c>
      <c r="P82" s="133">
        <f t="shared" si="6"/>
        <v>249.69</v>
      </c>
      <c r="Q82" s="131">
        <f>P82/SUM(P81:P82)</f>
        <v>0.16355954408489451</v>
      </c>
      <c r="R82" s="142">
        <f>SUM(P81:P82)</f>
        <v>1526.6000000000001</v>
      </c>
      <c r="S82" s="142">
        <f>SUM($H$2:H82)</f>
        <v>1700.0900469999999</v>
      </c>
      <c r="T82" s="153">
        <f>Q81</f>
        <v>0.83644045591510541</v>
      </c>
      <c r="U82" s="153">
        <f>R82/S82</f>
        <v>0.89795243651585255</v>
      </c>
      <c r="V82" s="142">
        <f>VLOOKUP(A82,DAX!$A$5:$E$1278,5,FALSE)</f>
        <v>4959.62</v>
      </c>
      <c r="W82" s="164">
        <f>ROUND(SUM(I81:I82)/VLOOKUP(A82,'MSCI ACWI GDP net €'!$A$4:$B$1459,2,FALSE),4)+W80</f>
        <v>1.9619999999999997</v>
      </c>
      <c r="X82" s="107">
        <f>ROUND(W82*VLOOKUP(A82,'MSCI ACWI GDP net €'!$A$4:$B$1459,2,FALSE),2)</f>
        <v>1517.05</v>
      </c>
      <c r="Y82" s="131">
        <f>X82/R82</f>
        <v>0.9937442683086597</v>
      </c>
    </row>
    <row r="83" spans="1:25">
      <c r="A83" s="177">
        <v>39953</v>
      </c>
      <c r="B83" s="10" t="s">
        <v>20</v>
      </c>
      <c r="C83" s="2" t="s">
        <v>21</v>
      </c>
      <c r="D83" s="3">
        <v>2.2499999999999999E-2</v>
      </c>
      <c r="E83" s="9">
        <v>86.707999999999998</v>
      </c>
      <c r="F83" s="11"/>
      <c r="G83" s="54">
        <v>0.98029999999999995</v>
      </c>
      <c r="H83" s="55">
        <v>85</v>
      </c>
      <c r="I83" s="55">
        <v>83.13</v>
      </c>
      <c r="J83" s="10" t="s">
        <v>18</v>
      </c>
      <c r="K83" s="57"/>
      <c r="L83" s="54"/>
      <c r="M83" s="10"/>
      <c r="O83" s="129">
        <f>SUMIF($B$2:B83,B83,$G$2:G83)</f>
        <v>16.143699999999999</v>
      </c>
      <c r="P83" s="132">
        <f t="shared" si="6"/>
        <v>1368.99</v>
      </c>
      <c r="Q83" s="130">
        <f>P83/SUM(P83:P84)</f>
        <v>0.83812293375780578</v>
      </c>
      <c r="R83" s="135"/>
      <c r="V83" s="124"/>
    </row>
    <row r="84" spans="1:25">
      <c r="A84" s="180">
        <v>39953</v>
      </c>
      <c r="B84" s="16" t="s">
        <v>22</v>
      </c>
      <c r="C84" s="6" t="s">
        <v>23</v>
      </c>
      <c r="D84" s="7">
        <v>1.4999999999999999E-2</v>
      </c>
      <c r="E84" s="71">
        <v>109.251969</v>
      </c>
      <c r="F84" s="72"/>
      <c r="G84" s="58">
        <v>0.13730000000000001</v>
      </c>
      <c r="H84" s="59">
        <v>15</v>
      </c>
      <c r="I84" s="59">
        <v>14.78</v>
      </c>
      <c r="J84" s="16" t="s">
        <v>18</v>
      </c>
      <c r="K84" s="57"/>
      <c r="L84" s="58">
        <f>ROUND(H84/E83,4)</f>
        <v>0.17299999999999999</v>
      </c>
      <c r="M84" s="10"/>
      <c r="O84" s="107">
        <f>SUMIF($B$2:B84,B84,$G$2:G84)</f>
        <v>2.4565000000000006</v>
      </c>
      <c r="P84" s="133">
        <f t="shared" si="6"/>
        <v>264.41000000000003</v>
      </c>
      <c r="Q84" s="131">
        <f>P84/SUM(P83:P84)</f>
        <v>0.1618770662421942</v>
      </c>
      <c r="R84" s="142">
        <f>SUM(P83:P84)</f>
        <v>1633.4</v>
      </c>
      <c r="S84" s="142">
        <f>SUM($H$2:H84)</f>
        <v>1800.0900469999999</v>
      </c>
      <c r="T84" s="153">
        <f>Q83</f>
        <v>0.83812293375780578</v>
      </c>
      <c r="U84" s="153">
        <f>R84/S84</f>
        <v>0.9073990507987072</v>
      </c>
      <c r="V84" s="142">
        <f>VLOOKUP(A84,DAX!$A$5:$E$1278,5,FALSE)</f>
        <v>5038.9399999999996</v>
      </c>
      <c r="W84" s="164">
        <f>ROUND(SUM(I83:I84)/VLOOKUP(A84,'MSCI ACWI GDP net €'!$A$4:$B$1459,2,FALSE),4)+W82</f>
        <v>2.0888999999999998</v>
      </c>
      <c r="X84" s="107">
        <f>ROUND(W84*VLOOKUP(A84,'MSCI ACWI GDP net €'!$A$4:$B$1459,2,FALSE),2)</f>
        <v>1611.93</v>
      </c>
      <c r="Y84" s="131">
        <f>X84/R84</f>
        <v>0.98685563854536551</v>
      </c>
    </row>
    <row r="85" spans="1:25">
      <c r="A85" s="177">
        <v>39986</v>
      </c>
      <c r="B85" s="10" t="s">
        <v>20</v>
      </c>
      <c r="C85" s="2" t="s">
        <v>21</v>
      </c>
      <c r="D85" s="3">
        <v>2.2499999999999999E-2</v>
      </c>
      <c r="E85" s="9">
        <v>86.084275000000005</v>
      </c>
      <c r="F85" s="11"/>
      <c r="G85" s="54">
        <v>0.98740000000000006</v>
      </c>
      <c r="H85" s="55">
        <v>85</v>
      </c>
      <c r="I85" s="55">
        <v>83.13</v>
      </c>
      <c r="J85" s="10" t="s">
        <v>18</v>
      </c>
      <c r="K85" s="57"/>
      <c r="L85" s="54"/>
      <c r="M85" s="10"/>
      <c r="O85" s="129">
        <f>SUMIF($B$2:B85,B85,$G$2:G85)</f>
        <v>17.1311</v>
      </c>
      <c r="P85" s="132">
        <f t="shared" si="6"/>
        <v>1442.27</v>
      </c>
      <c r="Q85" s="130">
        <f>P85/SUM(P85:P86)</f>
        <v>0.83788117327880185</v>
      </c>
      <c r="R85" s="135"/>
      <c r="V85" s="124"/>
    </row>
    <row r="86" spans="1:25">
      <c r="A86" s="180">
        <v>39986</v>
      </c>
      <c r="B86" s="16" t="s">
        <v>22</v>
      </c>
      <c r="C86" s="6" t="s">
        <v>23</v>
      </c>
      <c r="D86" s="7">
        <v>1.4999999999999999E-2</v>
      </c>
      <c r="E86" s="71">
        <v>109.198229</v>
      </c>
      <c r="F86" s="72"/>
      <c r="G86" s="58">
        <v>0.13739999999999999</v>
      </c>
      <c r="H86" s="59">
        <v>15</v>
      </c>
      <c r="I86" s="59">
        <v>14.78</v>
      </c>
      <c r="J86" s="16" t="s">
        <v>18</v>
      </c>
      <c r="K86" s="57"/>
      <c r="L86" s="58">
        <f>ROUND(H86/E85,4)</f>
        <v>0.17419999999999999</v>
      </c>
      <c r="M86" s="10"/>
      <c r="O86" s="107">
        <f>SUMIF($B$2:B86,B86,$G$2:G86)</f>
        <v>2.5939000000000005</v>
      </c>
      <c r="P86" s="133">
        <f t="shared" si="6"/>
        <v>279.06</v>
      </c>
      <c r="Q86" s="131">
        <f>P86/SUM(P85:P86)</f>
        <v>0.16211882672119815</v>
      </c>
      <c r="R86" s="142">
        <f>SUM(P85:P86)</f>
        <v>1721.33</v>
      </c>
      <c r="S86" s="142">
        <f>SUM($H$2:H86)</f>
        <v>1900.0900469999999</v>
      </c>
      <c r="T86" s="153">
        <f>Q85</f>
        <v>0.83788117327880185</v>
      </c>
      <c r="U86" s="153">
        <f>R86/S86</f>
        <v>0.9059202234745457</v>
      </c>
      <c r="V86" s="142">
        <f>VLOOKUP(A86,DAX!$A$5:$E$1278,5,FALSE)</f>
        <v>4693.3999999999996</v>
      </c>
      <c r="W86" s="164">
        <f>ROUND(SUM(I85:I86)/VLOOKUP(A86,'MSCI ACWI GDP net €'!$A$4:$B$1459,2,FALSE),4)+W84</f>
        <v>2.2190999999999996</v>
      </c>
      <c r="X86" s="107">
        <f>ROUND(W86*VLOOKUP(A86,'MSCI ACWI GDP net €'!$A$4:$B$1459,2,FALSE),2)</f>
        <v>1668.53</v>
      </c>
      <c r="Y86" s="131">
        <f>X86/R86</f>
        <v>0.9693260443959032</v>
      </c>
    </row>
    <row r="87" spans="1:25">
      <c r="A87" s="177">
        <v>40014</v>
      </c>
      <c r="B87" s="10" t="s">
        <v>20</v>
      </c>
      <c r="C87" s="2" t="s">
        <v>21</v>
      </c>
      <c r="D87" s="3">
        <v>2.2499999999999999E-2</v>
      </c>
      <c r="E87" s="9">
        <v>87.137450000000001</v>
      </c>
      <c r="F87" s="11"/>
      <c r="G87" s="54">
        <v>0.97550000000000003</v>
      </c>
      <c r="H87" s="55">
        <v>85</v>
      </c>
      <c r="I87" s="55">
        <v>83.13</v>
      </c>
      <c r="J87" s="10" t="s">
        <v>18</v>
      </c>
      <c r="K87" s="57"/>
      <c r="L87" s="54"/>
      <c r="M87" s="10"/>
      <c r="O87" s="129">
        <f>SUMIF($B$2:B87,B87,$G$2:G87)</f>
        <v>18.1066</v>
      </c>
      <c r="P87" s="132">
        <f t="shared" si="6"/>
        <v>1543.04</v>
      </c>
      <c r="Q87" s="130">
        <f>P87/SUM(P87:P88)</f>
        <v>0.83812586227499375</v>
      </c>
      <c r="R87" s="135"/>
      <c r="V87" s="124"/>
    </row>
    <row r="88" spans="1:25">
      <c r="A88" s="180">
        <v>40014</v>
      </c>
      <c r="B88" s="16" t="s">
        <v>22</v>
      </c>
      <c r="C88" s="6" t="s">
        <v>23</v>
      </c>
      <c r="D88" s="7">
        <v>1.4999999999999999E-2</v>
      </c>
      <c r="E88" s="71">
        <v>110.833749</v>
      </c>
      <c r="F88" s="72"/>
      <c r="G88" s="58">
        <v>0.1353</v>
      </c>
      <c r="H88" s="59">
        <v>15</v>
      </c>
      <c r="I88" s="59">
        <v>14.78</v>
      </c>
      <c r="J88" s="16" t="s">
        <v>18</v>
      </c>
      <c r="K88" s="57"/>
      <c r="L88" s="58">
        <f>ROUND(H88/E87,4)</f>
        <v>0.1721</v>
      </c>
      <c r="M88" s="10"/>
      <c r="O88" s="107">
        <f>SUMIF($B$2:B88,B88,$G$2:G88)</f>
        <v>2.7292000000000005</v>
      </c>
      <c r="P88" s="133">
        <f t="shared" si="6"/>
        <v>298.02</v>
      </c>
      <c r="Q88" s="131">
        <f>P88/SUM(P87:P88)</f>
        <v>0.16187413772500625</v>
      </c>
      <c r="R88" s="142">
        <f>SUM(P87:P88)</f>
        <v>1841.06</v>
      </c>
      <c r="S88" s="142">
        <f>SUM($H$2:H88)</f>
        <v>2000.0900469999999</v>
      </c>
      <c r="T88" s="153">
        <f>Q87</f>
        <v>0.83812586227499375</v>
      </c>
      <c r="U88" s="153">
        <f>R88/S88</f>
        <v>0.9204885563834817</v>
      </c>
      <c r="V88" s="142">
        <f>VLOOKUP(A88,DAX!$A$5:$E$1278,5,FALSE)</f>
        <v>5030.1499999999996</v>
      </c>
      <c r="W88" s="164">
        <f>ROUND(SUM(I87:I88)/VLOOKUP(A88,'MSCI ACWI GDP net €'!$A$4:$B$1459,2,FALSE),4)+W86</f>
        <v>2.3432999999999997</v>
      </c>
      <c r="X88" s="107">
        <f>ROUND(W88*VLOOKUP(A88,'MSCI ACWI GDP net €'!$A$4:$B$1459,2,FALSE),2)</f>
        <v>1846.76</v>
      </c>
      <c r="Y88" s="131">
        <f>X88/R88</f>
        <v>1.003096042497257</v>
      </c>
    </row>
    <row r="89" spans="1:25">
      <c r="A89" s="177">
        <v>40045</v>
      </c>
      <c r="B89" s="10" t="s">
        <v>20</v>
      </c>
      <c r="C89" s="2" t="s">
        <v>21</v>
      </c>
      <c r="D89" s="3">
        <v>2.2499999999999999E-2</v>
      </c>
      <c r="E89" s="9">
        <v>90.971824999999995</v>
      </c>
      <c r="F89" s="11"/>
      <c r="G89" s="54">
        <v>0.93430000000000002</v>
      </c>
      <c r="H89" s="55">
        <v>84.99</v>
      </c>
      <c r="I89" s="55">
        <v>83.12</v>
      </c>
      <c r="J89" s="10" t="s">
        <v>18</v>
      </c>
      <c r="K89" s="57"/>
      <c r="L89" s="54"/>
      <c r="M89" s="10"/>
      <c r="O89" s="129">
        <f>SUMIF($B$2:B89,B89,$G$2:G89)</f>
        <v>19.040900000000001</v>
      </c>
      <c r="P89" s="132">
        <f t="shared" si="6"/>
        <v>1694.07</v>
      </c>
      <c r="Q89" s="130">
        <f>P89/SUM(P89:P90)</f>
        <v>0.84248976770324102</v>
      </c>
      <c r="R89" s="135"/>
      <c r="V89" s="124"/>
    </row>
    <row r="90" spans="1:25">
      <c r="A90" s="180">
        <v>40045</v>
      </c>
      <c r="B90" s="16" t="s">
        <v>22</v>
      </c>
      <c r="C90" s="6" t="s">
        <v>23</v>
      </c>
      <c r="D90" s="7">
        <v>1.4999999999999999E-2</v>
      </c>
      <c r="E90" s="71">
        <v>112.29135100000001</v>
      </c>
      <c r="F90" s="72"/>
      <c r="G90" s="58">
        <v>0.1336</v>
      </c>
      <c r="H90" s="59">
        <v>15</v>
      </c>
      <c r="I90" s="59">
        <v>14.78</v>
      </c>
      <c r="J90" s="16" t="s">
        <v>18</v>
      </c>
      <c r="K90" s="57"/>
      <c r="L90" s="58">
        <f>ROUND(H90/E89,4)</f>
        <v>0.16489999999999999</v>
      </c>
      <c r="M90" s="10"/>
      <c r="O90" s="107">
        <f>SUMIF($B$2:B90,B90,$G$2:G90)</f>
        <v>2.8628000000000005</v>
      </c>
      <c r="P90" s="133">
        <f t="shared" si="6"/>
        <v>316.72000000000003</v>
      </c>
      <c r="Q90" s="131">
        <f>P90/SUM(P89:P90)</f>
        <v>0.15751023229675901</v>
      </c>
      <c r="R90" s="142">
        <f>SUM(P89:P90)</f>
        <v>2010.79</v>
      </c>
      <c r="S90" s="142">
        <f>SUM($H$2:H90)</f>
        <v>2100.0800469999999</v>
      </c>
      <c r="T90" s="153">
        <f>Q89</f>
        <v>0.84248976770324102</v>
      </c>
      <c r="U90" s="153">
        <f>R90/S90</f>
        <v>0.95748255066393673</v>
      </c>
      <c r="V90" s="142">
        <f>VLOOKUP(A90,DAX!$A$5:$E$1278,5,FALSE)</f>
        <v>5311.06</v>
      </c>
      <c r="W90" s="164">
        <f>ROUND(SUM(I89:I90)/VLOOKUP(A90,'MSCI ACWI GDP net €'!$A$4:$B$1459,2,FALSE),4)+W88</f>
        <v>2.4597999999999995</v>
      </c>
      <c r="X90" s="107">
        <f>ROUND(W90*VLOOKUP(A90,'MSCI ACWI GDP net €'!$A$4:$B$1459,2,FALSE),2)</f>
        <v>2066.8000000000002</v>
      </c>
      <c r="Y90" s="131">
        <f>X90/R90</f>
        <v>1.0278547237652864</v>
      </c>
    </row>
    <row r="91" spans="1:25">
      <c r="A91" s="177">
        <v>40077</v>
      </c>
      <c r="B91" s="10" t="s">
        <v>20</v>
      </c>
      <c r="C91" s="2" t="s">
        <v>21</v>
      </c>
      <c r="D91" s="3">
        <v>2.2499999999999999E-2</v>
      </c>
      <c r="E91" s="9">
        <v>94.611924999999999</v>
      </c>
      <c r="F91" s="11"/>
      <c r="G91" s="54">
        <v>0.89839999999999998</v>
      </c>
      <c r="H91" s="55">
        <v>85</v>
      </c>
      <c r="I91" s="55">
        <v>83.13</v>
      </c>
      <c r="J91" s="10" t="s">
        <v>18</v>
      </c>
      <c r="K91" s="57"/>
      <c r="L91" s="54"/>
      <c r="M91" s="10"/>
      <c r="O91" s="129">
        <f>SUMIF($B$2:B91,B91,$G$2:G91)</f>
        <v>19.939299999999999</v>
      </c>
      <c r="P91" s="132">
        <f t="shared" si="6"/>
        <v>1844.98</v>
      </c>
      <c r="Q91" s="130">
        <f>P91/SUM(P91:P92)</f>
        <v>0.84712548153521927</v>
      </c>
      <c r="R91" s="135"/>
      <c r="V91" s="124"/>
    </row>
    <row r="92" spans="1:25">
      <c r="A92" s="180">
        <v>40077</v>
      </c>
      <c r="B92" s="16" t="s">
        <v>22</v>
      </c>
      <c r="C92" s="6" t="s">
        <v>23</v>
      </c>
      <c r="D92" s="7">
        <v>1.4999999999999999E-2</v>
      </c>
      <c r="E92" s="71">
        <v>112.804878</v>
      </c>
      <c r="F92" s="72"/>
      <c r="G92" s="58">
        <v>0.13300000000000001</v>
      </c>
      <c r="H92" s="59">
        <v>15</v>
      </c>
      <c r="I92" s="59">
        <v>14.78</v>
      </c>
      <c r="J92" s="16" t="s">
        <v>18</v>
      </c>
      <c r="K92" s="57"/>
      <c r="L92" s="58">
        <f>ROUND(H92/E91,4)</f>
        <v>0.1585</v>
      </c>
      <c r="M92" s="10"/>
      <c r="O92" s="107">
        <f>SUMIF($B$2:B92,B92,$G$2:G92)</f>
        <v>2.9958000000000005</v>
      </c>
      <c r="P92" s="133">
        <f t="shared" si="6"/>
        <v>332.95</v>
      </c>
      <c r="Q92" s="131">
        <f>P92/SUM(P91:P92)</f>
        <v>0.15287451846478078</v>
      </c>
      <c r="R92" s="142">
        <f>SUM(P91:P92)</f>
        <v>2177.9299999999998</v>
      </c>
      <c r="S92" s="142">
        <f>SUM($H$2:H92)</f>
        <v>2200.0800469999999</v>
      </c>
      <c r="T92" s="153">
        <f>Q91</f>
        <v>0.84712548153521927</v>
      </c>
      <c r="U92" s="153">
        <f>R92/S92</f>
        <v>0.98993216313642607</v>
      </c>
      <c r="V92" s="142">
        <f>VLOOKUP(A92,DAX!$A$5:$E$1278,5,FALSE)</f>
        <v>5668.65</v>
      </c>
      <c r="W92" s="164">
        <f>ROUND(SUM(I91:I92)/VLOOKUP(A92,'MSCI ACWI GDP net €'!$A$4:$B$1459,2,FALSE),4)+W90</f>
        <v>2.5715999999999997</v>
      </c>
      <c r="X92" s="107">
        <f>ROUND(W92*VLOOKUP(A92,'MSCI ACWI GDP net €'!$A$4:$B$1459,2,FALSE),2)</f>
        <v>2251.61</v>
      </c>
      <c r="Y92" s="131">
        <f>X92/R92</f>
        <v>1.0338302883931074</v>
      </c>
    </row>
    <row r="93" spans="1:25">
      <c r="A93" s="177">
        <v>40106</v>
      </c>
      <c r="B93" s="10" t="s">
        <v>20</v>
      </c>
      <c r="C93" s="2" t="s">
        <v>21</v>
      </c>
      <c r="D93" s="3">
        <v>2.2499999999999999E-2</v>
      </c>
      <c r="E93" s="9">
        <v>97.117050000000006</v>
      </c>
      <c r="F93" s="11"/>
      <c r="G93" s="54">
        <v>0.87519999999999998</v>
      </c>
      <c r="H93" s="55">
        <v>85</v>
      </c>
      <c r="I93" s="55">
        <v>83.13</v>
      </c>
      <c r="J93" s="10" t="s">
        <v>18</v>
      </c>
      <c r="K93" s="57"/>
      <c r="L93" s="54"/>
      <c r="M93" s="10"/>
      <c r="O93" s="129">
        <f>SUMIF($B$2:B93,B93,$G$2:G93)</f>
        <v>20.814499999999999</v>
      </c>
      <c r="P93" s="132">
        <f t="shared" si="6"/>
        <v>1976.96</v>
      </c>
      <c r="Q93" s="130">
        <f>P93/SUM(P93:P94)</f>
        <v>0.849925194751595</v>
      </c>
      <c r="R93" s="135"/>
      <c r="V93" s="124"/>
    </row>
    <row r="94" spans="1:25">
      <c r="A94" s="180">
        <v>40106</v>
      </c>
      <c r="B94" s="16" t="s">
        <v>22</v>
      </c>
      <c r="C94" s="6" t="s">
        <v>23</v>
      </c>
      <c r="D94" s="7">
        <v>1.4999999999999999E-2</v>
      </c>
      <c r="E94" s="71">
        <v>113.265306</v>
      </c>
      <c r="F94" s="72"/>
      <c r="G94" s="58">
        <v>0.13239999999999999</v>
      </c>
      <c r="H94" s="59">
        <v>15</v>
      </c>
      <c r="I94" s="59">
        <v>14.78</v>
      </c>
      <c r="J94" s="16" t="s">
        <v>18</v>
      </c>
      <c r="K94" s="57"/>
      <c r="L94" s="58">
        <f>ROUND(H94/E93,4)</f>
        <v>0.1545</v>
      </c>
      <c r="M94" s="10"/>
      <c r="O94" s="107">
        <f>SUMIF($B$2:B94,B94,$G$2:G94)</f>
        <v>3.1282000000000005</v>
      </c>
      <c r="P94" s="133">
        <f t="shared" si="6"/>
        <v>349.08</v>
      </c>
      <c r="Q94" s="131">
        <f>P94/SUM(P93:P94)</f>
        <v>0.150074805248405</v>
      </c>
      <c r="R94" s="142">
        <f>SUM(P93:P94)</f>
        <v>2326.04</v>
      </c>
      <c r="S94" s="142">
        <f>SUM($H$2:H94)</f>
        <v>2300.0800469999999</v>
      </c>
      <c r="T94" s="153">
        <f>Q93</f>
        <v>0.849925194751595</v>
      </c>
      <c r="U94" s="153">
        <f>R94/S94</f>
        <v>1.0112865432809</v>
      </c>
      <c r="V94" s="142">
        <f>VLOOKUP(A94,DAX!$A$5:$E$1278,5,FALSE)</f>
        <v>5811.77</v>
      </c>
      <c r="W94" s="164">
        <f>ROUND(SUM(I93:I94)/VLOOKUP(A94,'MSCI ACWI GDP net €'!$A$4:$B$1459,2,FALSE),4)+W92</f>
        <v>2.6801999999999997</v>
      </c>
      <c r="X94" s="107">
        <f>ROUND(W94*VLOOKUP(A94,'MSCI ACWI GDP net €'!$A$4:$B$1459,2,FALSE),2)</f>
        <v>2416.9299999999998</v>
      </c>
      <c r="Y94" s="131">
        <f>X94/R94</f>
        <v>1.0390749944111022</v>
      </c>
    </row>
    <row r="95" spans="1:25">
      <c r="A95" s="177">
        <v>40137</v>
      </c>
      <c r="B95" s="10" t="s">
        <v>20</v>
      </c>
      <c r="C95" s="2" t="s">
        <v>21</v>
      </c>
      <c r="D95" s="3">
        <v>2.2499999999999999E-2</v>
      </c>
      <c r="E95" s="9">
        <v>94.949349999999995</v>
      </c>
      <c r="F95" s="11"/>
      <c r="G95" s="54">
        <v>0.8952</v>
      </c>
      <c r="H95" s="55">
        <v>85</v>
      </c>
      <c r="I95" s="55">
        <v>83.13</v>
      </c>
      <c r="J95" s="10" t="s">
        <v>18</v>
      </c>
      <c r="K95" s="57"/>
      <c r="L95" s="54"/>
      <c r="M95" s="10"/>
      <c r="O95" s="129">
        <f>SUMIF($B$2:B95,B95,$G$2:G95)</f>
        <v>21.709699999999998</v>
      </c>
      <c r="P95" s="132">
        <f t="shared" si="6"/>
        <v>2015.96</v>
      </c>
      <c r="Q95" s="130">
        <f>P95/SUM(P95:P96)</f>
        <v>0.84678940316124185</v>
      </c>
      <c r="R95" s="135"/>
      <c r="V95" s="124"/>
    </row>
    <row r="96" spans="1:25">
      <c r="A96" s="180">
        <v>40137</v>
      </c>
      <c r="B96" s="16" t="s">
        <v>22</v>
      </c>
      <c r="C96" s="6" t="s">
        <v>23</v>
      </c>
      <c r="D96" s="7">
        <v>1.4999999999999999E-2</v>
      </c>
      <c r="E96" s="71">
        <v>113.554987</v>
      </c>
      <c r="F96" s="72"/>
      <c r="G96" s="58">
        <v>0.1321</v>
      </c>
      <c r="H96" s="59">
        <v>15</v>
      </c>
      <c r="I96" s="59">
        <v>14.78</v>
      </c>
      <c r="J96" s="16" t="s">
        <v>18</v>
      </c>
      <c r="K96" s="57"/>
      <c r="L96" s="58">
        <f>ROUND(H96/E95,4)</f>
        <v>0.158</v>
      </c>
      <c r="M96" s="10"/>
      <c r="O96" s="107">
        <f>SUMIF($B$2:B96,B96,$G$2:G96)</f>
        <v>3.2603000000000004</v>
      </c>
      <c r="P96" s="133">
        <f t="shared" si="6"/>
        <v>364.75</v>
      </c>
      <c r="Q96" s="131">
        <f>P96/SUM(P95:P96)</f>
        <v>0.15321059683875818</v>
      </c>
      <c r="R96" s="142">
        <f>SUM(P95:P96)</f>
        <v>2380.71</v>
      </c>
      <c r="S96" s="142">
        <f>SUM($H$2:H96)</f>
        <v>2400.0800469999999</v>
      </c>
      <c r="T96" s="153">
        <f>Q95</f>
        <v>0.84678940316124185</v>
      </c>
      <c r="U96" s="153">
        <f>R96/S96</f>
        <v>0.9919294162608403</v>
      </c>
      <c r="V96" s="142">
        <f>VLOOKUP(A96,DAX!$A$5:$E$1278,5,FALSE)</f>
        <v>5663.15</v>
      </c>
      <c r="W96" s="164">
        <f>ROUND(SUM(I95:I96)/VLOOKUP(A96,'MSCI ACWI GDP net €'!$A$4:$B$1459,2,FALSE),4)+W94</f>
        <v>2.7904999999999998</v>
      </c>
      <c r="X96" s="107">
        <f>ROUND(W96*VLOOKUP(A96,'MSCI ACWI GDP net €'!$A$4:$B$1459,2,FALSE),2)</f>
        <v>2477.38</v>
      </c>
      <c r="Y96" s="131">
        <f>X96/R96</f>
        <v>1.0406055336433249</v>
      </c>
    </row>
    <row r="97" spans="1:25">
      <c r="A97" s="181">
        <v>40158</v>
      </c>
      <c r="B97" s="47" t="s">
        <v>22</v>
      </c>
      <c r="C97" s="33" t="s">
        <v>23</v>
      </c>
      <c r="D97" s="34"/>
      <c r="E97" s="83">
        <v>111.72</v>
      </c>
      <c r="F97" s="11"/>
      <c r="G97" s="52">
        <v>-0.13780000000000001</v>
      </c>
      <c r="H97" s="53"/>
      <c r="I97" s="53"/>
      <c r="J97" s="47" t="s">
        <v>25</v>
      </c>
      <c r="K97" s="53"/>
      <c r="L97" s="84">
        <f>ROUND(-15.4/93.77,4)</f>
        <v>-0.16420000000000001</v>
      </c>
      <c r="M97" s="106" t="s">
        <v>81</v>
      </c>
      <c r="R97" s="136"/>
      <c r="S97" s="142">
        <f>SUM($H$2:H97)</f>
        <v>2400.0800469999999</v>
      </c>
      <c r="V97" s="124"/>
      <c r="W97" s="164">
        <f>ROUND(-15.4/VLOOKUP(A97,'MSCI ACWI GDP net €'!$A$4:$B$1459,2,FALSE),4)+W96</f>
        <v>2.7734999999999999</v>
      </c>
      <c r="X97" s="107">
        <f>ROUND(W97*VLOOKUP(A97,'MSCI ACWI GDP net €'!$A$4:$B$1459,2,FALSE),2)</f>
        <v>2513.5</v>
      </c>
    </row>
    <row r="98" spans="1:25">
      <c r="A98" s="177">
        <v>40168</v>
      </c>
      <c r="B98" s="10" t="s">
        <v>20</v>
      </c>
      <c r="C98" s="2" t="s">
        <v>21</v>
      </c>
      <c r="D98" s="3">
        <v>2.2499999999999999E-2</v>
      </c>
      <c r="E98" s="9">
        <v>96.779624999999996</v>
      </c>
      <c r="F98" s="11"/>
      <c r="G98" s="54">
        <v>0.87829999999999997</v>
      </c>
      <c r="H98" s="55">
        <v>85</v>
      </c>
      <c r="I98" s="55">
        <v>83.13</v>
      </c>
      <c r="J98" s="10" t="s">
        <v>18</v>
      </c>
      <c r="K98" s="57"/>
      <c r="L98" s="54"/>
      <c r="M98" s="10"/>
      <c r="O98" s="129">
        <f>SUMIF($B$2:B98,B98,$G$2:G98)</f>
        <v>22.587999999999997</v>
      </c>
      <c r="P98" s="132">
        <f t="shared" ref="P98:P119" si="7">ROUND(O98*E98/(1+D98),2)</f>
        <v>2137.9499999999998</v>
      </c>
      <c r="Q98" s="130">
        <f>P98/SUM(P98:P99)</f>
        <v>0.85447591184863669</v>
      </c>
      <c r="R98" s="135"/>
      <c r="V98" s="124"/>
    </row>
    <row r="99" spans="1:25">
      <c r="A99" s="180">
        <v>40168</v>
      </c>
      <c r="B99" s="16" t="s">
        <v>22</v>
      </c>
      <c r="C99" s="6" t="s">
        <v>23</v>
      </c>
      <c r="D99" s="7">
        <v>1.4999999999999999E-2</v>
      </c>
      <c r="E99" s="71">
        <v>113.554987</v>
      </c>
      <c r="F99" s="72"/>
      <c r="G99" s="58">
        <v>0.1321</v>
      </c>
      <c r="H99" s="59">
        <v>15</v>
      </c>
      <c r="I99" s="59">
        <v>14.78</v>
      </c>
      <c r="J99" s="16" t="s">
        <v>18</v>
      </c>
      <c r="K99" s="57"/>
      <c r="L99" s="58">
        <f>ROUND(H99/E98,4)</f>
        <v>0.155</v>
      </c>
      <c r="M99" s="10"/>
      <c r="O99" s="107">
        <f>SUMIF($B$2:B99,B99,$G$2:G99)</f>
        <v>3.2546000000000004</v>
      </c>
      <c r="P99" s="133">
        <f t="shared" si="7"/>
        <v>364.11</v>
      </c>
      <c r="Q99" s="131">
        <f>P99/SUM(P98:P99)</f>
        <v>0.14552408815136328</v>
      </c>
      <c r="R99" s="142">
        <f>SUM(P98:P99)</f>
        <v>2502.06</v>
      </c>
      <c r="S99" s="142">
        <f>SUM($H$2:H99)</f>
        <v>2500.0800469999999</v>
      </c>
      <c r="T99" s="153">
        <f>Q98</f>
        <v>0.85447591184863669</v>
      </c>
      <c r="U99" s="153">
        <f>R99/S99</f>
        <v>1.0007919558425242</v>
      </c>
      <c r="V99" s="142">
        <f>VLOOKUP(A99,DAX!$A$5:$E$1278,5,FALSE)</f>
        <v>5930.53</v>
      </c>
      <c r="W99" s="164">
        <f>ROUND(SUM(I98:I99)/VLOOKUP(A99,'MSCI ACWI GDP net €'!$A$4:$B$1459,2,FALSE),4)+W97</f>
        <v>2.8800999999999997</v>
      </c>
      <c r="X99" s="107">
        <f>ROUND(W99*VLOOKUP(A99,'MSCI ACWI GDP net €'!$A$4:$B$1459,2,FALSE),2)</f>
        <v>2645.72</v>
      </c>
      <c r="Y99" s="131">
        <f>X99/R99</f>
        <v>1.0574166886485534</v>
      </c>
    </row>
    <row r="100" spans="1:25">
      <c r="A100" s="177">
        <v>40198</v>
      </c>
      <c r="B100" s="10" t="s">
        <v>20</v>
      </c>
      <c r="C100" s="2" t="s">
        <v>21</v>
      </c>
      <c r="D100" s="3">
        <v>2.2499999999999999E-2</v>
      </c>
      <c r="E100" s="9">
        <v>101.67740000000001</v>
      </c>
      <c r="F100" s="11"/>
      <c r="G100" s="54">
        <v>0.83599999999999997</v>
      </c>
      <c r="H100" s="55">
        <v>85</v>
      </c>
      <c r="I100" s="55">
        <v>83.13</v>
      </c>
      <c r="J100" s="10" t="s">
        <v>18</v>
      </c>
      <c r="K100" s="57"/>
      <c r="L100" s="54"/>
      <c r="M100" s="10"/>
      <c r="O100" s="129">
        <f>SUMIF($B$2:B100,B100,$G$2:G100)</f>
        <v>23.423999999999996</v>
      </c>
      <c r="P100" s="132">
        <f t="shared" si="7"/>
        <v>2329.2800000000002</v>
      </c>
      <c r="Q100" s="130">
        <f>P100/SUM(P100:P101)</f>
        <v>0.86031926602793773</v>
      </c>
      <c r="R100" s="135"/>
      <c r="V100" s="124"/>
    </row>
    <row r="101" spans="1:25">
      <c r="A101" s="180">
        <v>40198</v>
      </c>
      <c r="B101" s="16" t="s">
        <v>22</v>
      </c>
      <c r="C101" s="6" t="s">
        <v>23</v>
      </c>
      <c r="D101" s="7">
        <v>1.4999999999999999E-2</v>
      </c>
      <c r="E101" s="71">
        <v>113.333333</v>
      </c>
      <c r="F101" s="72"/>
      <c r="G101" s="58">
        <v>0.1323</v>
      </c>
      <c r="H101" s="59">
        <v>14.99</v>
      </c>
      <c r="I101" s="59">
        <v>14.77</v>
      </c>
      <c r="J101" s="16" t="s">
        <v>18</v>
      </c>
      <c r="K101" s="57"/>
      <c r="L101" s="58">
        <f>ROUND(H101/E100,4)</f>
        <v>0.1474</v>
      </c>
      <c r="M101" s="10"/>
      <c r="O101" s="107">
        <f>SUMIF($B$2:B101,B101,$G$2:G101)</f>
        <v>3.3869000000000002</v>
      </c>
      <c r="P101" s="133">
        <f t="shared" si="7"/>
        <v>378.18</v>
      </c>
      <c r="Q101" s="131">
        <f>P101/SUM(P100:P101)</f>
        <v>0.13968073397206238</v>
      </c>
      <c r="R101" s="142">
        <f>SUM(P100:P101)</f>
        <v>2707.46</v>
      </c>
      <c r="S101" s="142">
        <f>SUM($H$2:H101)</f>
        <v>2600.0700469999997</v>
      </c>
      <c r="T101" s="153">
        <f>Q100</f>
        <v>0.86031926602793773</v>
      </c>
      <c r="U101" s="153">
        <f>R101/S101</f>
        <v>1.0413027153341152</v>
      </c>
      <c r="V101" s="142">
        <f>VLOOKUP(A101,DAX!$A$5:$E$1278,5,FALSE)</f>
        <v>5851.53</v>
      </c>
      <c r="W101" s="164">
        <f>ROUND(SUM(I100:I101)/VLOOKUP(A101,'MSCI ACWI GDP net €'!$A$4:$B$1459,2,FALSE),4)+W99</f>
        <v>2.9821999999999997</v>
      </c>
      <c r="X101" s="107">
        <f>ROUND(W101*VLOOKUP(A101,'MSCI ACWI GDP net €'!$A$4:$B$1459,2,FALSE),2)</f>
        <v>2859.98</v>
      </c>
      <c r="Y101" s="131">
        <f>X101/R101</f>
        <v>1.056333242227032</v>
      </c>
    </row>
    <row r="102" spans="1:25">
      <c r="A102" s="177">
        <v>40231</v>
      </c>
      <c r="B102" s="10" t="s">
        <v>20</v>
      </c>
      <c r="C102" s="2" t="s">
        <v>21</v>
      </c>
      <c r="D102" s="3">
        <v>2.2499999999999999E-2</v>
      </c>
      <c r="E102" s="9">
        <v>99.57105</v>
      </c>
      <c r="F102" s="11"/>
      <c r="G102" s="54">
        <v>0.85370000000000001</v>
      </c>
      <c r="H102" s="55">
        <v>85</v>
      </c>
      <c r="I102" s="55">
        <v>83.13</v>
      </c>
      <c r="J102" s="10" t="s">
        <v>18</v>
      </c>
      <c r="K102" s="57"/>
      <c r="L102" s="54"/>
      <c r="M102" s="10"/>
      <c r="O102" s="129">
        <f>SUMIF($B$2:B102,B102,$G$2:G102)</f>
        <v>24.277699999999996</v>
      </c>
      <c r="P102" s="132">
        <f t="shared" si="7"/>
        <v>2364.16</v>
      </c>
      <c r="Q102" s="130">
        <f>P102/SUM(P102:P103)</f>
        <v>0.85753356088112498</v>
      </c>
      <c r="R102" s="135"/>
      <c r="V102" s="124"/>
    </row>
    <row r="103" spans="1:25">
      <c r="A103" s="180">
        <v>40231</v>
      </c>
      <c r="B103" s="16" t="s">
        <v>22</v>
      </c>
      <c r="C103" s="6" t="s">
        <v>23</v>
      </c>
      <c r="D103" s="7">
        <v>1.4999999999999999E-2</v>
      </c>
      <c r="E103" s="71">
        <v>113.277232</v>
      </c>
      <c r="F103" s="72"/>
      <c r="G103" s="58">
        <v>0.13239999999999999</v>
      </c>
      <c r="H103" s="59">
        <v>15</v>
      </c>
      <c r="I103" s="59">
        <v>14.78</v>
      </c>
      <c r="J103" s="16" t="s">
        <v>18</v>
      </c>
      <c r="K103" s="57"/>
      <c r="L103" s="58">
        <f>ROUND(H103/E102,4)</f>
        <v>0.15060000000000001</v>
      </c>
      <c r="M103" s="10"/>
      <c r="O103" s="107">
        <f>SUMIF($B$2:B103,B103,$G$2:G103)</f>
        <v>3.5193000000000003</v>
      </c>
      <c r="P103" s="133">
        <f t="shared" si="7"/>
        <v>392.77</v>
      </c>
      <c r="Q103" s="131">
        <f>P103/SUM(P102:P103)</f>
        <v>0.14246643911887499</v>
      </c>
      <c r="R103" s="142">
        <f>SUM(P102:P103)</f>
        <v>2756.93</v>
      </c>
      <c r="S103" s="142">
        <f>SUM($H$2:H103)</f>
        <v>2700.0700469999997</v>
      </c>
      <c r="T103" s="153">
        <f>Q102</f>
        <v>0.85753356088112498</v>
      </c>
      <c r="U103" s="153">
        <f>R103/S103</f>
        <v>1.0210586955190946</v>
      </c>
      <c r="V103" s="142">
        <f>VLOOKUP(A103,DAX!$A$5:$E$1278,5,FALSE)</f>
        <v>5688.44</v>
      </c>
      <c r="W103" s="164">
        <f>ROUND(SUM(I102:I103)/VLOOKUP(A103,'MSCI ACWI GDP net €'!$A$4:$B$1459,2,FALSE),4)+W101</f>
        <v>3.0855999999999999</v>
      </c>
      <c r="X103" s="107">
        <f>ROUND(W103*VLOOKUP(A103,'MSCI ACWI GDP net €'!$A$4:$B$1459,2,FALSE),2)</f>
        <v>2923.18</v>
      </c>
      <c r="Y103" s="131">
        <f>X103/R103</f>
        <v>1.0603025829455228</v>
      </c>
    </row>
    <row r="104" spans="1:25">
      <c r="A104" s="177">
        <v>40259</v>
      </c>
      <c r="B104" s="10" t="s">
        <v>20</v>
      </c>
      <c r="C104" s="2" t="s">
        <v>21</v>
      </c>
      <c r="D104" s="3">
        <v>2.2499999999999999E-2</v>
      </c>
      <c r="E104" s="9">
        <v>103.35429999999999</v>
      </c>
      <c r="F104" s="11"/>
      <c r="G104" s="54">
        <v>0.82240000000000002</v>
      </c>
      <c r="H104" s="55">
        <v>85</v>
      </c>
      <c r="I104" s="55">
        <v>83.13</v>
      </c>
      <c r="J104" s="10" t="s">
        <v>18</v>
      </c>
      <c r="K104" s="57"/>
      <c r="L104" s="54"/>
      <c r="M104" s="10"/>
      <c r="O104" s="129">
        <f>SUMIF($B$2:B104,B104,$G$2:G104)</f>
        <v>25.100099999999998</v>
      </c>
      <c r="P104" s="132">
        <f t="shared" si="7"/>
        <v>2537.12</v>
      </c>
      <c r="Q104" s="130">
        <f>P104/SUM(P104:P105)</f>
        <v>0.86073510153954713</v>
      </c>
      <c r="R104" s="135"/>
      <c r="V104" s="124"/>
    </row>
    <row r="105" spans="1:25">
      <c r="A105" s="180">
        <v>40259</v>
      </c>
      <c r="B105" s="16" t="s">
        <v>22</v>
      </c>
      <c r="C105" s="6" t="s">
        <v>23</v>
      </c>
      <c r="D105" s="7">
        <v>1.4999999999999999E-2</v>
      </c>
      <c r="E105" s="71">
        <v>114.13094700000001</v>
      </c>
      <c r="F105" s="72"/>
      <c r="G105" s="58">
        <v>0.13139999999999999</v>
      </c>
      <c r="H105" s="59">
        <v>15</v>
      </c>
      <c r="I105" s="59">
        <v>14.78</v>
      </c>
      <c r="J105" s="16" t="s">
        <v>18</v>
      </c>
      <c r="K105" s="57"/>
      <c r="L105" s="58">
        <f>ROUND(H105/E104,4)</f>
        <v>0.14510000000000001</v>
      </c>
      <c r="M105" s="10"/>
      <c r="O105" s="107">
        <f>SUMIF($B$2:B105,B105,$G$2:G105)</f>
        <v>3.6507000000000005</v>
      </c>
      <c r="P105" s="133">
        <f t="shared" si="7"/>
        <v>410.5</v>
      </c>
      <c r="Q105" s="131">
        <f>P105/SUM(P104:P105)</f>
        <v>0.13926489846045284</v>
      </c>
      <c r="R105" s="142">
        <f>SUM(P104:P105)</f>
        <v>2947.62</v>
      </c>
      <c r="S105" s="142">
        <f>SUM($H$2:H105)</f>
        <v>2800.0700469999997</v>
      </c>
      <c r="T105" s="153">
        <f>Q104</f>
        <v>0.86073510153954713</v>
      </c>
      <c r="U105" s="153">
        <f>R105/S105</f>
        <v>1.0526950935238515</v>
      </c>
      <c r="V105" s="142">
        <f>VLOOKUP(A105,DAX!$A$5:$E$1278,5,FALSE)</f>
        <v>5987.5</v>
      </c>
      <c r="W105" s="164">
        <f>ROUND(SUM(I104:I105)/VLOOKUP(A105,'MSCI ACWI GDP net €'!$A$4:$B$1459,2,FALSE),4)+W103</f>
        <v>3.1837999999999997</v>
      </c>
      <c r="X105" s="107">
        <f>ROUND(W105*VLOOKUP(A105,'MSCI ACWI GDP net €'!$A$4:$B$1459,2,FALSE),2)</f>
        <v>3172.83</v>
      </c>
      <c r="Y105" s="131">
        <f>X105/R105</f>
        <v>1.0764040140859406</v>
      </c>
    </row>
    <row r="106" spans="1:25">
      <c r="A106" s="177">
        <v>40288</v>
      </c>
      <c r="B106" s="10" t="s">
        <v>20</v>
      </c>
      <c r="C106" s="2" t="s">
        <v>21</v>
      </c>
      <c r="D106" s="3">
        <v>2.2499999999999999E-2</v>
      </c>
      <c r="E106" s="9">
        <v>107.16822500000001</v>
      </c>
      <c r="F106" s="11"/>
      <c r="G106" s="54">
        <v>0.79310000000000003</v>
      </c>
      <c r="H106" s="55">
        <v>85</v>
      </c>
      <c r="I106" s="55">
        <v>83.13</v>
      </c>
      <c r="J106" s="10" t="s">
        <v>18</v>
      </c>
      <c r="K106" s="57"/>
      <c r="L106" s="54"/>
      <c r="M106" s="10"/>
      <c r="O106" s="129">
        <f>SUMIF($B$2:B106,B106,$G$2:G106)</f>
        <v>25.893199999999997</v>
      </c>
      <c r="P106" s="132">
        <f t="shared" si="7"/>
        <v>2713.87</v>
      </c>
      <c r="Q106" s="130">
        <f>P106/SUM(P106:P107)</f>
        <v>0.86441644317320365</v>
      </c>
      <c r="R106" s="135"/>
      <c r="V106" s="124"/>
    </row>
    <row r="107" spans="1:25">
      <c r="A107" s="180">
        <v>40288</v>
      </c>
      <c r="B107" s="16" t="s">
        <v>22</v>
      </c>
      <c r="C107" s="6" t="s">
        <v>23</v>
      </c>
      <c r="D107" s="7">
        <v>1.4999999999999999E-2</v>
      </c>
      <c r="E107" s="71">
        <v>114.238567</v>
      </c>
      <c r="F107" s="72"/>
      <c r="G107" s="58">
        <v>0.1313</v>
      </c>
      <c r="H107" s="59">
        <v>15</v>
      </c>
      <c r="I107" s="59">
        <v>14.78</v>
      </c>
      <c r="J107" s="16" t="s">
        <v>18</v>
      </c>
      <c r="K107" s="57"/>
      <c r="L107" s="58">
        <f>ROUND(H107/E106,4)</f>
        <v>0.14000000000000001</v>
      </c>
      <c r="M107" s="10"/>
      <c r="O107" s="107">
        <f>SUMIF($B$2:B107,B107,$G$2:G107)</f>
        <v>3.7820000000000005</v>
      </c>
      <c r="P107" s="133">
        <f t="shared" si="7"/>
        <v>425.67</v>
      </c>
      <c r="Q107" s="131">
        <f>P107/SUM(P106:P107)</f>
        <v>0.13558355682679629</v>
      </c>
      <c r="R107" s="142">
        <f>SUM(P106:P107)</f>
        <v>3139.54</v>
      </c>
      <c r="S107" s="142">
        <f>SUM($H$2:H107)</f>
        <v>2900.0700469999997</v>
      </c>
      <c r="T107" s="153">
        <f>Q106</f>
        <v>0.86441644317320365</v>
      </c>
      <c r="U107" s="153">
        <f>R107/S107</f>
        <v>1.0825738513618737</v>
      </c>
      <c r="V107" s="142">
        <f>VLOOKUP(A107,DAX!$A$5:$E$1278,5,FALSE)</f>
        <v>6264.23</v>
      </c>
      <c r="W107" s="164">
        <f>ROUND(SUM(I106:I107)/VLOOKUP(A107,'MSCI ACWI GDP net €'!$A$4:$B$1459,2,FALSE),4)+W105</f>
        <v>3.2781999999999996</v>
      </c>
      <c r="X107" s="107">
        <f>ROUND(W107*VLOOKUP(A107,'MSCI ACWI GDP net €'!$A$4:$B$1459,2,FALSE),2)</f>
        <v>3399.56</v>
      </c>
      <c r="Y107" s="131">
        <f>X107/R107</f>
        <v>1.0828210502175477</v>
      </c>
    </row>
    <row r="108" spans="1:25">
      <c r="A108" s="177">
        <v>40317</v>
      </c>
      <c r="B108" s="10" t="s">
        <v>20</v>
      </c>
      <c r="C108" s="2" t="s">
        <v>21</v>
      </c>
      <c r="D108" s="3"/>
      <c r="E108" s="9">
        <v>102.2</v>
      </c>
      <c r="F108" s="11"/>
      <c r="G108" s="52"/>
      <c r="H108" s="53"/>
      <c r="I108" s="53"/>
      <c r="J108" s="10" t="s">
        <v>19</v>
      </c>
      <c r="K108" s="53"/>
      <c r="L108" s="52"/>
      <c r="M108" s="10"/>
      <c r="N108" s="104" t="s">
        <v>37</v>
      </c>
      <c r="O108" s="129">
        <f>SUMIF($B$2:B108,B108,$G$2:G108)</f>
        <v>25.893199999999997</v>
      </c>
      <c r="P108" s="132">
        <f t="shared" si="7"/>
        <v>2646.29</v>
      </c>
      <c r="Q108" s="130">
        <f>P108/SUM(P108:P109)</f>
        <v>0.86202021583975874</v>
      </c>
      <c r="R108" s="135"/>
      <c r="V108" s="124"/>
    </row>
    <row r="109" spans="1:25">
      <c r="A109" s="180">
        <v>40317</v>
      </c>
      <c r="B109" s="16" t="s">
        <v>22</v>
      </c>
      <c r="C109" s="6" t="s">
        <v>23</v>
      </c>
      <c r="D109" s="7"/>
      <c r="E109" s="71">
        <v>112</v>
      </c>
      <c r="F109" s="72"/>
      <c r="G109" s="52"/>
      <c r="H109" s="53"/>
      <c r="I109" s="53"/>
      <c r="J109" s="16" t="s">
        <v>19</v>
      </c>
      <c r="K109" s="53"/>
      <c r="L109" s="52"/>
      <c r="M109" s="10"/>
      <c r="O109" s="107">
        <f>SUMIF($B$2:B109,B109,$G$2:G109)</f>
        <v>3.7820000000000005</v>
      </c>
      <c r="P109" s="133">
        <f t="shared" si="7"/>
        <v>423.58</v>
      </c>
      <c r="Q109" s="131">
        <f>P109/SUM(P108:P109)</f>
        <v>0.13797978416024131</v>
      </c>
      <c r="R109" s="142">
        <f>SUM(P108:P109)</f>
        <v>3069.87</v>
      </c>
      <c r="S109" s="142">
        <f>SUM($H$2:H109)</f>
        <v>2900.0700469999997</v>
      </c>
      <c r="T109" s="153">
        <f>Q108</f>
        <v>0.86202021583975874</v>
      </c>
      <c r="U109" s="153">
        <f>R109/S109</f>
        <v>1.0585502936991646</v>
      </c>
      <c r="V109" s="142">
        <f>VLOOKUP(A109,DAX!$A$5:$E$1278,5,FALSE)</f>
        <v>5988.67</v>
      </c>
      <c r="W109" s="164">
        <f>ROUND(SUM(I108:I109)/VLOOKUP(A109,'MSCI ACWI GDP net €'!$A$4:$B$1459,2,FALSE),4)+W107</f>
        <v>3.2781999999999996</v>
      </c>
      <c r="X109" s="107">
        <f>ROUND(W109*VLOOKUP(A109,'MSCI ACWI GDP net €'!$A$4:$B$1459,2,FALSE),2)</f>
        <v>3279.65</v>
      </c>
      <c r="Y109" s="131">
        <f>X109/R109</f>
        <v>1.0683351412274789</v>
      </c>
    </row>
    <row r="110" spans="1:25">
      <c r="A110" s="177">
        <v>40318</v>
      </c>
      <c r="B110" s="10" t="s">
        <v>20</v>
      </c>
      <c r="C110" s="2" t="s">
        <v>21</v>
      </c>
      <c r="D110" s="3">
        <v>2.2499999999999999E-2</v>
      </c>
      <c r="E110" s="9">
        <v>102.18865</v>
      </c>
      <c r="F110" s="11"/>
      <c r="G110" s="54">
        <v>0.83179999999999998</v>
      </c>
      <c r="H110" s="55">
        <v>85</v>
      </c>
      <c r="I110" s="55">
        <v>83.13</v>
      </c>
      <c r="J110" s="10" t="s">
        <v>18</v>
      </c>
      <c r="K110" s="57"/>
      <c r="L110" s="54"/>
      <c r="M110" s="10"/>
      <c r="O110" s="129">
        <f>SUMIF($B$2:B110,B110,$G$2:G110)</f>
        <v>26.724999999999998</v>
      </c>
      <c r="P110" s="132">
        <f t="shared" si="7"/>
        <v>2670.9</v>
      </c>
      <c r="Q110" s="130">
        <f>P110/SUM(P110:P111)</f>
        <v>0.85910310266521706</v>
      </c>
      <c r="R110" s="135"/>
      <c r="V110" s="124"/>
    </row>
    <row r="111" spans="1:25">
      <c r="A111" s="180">
        <v>40318</v>
      </c>
      <c r="B111" s="16" t="s">
        <v>22</v>
      </c>
      <c r="C111" s="6" t="s">
        <v>23</v>
      </c>
      <c r="D111" s="7">
        <v>1.4999999999999999E-2</v>
      </c>
      <c r="E111" s="71">
        <v>113.59587399999999</v>
      </c>
      <c r="F111" s="72"/>
      <c r="G111" s="58">
        <v>0.13200000000000001</v>
      </c>
      <c r="H111" s="59">
        <v>14.99</v>
      </c>
      <c r="I111" s="59">
        <v>14.77</v>
      </c>
      <c r="J111" s="16" t="s">
        <v>18</v>
      </c>
      <c r="K111" s="57"/>
      <c r="L111" s="58">
        <f>ROUND(H111/E110,4)</f>
        <v>0.1467</v>
      </c>
      <c r="M111" s="10"/>
      <c r="O111" s="107">
        <f>SUMIF($B$2:B111,B111,$G$2:G111)</f>
        <v>3.9140000000000006</v>
      </c>
      <c r="P111" s="133">
        <f t="shared" si="7"/>
        <v>438.04</v>
      </c>
      <c r="Q111" s="131">
        <f>P111/SUM(P110:P111)</f>
        <v>0.14089689733478292</v>
      </c>
      <c r="R111" s="142">
        <f>SUM(P110:P111)</f>
        <v>3108.94</v>
      </c>
      <c r="S111" s="142">
        <f>SUM($H$2:H111)</f>
        <v>3000.0600469999995</v>
      </c>
      <c r="T111" s="153">
        <f>Q110</f>
        <v>0.85910310266521706</v>
      </c>
      <c r="U111" s="153">
        <f>R111/S111</f>
        <v>1.0362925912462579</v>
      </c>
      <c r="V111" s="142">
        <f>VLOOKUP(A111,DAX!$A$5:$E$1278,5,FALSE)</f>
        <v>5867.88</v>
      </c>
      <c r="W111" s="164">
        <f>ROUND(SUM(I110:I111)/VLOOKUP(A111,'MSCI ACWI GDP net €'!$A$4:$B$1459,2,FALSE),4)+W109</f>
        <v>3.3787999999999996</v>
      </c>
      <c r="X111" s="107">
        <f>ROUND(W111*VLOOKUP(A111,'MSCI ACWI GDP net €'!$A$4:$B$1459,2,FALSE),2)</f>
        <v>3288.88</v>
      </c>
      <c r="Y111" s="131">
        <f>X111/R111</f>
        <v>1.0578782478915643</v>
      </c>
    </row>
    <row r="112" spans="1:25">
      <c r="A112" s="177">
        <v>40350</v>
      </c>
      <c r="B112" s="10" t="s">
        <v>20</v>
      </c>
      <c r="C112" s="2" t="s">
        <v>21</v>
      </c>
      <c r="D112" s="3">
        <v>2.2499999999999999E-2</v>
      </c>
      <c r="E112" s="9">
        <v>106.66719999999999</v>
      </c>
      <c r="F112" s="11"/>
      <c r="G112" s="54">
        <v>0.79690000000000005</v>
      </c>
      <c r="H112" s="55">
        <v>85</v>
      </c>
      <c r="I112" s="55">
        <v>83.13</v>
      </c>
      <c r="J112" s="10" t="s">
        <v>18</v>
      </c>
      <c r="K112" s="57"/>
      <c r="L112" s="54"/>
      <c r="M112" s="10"/>
      <c r="O112" s="129">
        <f>SUMIF($B$2:B112,B112,$G$2:G112)</f>
        <v>27.521899999999999</v>
      </c>
      <c r="P112" s="132">
        <f t="shared" si="7"/>
        <v>2871.08</v>
      </c>
      <c r="Q112" s="130">
        <f>P112/SUM(P112:P113)</f>
        <v>0.86487951970550925</v>
      </c>
      <c r="R112" s="135"/>
      <c r="V112" s="124"/>
    </row>
    <row r="113" spans="1:25">
      <c r="A113" s="180">
        <v>40350</v>
      </c>
      <c r="B113" s="16" t="s">
        <v>22</v>
      </c>
      <c r="C113" s="6" t="s">
        <v>23</v>
      </c>
      <c r="D113" s="7">
        <v>1.4999999999999999E-2</v>
      </c>
      <c r="E113" s="71">
        <v>112.488394</v>
      </c>
      <c r="F113" s="72"/>
      <c r="G113" s="58">
        <v>0.1333</v>
      </c>
      <c r="H113" s="59">
        <v>14.99</v>
      </c>
      <c r="I113" s="59">
        <v>14.77</v>
      </c>
      <c r="J113" s="16" t="s">
        <v>18</v>
      </c>
      <c r="K113" s="57"/>
      <c r="L113" s="58">
        <f>ROUND(H113/E112,4)</f>
        <v>0.14050000000000001</v>
      </c>
      <c r="M113" s="10"/>
      <c r="O113" s="107">
        <f>SUMIF($B$2:B113,B113,$G$2:G113)</f>
        <v>4.0473000000000008</v>
      </c>
      <c r="P113" s="133">
        <f t="shared" si="7"/>
        <v>448.55</v>
      </c>
      <c r="Q113" s="131">
        <f>P113/SUM(P112:P113)</f>
        <v>0.13512048029449064</v>
      </c>
      <c r="R113" s="142">
        <f>SUM(P112:P113)</f>
        <v>3319.63</v>
      </c>
      <c r="S113" s="142">
        <f>SUM($H$2:H113)</f>
        <v>3100.0500469999993</v>
      </c>
      <c r="T113" s="153">
        <f>Q112</f>
        <v>0.86487951970550925</v>
      </c>
      <c r="U113" s="153">
        <f>R113/S113</f>
        <v>1.0708310993922483</v>
      </c>
      <c r="V113" s="142">
        <f>VLOOKUP(A113,DAX!$A$5:$E$1278,5,FALSE)</f>
        <v>6292.97</v>
      </c>
      <c r="W113" s="164">
        <f>ROUND(SUM(I112:I113)/VLOOKUP(A113,'MSCI ACWI GDP net €'!$A$4:$B$1459,2,FALSE),4)+W111</f>
        <v>3.4726999999999997</v>
      </c>
      <c r="X113" s="107">
        <f>ROUND(W113*VLOOKUP(A113,'MSCI ACWI GDP net €'!$A$4:$B$1459,2,FALSE),2)</f>
        <v>3620.28</v>
      </c>
      <c r="Y113" s="131">
        <f>X113/R113</f>
        <v>1.0905673222618184</v>
      </c>
    </row>
    <row r="114" spans="1:25">
      <c r="A114" s="177">
        <v>40379</v>
      </c>
      <c r="B114" s="10" t="s">
        <v>20</v>
      </c>
      <c r="C114" s="2" t="s">
        <v>21</v>
      </c>
      <c r="D114" s="3">
        <v>2.2499999999999999E-2</v>
      </c>
      <c r="E114" s="9">
        <v>100.297025</v>
      </c>
      <c r="F114" s="11"/>
      <c r="G114" s="54">
        <v>0.84750000000000003</v>
      </c>
      <c r="H114" s="55">
        <v>85</v>
      </c>
      <c r="I114" s="55">
        <v>83.13</v>
      </c>
      <c r="J114" s="10" t="s">
        <v>18</v>
      </c>
      <c r="K114" s="57"/>
      <c r="L114" s="54"/>
      <c r="M114" s="10"/>
      <c r="O114" s="129">
        <f>SUMIF($B$2:B114,B114,$G$2:G114)</f>
        <v>28.369399999999999</v>
      </c>
      <c r="P114" s="132">
        <f t="shared" si="7"/>
        <v>2782.75</v>
      </c>
      <c r="Q114" s="130">
        <f>P114/SUM(P114:P115)</f>
        <v>0.8568265932617759</v>
      </c>
      <c r="R114" s="135"/>
      <c r="V114" s="124"/>
    </row>
    <row r="115" spans="1:25">
      <c r="A115" s="180">
        <v>40379</v>
      </c>
      <c r="B115" s="16" t="s">
        <v>22</v>
      </c>
      <c r="C115" s="6" t="s">
        <v>23</v>
      </c>
      <c r="D115" s="7">
        <v>1.4999999999999999E-2</v>
      </c>
      <c r="E115" s="71">
        <v>112.907735</v>
      </c>
      <c r="F115" s="72"/>
      <c r="G115" s="58">
        <v>0.1328</v>
      </c>
      <c r="H115" s="59">
        <v>14.99</v>
      </c>
      <c r="I115" s="59">
        <v>14.77</v>
      </c>
      <c r="J115" s="16" t="s">
        <v>18</v>
      </c>
      <c r="K115" s="57"/>
      <c r="L115" s="58">
        <f>ROUND(H115/E114,4)</f>
        <v>0.14949999999999999</v>
      </c>
      <c r="M115" s="10"/>
      <c r="O115" s="107">
        <f>SUMIF($B$2:B115,B115,$G$2:G115)</f>
        <v>4.1801000000000004</v>
      </c>
      <c r="P115" s="133">
        <f t="shared" si="7"/>
        <v>464.99</v>
      </c>
      <c r="Q115" s="131">
        <f>P115/SUM(P114:P115)</f>
        <v>0.14317340673822412</v>
      </c>
      <c r="R115" s="142">
        <f>SUM(P114:P115)</f>
        <v>3247.74</v>
      </c>
      <c r="S115" s="142">
        <f>SUM($H$2:H115)</f>
        <v>3200.040046999999</v>
      </c>
      <c r="T115" s="153">
        <f>Q114</f>
        <v>0.8568265932617759</v>
      </c>
      <c r="U115" s="153">
        <f>R115/S115</f>
        <v>1.014906048767958</v>
      </c>
      <c r="V115" s="142">
        <f>VLOOKUP(A115,DAX!$A$5:$E$1278,5,FALSE)</f>
        <v>5967.49</v>
      </c>
      <c r="W115" s="164">
        <f>ROUND(SUM(I114:I115)/VLOOKUP(A115,'MSCI ACWI GDP net €'!$A$4:$B$1459,2,FALSE),4)+W113</f>
        <v>3.5725999999999996</v>
      </c>
      <c r="X115" s="107">
        <f>ROUND(W115*VLOOKUP(A115,'MSCI ACWI GDP net €'!$A$4:$B$1459,2,FALSE),2)</f>
        <v>3502.78</v>
      </c>
      <c r="Y115" s="131">
        <f>X115/R115</f>
        <v>1.0785284536323723</v>
      </c>
    </row>
    <row r="116" spans="1:25">
      <c r="A116" s="177">
        <v>40410</v>
      </c>
      <c r="B116" s="10" t="s">
        <v>20</v>
      </c>
      <c r="C116" s="2" t="s">
        <v>21</v>
      </c>
      <c r="D116" s="3">
        <v>2.2499999999999999E-2</v>
      </c>
      <c r="E116" s="9">
        <v>103.08844999999999</v>
      </c>
      <c r="F116" s="11"/>
      <c r="G116" s="54">
        <v>0.8246</v>
      </c>
      <c r="H116" s="55">
        <v>85.01</v>
      </c>
      <c r="I116" s="55">
        <v>83.14</v>
      </c>
      <c r="J116" s="10" t="s">
        <v>18</v>
      </c>
      <c r="K116" s="57"/>
      <c r="L116" s="54"/>
      <c r="M116" s="10"/>
      <c r="O116" s="129">
        <f>SUMIF($B$2:B116,B116,$G$2:G116)</f>
        <v>29.193999999999999</v>
      </c>
      <c r="P116" s="132">
        <f t="shared" si="7"/>
        <v>2943.34</v>
      </c>
      <c r="Q116" s="130">
        <f>P116/SUM(P116:P117)</f>
        <v>0.85885778981278305</v>
      </c>
      <c r="R116" s="135"/>
      <c r="V116" s="124"/>
    </row>
    <row r="117" spans="1:25">
      <c r="A117" s="180">
        <v>40410</v>
      </c>
      <c r="B117" s="16" t="s">
        <v>22</v>
      </c>
      <c r="C117" s="6" t="s">
        <v>23</v>
      </c>
      <c r="D117" s="7">
        <v>1.4999999999999999E-2</v>
      </c>
      <c r="E117" s="71">
        <v>113.862782</v>
      </c>
      <c r="F117" s="11"/>
      <c r="G117" s="58">
        <v>0.13170000000000001</v>
      </c>
      <c r="H117" s="59">
        <v>15</v>
      </c>
      <c r="I117" s="59">
        <v>14.78</v>
      </c>
      <c r="J117" s="16" t="s">
        <v>18</v>
      </c>
      <c r="K117" s="57"/>
      <c r="L117" s="58">
        <f>ROUND(H117/E116,4)</f>
        <v>0.14549999999999999</v>
      </c>
      <c r="M117" s="10"/>
      <c r="O117" s="107">
        <f>ROUND(SUMIF($B$2:B117,B117,$G$2:G117),4)</f>
        <v>4.3117999999999999</v>
      </c>
      <c r="P117" s="133">
        <f t="shared" si="7"/>
        <v>483.7</v>
      </c>
      <c r="Q117" s="131">
        <f>P117/SUM(P116:P117)</f>
        <v>0.14114221018721695</v>
      </c>
      <c r="R117" s="142">
        <f>SUM(P116:P117)</f>
        <v>3427.04</v>
      </c>
      <c r="S117" s="142">
        <f>SUM($H$2:H117)</f>
        <v>3300.0500469999993</v>
      </c>
      <c r="T117" s="153"/>
      <c r="U117" s="153"/>
      <c r="V117" s="142"/>
      <c r="W117" s="164">
        <f>ROUND(SUM(I116:I117)/VLOOKUP(A117,'MSCI ACWI GDP net €'!$A$4:$B$1459,2,FALSE),4)+W115</f>
        <v>3.6699999999999995</v>
      </c>
      <c r="X117" s="107">
        <f>ROUND(W117*VLOOKUP(A117,'MSCI ACWI GDP net €'!$A$4:$B$1459,2,FALSE),2)</f>
        <v>3691.4</v>
      </c>
      <c r="Y117" s="131">
        <f>X117/R117</f>
        <v>1.0771394556235119</v>
      </c>
    </row>
    <row r="118" spans="1:25">
      <c r="A118" s="178">
        <v>40410</v>
      </c>
      <c r="B118" s="41" t="s">
        <v>20</v>
      </c>
      <c r="C118" s="4" t="s">
        <v>21</v>
      </c>
      <c r="D118" s="5">
        <v>0</v>
      </c>
      <c r="E118" s="69">
        <v>100.82</v>
      </c>
      <c r="F118" s="11"/>
      <c r="G118" s="52">
        <v>4.7976999999999999</v>
      </c>
      <c r="H118" s="55">
        <v>483.7</v>
      </c>
      <c r="I118" s="55">
        <v>483.7</v>
      </c>
      <c r="J118" s="41" t="s">
        <v>24</v>
      </c>
      <c r="K118" s="57"/>
      <c r="L118" s="81">
        <f>-G118</f>
        <v>-4.7976999999999999</v>
      </c>
      <c r="M118" s="10"/>
      <c r="O118" s="129">
        <f>ROUND(SUMIF($B$2:B118,B118,$G$2:G118),4)</f>
        <v>33.991700000000002</v>
      </c>
      <c r="P118" s="132">
        <f t="shared" si="7"/>
        <v>3427.04</v>
      </c>
      <c r="Q118" s="130">
        <f>P118/SUM(P118:P119)</f>
        <v>1</v>
      </c>
      <c r="R118" s="135"/>
      <c r="V118" s="124"/>
    </row>
    <row r="119" spans="1:25">
      <c r="A119" s="180">
        <v>40410</v>
      </c>
      <c r="B119" s="16" t="s">
        <v>22</v>
      </c>
      <c r="C119" s="6" t="s">
        <v>23</v>
      </c>
      <c r="D119" s="7">
        <v>0</v>
      </c>
      <c r="E119" s="71">
        <v>112.18</v>
      </c>
      <c r="F119" s="11"/>
      <c r="G119" s="52">
        <v>-4.3117999999999999</v>
      </c>
      <c r="H119" s="59">
        <v>-483.7</v>
      </c>
      <c r="I119" s="59">
        <v>-483.7</v>
      </c>
      <c r="J119" s="16" t="s">
        <v>24</v>
      </c>
      <c r="K119" s="57"/>
      <c r="L119" s="52"/>
      <c r="M119" s="10"/>
      <c r="O119" s="107">
        <f>ROUND(SUMIF($B$2:B119,B119,$G$2:G119),4)</f>
        <v>0</v>
      </c>
      <c r="P119" s="133">
        <f t="shared" si="7"/>
        <v>0</v>
      </c>
      <c r="Q119" s="131">
        <f>P119/SUM(P118:P119)</f>
        <v>0</v>
      </c>
      <c r="R119" s="142">
        <f>SUM(P118:P119)</f>
        <v>3427.04</v>
      </c>
      <c r="S119" s="142">
        <f>SUM($H$2:H119)</f>
        <v>3300.0500469999993</v>
      </c>
      <c r="T119" s="153">
        <f>Q118</f>
        <v>1</v>
      </c>
      <c r="U119" s="153">
        <f>R119/S119</f>
        <v>1.0384812203425353</v>
      </c>
      <c r="V119" s="142">
        <f>VLOOKUP(A119,DAX!$A$5:$E$1278,5,FALSE)</f>
        <v>6005.16</v>
      </c>
      <c r="W119" s="164"/>
    </row>
    <row r="120" spans="1:25">
      <c r="A120" s="177">
        <v>40441</v>
      </c>
      <c r="B120" s="10" t="s">
        <v>20</v>
      </c>
      <c r="C120" s="2" t="s">
        <v>21</v>
      </c>
      <c r="D120" s="3">
        <v>2.2499999999999999E-2</v>
      </c>
      <c r="E120" s="9">
        <v>106.063925</v>
      </c>
      <c r="F120" s="11"/>
      <c r="G120" s="54">
        <v>0.94279999999999997</v>
      </c>
      <c r="H120" s="55">
        <v>100</v>
      </c>
      <c r="I120" s="55">
        <v>97.8</v>
      </c>
      <c r="J120" s="10" t="s">
        <v>18</v>
      </c>
      <c r="K120" s="57"/>
      <c r="L120" s="54"/>
      <c r="M120" s="10"/>
      <c r="O120" s="129">
        <f>ROUND(SUMIF($B$2:B120,B120,$G$2:G120),4)</f>
        <v>34.9345</v>
      </c>
      <c r="P120" s="132">
        <f t="shared" ref="P120:P121" si="8">ROUND(O120*E120/(1+D120),2)</f>
        <v>3623.76</v>
      </c>
      <c r="Q120" s="130">
        <f t="shared" ref="Q120:Q125" si="9">P120/SUM(P120)</f>
        <v>1</v>
      </c>
      <c r="R120" s="145">
        <f t="shared" ref="R120:R132" si="10">P120</f>
        <v>3623.76</v>
      </c>
      <c r="S120" s="145">
        <f>SUM($H$2:H120)</f>
        <v>3400.0500469999993</v>
      </c>
      <c r="T120" s="152">
        <f>Q120</f>
        <v>1</v>
      </c>
      <c r="U120" s="152"/>
      <c r="V120" s="124"/>
      <c r="W120" s="165">
        <f>ROUND(SUM(I120)/VLOOKUP(A120,'MSCI ACWI GDP net €'!$A$4:$B$1459,2,FALSE),4)+W117</f>
        <v>3.7637999999999994</v>
      </c>
      <c r="X120" s="113">
        <f>ROUND(W120*VLOOKUP(A120,'MSCI ACWI GDP net €'!$A$4:$B$1459,2,FALSE),2)</f>
        <v>3923.79</v>
      </c>
      <c r="Y120" s="135">
        <f t="shared" ref="Y120" si="11">X120/R120</f>
        <v>1.0827952182263725</v>
      </c>
    </row>
    <row r="121" spans="1:25">
      <c r="A121" s="177">
        <v>40471</v>
      </c>
      <c r="B121" s="10" t="s">
        <v>20</v>
      </c>
      <c r="C121" s="2" t="s">
        <v>21</v>
      </c>
      <c r="D121" s="3">
        <v>2.2499999999999999E-2</v>
      </c>
      <c r="E121" s="9">
        <v>106.9</v>
      </c>
      <c r="F121" s="11"/>
      <c r="G121" s="56">
        <v>0.93540000000000001</v>
      </c>
      <c r="H121" s="57">
        <v>99.99</v>
      </c>
      <c r="I121" s="57">
        <v>97.79</v>
      </c>
      <c r="J121" s="10" t="s">
        <v>18</v>
      </c>
      <c r="K121" s="57"/>
      <c r="L121" s="56"/>
      <c r="M121" s="10"/>
      <c r="O121" s="113">
        <f>ROUND(SUMIF($B$2:B121,B121,$G$2:G121),4)</f>
        <v>35.869900000000001</v>
      </c>
      <c r="P121" s="134">
        <f t="shared" si="8"/>
        <v>3750.11</v>
      </c>
      <c r="Q121" s="135">
        <f t="shared" si="9"/>
        <v>1</v>
      </c>
      <c r="R121" s="145">
        <f t="shared" si="10"/>
        <v>3750.11</v>
      </c>
      <c r="S121" s="145">
        <f>SUM($H$2:H121)</f>
        <v>3500.040046999999</v>
      </c>
      <c r="T121" s="152">
        <f>Q121</f>
        <v>1</v>
      </c>
      <c r="U121" s="152"/>
      <c r="V121" s="124"/>
      <c r="W121" s="165">
        <f>ROUND(SUM(I121)/VLOOKUP(A121,'MSCI ACWI GDP net €'!$A$4:$B$1459,2,FALSE),4)+W120</f>
        <v>3.8582999999999994</v>
      </c>
      <c r="X121" s="113">
        <f>ROUND(W121*VLOOKUP(A121,'MSCI ACWI GDP net €'!$A$4:$B$1459,2,FALSE),2)</f>
        <v>3991.07</v>
      </c>
      <c r="Y121" s="135">
        <f t="shared" ref="Y121" si="12">X121/R121</f>
        <v>1.0642541152126204</v>
      </c>
    </row>
    <row r="122" spans="1:25">
      <c r="A122" s="177">
        <v>40504</v>
      </c>
      <c r="B122" s="10" t="s">
        <v>20</v>
      </c>
      <c r="C122" s="2" t="s">
        <v>21</v>
      </c>
      <c r="D122" s="3">
        <v>2.2499999999999999E-2</v>
      </c>
      <c r="E122" s="9">
        <v>109.68</v>
      </c>
      <c r="F122" s="11"/>
      <c r="G122" s="58">
        <v>0.91169999999999995</v>
      </c>
      <c r="H122" s="59">
        <v>100</v>
      </c>
      <c r="I122" s="59">
        <v>97.8</v>
      </c>
      <c r="J122" s="10" t="s">
        <v>18</v>
      </c>
      <c r="K122" s="57"/>
      <c r="L122" s="58"/>
      <c r="M122" s="10"/>
      <c r="O122" s="113">
        <f>ROUND(SUMIF($B$2:B122,B122,$G$2:G122),4)</f>
        <v>36.781599999999997</v>
      </c>
      <c r="P122" s="134">
        <f t="shared" ref="P122:P124" si="13">ROUND(O122*E122/(1+D122),2)</f>
        <v>3945.43</v>
      </c>
      <c r="Q122" s="135">
        <f t="shared" si="9"/>
        <v>1</v>
      </c>
      <c r="R122" s="142">
        <f t="shared" si="10"/>
        <v>3945.43</v>
      </c>
      <c r="S122" s="145">
        <f>SUM($H$2:H122)</f>
        <v>3600.040046999999</v>
      </c>
      <c r="T122" s="153">
        <f>Q122</f>
        <v>1</v>
      </c>
      <c r="U122" s="153">
        <f>R122/S122</f>
        <v>1.0959405863520386</v>
      </c>
      <c r="V122" s="142">
        <f>VLOOKUP(A122,DAX!$A$5:$E$1278,5,FALSE)</f>
        <v>6822.05</v>
      </c>
      <c r="W122" s="164">
        <f>ROUND(SUM(I122)/VLOOKUP(A122,'MSCI ACWI GDP net €'!$A$4:$B$1459,2,FALSE),4)+W121</f>
        <v>3.9503999999999992</v>
      </c>
      <c r="X122" s="107">
        <f>ROUND(W122*VLOOKUP(A122,'MSCI ACWI GDP net €'!$A$4:$B$1459,2,FALSE),2)</f>
        <v>4194.2700000000004</v>
      </c>
      <c r="Y122" s="131">
        <f>X122/R122</f>
        <v>1.063070438456645</v>
      </c>
    </row>
    <row r="123" spans="1:25">
      <c r="A123" s="181">
        <v>40522</v>
      </c>
      <c r="B123" s="47" t="s">
        <v>20</v>
      </c>
      <c r="C123" s="33" t="s">
        <v>21</v>
      </c>
      <c r="D123" s="34"/>
      <c r="E123" s="83">
        <v>111.4</v>
      </c>
      <c r="F123" s="72"/>
      <c r="G123" s="61">
        <v>-0.13819999999999999</v>
      </c>
      <c r="H123" s="62"/>
      <c r="I123" s="62"/>
      <c r="J123" s="47" t="s">
        <v>25</v>
      </c>
      <c r="K123" s="57"/>
      <c r="L123" s="84"/>
      <c r="M123" s="146" t="s">
        <v>82</v>
      </c>
      <c r="O123" s="136">
        <f>ROUND(SUMIF($B$2:B123,B123,$G$2:G123),4)</f>
        <v>36.6434</v>
      </c>
      <c r="P123" s="137">
        <f t="shared" si="13"/>
        <v>4082.07</v>
      </c>
      <c r="Q123" s="138">
        <f t="shared" si="9"/>
        <v>1</v>
      </c>
      <c r="R123" s="142">
        <f t="shared" si="10"/>
        <v>4082.07</v>
      </c>
      <c r="S123" s="147">
        <f>SUM($H$2:H123)</f>
        <v>3600.040046999999</v>
      </c>
      <c r="T123" s="154">
        <f>Q123</f>
        <v>1</v>
      </c>
      <c r="U123" s="153">
        <f>R123/S123</f>
        <v>1.1338957196883652</v>
      </c>
      <c r="V123" s="142">
        <f>VLOOKUP(A123,DAX!$A$5:$E$1278,5,FALSE)</f>
        <v>7006.17</v>
      </c>
      <c r="W123" s="164">
        <f>ROUND(-15.4/VLOOKUP(A123,'MSCI ACWI GDP net €'!$A$4:$B$1459,2,FALSE),4)+W122</f>
        <v>3.9363999999999995</v>
      </c>
      <c r="X123" s="136">
        <f>ROUND(W123*VLOOKUP(A123,'MSCI ACWI GDP net €'!$A$4:$B$1459,2,FALSE),2)</f>
        <v>4325.6499999999996</v>
      </c>
      <c r="Y123" s="131">
        <f>X123/R123</f>
        <v>1.0596707062838215</v>
      </c>
    </row>
    <row r="124" spans="1:25">
      <c r="A124" s="177">
        <v>40532</v>
      </c>
      <c r="B124" s="10" t="s">
        <v>20</v>
      </c>
      <c r="C124" s="2" t="s">
        <v>21</v>
      </c>
      <c r="D124" s="3">
        <v>2.2499999999999999E-2</v>
      </c>
      <c r="E124" s="9">
        <v>114.93</v>
      </c>
      <c r="F124" s="11"/>
      <c r="G124" s="56">
        <v>0.87009999999999998</v>
      </c>
      <c r="H124" s="57">
        <v>100</v>
      </c>
      <c r="I124" s="57">
        <v>97.8</v>
      </c>
      <c r="J124" s="10" t="s">
        <v>18</v>
      </c>
      <c r="K124" s="57"/>
      <c r="L124" s="54"/>
      <c r="M124" s="10"/>
      <c r="O124" s="113">
        <f>ROUND(SUMIF($B$2:B124,B124,$G$2:G124),4)</f>
        <v>37.513500000000001</v>
      </c>
      <c r="P124" s="134">
        <f t="shared" si="13"/>
        <v>4216.55</v>
      </c>
      <c r="Q124" s="135">
        <f t="shared" si="9"/>
        <v>1</v>
      </c>
      <c r="R124" s="145">
        <f t="shared" si="10"/>
        <v>4216.55</v>
      </c>
      <c r="S124" s="145">
        <f>SUM($H$2:H124)</f>
        <v>3700.040046999999</v>
      </c>
      <c r="T124" s="152">
        <f t="shared" ref="T124:T132" si="14">Q124</f>
        <v>1</v>
      </c>
      <c r="U124" s="152"/>
      <c r="V124" s="124"/>
      <c r="W124" s="165">
        <f>ROUND(SUM(I124)/VLOOKUP(A124,'MSCI ACWI GDP net €'!$A$4:$B$1459,2,FALSE),4)+W123</f>
        <v>4.024799999999999</v>
      </c>
      <c r="X124" s="113">
        <f>ROUND(W124*VLOOKUP(A124,'MSCI ACWI GDP net €'!$A$4:$B$1459,2,FALSE),2)</f>
        <v>4450.41</v>
      </c>
      <c r="Y124" s="135">
        <f t="shared" ref="Y124:Y126" si="15">X124/R124</f>
        <v>1.0554624040981371</v>
      </c>
    </row>
    <row r="125" spans="1:25">
      <c r="A125" s="177">
        <v>40563</v>
      </c>
      <c r="B125" s="10" t="s">
        <v>20</v>
      </c>
      <c r="C125" s="2" t="s">
        <v>21</v>
      </c>
      <c r="D125" s="3">
        <v>2.2499999999999999E-2</v>
      </c>
      <c r="E125" s="9">
        <v>116.33</v>
      </c>
      <c r="F125" s="11"/>
      <c r="G125" s="56">
        <v>0.85970000000000002</v>
      </c>
      <c r="H125" s="57">
        <v>100.01</v>
      </c>
      <c r="I125" s="57">
        <v>97.81</v>
      </c>
      <c r="J125" s="10" t="s">
        <v>18</v>
      </c>
      <c r="K125" s="57"/>
      <c r="L125" s="56"/>
      <c r="M125" s="10"/>
      <c r="O125" s="113">
        <f>ROUND(SUMIF($B$2:B125,B125,$G$2:G125),4)</f>
        <v>38.373199999999997</v>
      </c>
      <c r="P125" s="134">
        <f t="shared" ref="P125" si="16">ROUND(O125*E125/(1+D125),2)</f>
        <v>4365.7299999999996</v>
      </c>
      <c r="Q125" s="135">
        <f t="shared" si="9"/>
        <v>1</v>
      </c>
      <c r="R125" s="145">
        <f t="shared" si="10"/>
        <v>4365.7299999999996</v>
      </c>
      <c r="S125" s="145">
        <f>SUM($H$2:H125)</f>
        <v>3800.0500469999993</v>
      </c>
      <c r="T125" s="152">
        <f t="shared" si="14"/>
        <v>1</v>
      </c>
      <c r="U125" s="152"/>
      <c r="V125" s="124"/>
      <c r="W125" s="165">
        <f>ROUND(SUM(I125)/VLOOKUP(A125,'MSCI ACWI GDP net €'!$A$4:$B$1459,2,FALSE),4)+W124</f>
        <v>4.1124999999999989</v>
      </c>
      <c r="X125" s="113">
        <f>ROUND(W125*VLOOKUP(A125,'MSCI ACWI GDP net €'!$A$4:$B$1459,2,FALSE),2)</f>
        <v>4584.2</v>
      </c>
      <c r="Y125" s="135">
        <f t="shared" si="15"/>
        <v>1.05004203191677</v>
      </c>
    </row>
    <row r="126" spans="1:25">
      <c r="A126" s="177">
        <v>40595</v>
      </c>
      <c r="B126" s="10" t="s">
        <v>20</v>
      </c>
      <c r="C126" s="2" t="s">
        <v>21</v>
      </c>
      <c r="D126" s="3">
        <v>2.2499999999999999E-2</v>
      </c>
      <c r="E126" s="9">
        <v>117.94</v>
      </c>
      <c r="F126" s="11"/>
      <c r="G126" s="56">
        <v>0.84789999999999999</v>
      </c>
      <c r="H126" s="57">
        <v>100</v>
      </c>
      <c r="I126" s="57">
        <v>97.8</v>
      </c>
      <c r="J126" s="10" t="s">
        <v>18</v>
      </c>
      <c r="K126" s="57"/>
      <c r="L126" s="56"/>
      <c r="M126" s="10"/>
      <c r="O126" s="113">
        <f>ROUND(SUMIF($B$2:B126,B126,$G$2:G126),4)</f>
        <v>39.2211</v>
      </c>
      <c r="P126" s="134">
        <f t="shared" ref="P126:P132" si="17">ROUND(O126*E126/(1+D126),2)</f>
        <v>4523.95</v>
      </c>
      <c r="Q126" s="135">
        <f t="shared" ref="Q126:Q132" si="18">P126/SUM(P126)</f>
        <v>1</v>
      </c>
      <c r="R126" s="145">
        <f t="shared" si="10"/>
        <v>4523.95</v>
      </c>
      <c r="S126" s="145">
        <f>SUM($H$2:H126)</f>
        <v>3900.0500469999993</v>
      </c>
      <c r="T126" s="152">
        <f t="shared" si="14"/>
        <v>1</v>
      </c>
      <c r="U126" s="152"/>
      <c r="V126" s="124"/>
      <c r="W126" s="165">
        <f>ROUND(SUM(I126)/VLOOKUP(A126,'MSCI ACWI GDP net €'!$A$4:$B$1459,2,FALSE),4)+W125</f>
        <v>4.1991999999999994</v>
      </c>
      <c r="X126" s="113">
        <f>ROUND(W126*VLOOKUP(A126,'MSCI ACWI GDP net €'!$A$4:$B$1459,2,FALSE),2)</f>
        <v>4734.7700000000004</v>
      </c>
      <c r="Y126" s="135">
        <f t="shared" si="15"/>
        <v>1.0466008687098665</v>
      </c>
    </row>
    <row r="127" spans="1:25">
      <c r="A127" s="177">
        <v>40623</v>
      </c>
      <c r="B127" s="10" t="s">
        <v>20</v>
      </c>
      <c r="C127" s="2" t="s">
        <v>21</v>
      </c>
      <c r="D127" s="3">
        <v>2.2499999999999999E-2</v>
      </c>
      <c r="E127" s="9">
        <v>110.79810000000001</v>
      </c>
      <c r="F127" s="11"/>
      <c r="G127" s="56">
        <v>0.90259999999999996</v>
      </c>
      <c r="H127" s="57">
        <v>100.01</v>
      </c>
      <c r="I127" s="57">
        <v>97.81</v>
      </c>
      <c r="J127" s="10" t="s">
        <v>18</v>
      </c>
      <c r="K127" s="57"/>
      <c r="L127" s="56"/>
      <c r="M127" s="10"/>
      <c r="O127" s="113">
        <f>ROUND(SUMIF($B$2:B127,B127,$G$2:G127),4)</f>
        <v>40.123699999999999</v>
      </c>
      <c r="P127" s="134">
        <f t="shared" si="17"/>
        <v>4347.8</v>
      </c>
      <c r="Q127" s="135">
        <f t="shared" si="18"/>
        <v>1</v>
      </c>
      <c r="R127" s="145">
        <f t="shared" si="10"/>
        <v>4347.8</v>
      </c>
      <c r="S127" s="145">
        <f>SUM($H$2:H127)</f>
        <v>4000.0600469999995</v>
      </c>
      <c r="T127" s="152">
        <f t="shared" si="14"/>
        <v>1</v>
      </c>
      <c r="U127" s="152"/>
      <c r="V127" s="124"/>
      <c r="W127" s="165">
        <f>ROUND(SUM(I127)/VLOOKUP(A127,'MSCI ACWI GDP net €'!$A$4:$B$1459,2,FALSE),4)+W126</f>
        <v>4.2913999999999994</v>
      </c>
      <c r="X127" s="113">
        <f>ROUND(W127*VLOOKUP(A127,'MSCI ACWI GDP net €'!$A$4:$B$1459,2,FALSE),2)</f>
        <v>4551.01</v>
      </c>
      <c r="Y127" s="135">
        <f t="shared" ref="Y127:Y132" si="19">X127/R127</f>
        <v>1.0467385804314826</v>
      </c>
    </row>
    <row r="128" spans="1:25">
      <c r="A128" s="177">
        <v>40653</v>
      </c>
      <c r="B128" s="10" t="s">
        <v>20</v>
      </c>
      <c r="C128" s="2" t="s">
        <v>21</v>
      </c>
      <c r="D128" s="3">
        <v>2.2499999999999999E-2</v>
      </c>
      <c r="E128" s="9">
        <v>113.49</v>
      </c>
      <c r="F128" s="72"/>
      <c r="G128" s="56">
        <v>0.88119999999999998</v>
      </c>
      <c r="H128" s="57">
        <v>100.01</v>
      </c>
      <c r="I128" s="57">
        <v>97.81</v>
      </c>
      <c r="J128" s="10" t="s">
        <v>18</v>
      </c>
      <c r="K128" s="57"/>
      <c r="L128" s="56"/>
      <c r="M128" s="10"/>
      <c r="O128" s="113">
        <f>ROUND(SUMIF($B$2:B128,B128,$G$2:G128),4)</f>
        <v>41.004899999999999</v>
      </c>
      <c r="P128" s="134">
        <f t="shared" si="17"/>
        <v>4551.24</v>
      </c>
      <c r="Q128" s="135">
        <f t="shared" si="18"/>
        <v>1</v>
      </c>
      <c r="R128" s="142">
        <f t="shared" si="10"/>
        <v>4551.24</v>
      </c>
      <c r="S128" s="145">
        <f>SUM($H$2:H128)</f>
        <v>4100.0700469999992</v>
      </c>
      <c r="T128" s="153">
        <f t="shared" si="14"/>
        <v>1</v>
      </c>
      <c r="U128" s="153">
        <f>R128/S128</f>
        <v>1.110039571965391</v>
      </c>
      <c r="V128" s="142">
        <f>VLOOKUP(A128,DAX!$A$5:$E$1278,5,FALSE)</f>
        <v>7249.19</v>
      </c>
      <c r="W128" s="164">
        <f>ROUND(SUM(I128)/VLOOKUP(A128,'MSCI ACWI GDP net €'!$A$4:$B$1459,2,FALSE),4)+W127</f>
        <v>4.3814999999999991</v>
      </c>
      <c r="X128" s="107">
        <f>ROUND(W128*VLOOKUP(A128,'MSCI ACWI GDP net €'!$A$4:$B$1459,2,FALSE),2)</f>
        <v>4756.34</v>
      </c>
      <c r="Y128" s="131">
        <f t="shared" si="19"/>
        <v>1.0450646417240137</v>
      </c>
    </row>
    <row r="129" spans="1:25">
      <c r="A129" s="181">
        <v>40681</v>
      </c>
      <c r="B129" s="47" t="s">
        <v>20</v>
      </c>
      <c r="C129" s="47" t="s">
        <v>21</v>
      </c>
      <c r="D129" s="34">
        <v>0</v>
      </c>
      <c r="E129" s="73">
        <v>110.8</v>
      </c>
      <c r="F129" s="72"/>
      <c r="G129" s="61"/>
      <c r="H129" s="62"/>
      <c r="I129" s="62"/>
      <c r="J129" s="47" t="s">
        <v>19</v>
      </c>
      <c r="K129" s="57"/>
      <c r="L129" s="61"/>
      <c r="M129" s="10"/>
      <c r="N129" s="104" t="s">
        <v>37</v>
      </c>
      <c r="O129" s="136">
        <f>ROUND(SUMIF($B$2:B129,B129,$G$2:G129),4)</f>
        <v>41.004899999999999</v>
      </c>
      <c r="P129" s="137">
        <f t="shared" si="17"/>
        <v>4543.34</v>
      </c>
      <c r="Q129" s="138">
        <f t="shared" si="18"/>
        <v>1</v>
      </c>
      <c r="R129" s="142">
        <f t="shared" si="10"/>
        <v>4543.34</v>
      </c>
      <c r="S129" s="147">
        <f>SUM($H$2:H129)</f>
        <v>4100.0700469999992</v>
      </c>
      <c r="T129" s="154">
        <f t="shared" si="14"/>
        <v>1</v>
      </c>
      <c r="U129" s="153">
        <f>R129/S129</f>
        <v>1.1081127756157092</v>
      </c>
      <c r="V129" s="142">
        <f>VLOOKUP(A129,DAX!$A$5:$E$1278,5,FALSE)</f>
        <v>7303.53</v>
      </c>
      <c r="W129" s="164">
        <f>ROUND(SUM(I129)/VLOOKUP(A129,'MSCI ACWI GDP net €'!$A$4:$B$1459,2,FALSE),4)+W128</f>
        <v>4.3814999999999991</v>
      </c>
      <c r="X129" s="136">
        <f>ROUND(W129*VLOOKUP(A129,'MSCI ACWI GDP net €'!$A$4:$B$1459,2,FALSE),2)</f>
        <v>4758.59</v>
      </c>
      <c r="Y129" s="131">
        <f t="shared" si="19"/>
        <v>1.0473770397989144</v>
      </c>
    </row>
    <row r="130" spans="1:25">
      <c r="A130" s="177">
        <v>40683</v>
      </c>
      <c r="B130" s="10" t="s">
        <v>20</v>
      </c>
      <c r="C130" s="10" t="s">
        <v>21</v>
      </c>
      <c r="D130" s="3">
        <v>2.2499999999999999E-2</v>
      </c>
      <c r="E130" s="15">
        <v>113.59975</v>
      </c>
      <c r="F130" s="72"/>
      <c r="G130" s="56">
        <v>0.88029999999999997</v>
      </c>
      <c r="H130" s="57">
        <v>100</v>
      </c>
      <c r="I130" s="57">
        <v>97.8</v>
      </c>
      <c r="J130" s="10" t="s">
        <v>18</v>
      </c>
      <c r="K130" s="57"/>
      <c r="L130" s="56"/>
      <c r="M130" s="10"/>
      <c r="O130" s="113">
        <f>ROUND(SUMIF($B$2:B130,B130,$G$2:G130),4)</f>
        <v>41.885199999999998</v>
      </c>
      <c r="P130" s="134">
        <f t="shared" si="17"/>
        <v>4653.45</v>
      </c>
      <c r="Q130" s="135">
        <f t="shared" si="18"/>
        <v>1</v>
      </c>
      <c r="R130" s="145">
        <f t="shared" si="10"/>
        <v>4653.45</v>
      </c>
      <c r="S130" s="149">
        <f>SUM($H$2:H130)</f>
        <v>4200.0700469999992</v>
      </c>
      <c r="T130" s="152">
        <f t="shared" si="14"/>
        <v>1</v>
      </c>
      <c r="U130" s="152"/>
      <c r="V130" s="124"/>
      <c r="W130" s="165">
        <f>ROUND(SUM(I130)/VLOOKUP(A130,'MSCI ACWI GDP net €'!$A$4:$B$1459,2,FALSE),4)+W129</f>
        <v>4.4712999999999994</v>
      </c>
      <c r="X130" s="113">
        <f>ROUND(W130*VLOOKUP(A130,'MSCI ACWI GDP net €'!$A$4:$B$1459,2,FALSE),2)</f>
        <v>4868.7700000000004</v>
      </c>
      <c r="Y130" s="135">
        <f t="shared" si="19"/>
        <v>1.0462710462130249</v>
      </c>
    </row>
    <row r="131" spans="1:25">
      <c r="A131" s="177">
        <v>40714</v>
      </c>
      <c r="B131" s="10" t="s">
        <v>20</v>
      </c>
      <c r="C131" s="10" t="s">
        <v>21</v>
      </c>
      <c r="D131" s="3">
        <v>2.2499999999999999E-2</v>
      </c>
      <c r="E131" s="15">
        <v>108.76332499999999</v>
      </c>
      <c r="F131" s="72"/>
      <c r="G131" s="56">
        <v>0.9194</v>
      </c>
      <c r="H131" s="57">
        <v>100</v>
      </c>
      <c r="I131" s="57">
        <v>97.8</v>
      </c>
      <c r="J131" s="10" t="s">
        <v>18</v>
      </c>
      <c r="K131" s="57"/>
      <c r="L131" s="56"/>
      <c r="M131" s="10"/>
      <c r="O131" s="113">
        <f>ROUND(SUMIF($B$2:B131,B131,$G$2:G131),4)</f>
        <v>42.804600000000001</v>
      </c>
      <c r="P131" s="134">
        <f t="shared" si="17"/>
        <v>4553.13</v>
      </c>
      <c r="Q131" s="135">
        <f t="shared" si="18"/>
        <v>1</v>
      </c>
      <c r="R131" s="145">
        <f t="shared" si="10"/>
        <v>4553.13</v>
      </c>
      <c r="S131" s="145">
        <f>SUM($H$2:H131)</f>
        <v>4300.0700469999992</v>
      </c>
      <c r="T131" s="152">
        <f t="shared" si="14"/>
        <v>1</v>
      </c>
      <c r="U131" s="152"/>
      <c r="V131" s="124"/>
      <c r="W131" s="165">
        <f>ROUND(SUM(I131)/VLOOKUP(A131,'MSCI ACWI GDP net €'!$A$4:$B$1459,2,FALSE),4)+W130</f>
        <v>4.5654999999999992</v>
      </c>
      <c r="X131" s="113">
        <f>ROUND(W131*VLOOKUP(A131,'MSCI ACWI GDP net €'!$A$4:$B$1459,2,FALSE),2)</f>
        <v>4741.24</v>
      </c>
      <c r="Y131" s="135">
        <f t="shared" si="19"/>
        <v>1.041314436442623</v>
      </c>
    </row>
    <row r="132" spans="1:25">
      <c r="A132" s="180">
        <v>40744</v>
      </c>
      <c r="B132" s="16" t="s">
        <v>20</v>
      </c>
      <c r="C132" s="16" t="s">
        <v>21</v>
      </c>
      <c r="D132" s="7">
        <v>2.2499999999999999E-2</v>
      </c>
      <c r="E132" s="19">
        <v>112.1478</v>
      </c>
      <c r="F132" s="72"/>
      <c r="G132" s="58">
        <v>0.89170000000000005</v>
      </c>
      <c r="H132" s="59">
        <v>100</v>
      </c>
      <c r="I132" s="59">
        <v>97.8</v>
      </c>
      <c r="J132" s="16" t="s">
        <v>18</v>
      </c>
      <c r="K132" s="57"/>
      <c r="L132" s="58"/>
      <c r="M132" s="10"/>
      <c r="O132" s="113">
        <f>ROUND(SUMIF($B$2:B132,B132,$G$2:G132),4)</f>
        <v>43.696300000000001</v>
      </c>
      <c r="P132" s="134">
        <f t="shared" si="17"/>
        <v>4792.6099999999997</v>
      </c>
      <c r="Q132" s="135">
        <f t="shared" si="18"/>
        <v>1</v>
      </c>
      <c r="R132" s="142">
        <f t="shared" si="10"/>
        <v>4792.6099999999997</v>
      </c>
      <c r="S132" s="142">
        <f>SUM($H$2:H132)</f>
        <v>4400.0700469999992</v>
      </c>
      <c r="T132" s="153">
        <f t="shared" si="14"/>
        <v>1</v>
      </c>
      <c r="U132" s="153">
        <f>R132/S132</f>
        <v>1.0892122054437832</v>
      </c>
      <c r="V132" s="142">
        <f>VLOOKUP(A132,DAX!$A$5:$E$1278,5,FALSE)</f>
        <v>7221.36</v>
      </c>
      <c r="W132" s="164">
        <f>ROUND(SUM(I132)/VLOOKUP(A132,'MSCI ACWI GDP net €'!$A$4:$B$1459,2,FALSE),4)+W131</f>
        <v>4.656299999999999</v>
      </c>
      <c r="X132" s="107">
        <f>ROUND(W132*VLOOKUP(A132,'MSCI ACWI GDP net €'!$A$4:$B$1459,2,FALSE),2)</f>
        <v>5017.46</v>
      </c>
      <c r="Y132" s="131">
        <f t="shared" si="19"/>
        <v>1.0469159810625108</v>
      </c>
    </row>
    <row r="133" spans="1:25">
      <c r="A133" s="177">
        <v>40759</v>
      </c>
      <c r="B133" s="10" t="s">
        <v>20</v>
      </c>
      <c r="C133" s="10" t="s">
        <v>21</v>
      </c>
      <c r="D133" s="3">
        <v>0</v>
      </c>
      <c r="E133" s="15">
        <v>103.38</v>
      </c>
      <c r="F133" s="11"/>
      <c r="G133" s="63">
        <v>-7.5683999999999996</v>
      </c>
      <c r="H133" s="64">
        <v>-782.42</v>
      </c>
      <c r="I133" s="64">
        <v>-782.42</v>
      </c>
      <c r="J133" s="10" t="s">
        <v>24</v>
      </c>
      <c r="K133" s="64"/>
      <c r="L133" s="63">
        <f>-G133</f>
        <v>7.5683999999999996</v>
      </c>
      <c r="M133" s="66"/>
      <c r="N133" s="1"/>
      <c r="O133" s="129">
        <f>ROUND(SUMIF($B$2:B133,B133,$G$2:G133),4)</f>
        <v>36.127899999999997</v>
      </c>
      <c r="P133" s="132">
        <f t="shared" ref="P133" si="20">ROUND(O133*E133/(1+D133),2)</f>
        <v>3734.9</v>
      </c>
      <c r="Q133" s="130"/>
      <c r="R133" s="130"/>
      <c r="S133" s="149"/>
      <c r="V133" s="124"/>
    </row>
    <row r="134" spans="1:25">
      <c r="A134" s="177">
        <v>40759</v>
      </c>
      <c r="B134" s="10" t="s">
        <v>20</v>
      </c>
      <c r="C134" s="10" t="s">
        <v>21</v>
      </c>
      <c r="D134" s="3">
        <v>0</v>
      </c>
      <c r="E134" s="15">
        <v>103.38</v>
      </c>
      <c r="F134" s="11"/>
      <c r="G134" s="63">
        <v>-0.20880000000000001</v>
      </c>
      <c r="H134" s="64">
        <v>-21.59</v>
      </c>
      <c r="I134" s="64">
        <v>-21.59</v>
      </c>
      <c r="J134" s="10" t="s">
        <v>24</v>
      </c>
      <c r="K134" s="64"/>
      <c r="L134" s="63">
        <f>-G134</f>
        <v>0.20880000000000001</v>
      </c>
      <c r="M134" s="66"/>
      <c r="N134" s="1"/>
      <c r="O134" s="113">
        <f>ROUND(SUMIF($B$2:B134,B134,$G$2:G134),4)</f>
        <v>35.9191</v>
      </c>
      <c r="P134" s="134">
        <f t="shared" ref="P134:P137" si="21">ROUND(O134*E134/(1+D134),2)</f>
        <v>3713.32</v>
      </c>
      <c r="Q134" s="135">
        <f>P134/SUM(P134:P136)</f>
        <v>0.82201836487120694</v>
      </c>
      <c r="R134" s="135"/>
      <c r="S134" s="145"/>
      <c r="V134" s="124"/>
    </row>
    <row r="135" spans="1:25">
      <c r="A135" s="177">
        <v>40759</v>
      </c>
      <c r="B135" s="10" t="s">
        <v>27</v>
      </c>
      <c r="C135" s="10" t="s">
        <v>26</v>
      </c>
      <c r="D135" s="3">
        <v>0</v>
      </c>
      <c r="E135" s="15">
        <v>149.66999999999999</v>
      </c>
      <c r="F135" s="11"/>
      <c r="G135" s="66">
        <v>0.14419999999999999</v>
      </c>
      <c r="H135" s="64">
        <v>21.58</v>
      </c>
      <c r="I135" s="64">
        <v>21.58</v>
      </c>
      <c r="J135" s="10" t="s">
        <v>24</v>
      </c>
      <c r="K135" s="64"/>
      <c r="N135" s="1"/>
      <c r="O135" s="113">
        <f>ROUND(SUMIF($B$2:B135,B135,$G$2:G135),4)</f>
        <v>0.14419999999999999</v>
      </c>
      <c r="P135" s="134">
        <f t="shared" si="21"/>
        <v>21.58</v>
      </c>
      <c r="Q135" s="135">
        <f>P135/SUM(P134:P136)</f>
        <v>4.7771687637802943E-3</v>
      </c>
      <c r="R135" s="135"/>
      <c r="S135" s="145"/>
      <c r="V135" s="124"/>
    </row>
    <row r="136" spans="1:25">
      <c r="A136" s="180">
        <v>40759</v>
      </c>
      <c r="B136" s="16" t="s">
        <v>29</v>
      </c>
      <c r="C136" s="16" t="s">
        <v>28</v>
      </c>
      <c r="D136" s="7">
        <v>0</v>
      </c>
      <c r="E136" s="19">
        <v>88.68</v>
      </c>
      <c r="F136" s="72"/>
      <c r="G136" s="67">
        <v>8.8230000000000004</v>
      </c>
      <c r="H136" s="65">
        <v>782.42</v>
      </c>
      <c r="I136" s="65">
        <v>782.42</v>
      </c>
      <c r="J136" s="16" t="s">
        <v>24</v>
      </c>
      <c r="K136" s="64"/>
      <c r="L136" s="67"/>
      <c r="N136" s="8"/>
      <c r="O136" s="107">
        <f>ROUND(SUMIF($B$2:B136,B136,$G$2:G136),4)</f>
        <v>8.8230000000000004</v>
      </c>
      <c r="P136" s="133">
        <f t="shared" si="21"/>
        <v>782.42</v>
      </c>
      <c r="Q136" s="131">
        <f>P136/SUM(P134:P136)</f>
        <v>0.17320446636501288</v>
      </c>
      <c r="R136" s="142">
        <f>SUM(P134:P136)</f>
        <v>4517.32</v>
      </c>
      <c r="S136" s="142">
        <f>SUM($H$2:H136)</f>
        <v>4400.060046999999</v>
      </c>
      <c r="T136" s="153">
        <f>Q134</f>
        <v>0.82201836487120694</v>
      </c>
      <c r="U136" s="153">
        <f>R136/S136</f>
        <v>1.0266496256295297</v>
      </c>
      <c r="V136" s="142">
        <f>VLOOKUP(A136,DAX!$A$5:$E$1278,5,FALSE)</f>
        <v>6414.76</v>
      </c>
      <c r="W136" s="164"/>
    </row>
    <row r="137" spans="1:25">
      <c r="A137" s="177">
        <v>40765</v>
      </c>
      <c r="B137" s="10" t="s">
        <v>20</v>
      </c>
      <c r="C137" s="10" t="s">
        <v>21</v>
      </c>
      <c r="D137" s="3">
        <v>0</v>
      </c>
      <c r="E137" s="15">
        <v>94.98</v>
      </c>
      <c r="F137" s="11"/>
      <c r="G137" s="63">
        <v>-4.1201999999999996</v>
      </c>
      <c r="H137" s="64">
        <v>-391.34</v>
      </c>
      <c r="I137" s="64">
        <v>-391.34</v>
      </c>
      <c r="J137" s="10" t="s">
        <v>24</v>
      </c>
      <c r="K137" s="64"/>
      <c r="L137" s="63">
        <f>-G137</f>
        <v>4.1201999999999996</v>
      </c>
      <c r="M137" s="66"/>
      <c r="N137" s="1"/>
      <c r="O137" s="129">
        <f>ROUND(SUMIF($B$2:B137,B137,$G$2:G137),4)</f>
        <v>31.7989</v>
      </c>
      <c r="P137" s="132">
        <f t="shared" si="21"/>
        <v>3020.26</v>
      </c>
      <c r="Q137" s="130"/>
      <c r="R137" s="135"/>
      <c r="V137" s="124"/>
    </row>
    <row r="138" spans="1:25">
      <c r="A138" s="177">
        <v>40765</v>
      </c>
      <c r="B138" s="10" t="s">
        <v>20</v>
      </c>
      <c r="C138" s="10" t="s">
        <v>21</v>
      </c>
      <c r="D138" s="3">
        <v>0</v>
      </c>
      <c r="E138" s="15">
        <v>94.98</v>
      </c>
      <c r="F138" s="11"/>
      <c r="G138" s="63">
        <v>-0.1147</v>
      </c>
      <c r="H138" s="64">
        <v>-10.89</v>
      </c>
      <c r="I138" s="64">
        <v>-10.89</v>
      </c>
      <c r="J138" s="10" t="s">
        <v>24</v>
      </c>
      <c r="K138" s="64"/>
      <c r="L138" s="63">
        <f>-G138</f>
        <v>0.1147</v>
      </c>
      <c r="M138" s="66"/>
      <c r="N138" s="1"/>
      <c r="O138" s="113">
        <f>ROUND(SUMIF($B$2:B138,B138,$G$2:G138),4)</f>
        <v>31.684200000000001</v>
      </c>
      <c r="P138" s="134">
        <f t="shared" ref="P138:P141" si="22">ROUND(O138*E138/(1+D138),2)</f>
        <v>3009.37</v>
      </c>
      <c r="Q138" s="135">
        <f>P138/SUM(P138:P140)</f>
        <v>0.71251808304349162</v>
      </c>
      <c r="R138" s="135"/>
      <c r="V138" s="124"/>
    </row>
    <row r="139" spans="1:25">
      <c r="A139" s="177">
        <v>40765</v>
      </c>
      <c r="B139" s="10" t="s">
        <v>27</v>
      </c>
      <c r="C139" s="10" t="s">
        <v>26</v>
      </c>
      <c r="D139" s="3">
        <v>0</v>
      </c>
      <c r="E139" s="15">
        <v>151.03</v>
      </c>
      <c r="F139" s="11"/>
      <c r="G139" s="66">
        <v>7.2099999999999997E-2</v>
      </c>
      <c r="H139" s="64">
        <v>10.89</v>
      </c>
      <c r="I139" s="64">
        <v>10.89</v>
      </c>
      <c r="J139" s="10" t="s">
        <v>24</v>
      </c>
      <c r="K139" s="64"/>
      <c r="N139" s="1"/>
      <c r="O139" s="113">
        <f>ROUND(SUMIF($B$2:B139,B139,$G$2:G139),4)</f>
        <v>0.21629999999999999</v>
      </c>
      <c r="P139" s="134">
        <f t="shared" si="22"/>
        <v>32.67</v>
      </c>
      <c r="Q139" s="135">
        <f>P139/SUM(P138:P140)</f>
        <v>7.7351624336757779E-3</v>
      </c>
      <c r="R139" s="135"/>
      <c r="V139" s="124"/>
    </row>
    <row r="140" spans="1:25">
      <c r="A140" s="180">
        <v>40765</v>
      </c>
      <c r="B140" s="16" t="s">
        <v>29</v>
      </c>
      <c r="C140" s="16" t="s">
        <v>28</v>
      </c>
      <c r="D140" s="7">
        <v>0</v>
      </c>
      <c r="E140" s="19">
        <v>89.56</v>
      </c>
      <c r="F140" s="72"/>
      <c r="G140" s="66">
        <v>4.3696000000000002</v>
      </c>
      <c r="H140" s="64">
        <v>391.34</v>
      </c>
      <c r="I140" s="64">
        <v>391.34</v>
      </c>
      <c r="J140" s="16" t="s">
        <v>24</v>
      </c>
      <c r="K140" s="64"/>
      <c r="N140" s="8"/>
      <c r="O140" s="107">
        <f>ROUND(SUMIF($B$2:B140,B140,$G$2:G140),4)</f>
        <v>13.192600000000001</v>
      </c>
      <c r="P140" s="133">
        <f t="shared" si="22"/>
        <v>1181.53</v>
      </c>
      <c r="Q140" s="131">
        <f>P140/SUM(P138:P140)</f>
        <v>0.2797467545228326</v>
      </c>
      <c r="R140" s="142">
        <f>SUM(P138:P140)</f>
        <v>4223.57</v>
      </c>
      <c r="S140" s="142">
        <f>SUM($H$2:H140)</f>
        <v>4400.060046999999</v>
      </c>
      <c r="T140" s="153">
        <f>Q138</f>
        <v>0.71251808304349162</v>
      </c>
      <c r="U140" s="153">
        <f>R140/S140</f>
        <v>0.95988917307609656</v>
      </c>
      <c r="V140" s="142">
        <f>VLOOKUP(A140,DAX!$A$5:$E$1278,5,FALSE)</f>
        <v>5613.42</v>
      </c>
      <c r="W140" s="164"/>
    </row>
    <row r="141" spans="1:25">
      <c r="A141" s="177">
        <v>40777</v>
      </c>
      <c r="B141" s="10" t="s">
        <v>20</v>
      </c>
      <c r="C141" s="10" t="s">
        <v>21</v>
      </c>
      <c r="D141" s="3">
        <v>2.2499999999999999E-2</v>
      </c>
      <c r="E141" s="15">
        <v>94.468774999999994</v>
      </c>
      <c r="F141" s="11"/>
      <c r="G141" s="54">
        <v>0.74029999999999996</v>
      </c>
      <c r="H141" s="55">
        <v>69.94</v>
      </c>
      <c r="I141" s="55">
        <v>68.400000000000006</v>
      </c>
      <c r="J141" s="10" t="s">
        <v>18</v>
      </c>
      <c r="K141" s="57"/>
      <c r="L141" s="54"/>
      <c r="N141" s="8"/>
      <c r="O141" s="129">
        <f>ROUND(SUMIF($B$2:B141,B141,$G$2:G141),4)</f>
        <v>32.424500000000002</v>
      </c>
      <c r="P141" s="132">
        <f t="shared" si="22"/>
        <v>2995.7</v>
      </c>
      <c r="Q141" s="130">
        <f>P141/SUM(P141:P143)</f>
        <v>0.69940698543145308</v>
      </c>
      <c r="R141" s="135"/>
      <c r="V141" s="124"/>
    </row>
    <row r="142" spans="1:25">
      <c r="A142" s="177">
        <v>40777</v>
      </c>
      <c r="B142" s="10" t="s">
        <v>27</v>
      </c>
      <c r="C142" s="10" t="s">
        <v>26</v>
      </c>
      <c r="D142" s="3">
        <v>1.4999999999999999E-2</v>
      </c>
      <c r="E142" s="15">
        <v>157.11185</v>
      </c>
      <c r="F142" s="11"/>
      <c r="G142" s="56">
        <v>5.1000000000000004E-3</v>
      </c>
      <c r="H142" s="57">
        <v>0.8</v>
      </c>
      <c r="I142" s="74">
        <v>0.79</v>
      </c>
      <c r="J142" s="10" t="s">
        <v>18</v>
      </c>
      <c r="L142" s="56">
        <f>ROUND(H142/E141,4)</f>
        <v>8.5000000000000006E-3</v>
      </c>
      <c r="N142" s="8"/>
      <c r="O142" s="113">
        <f>ROUND(SUMIF($B$2:B142,B142,$G$2:G142),4)</f>
        <v>0.22140000000000001</v>
      </c>
      <c r="P142" s="134">
        <f t="shared" ref="P142:P143" si="23">ROUND(O142*E142/(1+D142),2)</f>
        <v>34.270000000000003</v>
      </c>
      <c r="Q142" s="135">
        <f>P142/SUM(P141:P143)</f>
        <v>8.0010272693313428E-3</v>
      </c>
      <c r="R142" s="135"/>
      <c r="V142" s="124"/>
    </row>
    <row r="143" spans="1:25">
      <c r="A143" s="180">
        <v>40777</v>
      </c>
      <c r="B143" s="16" t="s">
        <v>29</v>
      </c>
      <c r="C143" s="16" t="s">
        <v>28</v>
      </c>
      <c r="D143" s="7">
        <v>1.4999999999999999E-2</v>
      </c>
      <c r="E143" s="19">
        <v>94.202150000000003</v>
      </c>
      <c r="F143" s="72"/>
      <c r="G143" s="58">
        <v>0.31059999999999999</v>
      </c>
      <c r="H143" s="59">
        <v>29.26</v>
      </c>
      <c r="I143" s="76">
        <v>28.83</v>
      </c>
      <c r="J143" s="16" t="s">
        <v>18</v>
      </c>
      <c r="K143" s="80"/>
      <c r="L143" s="58">
        <f>ROUND(H143/E141,4)</f>
        <v>0.30969999999999998</v>
      </c>
      <c r="N143" s="8"/>
      <c r="O143" s="107">
        <f>ROUND(SUMIF($B$2:B143,B143,$G$2:G143),4)</f>
        <v>13.5032</v>
      </c>
      <c r="P143" s="133">
        <f t="shared" si="23"/>
        <v>1253.23</v>
      </c>
      <c r="Q143" s="131">
        <f>P143/SUM(P141:P143)</f>
        <v>0.29259198729921554</v>
      </c>
      <c r="R143" s="142">
        <f>SUM(P141:P143)</f>
        <v>4283.2</v>
      </c>
      <c r="S143" s="142">
        <f>SUM($H$2:H143)</f>
        <v>4500.060046999999</v>
      </c>
      <c r="T143" s="153">
        <f>Q141</f>
        <v>0.69940698543145308</v>
      </c>
      <c r="U143" s="153">
        <f>R143/S143</f>
        <v>0.95180952148748088</v>
      </c>
      <c r="V143" s="142">
        <f>VLOOKUP(A143,DAX!$A$5:$E$1278,5,FALSE)</f>
        <v>5473.78</v>
      </c>
      <c r="W143" s="164">
        <f>ROUND(SUM(I141:I143)/VLOOKUP(A143,'MSCI ACWI GDP net €'!$A$4:$B$1459,2,FALSE),4)+W132</f>
        <v>4.7643999999999993</v>
      </c>
      <c r="X143" s="107">
        <f>ROUND(W143*VLOOKUP(A143,'MSCI ACWI GDP net €'!$A$4:$B$1459,2,FALSE),2)</f>
        <v>4321.3599999999997</v>
      </c>
      <c r="Y143" s="131">
        <f>X143/R143</f>
        <v>1.0089092267463577</v>
      </c>
    </row>
    <row r="144" spans="1:25">
      <c r="A144" s="177">
        <v>40798</v>
      </c>
      <c r="B144" s="10" t="s">
        <v>20</v>
      </c>
      <c r="C144" s="10" t="s">
        <v>21</v>
      </c>
      <c r="D144" s="3">
        <v>0</v>
      </c>
      <c r="E144" s="15">
        <v>95.5</v>
      </c>
      <c r="F144" s="11"/>
      <c r="G144" s="63">
        <v>-3.1052</v>
      </c>
      <c r="H144" s="64">
        <v>-296.55</v>
      </c>
      <c r="I144" s="64">
        <v>-296.55</v>
      </c>
      <c r="J144" s="10" t="s">
        <v>24</v>
      </c>
      <c r="K144" s="64"/>
      <c r="L144" s="63">
        <f>-G144</f>
        <v>3.1052</v>
      </c>
      <c r="M144" s="66"/>
      <c r="N144" s="1"/>
      <c r="O144" s="129">
        <f>ROUND(SUMIF($B$2:B144,B144,$G$2:G144),4)</f>
        <v>29.319299999999998</v>
      </c>
      <c r="P144" s="132">
        <f t="shared" ref="P144:P150" si="24">ROUND(O144*E144/(1+D144),2)</f>
        <v>2799.99</v>
      </c>
      <c r="Q144" s="130"/>
      <c r="R144" s="135"/>
      <c r="V144" s="124"/>
    </row>
    <row r="145" spans="1:25">
      <c r="A145" s="177">
        <v>40798</v>
      </c>
      <c r="B145" s="10" t="s">
        <v>20</v>
      </c>
      <c r="C145" s="10" t="s">
        <v>21</v>
      </c>
      <c r="D145" s="3">
        <v>0</v>
      </c>
      <c r="E145" s="15">
        <v>95.5</v>
      </c>
      <c r="F145" s="11"/>
      <c r="G145" s="63">
        <v>-7.7100000000000002E-2</v>
      </c>
      <c r="H145" s="64">
        <v>-7.36</v>
      </c>
      <c r="I145" s="64">
        <v>-7.36</v>
      </c>
      <c r="J145" s="10" t="s">
        <v>24</v>
      </c>
      <c r="K145" s="64"/>
      <c r="L145" s="63">
        <f>-G145</f>
        <v>7.7100000000000002E-2</v>
      </c>
      <c r="M145" s="66"/>
      <c r="N145" s="1"/>
      <c r="O145" s="113">
        <f>ROUND(SUMIF($B$2:B145,B145,$G$2:G145),4)</f>
        <v>29.2422</v>
      </c>
      <c r="P145" s="134">
        <f t="shared" si="24"/>
        <v>2792.63</v>
      </c>
      <c r="Q145" s="135">
        <f>P145/SUM(P145:P147)</f>
        <v>0.62704439514644195</v>
      </c>
      <c r="R145" s="135"/>
      <c r="V145" s="124"/>
    </row>
    <row r="146" spans="1:25">
      <c r="A146" s="177">
        <v>40798</v>
      </c>
      <c r="B146" s="10" t="s">
        <v>27</v>
      </c>
      <c r="C146" s="10" t="s">
        <v>26</v>
      </c>
      <c r="D146" s="3">
        <v>0</v>
      </c>
      <c r="E146" s="15">
        <v>162.94999999999999</v>
      </c>
      <c r="F146" s="11"/>
      <c r="G146" s="66">
        <v>4.5199999999999997E-2</v>
      </c>
      <c r="H146" s="64">
        <v>7.37</v>
      </c>
      <c r="I146" s="64">
        <v>7.37</v>
      </c>
      <c r="J146" s="10" t="s">
        <v>24</v>
      </c>
      <c r="K146" s="64"/>
      <c r="N146" s="1"/>
      <c r="O146" s="113">
        <f>ROUND(SUMIF($B$2:B146,B146,$G$2:G146),4)</f>
        <v>0.2666</v>
      </c>
      <c r="P146" s="134">
        <f t="shared" si="24"/>
        <v>43.44</v>
      </c>
      <c r="Q146" s="135">
        <f>P146/SUM(P145:P147)</f>
        <v>9.7538193477694629E-3</v>
      </c>
      <c r="R146" s="135"/>
      <c r="V146" s="124"/>
    </row>
    <row r="147" spans="1:25">
      <c r="A147" s="180">
        <v>40798</v>
      </c>
      <c r="B147" s="16" t="s">
        <v>29</v>
      </c>
      <c r="C147" s="16" t="s">
        <v>28</v>
      </c>
      <c r="D147" s="7">
        <v>0</v>
      </c>
      <c r="E147" s="19">
        <v>97.83</v>
      </c>
      <c r="F147" s="72"/>
      <c r="G147" s="66">
        <v>3.0312999999999999</v>
      </c>
      <c r="H147" s="64">
        <v>296.55</v>
      </c>
      <c r="I147" s="64">
        <v>296.55</v>
      </c>
      <c r="J147" s="16" t="s">
        <v>24</v>
      </c>
      <c r="K147" s="64"/>
      <c r="N147" s="8"/>
      <c r="O147" s="107">
        <f>ROUND(SUMIF($B$2:B147,B147,$G$2:G147),4)</f>
        <v>16.534500000000001</v>
      </c>
      <c r="P147" s="133">
        <f t="shared" si="24"/>
        <v>1617.57</v>
      </c>
      <c r="Q147" s="131">
        <f>P147/SUM(P145:P147)</f>
        <v>0.36320178550578847</v>
      </c>
      <c r="R147" s="142">
        <f>SUM(P145:P147)</f>
        <v>4453.6400000000003</v>
      </c>
      <c r="S147" s="142">
        <f>SUM($H$2:H147)</f>
        <v>4500.0700469999992</v>
      </c>
      <c r="T147" s="153">
        <f>Q145</f>
        <v>0.62704439514644195</v>
      </c>
      <c r="U147" s="153">
        <f>R147/S147</f>
        <v>0.98968237238196954</v>
      </c>
      <c r="V147" s="142">
        <f>VLOOKUP(A147,DAX!$A$5:$E$1278,5,FALSE)</f>
        <v>5072.33</v>
      </c>
    </row>
    <row r="148" spans="1:25">
      <c r="A148" s="177">
        <v>40806</v>
      </c>
      <c r="B148" s="10" t="s">
        <v>20</v>
      </c>
      <c r="C148" s="10" t="s">
        <v>21</v>
      </c>
      <c r="D148" s="3">
        <v>2.2499999999999999E-2</v>
      </c>
      <c r="E148" s="15">
        <v>99.376774999999995</v>
      </c>
      <c r="F148" s="11"/>
      <c r="G148" s="54">
        <v>0.63239999999999996</v>
      </c>
      <c r="H148" s="55">
        <v>62.85</v>
      </c>
      <c r="I148" s="55">
        <v>61.47</v>
      </c>
      <c r="J148" s="10" t="s">
        <v>18</v>
      </c>
      <c r="K148" s="57"/>
      <c r="L148" s="54"/>
      <c r="N148" s="8"/>
      <c r="O148" s="129">
        <f>ROUND(SUMIF($B$2:B148,B148,$G$2:G148),4)</f>
        <v>29.874600000000001</v>
      </c>
      <c r="P148" s="132">
        <f t="shared" si="24"/>
        <v>2903.51</v>
      </c>
      <c r="Q148" s="130">
        <f>P148/SUM(P148:P150)</f>
        <v>0.62848305255342685</v>
      </c>
      <c r="R148" s="135"/>
      <c r="V148" s="124"/>
    </row>
    <row r="149" spans="1:25">
      <c r="A149" s="177">
        <v>40806</v>
      </c>
      <c r="B149" s="10" t="s">
        <v>27</v>
      </c>
      <c r="C149" s="10" t="s">
        <v>26</v>
      </c>
      <c r="D149" s="3">
        <v>1.4999999999999999E-2</v>
      </c>
      <c r="E149" s="15">
        <v>165.61754999999999</v>
      </c>
      <c r="F149" s="11"/>
      <c r="G149" s="56">
        <v>5.7999999999999996E-3</v>
      </c>
      <c r="H149" s="57">
        <v>0.96</v>
      </c>
      <c r="I149" s="74">
        <v>0.95</v>
      </c>
      <c r="J149" s="10" t="s">
        <v>18</v>
      </c>
      <c r="L149" s="56">
        <f>ROUND(H149/E148,4)</f>
        <v>9.7000000000000003E-3</v>
      </c>
      <c r="N149" s="8"/>
      <c r="O149" s="113">
        <f>ROUND(SUMIF($B$2:B149,B149,$G$2:G149),4)</f>
        <v>0.27239999999999998</v>
      </c>
      <c r="P149" s="134">
        <f t="shared" si="24"/>
        <v>44.45</v>
      </c>
      <c r="Q149" s="135">
        <f>P149/SUM(P148:P150)</f>
        <v>9.6214828555781888E-3</v>
      </c>
      <c r="R149" s="135"/>
      <c r="V149" s="124"/>
    </row>
    <row r="150" spans="1:25">
      <c r="A150" s="180">
        <v>40806</v>
      </c>
      <c r="B150" s="16" t="s">
        <v>29</v>
      </c>
      <c r="C150" s="16" t="s">
        <v>28</v>
      </c>
      <c r="D150" s="7">
        <v>1.4999999999999999E-2</v>
      </c>
      <c r="E150" s="19">
        <v>100.4444</v>
      </c>
      <c r="F150" s="72"/>
      <c r="G150" s="58">
        <v>0.36030000000000001</v>
      </c>
      <c r="H150" s="59">
        <v>36.19</v>
      </c>
      <c r="I150" s="76">
        <v>35.659999999999997</v>
      </c>
      <c r="J150" s="16" t="s">
        <v>18</v>
      </c>
      <c r="K150" s="80"/>
      <c r="L150" s="58">
        <f>ROUND(H150/E148,4)</f>
        <v>0.36420000000000002</v>
      </c>
      <c r="N150" s="8"/>
      <c r="O150" s="107">
        <f>ROUND(SUMIF($B$2:B150,B150,$G$2:G150),4)</f>
        <v>16.8948</v>
      </c>
      <c r="P150" s="133">
        <f t="shared" si="24"/>
        <v>1671.91</v>
      </c>
      <c r="Q150" s="131">
        <f>P150/SUM(P148:P150)</f>
        <v>0.36189546459099503</v>
      </c>
      <c r="R150" s="142">
        <f>SUM(P148:P150)</f>
        <v>4619.87</v>
      </c>
      <c r="S150" s="142">
        <f>SUM($H$2:H150)</f>
        <v>4600.0700469999992</v>
      </c>
      <c r="T150" s="153">
        <f>Q148</f>
        <v>0.62848305255342685</v>
      </c>
      <c r="U150" s="153">
        <f>R150/S150</f>
        <v>1.0043042720649251</v>
      </c>
      <c r="V150" s="142">
        <f>VLOOKUP(A150,DAX!$A$5:$E$1278,5,FALSE)</f>
        <v>5571.68</v>
      </c>
      <c r="W150" s="164">
        <f>ROUND(SUM(I148:I150)/VLOOKUP(A150,'MSCI ACWI GDP net €'!$A$4:$B$1459,2,FALSE),4)+W143</f>
        <v>4.8671999999999995</v>
      </c>
      <c r="X150" s="107">
        <f>ROUND(W150*VLOOKUP(A150,'MSCI ACWI GDP net €'!$A$4:$B$1459,2,FALSE),2)</f>
        <v>4645.78</v>
      </c>
      <c r="Y150" s="131">
        <f>X150/R150</f>
        <v>1.0056083829198657</v>
      </c>
    </row>
    <row r="151" spans="1:25">
      <c r="A151" s="177">
        <v>40809</v>
      </c>
      <c r="B151" s="10" t="s">
        <v>20</v>
      </c>
      <c r="C151" s="10" t="s">
        <v>21</v>
      </c>
      <c r="D151" s="3">
        <v>0</v>
      </c>
      <c r="E151" s="15">
        <v>90.82</v>
      </c>
      <c r="F151" s="11"/>
      <c r="G151" s="63">
        <v>-3.4005999999999998</v>
      </c>
      <c r="H151" s="64">
        <v>-308.83999999999997</v>
      </c>
      <c r="I151" s="64">
        <v>-308.83999999999997</v>
      </c>
      <c r="J151" s="10" t="s">
        <v>24</v>
      </c>
      <c r="K151" s="64"/>
      <c r="L151" s="63">
        <f>-G151</f>
        <v>3.4005999999999998</v>
      </c>
      <c r="M151" s="66"/>
      <c r="N151" s="1"/>
      <c r="O151" s="129">
        <f>ROUND(SUMIF($B$2:B151,B151,$G$2:G151),4)</f>
        <v>26.474</v>
      </c>
      <c r="P151" s="132">
        <f t="shared" ref="P151:P160" si="25">ROUND(O151*E151/(1+D151),2)</f>
        <v>2404.37</v>
      </c>
      <c r="Q151" s="130"/>
      <c r="R151" s="135"/>
      <c r="V151" s="124"/>
    </row>
    <row r="152" spans="1:25">
      <c r="A152" s="177">
        <v>40809</v>
      </c>
      <c r="B152" s="10" t="s">
        <v>20</v>
      </c>
      <c r="C152" s="10" t="s">
        <v>21</v>
      </c>
      <c r="D152" s="3">
        <v>0</v>
      </c>
      <c r="E152" s="15">
        <v>90.82</v>
      </c>
      <c r="F152" s="11"/>
      <c r="G152" s="63">
        <v>-6.8599999999999994E-2</v>
      </c>
      <c r="H152" s="64">
        <v>-6.23</v>
      </c>
      <c r="I152" s="64">
        <v>-6.23</v>
      </c>
      <c r="J152" s="10" t="s">
        <v>24</v>
      </c>
      <c r="K152" s="64"/>
      <c r="L152" s="63">
        <f>-G152</f>
        <v>6.8599999999999994E-2</v>
      </c>
      <c r="M152" s="66"/>
      <c r="N152" s="1"/>
      <c r="O152" s="113">
        <f>ROUND(SUMIF($B$2:B152,B152,$G$2:G152),4)</f>
        <v>26.4054</v>
      </c>
      <c r="P152" s="134">
        <f t="shared" si="25"/>
        <v>2398.14</v>
      </c>
      <c r="Q152" s="135">
        <f>P152/SUM(P152:P154)</f>
        <v>0.5352250358209355</v>
      </c>
      <c r="R152" s="135"/>
      <c r="V152" s="124"/>
    </row>
    <row r="153" spans="1:25">
      <c r="A153" s="177">
        <v>40809</v>
      </c>
      <c r="B153" s="10" t="s">
        <v>27</v>
      </c>
      <c r="C153" s="10" t="s">
        <v>26</v>
      </c>
      <c r="D153" s="3">
        <v>0</v>
      </c>
      <c r="E153" s="15">
        <v>167.59</v>
      </c>
      <c r="F153" s="11"/>
      <c r="G153" s="66">
        <v>3.7199999999999997E-2</v>
      </c>
      <c r="H153" s="64">
        <v>6.23</v>
      </c>
      <c r="I153" s="64">
        <v>6.23</v>
      </c>
      <c r="J153" s="10" t="s">
        <v>24</v>
      </c>
      <c r="K153" s="64"/>
      <c r="N153" s="1"/>
      <c r="O153" s="113">
        <f>ROUND(SUMIF($B$2:B153,B153,$G$2:G153),4)</f>
        <v>0.30959999999999999</v>
      </c>
      <c r="P153" s="134">
        <f t="shared" si="25"/>
        <v>51.89</v>
      </c>
      <c r="Q153" s="135">
        <f>P153/SUM(P152:P154)</f>
        <v>1.1580986559895728E-2</v>
      </c>
      <c r="R153" s="135"/>
      <c r="V153" s="124"/>
    </row>
    <row r="154" spans="1:25">
      <c r="A154" s="180">
        <v>40809</v>
      </c>
      <c r="B154" s="16" t="s">
        <v>29</v>
      </c>
      <c r="C154" s="16" t="s">
        <v>28</v>
      </c>
      <c r="D154" s="7">
        <v>0</v>
      </c>
      <c r="E154" s="19">
        <v>101.91</v>
      </c>
      <c r="F154" s="72"/>
      <c r="G154" s="66">
        <v>3.0305</v>
      </c>
      <c r="H154" s="64">
        <v>308.83999999999997</v>
      </c>
      <c r="I154" s="64">
        <v>308.83999999999997</v>
      </c>
      <c r="J154" s="16" t="s">
        <v>24</v>
      </c>
      <c r="K154" s="64"/>
      <c r="N154" s="8"/>
      <c r="O154" s="107">
        <f>ROUND(SUMIF($B$2:B154,B154,$G$2:G154),4)</f>
        <v>19.9253</v>
      </c>
      <c r="P154" s="133">
        <f t="shared" si="25"/>
        <v>2030.59</v>
      </c>
      <c r="Q154" s="131">
        <f>P154/SUM(P152:P154)</f>
        <v>0.45319397761916874</v>
      </c>
      <c r="R154" s="142">
        <f>SUM(P152:P154)</f>
        <v>4480.62</v>
      </c>
      <c r="S154" s="142">
        <f>SUM($H$2:H154)</f>
        <v>4600.0700469999992</v>
      </c>
      <c r="T154" s="153">
        <f>Q152</f>
        <v>0.5352250358209355</v>
      </c>
      <c r="U154" s="153">
        <f>R154/S154</f>
        <v>0.97403299389366904</v>
      </c>
      <c r="V154" s="142">
        <f>VLOOKUP(A154,DAX!$A$5:$E$1278,5,FALSE)</f>
        <v>5196.5600000000004</v>
      </c>
    </row>
    <row r="155" spans="1:25">
      <c r="A155" s="177">
        <v>40836</v>
      </c>
      <c r="B155" s="10" t="s">
        <v>20</v>
      </c>
      <c r="C155" s="10" t="s">
        <v>21</v>
      </c>
      <c r="D155" s="3">
        <v>2.2499999999999999E-2</v>
      </c>
      <c r="E155" s="15">
        <v>98.037300000000002</v>
      </c>
      <c r="F155" s="11"/>
      <c r="G155" s="54">
        <v>0.57599999999999996</v>
      </c>
      <c r="H155" s="55">
        <v>56.47</v>
      </c>
      <c r="I155" s="55">
        <v>55.23</v>
      </c>
      <c r="J155" s="10" t="s">
        <v>18</v>
      </c>
      <c r="K155" s="57"/>
      <c r="L155" s="54"/>
      <c r="N155" s="8"/>
      <c r="O155" s="129">
        <f>ROUND(SUMIF($B$2:B155,B155,$G$2:G155),4)</f>
        <v>26.981400000000001</v>
      </c>
      <c r="P155" s="132">
        <f t="shared" si="25"/>
        <v>2586.98</v>
      </c>
      <c r="Q155" s="130">
        <f>P155/SUM(P155:P157)</f>
        <v>0.5646171944397762</v>
      </c>
      <c r="R155" s="135"/>
      <c r="V155" s="124"/>
    </row>
    <row r="156" spans="1:25">
      <c r="A156" s="177">
        <v>40836</v>
      </c>
      <c r="B156" s="10" t="s">
        <v>27</v>
      </c>
      <c r="C156" s="10" t="s">
        <v>26</v>
      </c>
      <c r="D156" s="3">
        <v>1.4999999999999999E-2</v>
      </c>
      <c r="E156" s="15">
        <v>160.3091</v>
      </c>
      <c r="F156" s="11"/>
      <c r="G156" s="56">
        <v>6.7999999999999996E-3</v>
      </c>
      <c r="H156" s="57">
        <v>1.0900000000000001</v>
      </c>
      <c r="I156" s="74">
        <v>1.07</v>
      </c>
      <c r="J156" s="10" t="s">
        <v>18</v>
      </c>
      <c r="L156" s="56">
        <f>ROUND(H156/E155,4)</f>
        <v>1.11E-2</v>
      </c>
      <c r="N156" s="8"/>
      <c r="O156" s="113">
        <f>ROUND(SUMIF($B$2:B156,B156,$G$2:G156),4)</f>
        <v>0.31640000000000001</v>
      </c>
      <c r="P156" s="134">
        <f t="shared" si="25"/>
        <v>49.97</v>
      </c>
      <c r="Q156" s="135">
        <f>P156/SUM(P155:P157)</f>
        <v>1.0906122662778846E-2</v>
      </c>
      <c r="R156" s="135"/>
      <c r="V156" s="124"/>
    </row>
    <row r="157" spans="1:25">
      <c r="A157" s="180">
        <v>40836</v>
      </c>
      <c r="B157" s="16" t="s">
        <v>29</v>
      </c>
      <c r="C157" s="16" t="s">
        <v>28</v>
      </c>
      <c r="D157" s="7">
        <v>1.4999999999999999E-2</v>
      </c>
      <c r="E157" s="19">
        <v>96.94265</v>
      </c>
      <c r="F157" s="72"/>
      <c r="G157" s="58">
        <v>0.43780000000000002</v>
      </c>
      <c r="H157" s="59">
        <v>42.44</v>
      </c>
      <c r="I157" s="76">
        <v>41.81</v>
      </c>
      <c r="J157" s="16" t="s">
        <v>18</v>
      </c>
      <c r="K157" s="80"/>
      <c r="L157" s="58">
        <f>ROUND(H157/E155,4)</f>
        <v>0.43290000000000001</v>
      </c>
      <c r="N157" s="8"/>
      <c r="O157" s="107">
        <f>ROUND(SUMIF($B$2:B157,B157,$G$2:G157),4)</f>
        <v>20.363099999999999</v>
      </c>
      <c r="P157" s="133">
        <f t="shared" si="25"/>
        <v>1944.88</v>
      </c>
      <c r="Q157" s="131">
        <f>P157/SUM(P155:P157)</f>
        <v>0.42447668289744495</v>
      </c>
      <c r="R157" s="142">
        <f>SUM(P155:P157)</f>
        <v>4581.83</v>
      </c>
      <c r="S157" s="142">
        <f>SUM($H$2:H157)</f>
        <v>4700.0700469999992</v>
      </c>
      <c r="T157" s="153">
        <f>Q155</f>
        <v>0.5646171944397762</v>
      </c>
      <c r="U157" s="153">
        <f>R157/S157</f>
        <v>0.97484291812300317</v>
      </c>
      <c r="V157" s="142">
        <f>VLOOKUP(A157,DAX!$A$5:$E$1278,5,FALSE)</f>
        <v>5766.48</v>
      </c>
      <c r="W157" s="164">
        <f>ROUND(SUM(I155:I157)/VLOOKUP(A157,'MSCI ACWI GDP net €'!$A$4:$B$1459,2,FALSE),4)+W150</f>
        <v>4.9707999999999997</v>
      </c>
      <c r="X157" s="107">
        <f>ROUND(W157*VLOOKUP(A157,'MSCI ACWI GDP net €'!$A$4:$B$1459,2,FALSE),2)</f>
        <v>4706.92</v>
      </c>
      <c r="Y157" s="131">
        <f>X157/R157</f>
        <v>1.0273013184688213</v>
      </c>
    </row>
    <row r="158" spans="1:25">
      <c r="A158" s="177">
        <v>40868</v>
      </c>
      <c r="B158" s="10" t="s">
        <v>20</v>
      </c>
      <c r="C158" s="10" t="s">
        <v>21</v>
      </c>
      <c r="D158" s="3">
        <v>2.2499999999999999E-2</v>
      </c>
      <c r="E158" s="15">
        <v>97.975949999999997</v>
      </c>
      <c r="F158" s="11"/>
      <c r="G158" s="54">
        <v>0.56140000000000001</v>
      </c>
      <c r="H158" s="55">
        <v>55</v>
      </c>
      <c r="I158" s="55">
        <v>53.79</v>
      </c>
      <c r="J158" s="10" t="s">
        <v>18</v>
      </c>
      <c r="K158" s="57"/>
      <c r="L158" s="54"/>
      <c r="N158" s="8"/>
      <c r="O158" s="129">
        <f>ROUND(SUMIF($B$2:B158,B158,$G$2:G158),4)</f>
        <v>27.5428</v>
      </c>
      <c r="P158" s="132">
        <f t="shared" si="25"/>
        <v>2639.15</v>
      </c>
      <c r="Q158" s="130">
        <f>P158/SUM(P158:P160)</f>
        <v>0.55009108607112633</v>
      </c>
      <c r="R158" s="135"/>
      <c r="V158" s="124"/>
    </row>
    <row r="159" spans="1:25">
      <c r="A159" s="177">
        <v>40868</v>
      </c>
      <c r="B159" s="10" t="s">
        <v>27</v>
      </c>
      <c r="C159" s="10" t="s">
        <v>26</v>
      </c>
      <c r="D159" s="3">
        <v>1.4999999999999999E-2</v>
      </c>
      <c r="E159" s="15">
        <v>166.84569999999999</v>
      </c>
      <c r="F159" s="11"/>
      <c r="G159" s="56">
        <v>6.7000000000000002E-3</v>
      </c>
      <c r="H159" s="57">
        <v>1.1200000000000001</v>
      </c>
      <c r="I159" s="74">
        <v>1.1000000000000001</v>
      </c>
      <c r="J159" s="10" t="s">
        <v>18</v>
      </c>
      <c r="L159" s="56">
        <f>ROUND(H159/E158,4)</f>
        <v>1.14E-2</v>
      </c>
      <c r="N159" s="8"/>
      <c r="O159" s="113">
        <f>ROUND(SUMIF($B$2:B159,B159,$G$2:G159),4)</f>
        <v>0.3231</v>
      </c>
      <c r="P159" s="134">
        <f t="shared" si="25"/>
        <v>53.11</v>
      </c>
      <c r="Q159" s="135">
        <f>P159/SUM(P158:P160)</f>
        <v>1.1069979948558255E-2</v>
      </c>
      <c r="R159" s="135"/>
      <c r="V159" s="124"/>
    </row>
    <row r="160" spans="1:25">
      <c r="A160" s="180">
        <v>40868</v>
      </c>
      <c r="B160" s="16" t="s">
        <v>29</v>
      </c>
      <c r="C160" s="16" t="s">
        <v>28</v>
      </c>
      <c r="D160" s="7">
        <v>1.4999999999999999E-2</v>
      </c>
      <c r="E160" s="19">
        <v>102.78905</v>
      </c>
      <c r="F160" s="72"/>
      <c r="G160" s="58">
        <v>0.4269</v>
      </c>
      <c r="H160" s="59">
        <v>43.88</v>
      </c>
      <c r="I160" s="76">
        <v>43.23</v>
      </c>
      <c r="J160" s="16" t="s">
        <v>18</v>
      </c>
      <c r="K160" s="80"/>
      <c r="L160" s="58">
        <f>ROUND(H160/E158,4)</f>
        <v>0.44790000000000002</v>
      </c>
      <c r="N160" s="8"/>
      <c r="O160" s="107">
        <f>ROUND(SUMIF($B$2:B160,B160,$G$2:G160),4)</f>
        <v>20.79</v>
      </c>
      <c r="P160" s="133">
        <f t="shared" si="25"/>
        <v>2105.4</v>
      </c>
      <c r="Q160" s="131">
        <f>P160/SUM(P158:P160)</f>
        <v>0.43883893398031543</v>
      </c>
      <c r="R160" s="142">
        <f>SUM(P158:P160)</f>
        <v>4797.66</v>
      </c>
      <c r="S160" s="142">
        <f>SUM($H$2:H160)</f>
        <v>4800.0700469999992</v>
      </c>
      <c r="T160" s="153">
        <f>Q158</f>
        <v>0.55009108607112633</v>
      </c>
      <c r="U160" s="153">
        <f>R160/S160</f>
        <v>0.99949791420200096</v>
      </c>
      <c r="V160" s="142">
        <f>VLOOKUP(A160,DAX!$A$5:$E$1278,5,FALSE)</f>
        <v>5606</v>
      </c>
      <c r="W160" s="164">
        <f>ROUND(SUM(I158:I160)/VLOOKUP(A160,'MSCI ACWI GDP net €'!$A$4:$B$1459,2,FALSE),4)+W157</f>
        <v>5.0751999999999997</v>
      </c>
      <c r="X160" s="107">
        <f>ROUND(W160*VLOOKUP(A160,'MSCI ACWI GDP net €'!$A$4:$B$1459,2,FALSE),2)</f>
        <v>4767.88</v>
      </c>
      <c r="Y160" s="131">
        <f>X160/R160</f>
        <v>0.99379280732690523</v>
      </c>
    </row>
    <row r="161" spans="1:25">
      <c r="A161" s="182">
        <v>40886</v>
      </c>
      <c r="B161" s="107" t="s">
        <v>27</v>
      </c>
      <c r="C161" s="107" t="s">
        <v>26</v>
      </c>
      <c r="D161" s="7">
        <v>0</v>
      </c>
      <c r="E161" s="108">
        <v>161.31</v>
      </c>
      <c r="F161" s="40"/>
      <c r="G161" s="85">
        <v>-9.5399999999999999E-2</v>
      </c>
      <c r="H161" s="76"/>
      <c r="I161" s="76"/>
      <c r="J161" s="16" t="s">
        <v>25</v>
      </c>
      <c r="L161" s="84">
        <f>ROUND(-15.39/98.96,4)</f>
        <v>-0.1555</v>
      </c>
      <c r="M161" s="106" t="s">
        <v>83</v>
      </c>
      <c r="O161" s="8"/>
      <c r="P161" s="11"/>
      <c r="Q161" s="10"/>
      <c r="R161" s="10"/>
      <c r="S161" s="142">
        <f>SUM($H$2:H161)</f>
        <v>4800.0700469999992</v>
      </c>
      <c r="V161" s="142">
        <f>VLOOKUP(A161,DAX!$A$5:$E$1278,5,FALSE)</f>
        <v>5986.71</v>
      </c>
      <c r="W161" s="164">
        <f>ROUND(-15.39/VLOOKUP(A161,'MSCI ACWI GDP net €'!$A$4:$B$1459,2,FALSE),4)+W160</f>
        <v>5.0595999999999997</v>
      </c>
      <c r="X161" s="107">
        <f>ROUND(W161*VLOOKUP(A161,'MSCI ACWI GDP net €'!$A$4:$B$1459,2,FALSE),2)</f>
        <v>4995.3999999999996</v>
      </c>
      <c r="Y161" s="131"/>
    </row>
    <row r="162" spans="1:25">
      <c r="A162" s="183">
        <v>40893</v>
      </c>
      <c r="B162" s="103" t="s">
        <v>20</v>
      </c>
      <c r="C162" s="103" t="s">
        <v>21</v>
      </c>
      <c r="D162" s="3"/>
      <c r="E162" s="110">
        <v>97.41</v>
      </c>
      <c r="F162" s="11"/>
      <c r="G162" s="63">
        <v>-2.3641000000000001</v>
      </c>
      <c r="H162" s="64">
        <v>-230.29</v>
      </c>
      <c r="I162" s="64">
        <v>-230.29</v>
      </c>
      <c r="J162" s="10" t="s">
        <v>24</v>
      </c>
      <c r="K162" s="64"/>
      <c r="L162" s="63">
        <f>-G162</f>
        <v>2.3641000000000001</v>
      </c>
      <c r="M162" s="66"/>
      <c r="N162" s="1"/>
      <c r="O162" s="129">
        <f>ROUND(SUMIF($B$2:B162,B162,$G$2:G162),4)</f>
        <v>25.178699999999999</v>
      </c>
      <c r="P162" s="132">
        <f t="shared" ref="P162:P171" si="26">ROUND(O162*E162/(1+D162),2)</f>
        <v>2452.66</v>
      </c>
      <c r="Q162" s="130"/>
      <c r="R162" s="135"/>
    </row>
    <row r="163" spans="1:25">
      <c r="A163" s="183">
        <v>40893</v>
      </c>
      <c r="B163" s="103" t="s">
        <v>20</v>
      </c>
      <c r="C163" s="103" t="s">
        <v>21</v>
      </c>
      <c r="D163" s="3"/>
      <c r="E163" s="110">
        <v>97.41</v>
      </c>
      <c r="F163" s="11"/>
      <c r="G163" s="63">
        <v>-0.16320000000000001</v>
      </c>
      <c r="H163" s="64">
        <v>-15.9</v>
      </c>
      <c r="I163" s="64">
        <v>-15.9</v>
      </c>
      <c r="J163" s="10" t="s">
        <v>24</v>
      </c>
      <c r="K163" s="64"/>
      <c r="L163" s="63">
        <f>-G163</f>
        <v>0.16320000000000001</v>
      </c>
      <c r="M163" s="66"/>
      <c r="N163" s="1"/>
      <c r="O163" s="113">
        <f>ROUND(SUMIF($B$2:B163,B163,$G$2:G163),4)</f>
        <v>25.015499999999999</v>
      </c>
      <c r="P163" s="134">
        <f t="shared" si="26"/>
        <v>2436.7600000000002</v>
      </c>
      <c r="Q163" s="135">
        <f>P163/SUM(P163:P165)</f>
        <v>0.50227043650507375</v>
      </c>
      <c r="R163" s="135"/>
    </row>
    <row r="164" spans="1:25">
      <c r="A164" s="183">
        <v>40893</v>
      </c>
      <c r="B164" s="103" t="s">
        <v>27</v>
      </c>
      <c r="C164" s="103" t="s">
        <v>26</v>
      </c>
      <c r="D164" s="3"/>
      <c r="E164" s="110">
        <v>165.95</v>
      </c>
      <c r="F164" s="11"/>
      <c r="G164" s="66">
        <v>9.5799999999999996E-2</v>
      </c>
      <c r="H164" s="64">
        <v>15.9</v>
      </c>
      <c r="I164" s="64">
        <v>15.9</v>
      </c>
      <c r="J164" s="10" t="s">
        <v>24</v>
      </c>
      <c r="K164" s="64"/>
      <c r="N164" s="1"/>
      <c r="O164" s="113">
        <f>ROUND(SUMIF($B$2:B164,B164,$G$2:G164),4)</f>
        <v>0.32350000000000001</v>
      </c>
      <c r="P164" s="134">
        <f t="shared" si="26"/>
        <v>53.68</v>
      </c>
      <c r="Q164" s="135">
        <f>P164/SUM(P163:P165)</f>
        <v>1.1064641996582494E-2</v>
      </c>
      <c r="R164" s="135"/>
    </row>
    <row r="165" spans="1:25">
      <c r="A165" s="182">
        <v>40893</v>
      </c>
      <c r="B165" s="107" t="s">
        <v>29</v>
      </c>
      <c r="C165" s="107" t="s">
        <v>28</v>
      </c>
      <c r="D165" s="7"/>
      <c r="E165" s="108">
        <v>102.49</v>
      </c>
      <c r="F165" s="72"/>
      <c r="G165" s="66">
        <v>2.2469000000000001</v>
      </c>
      <c r="H165" s="64">
        <v>230.28</v>
      </c>
      <c r="I165" s="64">
        <v>230.28</v>
      </c>
      <c r="J165" s="16" t="s">
        <v>24</v>
      </c>
      <c r="K165" s="64"/>
      <c r="N165" s="8"/>
      <c r="O165" s="107">
        <f>ROUND(SUMIF($B$2:B165,B165,$G$2:G165),4)</f>
        <v>23.036899999999999</v>
      </c>
      <c r="P165" s="133">
        <f t="shared" si="26"/>
        <v>2361.0500000000002</v>
      </c>
      <c r="Q165" s="131">
        <f>P165/SUM(P163:P165)</f>
        <v>0.48666492149834389</v>
      </c>
      <c r="R165" s="142">
        <f>SUM(P163:P165)</f>
        <v>4851.49</v>
      </c>
      <c r="S165" s="142">
        <f>SUM($H$2:H165)</f>
        <v>4800.060046999999</v>
      </c>
      <c r="T165" s="153">
        <f>Q163</f>
        <v>0.50227043650507375</v>
      </c>
      <c r="U165" s="153">
        <f>R165/S165</f>
        <v>1.0107144395062608</v>
      </c>
      <c r="V165" s="142">
        <f>VLOOKUP(A165,DAX!$A$5:$E$1278,5,FALSE)</f>
        <v>5701.78</v>
      </c>
      <c r="W165" s="164"/>
    </row>
    <row r="166" spans="1:25">
      <c r="A166" s="183">
        <v>40897</v>
      </c>
      <c r="B166" s="103" t="s">
        <v>20</v>
      </c>
      <c r="C166" s="103" t="s">
        <v>21</v>
      </c>
      <c r="D166" s="3">
        <v>2.2499999999999999E-2</v>
      </c>
      <c r="E166" s="110">
        <v>99.039349999999999</v>
      </c>
      <c r="F166" s="11"/>
      <c r="G166" s="54">
        <v>0.50480000000000003</v>
      </c>
      <c r="H166" s="55">
        <v>50</v>
      </c>
      <c r="I166" s="55">
        <v>48.9</v>
      </c>
      <c r="J166" s="10" t="s">
        <v>18</v>
      </c>
      <c r="K166" s="57"/>
      <c r="L166" s="54"/>
      <c r="N166" s="8"/>
      <c r="O166" s="129">
        <f>ROUND(SUMIF($B$2:B166,B166,$G$2:G166),4)</f>
        <v>25.520299999999999</v>
      </c>
      <c r="P166" s="132">
        <f t="shared" si="26"/>
        <v>2471.9</v>
      </c>
      <c r="Q166" s="130">
        <f>P166/SUM(P166:P168)</f>
        <v>0.50053964081993019</v>
      </c>
      <c r="R166" s="135"/>
    </row>
    <row r="167" spans="1:25">
      <c r="A167" s="183">
        <v>40897</v>
      </c>
      <c r="B167" s="103" t="s">
        <v>27</v>
      </c>
      <c r="C167" s="103" t="s">
        <v>26</v>
      </c>
      <c r="D167" s="3">
        <v>1.4999999999999999E-2</v>
      </c>
      <c r="E167" s="110">
        <v>168.55090000000001</v>
      </c>
      <c r="F167" s="11"/>
      <c r="G167" s="56">
        <v>7.4000000000000003E-3</v>
      </c>
      <c r="H167" s="57">
        <v>1.25</v>
      </c>
      <c r="I167" s="74">
        <v>1.23</v>
      </c>
      <c r="J167" s="10" t="s">
        <v>18</v>
      </c>
      <c r="L167" s="56">
        <f>ROUND(H167/E166,4)</f>
        <v>1.26E-2</v>
      </c>
      <c r="N167" s="8"/>
      <c r="O167" s="113">
        <f>ROUND(SUMIF($B$2:B167,B167,$G$2:G167),4)</f>
        <v>0.33090000000000003</v>
      </c>
      <c r="P167" s="134">
        <f t="shared" si="26"/>
        <v>54.95</v>
      </c>
      <c r="Q167" s="135">
        <f>P167/SUM(P166:P168)</f>
        <v>1.1126927975668579E-2</v>
      </c>
      <c r="R167" s="135"/>
    </row>
    <row r="168" spans="1:25">
      <c r="A168" s="182">
        <v>40897</v>
      </c>
      <c r="B168" s="107" t="s">
        <v>29</v>
      </c>
      <c r="C168" s="107" t="s">
        <v>28</v>
      </c>
      <c r="D168" s="7">
        <v>1.4999999999999999E-2</v>
      </c>
      <c r="E168" s="108">
        <v>104.139</v>
      </c>
      <c r="F168" s="72"/>
      <c r="G168" s="58">
        <v>0.46820000000000001</v>
      </c>
      <c r="H168" s="59">
        <v>48.76</v>
      </c>
      <c r="I168" s="76">
        <v>48.04</v>
      </c>
      <c r="J168" s="16" t="s">
        <v>18</v>
      </c>
      <c r="K168" s="80"/>
      <c r="L168" s="58">
        <f>ROUND(H168/E166,4)</f>
        <v>0.49230000000000002</v>
      </c>
      <c r="N168" s="8"/>
      <c r="O168" s="107">
        <f>ROUND(SUMIF($B$2:B168,B168,$G$2:G168),4)</f>
        <v>23.505099999999999</v>
      </c>
      <c r="P168" s="133">
        <f t="shared" si="26"/>
        <v>2411.62</v>
      </c>
      <c r="Q168" s="131">
        <f>P168/SUM(P166:P168)</f>
        <v>0.48833343120440142</v>
      </c>
      <c r="R168" s="142">
        <f>SUM(P166:P168)</f>
        <v>4938.4699999999993</v>
      </c>
      <c r="S168" s="142">
        <f>SUM($H$2:H168)</f>
        <v>4900.0700469999992</v>
      </c>
      <c r="T168" s="153">
        <f>Q166</f>
        <v>0.50053964081993019</v>
      </c>
      <c r="U168" s="153">
        <f>R168/S168</f>
        <v>1.0078366130752581</v>
      </c>
      <c r="V168" s="142">
        <f>VLOOKUP(A168,DAX!$A$5:$E$1278,5,FALSE)</f>
        <v>5847.03</v>
      </c>
      <c r="W168" s="164">
        <f>ROUND(SUM(I166:I168)/VLOOKUP(A168,'MSCI ACWI GDP net €'!$A$4:$B$1459,2,FALSE),4)+W161</f>
        <v>5.1597999999999997</v>
      </c>
      <c r="X168" s="107">
        <f>ROUND(W168*VLOOKUP(A168,'MSCI ACWI GDP net €'!$A$4:$B$1459,2,FALSE),2)</f>
        <v>5055.22</v>
      </c>
      <c r="Y168" s="131">
        <f>X168/R168</f>
        <v>1.0236409252258292</v>
      </c>
    </row>
    <row r="169" spans="1:25">
      <c r="A169" s="184">
        <v>40928</v>
      </c>
      <c r="B169" s="13" t="s">
        <v>20</v>
      </c>
      <c r="C169" s="13" t="s">
        <v>21</v>
      </c>
      <c r="D169" s="3">
        <v>2.2499999999999999E-2</v>
      </c>
      <c r="E169" s="14">
        <v>108.6713</v>
      </c>
      <c r="F169" s="11"/>
      <c r="G169" s="54">
        <v>0.48149999999999998</v>
      </c>
      <c r="H169" s="55">
        <v>52.33</v>
      </c>
      <c r="I169" s="55">
        <v>51.18</v>
      </c>
      <c r="J169" s="10" t="s">
        <v>18</v>
      </c>
      <c r="K169" s="57"/>
      <c r="L169" s="54"/>
      <c r="N169" s="8"/>
      <c r="O169" s="129">
        <f>ROUND(SUMIF($B$2:B169,B169,$G$2:G169),4)</f>
        <v>26.001799999999999</v>
      </c>
      <c r="P169" s="132">
        <f t="shared" si="26"/>
        <v>2763.47</v>
      </c>
      <c r="Q169" s="130">
        <f>P169/SUM(P169:P171)</f>
        <v>0.52395506470114228</v>
      </c>
      <c r="R169" s="135"/>
    </row>
    <row r="170" spans="1:25">
      <c r="A170" s="184">
        <v>40928</v>
      </c>
      <c r="B170" s="13" t="s">
        <v>27</v>
      </c>
      <c r="C170" s="13" t="s">
        <v>26</v>
      </c>
      <c r="D170" s="3">
        <v>1.4999999999999999E-2</v>
      </c>
      <c r="E170" s="14">
        <v>168.72345000000001</v>
      </c>
      <c r="F170" s="11"/>
      <c r="G170" s="56">
        <v>7.1999999999999998E-3</v>
      </c>
      <c r="H170" s="57">
        <v>1.21</v>
      </c>
      <c r="I170" s="74">
        <v>1.19</v>
      </c>
      <c r="J170" s="10" t="s">
        <v>18</v>
      </c>
      <c r="L170" s="56">
        <f>ROUND(H170/E169,4)</f>
        <v>1.11E-2</v>
      </c>
      <c r="N170" s="8"/>
      <c r="O170" s="113">
        <f>ROUND(SUMIF($B$2:B170,B170,$G$2:G170),4)</f>
        <v>0.33810000000000001</v>
      </c>
      <c r="P170" s="134">
        <f t="shared" si="26"/>
        <v>56.2</v>
      </c>
      <c r="Q170" s="135">
        <f>P170/SUM(P169:P171)</f>
        <v>1.0655543442195574E-2</v>
      </c>
      <c r="R170" s="135"/>
    </row>
    <row r="171" spans="1:25">
      <c r="A171" s="185">
        <v>40928</v>
      </c>
      <c r="B171" s="17" t="s">
        <v>29</v>
      </c>
      <c r="C171" s="17" t="s">
        <v>28</v>
      </c>
      <c r="D171" s="7">
        <v>1.4999999999999999E-2</v>
      </c>
      <c r="E171" s="18">
        <v>104.0172</v>
      </c>
      <c r="F171" s="72"/>
      <c r="G171" s="58">
        <v>0.44669999999999999</v>
      </c>
      <c r="H171" s="59">
        <v>46.46</v>
      </c>
      <c r="I171" s="76">
        <v>45.77</v>
      </c>
      <c r="J171" s="16" t="s">
        <v>18</v>
      </c>
      <c r="K171" s="80"/>
      <c r="L171" s="58">
        <f>ROUND(H171/E169,4)</f>
        <v>0.42749999999999999</v>
      </c>
      <c r="N171" s="8"/>
      <c r="O171" s="107">
        <f>ROUND(SUMIF($B$2:B171,B171,$G$2:G171),4)</f>
        <v>23.951799999999999</v>
      </c>
      <c r="P171" s="133">
        <f t="shared" si="26"/>
        <v>2454.58</v>
      </c>
      <c r="Q171" s="131">
        <f>P171/SUM(P169:P171)</f>
        <v>0.46538939185666206</v>
      </c>
      <c r="R171" s="142">
        <f>SUM(P169:P171)</f>
        <v>5274.25</v>
      </c>
      <c r="S171" s="142">
        <f>SUM($H$2:H171)</f>
        <v>5000.0700469999992</v>
      </c>
      <c r="T171" s="153">
        <f>Q169</f>
        <v>0.52395506470114228</v>
      </c>
      <c r="U171" s="153">
        <f>R171/S171</f>
        <v>1.0548352223914357</v>
      </c>
      <c r="V171" s="142">
        <f>VLOOKUP(A171,DAX!$A$5:$E$1278,5,FALSE)</f>
        <v>6404.39</v>
      </c>
      <c r="W171" s="164">
        <f>ROUND(SUM(I169:I171)/VLOOKUP(A171,'MSCI ACWI GDP net €'!$A$4:$B$1459,2,FALSE),4)+W168</f>
        <v>5.2516999999999996</v>
      </c>
      <c r="X171" s="107">
        <f>ROUND(W171*VLOOKUP(A171,'MSCI ACWI GDP net €'!$A$4:$B$1459,2,FALSE),2)</f>
        <v>5608.98</v>
      </c>
      <c r="Y171" s="131">
        <f>X171/R171</f>
        <v>1.0634649476228848</v>
      </c>
    </row>
    <row r="172" spans="1:25">
      <c r="A172" s="183">
        <v>40931</v>
      </c>
      <c r="B172" s="103" t="s">
        <v>20</v>
      </c>
      <c r="C172" s="103" t="s">
        <v>21</v>
      </c>
      <c r="D172" s="3"/>
      <c r="E172" s="110">
        <v>106.48</v>
      </c>
      <c r="F172" s="11"/>
      <c r="G172" s="63">
        <v>7.7799999999999994E-2</v>
      </c>
      <c r="H172" s="64">
        <v>8.2799999999999994</v>
      </c>
      <c r="I172" s="64">
        <v>8.2799999999999994</v>
      </c>
      <c r="J172" s="111" t="s">
        <v>24</v>
      </c>
      <c r="K172" s="64"/>
      <c r="L172" s="82">
        <f>-G172</f>
        <v>-7.7799999999999994E-2</v>
      </c>
      <c r="M172" s="66"/>
      <c r="N172" s="10"/>
      <c r="O172" s="129">
        <f>ROUND(SUMIF($B$2:B172,B172,$G$2:G172),4)</f>
        <v>26.079599999999999</v>
      </c>
      <c r="P172" s="132">
        <f t="shared" ref="P172:P178" si="27">ROUND(O172*E172/(1+D172),2)</f>
        <v>2776.96</v>
      </c>
      <c r="Q172" s="130"/>
      <c r="R172" s="135"/>
    </row>
    <row r="173" spans="1:25">
      <c r="A173" s="183">
        <v>40931</v>
      </c>
      <c r="B173" s="103" t="s">
        <v>20</v>
      </c>
      <c r="C173" s="103" t="s">
        <v>21</v>
      </c>
      <c r="D173" s="3"/>
      <c r="E173" s="110">
        <v>106.48</v>
      </c>
      <c r="F173" s="11"/>
      <c r="G173" s="63">
        <v>1.8785000000000001</v>
      </c>
      <c r="H173" s="64">
        <v>200.02</v>
      </c>
      <c r="I173" s="64">
        <v>200.02</v>
      </c>
      <c r="J173" s="111" t="s">
        <v>24</v>
      </c>
      <c r="K173" s="64"/>
      <c r="L173" s="82">
        <f>-G173</f>
        <v>-1.8785000000000001</v>
      </c>
      <c r="M173" s="66"/>
      <c r="N173" s="1"/>
      <c r="O173" s="113">
        <f>ROUND(SUMIF($B$2:B173,B173,$G$2:G173),4)</f>
        <v>27.958100000000002</v>
      </c>
      <c r="P173" s="134">
        <f t="shared" si="27"/>
        <v>2976.98</v>
      </c>
      <c r="Q173" s="135">
        <f>P173/SUM(P173:P175)</f>
        <v>0.56778355037801631</v>
      </c>
      <c r="R173" s="135"/>
    </row>
    <row r="174" spans="1:25">
      <c r="A174" s="183">
        <v>40931</v>
      </c>
      <c r="B174" s="103" t="s">
        <v>27</v>
      </c>
      <c r="C174" s="103" t="s">
        <v>26</v>
      </c>
      <c r="D174" s="3"/>
      <c r="E174" s="110">
        <v>164.47</v>
      </c>
      <c r="F174" s="11"/>
      <c r="G174" s="66">
        <v>-5.04E-2</v>
      </c>
      <c r="H174" s="64">
        <v>-8.2899999999999991</v>
      </c>
      <c r="I174" s="64">
        <v>-8.2899999999999991</v>
      </c>
      <c r="J174" s="111" t="s">
        <v>24</v>
      </c>
      <c r="K174" s="64"/>
      <c r="N174" s="1"/>
      <c r="O174" s="113">
        <f>ROUND(SUMIF($B$2:B174,B174,$G$2:G174),4)</f>
        <v>0.28770000000000001</v>
      </c>
      <c r="P174" s="134">
        <f t="shared" si="27"/>
        <v>47.32</v>
      </c>
      <c r="Q174" s="135">
        <f>P174/SUM(P173:P175)</f>
        <v>9.0250917385698709E-3</v>
      </c>
      <c r="R174" s="135"/>
    </row>
    <row r="175" spans="1:25">
      <c r="A175" s="182">
        <v>40931</v>
      </c>
      <c r="B175" s="107" t="s">
        <v>29</v>
      </c>
      <c r="C175" s="107" t="s">
        <v>28</v>
      </c>
      <c r="D175" s="16"/>
      <c r="E175" s="108">
        <v>100.99</v>
      </c>
      <c r="F175" s="100"/>
      <c r="G175" s="67">
        <v>-1.9806999999999999</v>
      </c>
      <c r="H175" s="65">
        <v>-200.03</v>
      </c>
      <c r="I175" s="65">
        <v>-200.03</v>
      </c>
      <c r="J175" s="112" t="s">
        <v>24</v>
      </c>
      <c r="K175" s="65"/>
      <c r="L175" s="67"/>
      <c r="N175" s="8"/>
      <c r="O175" s="107">
        <f>ROUND(SUMIF($B$2:B175,B175,$G$2:G175),4)</f>
        <v>21.9711</v>
      </c>
      <c r="P175" s="133">
        <f t="shared" si="27"/>
        <v>2218.86</v>
      </c>
      <c r="Q175" s="131">
        <f>P175/SUM(P173:P175)</f>
        <v>0.42319135788341383</v>
      </c>
      <c r="R175" s="142">
        <f>SUM(P173:P175)</f>
        <v>5243.16</v>
      </c>
      <c r="S175" s="142">
        <f>SUM($H$2:H175)</f>
        <v>5000.0500469999997</v>
      </c>
      <c r="T175" s="153">
        <f>Q173</f>
        <v>0.56778355037801631</v>
      </c>
      <c r="U175" s="153">
        <f>R175/S175</f>
        <v>1.0486215039279185</v>
      </c>
      <c r="V175" s="142">
        <f>VLOOKUP(A175,DAX!$A$5:$E$1278,5,FALSE)</f>
        <v>6436.62</v>
      </c>
      <c r="W175" s="164"/>
    </row>
    <row r="176" spans="1:25">
      <c r="A176" s="183">
        <v>40959</v>
      </c>
      <c r="B176" s="103" t="s">
        <v>20</v>
      </c>
      <c r="C176" s="103" t="s">
        <v>21</v>
      </c>
      <c r="D176" s="3">
        <v>2.2499999999999999E-2</v>
      </c>
      <c r="E176" s="110">
        <v>113.385025</v>
      </c>
      <c r="G176" s="8">
        <v>0.50849999999999995</v>
      </c>
      <c r="H176" s="15">
        <v>57.661713017204178</v>
      </c>
      <c r="I176" s="15">
        <v>56.391441080347789</v>
      </c>
      <c r="J176" s="10" t="s">
        <v>18</v>
      </c>
      <c r="K176" s="64"/>
      <c r="O176" s="129">
        <f>ROUND(SUMIF($B$2:B176,B176,$G$2:G176),4)</f>
        <v>28.4666</v>
      </c>
      <c r="P176" s="132">
        <f t="shared" si="27"/>
        <v>3156.66</v>
      </c>
      <c r="Q176" s="130">
        <f>P176/SUM(P176:P178)</f>
        <v>0.57722099504088709</v>
      </c>
      <c r="R176" s="135"/>
    </row>
    <row r="177" spans="1:25">
      <c r="A177" s="183">
        <v>40959</v>
      </c>
      <c r="B177" s="103" t="s">
        <v>27</v>
      </c>
      <c r="C177" s="103" t="s">
        <v>26</v>
      </c>
      <c r="D177" s="3">
        <v>1.4999999999999999E-2</v>
      </c>
      <c r="E177" s="110">
        <v>167.678</v>
      </c>
      <c r="G177" s="8">
        <v>6.0000000000000001E-3</v>
      </c>
      <c r="H177" s="15">
        <v>1.0112844545846951</v>
      </c>
      <c r="I177" s="15">
        <v>0.99895171733366239</v>
      </c>
      <c r="J177" s="10" t="s">
        <v>18</v>
      </c>
      <c r="K177" s="64"/>
      <c r="L177" s="56">
        <f>ROUND(H177/E176,4)</f>
        <v>8.8999999999999999E-3</v>
      </c>
      <c r="O177" s="113">
        <f>ROUND(SUMIF($B$2:B177,B177,$G$2:G177),4)</f>
        <v>0.29370000000000002</v>
      </c>
      <c r="P177" s="134">
        <f t="shared" si="27"/>
        <v>48.52</v>
      </c>
      <c r="Q177" s="135">
        <f>P177/SUM(P176:P178)</f>
        <v>8.8722772422065877E-3</v>
      </c>
      <c r="R177" s="135"/>
    </row>
    <row r="178" spans="1:25">
      <c r="A178" s="182">
        <v>40959</v>
      </c>
      <c r="B178" s="107" t="s">
        <v>29</v>
      </c>
      <c r="C178" s="107" t="s">
        <v>28</v>
      </c>
      <c r="D178" s="7">
        <v>1.4999999999999999E-2</v>
      </c>
      <c r="E178" s="108">
        <v>102.68755</v>
      </c>
      <c r="F178" s="107"/>
      <c r="G178" s="122">
        <v>0.40250000000000002</v>
      </c>
      <c r="H178" s="19">
        <v>41.327002528211139</v>
      </c>
      <c r="I178" s="19">
        <v>40.716532034285017</v>
      </c>
      <c r="J178" s="16" t="s">
        <v>18</v>
      </c>
      <c r="K178" s="65"/>
      <c r="L178" s="58">
        <f>ROUND(H178/E176,4)</f>
        <v>0.36449999999999999</v>
      </c>
      <c r="O178" s="107">
        <f>ROUND(SUMIF($B$2:B178,B178,$G$2:G178),4)</f>
        <v>22.3736</v>
      </c>
      <c r="P178" s="133">
        <f t="shared" si="27"/>
        <v>2263.54</v>
      </c>
      <c r="Q178" s="131">
        <f>P178/SUM(P176:P178)</f>
        <v>0.4139067277169064</v>
      </c>
      <c r="R178" s="142">
        <f>SUM(P176:P178)</f>
        <v>5468.7199999999993</v>
      </c>
      <c r="S178" s="142">
        <f>SUM($H$2:H178)</f>
        <v>5100.0500469999997</v>
      </c>
      <c r="T178" s="153">
        <f>Q176</f>
        <v>0.57722099504088709</v>
      </c>
      <c r="U178" s="153">
        <f>R178/S178</f>
        <v>1.0722875167111079</v>
      </c>
      <c r="V178" s="142">
        <f>VLOOKUP(A178,DAX!$A$5:$E$1278,5,FALSE)</f>
        <v>6948.25</v>
      </c>
      <c r="W178" s="164">
        <f>ROUND(SUM(I176:I178)/VLOOKUP(A178,'MSCI ACWI GDP net €'!$A$4:$B$1459,2,FALSE),4)+W171</f>
        <v>5.3402999999999992</v>
      </c>
      <c r="X178" s="107">
        <f>ROUND(W178*VLOOKUP(A178,'MSCI ACWI GDP net €'!$A$4:$B$1459,2,FALSE),2)</f>
        <v>5914.54</v>
      </c>
      <c r="Y178" s="131">
        <f>X178/R178</f>
        <v>1.0815218186339766</v>
      </c>
    </row>
    <row r="179" spans="1:25">
      <c r="A179" s="183">
        <v>40973</v>
      </c>
      <c r="B179" s="103" t="s">
        <v>20</v>
      </c>
      <c r="C179" s="103" t="s">
        <v>21</v>
      </c>
      <c r="D179" s="3"/>
      <c r="E179" s="110">
        <v>111.04</v>
      </c>
      <c r="G179" s="110">
        <f t="shared" ref="G179:G186" si="28">ROUND(H179/E179,4)</f>
        <v>7.17E-2</v>
      </c>
      <c r="H179" s="15">
        <v>7.96</v>
      </c>
      <c r="I179" s="15">
        <v>7.96</v>
      </c>
      <c r="J179" s="111" t="s">
        <v>24</v>
      </c>
      <c r="K179" s="64"/>
      <c r="L179" s="82">
        <f>-G179</f>
        <v>-7.17E-2</v>
      </c>
      <c r="O179" s="129">
        <f>ROUND(SUMIF($B$2:B179,B179,$G$2:G179),4)</f>
        <v>28.5383</v>
      </c>
      <c r="P179" s="132">
        <f t="shared" ref="P179:P189" si="29">ROUND(O179*E179/(1+D179),2)</f>
        <v>3168.89</v>
      </c>
      <c r="Q179" s="130"/>
      <c r="R179" s="135"/>
    </row>
    <row r="180" spans="1:25">
      <c r="A180" s="183">
        <v>40973</v>
      </c>
      <c r="B180" s="103" t="s">
        <v>20</v>
      </c>
      <c r="C180" s="103" t="s">
        <v>21</v>
      </c>
      <c r="D180" s="3"/>
      <c r="E180" s="110">
        <v>111.04</v>
      </c>
      <c r="G180" s="110">
        <f t="shared" si="28"/>
        <v>5.8571999999999997</v>
      </c>
      <c r="H180" s="15">
        <v>650.38</v>
      </c>
      <c r="I180" s="15">
        <v>650.38</v>
      </c>
      <c r="J180" s="111" t="s">
        <v>24</v>
      </c>
      <c r="K180" s="64"/>
      <c r="L180" s="82">
        <f>-G180</f>
        <v>-5.8571999999999997</v>
      </c>
      <c r="O180" s="113">
        <f>ROUND(SUMIF($B$2:B180,B180,$G$2:G180),4)</f>
        <v>34.395499999999998</v>
      </c>
      <c r="P180" s="134">
        <f t="shared" si="29"/>
        <v>3819.28</v>
      </c>
      <c r="Q180" s="135">
        <f>P180/SUM(P180:P182)</f>
        <v>0.69030285065681507</v>
      </c>
      <c r="R180" s="135"/>
      <c r="T180" s="12"/>
      <c r="U180" s="12"/>
      <c r="V180" s="125"/>
      <c r="X180" s="74"/>
    </row>
    <row r="181" spans="1:25">
      <c r="A181" s="183">
        <v>40973</v>
      </c>
      <c r="B181" s="103" t="s">
        <v>27</v>
      </c>
      <c r="C181" s="103" t="s">
        <v>26</v>
      </c>
      <c r="D181" s="3"/>
      <c r="E181" s="110">
        <v>168.35</v>
      </c>
      <c r="G181" s="110">
        <f t="shared" si="28"/>
        <v>-4.7300000000000002E-2</v>
      </c>
      <c r="H181" s="15">
        <v>-7.96</v>
      </c>
      <c r="I181" s="15">
        <v>-7.96</v>
      </c>
      <c r="J181" s="111" t="s">
        <v>24</v>
      </c>
      <c r="K181" s="64"/>
      <c r="O181" s="113">
        <f>ROUND(SUMIF($B$2:B181,B181,$G$2:G181),4)</f>
        <v>0.24640000000000001</v>
      </c>
      <c r="P181" s="134">
        <f t="shared" si="29"/>
        <v>41.48</v>
      </c>
      <c r="Q181" s="135">
        <f>P181/SUM(P180:P182)</f>
        <v>7.4971623565815246E-3</v>
      </c>
      <c r="R181" s="135"/>
      <c r="T181" s="12"/>
      <c r="U181" s="12"/>
      <c r="V181" s="125"/>
      <c r="X181" s="74"/>
    </row>
    <row r="182" spans="1:25">
      <c r="A182" s="182">
        <v>40973</v>
      </c>
      <c r="B182" s="107" t="s">
        <v>29</v>
      </c>
      <c r="C182" s="107" t="s">
        <v>28</v>
      </c>
      <c r="D182" s="7"/>
      <c r="E182" s="108">
        <v>103.8</v>
      </c>
      <c r="F182" s="107"/>
      <c r="G182" s="108">
        <f t="shared" si="28"/>
        <v>-6.2656999999999998</v>
      </c>
      <c r="H182" s="19">
        <v>-650.38</v>
      </c>
      <c r="I182" s="19">
        <v>-650.38</v>
      </c>
      <c r="J182" s="112" t="s">
        <v>24</v>
      </c>
      <c r="K182" s="65"/>
      <c r="L182" s="67"/>
      <c r="O182" s="107">
        <f>ROUND(SUMIF($B$2:B182,B182,$G$2:G182),4)</f>
        <v>16.107900000000001</v>
      </c>
      <c r="P182" s="133">
        <f t="shared" si="29"/>
        <v>1672</v>
      </c>
      <c r="Q182" s="131">
        <f>P182/SUM(P180:P182)</f>
        <v>0.30219998698660344</v>
      </c>
      <c r="R182" s="142">
        <f>SUM(P180:P182)</f>
        <v>5532.76</v>
      </c>
      <c r="S182" s="142">
        <f>SUM($H$2:H182)</f>
        <v>5100.0500469999997</v>
      </c>
      <c r="T182" s="153">
        <f>Q180</f>
        <v>0.69030285065681507</v>
      </c>
      <c r="U182" s="153">
        <f>R182/S182</f>
        <v>1.0848442562351979</v>
      </c>
      <c r="V182" s="142">
        <f>VLOOKUP(A182,DAX!$A$5:$E$1278,5,FALSE)</f>
        <v>6866.46</v>
      </c>
      <c r="W182" s="164"/>
      <c r="X182" s="74"/>
    </row>
    <row r="183" spans="1:25">
      <c r="A183" s="183">
        <v>40987</v>
      </c>
      <c r="B183" s="103" t="s">
        <v>20</v>
      </c>
      <c r="C183" s="103" t="s">
        <v>21</v>
      </c>
      <c r="D183" s="3"/>
      <c r="E183" s="110">
        <v>112.43</v>
      </c>
      <c r="G183" s="110">
        <f t="shared" si="28"/>
        <v>6.3200000000000006E-2</v>
      </c>
      <c r="H183" s="15">
        <v>7.1</v>
      </c>
      <c r="I183" s="64">
        <v>11.82</v>
      </c>
      <c r="J183" s="111" t="s">
        <v>24</v>
      </c>
      <c r="K183" s="64"/>
      <c r="L183" s="82">
        <f>-G183</f>
        <v>-6.3200000000000006E-2</v>
      </c>
      <c r="O183" s="129">
        <f>ROUND(SUMIF($B$2:B183,B183,$G$2:G183),4)</f>
        <v>34.4587</v>
      </c>
      <c r="P183" s="132">
        <f t="shared" si="29"/>
        <v>3874.19</v>
      </c>
      <c r="Q183" s="130"/>
      <c r="R183" s="135"/>
      <c r="S183" s="143"/>
    </row>
    <row r="184" spans="1:25">
      <c r="A184" s="183">
        <v>40987</v>
      </c>
      <c r="B184" s="103" t="s">
        <v>20</v>
      </c>
      <c r="C184" s="103" t="s">
        <v>21</v>
      </c>
      <c r="D184" s="3"/>
      <c r="E184" s="110">
        <v>112.43</v>
      </c>
      <c r="G184" s="110">
        <f t="shared" si="28"/>
        <v>2.6674000000000002</v>
      </c>
      <c r="H184" s="15">
        <v>299.89999999999998</v>
      </c>
      <c r="I184" s="64">
        <v>540.34</v>
      </c>
      <c r="J184" s="111" t="s">
        <v>24</v>
      </c>
      <c r="K184" s="64"/>
      <c r="L184" s="82">
        <f>-G184</f>
        <v>-2.6674000000000002</v>
      </c>
      <c r="O184" s="113">
        <f>ROUND(SUMIF($B$2:B184,B184,$G$2:G184),4)</f>
        <v>37.126100000000001</v>
      </c>
      <c r="P184" s="134">
        <f t="shared" si="29"/>
        <v>4174.09</v>
      </c>
      <c r="Q184" s="135">
        <f>P184/SUM(P184:P186)</f>
        <v>0.76058629844442127</v>
      </c>
      <c r="R184" s="135"/>
      <c r="S184" s="144"/>
      <c r="T184" s="126"/>
      <c r="U184" s="126"/>
      <c r="V184" s="126"/>
      <c r="X184" s="74"/>
    </row>
    <row r="185" spans="1:25">
      <c r="A185" s="186">
        <v>40987</v>
      </c>
      <c r="B185" s="113" t="s">
        <v>27</v>
      </c>
      <c r="C185" s="113" t="s">
        <v>26</v>
      </c>
      <c r="D185" s="32"/>
      <c r="E185" s="114">
        <v>162.65</v>
      </c>
      <c r="F185" s="113"/>
      <c r="G185" s="110">
        <f t="shared" si="28"/>
        <v>-4.3700000000000003E-2</v>
      </c>
      <c r="H185" s="101">
        <v>-7.1</v>
      </c>
      <c r="I185" s="64">
        <v>-11.82</v>
      </c>
      <c r="J185" s="115" t="s">
        <v>24</v>
      </c>
      <c r="K185" s="64"/>
      <c r="L185" s="102"/>
      <c r="O185" s="113">
        <f>ROUND(SUMIF($B$2:B185,B185,$G$2:G185),4)</f>
        <v>0.20269999999999999</v>
      </c>
      <c r="P185" s="134">
        <f t="shared" si="29"/>
        <v>32.97</v>
      </c>
      <c r="Q185" s="135">
        <f>P185/SUM(P184:P186)</f>
        <v>6.0076640081341247E-3</v>
      </c>
      <c r="R185" s="135"/>
      <c r="S185" s="144"/>
      <c r="T185" s="126"/>
      <c r="U185" s="126"/>
      <c r="V185" s="126"/>
      <c r="X185" s="74"/>
    </row>
    <row r="186" spans="1:25">
      <c r="A186" s="182">
        <v>40987</v>
      </c>
      <c r="B186" s="107" t="s">
        <v>29</v>
      </c>
      <c r="C186" s="107" t="s">
        <v>28</v>
      </c>
      <c r="D186" s="7"/>
      <c r="E186" s="108">
        <v>98.14</v>
      </c>
      <c r="F186" s="107"/>
      <c r="G186" s="108">
        <f t="shared" si="28"/>
        <v>-3.0558000000000001</v>
      </c>
      <c r="H186" s="19">
        <v>-299.89999999999998</v>
      </c>
      <c r="I186" s="65">
        <v>-540.34</v>
      </c>
      <c r="J186" s="112" t="s">
        <v>24</v>
      </c>
      <c r="K186" s="65"/>
      <c r="L186" s="67"/>
      <c r="O186" s="107">
        <f>ROUND(SUMIF($B$2:B186,B186,$G$2:G186),4)</f>
        <v>13.052099999999999</v>
      </c>
      <c r="P186" s="133">
        <f t="shared" si="29"/>
        <v>1280.93</v>
      </c>
      <c r="Q186" s="131">
        <f>P186/SUM(P184:P186)</f>
        <v>0.23340603754744449</v>
      </c>
      <c r="R186" s="142">
        <f>SUM(P184:P186)</f>
        <v>5487.9900000000007</v>
      </c>
      <c r="S186" s="142">
        <f>SUM($H$2:H186)</f>
        <v>5100.0500469999997</v>
      </c>
      <c r="T186" s="153">
        <f>Q184</f>
        <v>0.76058629844442127</v>
      </c>
      <c r="U186" s="153">
        <f>R186/S186</f>
        <v>1.0760659110057555</v>
      </c>
      <c r="V186" s="142">
        <f>VLOOKUP(A186,DAX!$A$5:$E$1278,5,FALSE)</f>
        <v>7154.22</v>
      </c>
      <c r="W186" s="164"/>
      <c r="X186" s="74"/>
    </row>
    <row r="187" spans="1:25">
      <c r="A187" s="183">
        <v>40988</v>
      </c>
      <c r="B187" s="103" t="s">
        <v>20</v>
      </c>
      <c r="C187" s="103" t="s">
        <v>21</v>
      </c>
      <c r="D187" s="3">
        <v>2.2499999999999999E-2</v>
      </c>
      <c r="E187" s="110">
        <v>114.02</v>
      </c>
      <c r="G187" s="8">
        <v>0.66485786520318191</v>
      </c>
      <c r="H187" s="15">
        <v>75.809335882099035</v>
      </c>
      <c r="I187" s="15">
        <v>74.138249984584093</v>
      </c>
      <c r="J187" s="10" t="s">
        <v>18</v>
      </c>
      <c r="K187" s="64"/>
      <c r="O187" s="129">
        <f>ROUND(SUMIF($B$2:B187,B187,$G$2:G187),4)</f>
        <v>37.790999999999997</v>
      </c>
      <c r="P187" s="132">
        <f t="shared" si="29"/>
        <v>4214.1099999999997</v>
      </c>
      <c r="Q187" s="130">
        <f>P187/SUM(P187:P189)</f>
        <v>0.75814617050827193</v>
      </c>
      <c r="R187" s="135"/>
    </row>
    <row r="188" spans="1:25">
      <c r="A188" s="183">
        <v>40988</v>
      </c>
      <c r="B188" s="103" t="s">
        <v>27</v>
      </c>
      <c r="C188" s="103" t="s">
        <v>26</v>
      </c>
      <c r="D188" s="3">
        <v>1.4999999999999999E-2</v>
      </c>
      <c r="E188" s="110">
        <v>165.45</v>
      </c>
      <c r="G188" s="8">
        <v>3.6998211753098607E-3</v>
      </c>
      <c r="H188" s="15">
        <v>0.61047049392612696</v>
      </c>
      <c r="I188" s="15">
        <v>0.60430412530061051</v>
      </c>
      <c r="J188" s="10" t="s">
        <v>18</v>
      </c>
      <c r="K188" s="64"/>
      <c r="L188" s="56">
        <f>ROUND(H188/E187,4)</f>
        <v>5.4000000000000003E-3</v>
      </c>
      <c r="O188" s="113">
        <f>ROUND(SUMIF($B$2:B188,B188,$G$2:G188),4)</f>
        <v>0.2064</v>
      </c>
      <c r="P188" s="134">
        <f t="shared" si="29"/>
        <v>33.64</v>
      </c>
      <c r="Q188" s="135">
        <f>P188/SUM(P187:P189)</f>
        <v>6.0520577716049826E-3</v>
      </c>
      <c r="R188" s="135"/>
    </row>
    <row r="189" spans="1:25">
      <c r="A189" s="182">
        <v>40988</v>
      </c>
      <c r="B189" s="107" t="s">
        <v>29</v>
      </c>
      <c r="C189" s="107" t="s">
        <v>28</v>
      </c>
      <c r="D189" s="7">
        <v>1.4999999999999999E-2</v>
      </c>
      <c r="E189" s="108">
        <v>100.12</v>
      </c>
      <c r="F189" s="107"/>
      <c r="G189" s="122">
        <v>0.23549361780847264</v>
      </c>
      <c r="H189" s="19">
        <v>23.580193623974846</v>
      </c>
      <c r="I189" s="19">
        <v>23.228710612320409</v>
      </c>
      <c r="J189" s="16" t="s">
        <v>18</v>
      </c>
      <c r="K189" s="65"/>
      <c r="L189" s="58">
        <f>ROUND(H189/E187,4)</f>
        <v>0.20680000000000001</v>
      </c>
      <c r="O189" s="107">
        <f>ROUND(SUMIF($B$2:B189,B189,$G$2:G189),4)</f>
        <v>13.287599999999999</v>
      </c>
      <c r="P189" s="133">
        <f t="shared" si="29"/>
        <v>1310.69</v>
      </c>
      <c r="Q189" s="131">
        <f>P189/SUM(P187:P189)</f>
        <v>0.2358017717201229</v>
      </c>
      <c r="R189" s="142">
        <f>SUM(P187:P189)</f>
        <v>5558.4400000000005</v>
      </c>
      <c r="S189" s="142">
        <f>SUM($H$2:H189)</f>
        <v>5200.0500469999997</v>
      </c>
      <c r="T189" s="153">
        <f>Q187</f>
        <v>0.75814617050827193</v>
      </c>
      <c r="U189" s="153">
        <f>R189/S189</f>
        <v>1.0689204814878199</v>
      </c>
      <c r="V189" s="142">
        <f>VLOOKUP(A189,DAX!$A$5:$E$1278,5,FALSE)</f>
        <v>7054.94</v>
      </c>
      <c r="W189" s="164">
        <f>ROUND(SUM(I187:I189)/VLOOKUP(A189,'MSCI ACWI GDP net €'!$A$4:$B$1459,2,FALSE),4)+W178</f>
        <v>5.4281999999999995</v>
      </c>
      <c r="X189" s="107">
        <f>ROUND(W189*VLOOKUP(A189,'MSCI ACWI GDP net €'!$A$4:$B$1459,2,FALSE),2)</f>
        <v>6048.7</v>
      </c>
      <c r="Y189" s="131">
        <f>X189/R189</f>
        <v>1.088201006037665</v>
      </c>
    </row>
    <row r="190" spans="1:25">
      <c r="A190" s="109"/>
      <c r="D190" s="10"/>
      <c r="E190" s="110"/>
      <c r="F190" s="11"/>
      <c r="H190" s="64"/>
      <c r="I190" s="64"/>
      <c r="J190" s="111"/>
      <c r="K190" s="64"/>
      <c r="N190" s="8"/>
      <c r="O190" s="8"/>
      <c r="P190" s="11"/>
      <c r="Q190" s="10"/>
      <c r="R190" s="10"/>
    </row>
    <row r="191" spans="1:25">
      <c r="A191" s="109"/>
      <c r="D191" s="10"/>
      <c r="E191" s="110"/>
      <c r="F191" s="11"/>
      <c r="H191" s="64"/>
      <c r="I191" s="64"/>
      <c r="J191" s="111"/>
      <c r="K191" s="64"/>
      <c r="N191" s="8"/>
      <c r="O191" s="8"/>
      <c r="P191" s="11"/>
      <c r="Q191" s="10"/>
      <c r="R191" s="10"/>
    </row>
    <row r="192" spans="1:25">
      <c r="A192" s="20">
        <v>41004</v>
      </c>
      <c r="B192" s="1" t="s">
        <v>40</v>
      </c>
      <c r="C192" s="1"/>
      <c r="D192" s="3"/>
      <c r="E192" s="15"/>
      <c r="F192" s="11"/>
      <c r="H192" s="21">
        <f>-SUM(H196:H198)</f>
        <v>-5565.0355066469774</v>
      </c>
      <c r="I192" s="21">
        <f>H192</f>
        <v>-5565.0355066469774</v>
      </c>
      <c r="J192" s="10"/>
      <c r="K192" s="77"/>
      <c r="L192" s="90">
        <f>SUM(L57:L191)</f>
        <v>13.619299999999996</v>
      </c>
      <c r="M192" s="91" t="s">
        <v>44</v>
      </c>
      <c r="N192" s="8"/>
      <c r="O192" s="8"/>
      <c r="P192" s="11"/>
      <c r="Q192" s="10"/>
      <c r="R192" s="10"/>
    </row>
    <row r="193" spans="1:18">
      <c r="A193" s="20">
        <v>41004</v>
      </c>
      <c r="B193" s="1" t="s">
        <v>49</v>
      </c>
      <c r="C193" s="1"/>
      <c r="D193" s="3"/>
      <c r="E193" s="15"/>
      <c r="F193" s="11"/>
      <c r="H193" s="21">
        <f>-(H192+M196)</f>
        <v>-87.522345632113684</v>
      </c>
      <c r="I193" s="21">
        <f>H193</f>
        <v>-87.522345632113684</v>
      </c>
      <c r="J193" s="10"/>
      <c r="K193" s="77"/>
      <c r="L193" s="92"/>
      <c r="M193" s="91"/>
      <c r="N193" s="8"/>
      <c r="O193" s="8"/>
      <c r="P193" s="11"/>
      <c r="Q193" s="10"/>
      <c r="R193" s="10"/>
    </row>
    <row r="194" spans="1:18">
      <c r="A194" s="20"/>
      <c r="B194" s="1"/>
      <c r="C194" s="1"/>
      <c r="D194" s="3"/>
      <c r="E194" s="15"/>
      <c r="F194" s="11"/>
      <c r="H194" s="21"/>
      <c r="I194" s="21"/>
      <c r="J194" s="10"/>
      <c r="K194" s="77"/>
      <c r="L194" s="175" t="s">
        <v>6</v>
      </c>
      <c r="M194" s="176"/>
      <c r="N194" s="8"/>
      <c r="O194" s="8"/>
      <c r="P194" s="11"/>
      <c r="Q194" s="10"/>
      <c r="R194" s="10"/>
    </row>
    <row r="195" spans="1:18">
      <c r="A195" s="20"/>
      <c r="B195" s="1"/>
      <c r="C195" s="10"/>
      <c r="D195" s="3"/>
      <c r="E195" s="39" t="s">
        <v>38</v>
      </c>
      <c r="F195" s="11"/>
      <c r="G195" s="87" t="s">
        <v>39</v>
      </c>
      <c r="H195" s="88" t="s">
        <v>40</v>
      </c>
      <c r="I195" s="89" t="s">
        <v>41</v>
      </c>
      <c r="J195" s="10"/>
      <c r="L195" s="116" t="s">
        <v>3</v>
      </c>
      <c r="M195" s="117" t="s">
        <v>45</v>
      </c>
      <c r="N195" s="8"/>
      <c r="O195" s="8"/>
      <c r="P195" s="11"/>
      <c r="Q195" s="10"/>
      <c r="R195" s="10"/>
    </row>
    <row r="196" spans="1:18">
      <c r="A196" s="20">
        <f>'TopDyn LU0350005186'!A8</f>
        <v>41004</v>
      </c>
      <c r="B196" s="1" t="s">
        <v>20</v>
      </c>
      <c r="C196" s="1" t="s">
        <v>21</v>
      </c>
      <c r="D196" s="22"/>
      <c r="E196" s="86">
        <f>'TopDyn LU0350005186'!B8</f>
        <v>109.95</v>
      </c>
      <c r="F196" s="11"/>
      <c r="G196" s="51">
        <f>SUMIF(B2:B191,B196,G2:G191)</f>
        <v>37.790957865203197</v>
      </c>
      <c r="H196" s="21">
        <f>G196*E196</f>
        <v>4155.115817279092</v>
      </c>
      <c r="I196" s="23">
        <f>-H196/H192</f>
        <v>0.74664677562544712</v>
      </c>
      <c r="J196" s="10"/>
      <c r="K196" s="23"/>
      <c r="L196" s="93">
        <f>L192+G196</f>
        <v>51.410257865203192</v>
      </c>
      <c r="M196" s="140">
        <f>L196*E196</f>
        <v>5652.5578522790911</v>
      </c>
      <c r="N196" s="15"/>
      <c r="O196" s="21"/>
      <c r="P196" s="11"/>
      <c r="Q196" s="10"/>
      <c r="R196" s="10"/>
    </row>
    <row r="197" spans="1:18">
      <c r="A197" s="20">
        <f>'15Y LU0272368126'!A8</f>
        <v>41004</v>
      </c>
      <c r="B197" s="1" t="s">
        <v>27</v>
      </c>
      <c r="C197" s="1" t="s">
        <v>26</v>
      </c>
      <c r="D197" s="22"/>
      <c r="E197" s="86">
        <f>'15Y LU0272368126'!B8</f>
        <v>168.54</v>
      </c>
      <c r="F197" s="11"/>
      <c r="G197" s="51">
        <f>SUMIF(B2:B191,B197,G2:G191)</f>
        <v>0.20639982117530981</v>
      </c>
      <c r="H197" s="21">
        <f>G197*E197</f>
        <v>34.786625860886716</v>
      </c>
      <c r="I197" s="23">
        <f>-H197/H192</f>
        <v>6.2509261296422912E-3</v>
      </c>
      <c r="J197" s="10"/>
      <c r="K197" s="23"/>
      <c r="L197" s="51"/>
      <c r="N197" s="15"/>
      <c r="O197" s="24"/>
      <c r="P197" s="11"/>
      <c r="Q197" s="10"/>
      <c r="R197" s="10"/>
    </row>
    <row r="198" spans="1:18">
      <c r="A198" s="20">
        <f>'XL Dur LU0414505502'!A8</f>
        <v>41004</v>
      </c>
      <c r="B198" s="1" t="s">
        <v>29</v>
      </c>
      <c r="C198" s="1" t="s">
        <v>28</v>
      </c>
      <c r="D198" s="22"/>
      <c r="E198" s="86">
        <f>'XL Dur LU0414505502'!B8</f>
        <v>103.49</v>
      </c>
      <c r="F198" s="11"/>
      <c r="G198" s="51">
        <f>SUMIF(B2:B191,B198,G2:G191)</f>
        <v>13.287593617808474</v>
      </c>
      <c r="H198" s="21">
        <f>G198*E198</f>
        <v>1375.133063506999</v>
      </c>
      <c r="I198" s="23">
        <f>-H198/H192</f>
        <v>0.24710229824491067</v>
      </c>
      <c r="J198" s="10"/>
      <c r="K198" s="23"/>
      <c r="L198" s="51"/>
      <c r="N198" s="15"/>
      <c r="O198" s="10"/>
      <c r="P198" s="11"/>
      <c r="Q198" s="10"/>
      <c r="R198" s="10"/>
    </row>
    <row r="199" spans="1:18">
      <c r="A199" s="25"/>
      <c r="B199" s="26"/>
      <c r="C199" s="27"/>
      <c r="D199" s="28"/>
      <c r="E199" s="29"/>
      <c r="F199" s="11"/>
      <c r="G199" s="60"/>
      <c r="H199" s="53"/>
      <c r="I199" s="53"/>
      <c r="J199" s="26"/>
      <c r="K199" s="53"/>
      <c r="L199" s="175" t="s">
        <v>128</v>
      </c>
      <c r="M199" s="176"/>
    </row>
    <row r="200" spans="1:18">
      <c r="A200" s="68"/>
      <c r="B200" s="10"/>
      <c r="C200" s="2"/>
      <c r="D200" s="3"/>
      <c r="E200" s="30"/>
      <c r="F200" s="11"/>
      <c r="G200" s="60"/>
      <c r="H200" s="52"/>
      <c r="I200" s="53"/>
      <c r="J200" s="10"/>
      <c r="K200" s="53"/>
      <c r="L200" s="116" t="s">
        <v>3</v>
      </c>
      <c r="M200" s="117" t="s">
        <v>45</v>
      </c>
    </row>
    <row r="201" spans="1:18">
      <c r="E201" s="1"/>
      <c r="G201" s="94" t="s">
        <v>32</v>
      </c>
      <c r="H201" s="95">
        <f>XIRR(H2:H192,A2:A192,0.1)</f>
        <v>3.1439247727394107E-2</v>
      </c>
      <c r="I201" s="96">
        <f>XIRR(I2:I192,A2:A192,0.1)</f>
        <v>4.127107560634613E-2</v>
      </c>
      <c r="K201" s="37"/>
      <c r="L201" s="93">
        <f>W189</f>
        <v>5.4281999999999995</v>
      </c>
      <c r="M201" s="140">
        <f>VLOOKUP(A196,'MSCI ACWI GDP net €'!$A$4:$B$1459,2,FALSE)*L201</f>
        <v>5989.731005399999</v>
      </c>
    </row>
    <row r="202" spans="1:18">
      <c r="E202" s="10"/>
      <c r="G202" s="97" t="s">
        <v>50</v>
      </c>
      <c r="H202" s="98">
        <f>XIRR(H2:H193,A2:A193,0.1)</f>
        <v>3.8711443543434143E-2</v>
      </c>
      <c r="I202" s="99">
        <f>XIRR(I2:I193,A2:A193,0.1)</f>
        <v>4.856469333171845E-2</v>
      </c>
    </row>
    <row r="203" spans="1:18">
      <c r="C203" s="167" t="s">
        <v>132</v>
      </c>
      <c r="D203" s="168">
        <f>A196</f>
        <v>41004</v>
      </c>
      <c r="E203" s="38"/>
    </row>
    <row r="204" spans="1:18">
      <c r="C204" s="118" t="s">
        <v>42</v>
      </c>
      <c r="D204" s="150">
        <f>-H192</f>
        <v>5565.0355066469774</v>
      </c>
    </row>
    <row r="205" spans="1:18">
      <c r="C205" s="118" t="s">
        <v>43</v>
      </c>
      <c r="D205" s="150">
        <f>M196</f>
        <v>5652.5578522790911</v>
      </c>
      <c r="E205" s="120">
        <f>D205/D204-1</f>
        <v>1.5727185482927286E-2</v>
      </c>
    </row>
    <row r="206" spans="1:18">
      <c r="C206" s="119" t="s">
        <v>84</v>
      </c>
      <c r="D206" s="151">
        <f>S189</f>
        <v>5200.0500469999997</v>
      </c>
    </row>
    <row r="207" spans="1:18">
      <c r="A207" s="103" t="s">
        <v>51</v>
      </c>
      <c r="C207" s="119" t="s">
        <v>130</v>
      </c>
      <c r="D207" s="151">
        <f>M201</f>
        <v>5989.731005399999</v>
      </c>
      <c r="E207" s="120">
        <f>D207/D204-1</f>
        <v>7.6314966588399535E-2</v>
      </c>
      <c r="G207" s="66">
        <f>D207-D204</f>
        <v>424.69549875302164</v>
      </c>
    </row>
    <row r="208" spans="1:18">
      <c r="A208" s="103" t="s">
        <v>52</v>
      </c>
    </row>
    <row r="214" spans="10:10">
      <c r="J214" s="103">
        <f>2.11448587071499</f>
        <v>2.1144858707149901</v>
      </c>
    </row>
  </sheetData>
  <mergeCells count="2">
    <mergeCell ref="L194:M194"/>
    <mergeCell ref="L199:M199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11"/>
  <sheetViews>
    <sheetView zoomScale="85" zoomScaleNormal="85" workbookViewId="0">
      <selection activeCell="E39" sqref="E39"/>
    </sheetView>
  </sheetViews>
  <sheetFormatPr baseColWidth="10" defaultRowHeight="15"/>
  <cols>
    <col min="1" max="1" width="18.140625" bestFit="1" customWidth="1"/>
    <col min="2" max="2" width="30.85546875" bestFit="1" customWidth="1"/>
    <col min="3" max="3" width="8.7109375" customWidth="1"/>
    <col min="4" max="4" width="19" bestFit="1" customWidth="1"/>
    <col min="5" max="5" width="9.28515625" customWidth="1"/>
    <col min="6" max="6" width="20.42578125" bestFit="1" customWidth="1"/>
  </cols>
  <sheetData>
    <row r="1" spans="1:6">
      <c r="A1" t="s">
        <v>54</v>
      </c>
    </row>
    <row r="2" spans="1:6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 spans="1:6">
      <c r="A3" t="s">
        <v>61</v>
      </c>
      <c r="B3" t="s">
        <v>62</v>
      </c>
      <c r="C3" t="s">
        <v>63</v>
      </c>
      <c r="D3" t="s">
        <v>65</v>
      </c>
      <c r="E3" t="s">
        <v>66</v>
      </c>
      <c r="F3" t="s">
        <v>67</v>
      </c>
    </row>
    <row r="4" spans="1:6">
      <c r="C4" t="s">
        <v>64</v>
      </c>
    </row>
    <row r="6" spans="1:6">
      <c r="A6" t="s">
        <v>68</v>
      </c>
    </row>
    <row r="7" spans="1:6">
      <c r="A7" t="s">
        <v>0</v>
      </c>
      <c r="B7" t="s">
        <v>69</v>
      </c>
    </row>
    <row r="8" spans="1:6">
      <c r="A8" s="127">
        <v>41004</v>
      </c>
      <c r="B8">
        <v>109.95</v>
      </c>
    </row>
    <row r="9" spans="1:6">
      <c r="A9" s="127">
        <v>41003</v>
      </c>
      <c r="B9">
        <v>110.57</v>
      </c>
    </row>
    <row r="10" spans="1:6">
      <c r="A10" s="127">
        <v>41002</v>
      </c>
      <c r="B10">
        <v>111.18</v>
      </c>
    </row>
    <row r="11" spans="1:6">
      <c r="A11" s="127">
        <v>41001</v>
      </c>
      <c r="B11">
        <v>110.18</v>
      </c>
    </row>
    <row r="12" spans="1:6">
      <c r="A12" s="127">
        <v>40998</v>
      </c>
      <c r="B12">
        <v>110.23</v>
      </c>
    </row>
    <row r="13" spans="1:6">
      <c r="A13" s="127">
        <v>40997</v>
      </c>
      <c r="B13">
        <v>110.23</v>
      </c>
    </row>
    <row r="14" spans="1:6">
      <c r="A14" s="127">
        <v>40996</v>
      </c>
      <c r="B14">
        <v>111.24</v>
      </c>
    </row>
    <row r="15" spans="1:6">
      <c r="A15" s="127">
        <v>40995</v>
      </c>
      <c r="B15">
        <v>111.58</v>
      </c>
    </row>
    <row r="16" spans="1:6">
      <c r="A16" s="127">
        <v>40994</v>
      </c>
      <c r="B16">
        <v>110.7</v>
      </c>
    </row>
    <row r="17" spans="1:2">
      <c r="A17" s="127">
        <v>40991</v>
      </c>
      <c r="B17">
        <v>110.05</v>
      </c>
    </row>
    <row r="18" spans="1:2">
      <c r="A18" s="127">
        <v>40990</v>
      </c>
      <c r="B18">
        <v>110.85</v>
      </c>
    </row>
    <row r="19" spans="1:2">
      <c r="A19" s="127">
        <v>40989</v>
      </c>
      <c r="B19">
        <v>111</v>
      </c>
    </row>
    <row r="20" spans="1:2">
      <c r="A20" s="127">
        <v>40988</v>
      </c>
      <c r="B20">
        <v>111.51</v>
      </c>
    </row>
    <row r="21" spans="1:2">
      <c r="A21" s="127">
        <v>40987</v>
      </c>
      <c r="B21">
        <v>112.43</v>
      </c>
    </row>
    <row r="22" spans="1:2">
      <c r="A22" s="127">
        <v>40984</v>
      </c>
      <c r="B22">
        <v>112.96</v>
      </c>
    </row>
    <row r="23" spans="1:2">
      <c r="A23" s="127">
        <v>40983</v>
      </c>
      <c r="B23">
        <v>112.84</v>
      </c>
    </row>
    <row r="24" spans="1:2">
      <c r="A24" s="127">
        <v>40982</v>
      </c>
      <c r="B24">
        <v>113.18</v>
      </c>
    </row>
    <row r="25" spans="1:2">
      <c r="A25" s="127">
        <v>40981</v>
      </c>
      <c r="B25">
        <v>111.73</v>
      </c>
    </row>
    <row r="26" spans="1:2">
      <c r="A26" s="127">
        <v>40980</v>
      </c>
      <c r="B26">
        <v>111.17</v>
      </c>
    </row>
    <row r="27" spans="1:2">
      <c r="A27" s="127">
        <v>40977</v>
      </c>
      <c r="B27">
        <v>110.36</v>
      </c>
    </row>
    <row r="28" spans="1:2">
      <c r="A28" s="127">
        <v>40976</v>
      </c>
      <c r="B28">
        <v>109.86</v>
      </c>
    </row>
    <row r="29" spans="1:2">
      <c r="A29" s="127">
        <v>40975</v>
      </c>
      <c r="B29">
        <v>108.66</v>
      </c>
    </row>
    <row r="30" spans="1:2">
      <c r="A30" s="127">
        <v>40974</v>
      </c>
      <c r="B30">
        <v>109.6</v>
      </c>
    </row>
    <row r="31" spans="1:2">
      <c r="A31" s="127">
        <v>40973</v>
      </c>
      <c r="B31">
        <v>111.04</v>
      </c>
    </row>
    <row r="32" spans="1:2">
      <c r="A32" s="127">
        <v>40970</v>
      </c>
      <c r="B32">
        <v>111.09</v>
      </c>
    </row>
    <row r="33" spans="1:2">
      <c r="A33" s="127">
        <v>40969</v>
      </c>
      <c r="B33">
        <v>110.48</v>
      </c>
    </row>
    <row r="34" spans="1:2">
      <c r="A34" s="127">
        <v>40968</v>
      </c>
      <c r="B34">
        <v>110.23</v>
      </c>
    </row>
    <row r="35" spans="1:2">
      <c r="A35" s="127">
        <v>40967</v>
      </c>
      <c r="B35">
        <v>109.72</v>
      </c>
    </row>
    <row r="36" spans="1:2">
      <c r="A36" s="127">
        <v>40966</v>
      </c>
      <c r="B36">
        <v>109.27</v>
      </c>
    </row>
    <row r="37" spans="1:2">
      <c r="A37" s="127">
        <v>40963</v>
      </c>
      <c r="B37">
        <v>109.98</v>
      </c>
    </row>
    <row r="38" spans="1:2">
      <c r="A38" s="127">
        <v>40962</v>
      </c>
      <c r="B38">
        <v>109.87</v>
      </c>
    </row>
    <row r="39" spans="1:2">
      <c r="A39" s="127">
        <v>40961</v>
      </c>
      <c r="B39">
        <v>110.16</v>
      </c>
    </row>
    <row r="40" spans="1:2">
      <c r="A40" s="127">
        <v>40960</v>
      </c>
      <c r="B40">
        <v>110.22</v>
      </c>
    </row>
    <row r="41" spans="1:2">
      <c r="A41" s="127">
        <v>40959</v>
      </c>
      <c r="B41">
        <v>110.89</v>
      </c>
    </row>
    <row r="42" spans="1:2">
      <c r="A42" s="127">
        <v>40956</v>
      </c>
      <c r="B42">
        <v>110.66</v>
      </c>
    </row>
    <row r="43" spans="1:2">
      <c r="A43" s="127">
        <v>40955</v>
      </c>
      <c r="B43">
        <v>109.91</v>
      </c>
    </row>
    <row r="44" spans="1:2">
      <c r="A44" s="127">
        <v>40954</v>
      </c>
      <c r="B44">
        <v>110.03</v>
      </c>
    </row>
    <row r="45" spans="1:2">
      <c r="A45" s="127">
        <v>40953</v>
      </c>
      <c r="B45">
        <v>109.5</v>
      </c>
    </row>
    <row r="46" spans="1:2">
      <c r="A46" s="127">
        <v>40952</v>
      </c>
      <c r="B46">
        <v>108.9</v>
      </c>
    </row>
    <row r="47" spans="1:2">
      <c r="A47" s="127">
        <v>40949</v>
      </c>
      <c r="B47">
        <v>108.65</v>
      </c>
    </row>
    <row r="48" spans="1:2">
      <c r="A48" s="127">
        <v>40948</v>
      </c>
      <c r="B48">
        <v>109.14</v>
      </c>
    </row>
    <row r="49" spans="1:2">
      <c r="A49" s="127">
        <v>40947</v>
      </c>
      <c r="B49">
        <v>109.19</v>
      </c>
    </row>
    <row r="50" spans="1:2">
      <c r="A50" s="127">
        <v>40946</v>
      </c>
      <c r="B50">
        <v>109.46</v>
      </c>
    </row>
    <row r="51" spans="1:2">
      <c r="A51" s="127">
        <v>40945</v>
      </c>
      <c r="B51">
        <v>109.88</v>
      </c>
    </row>
    <row r="52" spans="1:2">
      <c r="A52" s="127">
        <v>40942</v>
      </c>
      <c r="B52">
        <v>108.64</v>
      </c>
    </row>
    <row r="53" spans="1:2">
      <c r="A53" s="127">
        <v>40941</v>
      </c>
      <c r="B53">
        <v>107.98</v>
      </c>
    </row>
    <row r="54" spans="1:2">
      <c r="A54" s="127">
        <v>40940</v>
      </c>
      <c r="B54">
        <v>107.48</v>
      </c>
    </row>
    <row r="55" spans="1:2">
      <c r="A55" s="127">
        <v>40939</v>
      </c>
      <c r="B55">
        <v>106.46</v>
      </c>
    </row>
    <row r="56" spans="1:2">
      <c r="A56" s="127">
        <v>40938</v>
      </c>
      <c r="B56">
        <v>106.26</v>
      </c>
    </row>
    <row r="57" spans="1:2">
      <c r="A57" s="127">
        <v>40935</v>
      </c>
      <c r="B57">
        <v>107.18</v>
      </c>
    </row>
    <row r="58" spans="1:2">
      <c r="A58" s="127">
        <v>40934</v>
      </c>
      <c r="B58">
        <v>106.82</v>
      </c>
    </row>
    <row r="59" spans="1:2">
      <c r="A59" s="127">
        <v>40933</v>
      </c>
      <c r="B59">
        <v>105.95</v>
      </c>
    </row>
    <row r="60" spans="1:2">
      <c r="A60" s="127">
        <v>40932</v>
      </c>
      <c r="B60">
        <v>105.92</v>
      </c>
    </row>
    <row r="61" spans="1:2">
      <c r="A61" s="127">
        <v>40931</v>
      </c>
      <c r="B61">
        <v>106.48</v>
      </c>
    </row>
    <row r="62" spans="1:2">
      <c r="A62" s="127">
        <v>40928</v>
      </c>
      <c r="B62">
        <v>106.28</v>
      </c>
    </row>
    <row r="63" spans="1:2">
      <c r="A63" s="127">
        <v>40927</v>
      </c>
      <c r="B63">
        <v>106.15</v>
      </c>
    </row>
    <row r="64" spans="1:2">
      <c r="A64" s="127">
        <v>40926</v>
      </c>
      <c r="B64">
        <v>105.8</v>
      </c>
    </row>
    <row r="65" spans="1:2">
      <c r="A65" s="127">
        <v>40925</v>
      </c>
      <c r="B65">
        <v>105.53</v>
      </c>
    </row>
    <row r="66" spans="1:2">
      <c r="A66" s="127">
        <v>40924</v>
      </c>
      <c r="B66">
        <v>104.77</v>
      </c>
    </row>
    <row r="67" spans="1:2">
      <c r="A67" s="127">
        <v>40921</v>
      </c>
      <c r="B67">
        <v>104.52</v>
      </c>
    </row>
    <row r="68" spans="1:2">
      <c r="A68" s="127">
        <v>40920</v>
      </c>
      <c r="B68">
        <v>104.94</v>
      </c>
    </row>
    <row r="69" spans="1:2">
      <c r="A69" s="127">
        <v>40919</v>
      </c>
      <c r="B69">
        <v>104.15</v>
      </c>
    </row>
    <row r="70" spans="1:2">
      <c r="A70" s="127">
        <v>40918</v>
      </c>
      <c r="B70">
        <v>103.87</v>
      </c>
    </row>
    <row r="71" spans="1:2">
      <c r="A71" s="127">
        <v>40917</v>
      </c>
      <c r="B71">
        <v>102.88</v>
      </c>
    </row>
    <row r="72" spans="1:2">
      <c r="A72" s="127">
        <v>40914</v>
      </c>
      <c r="B72">
        <v>102.83</v>
      </c>
    </row>
    <row r="73" spans="1:2">
      <c r="A73" s="127">
        <v>40913</v>
      </c>
      <c r="B73">
        <v>102.32</v>
      </c>
    </row>
    <row r="74" spans="1:2">
      <c r="A74" s="127">
        <v>40912</v>
      </c>
      <c r="B74">
        <v>102.16</v>
      </c>
    </row>
    <row r="75" spans="1:2">
      <c r="A75" s="127">
        <v>40911</v>
      </c>
      <c r="B75">
        <v>101.35</v>
      </c>
    </row>
    <row r="76" spans="1:2">
      <c r="A76" s="127">
        <v>40910</v>
      </c>
      <c r="B76">
        <v>100.85</v>
      </c>
    </row>
    <row r="77" spans="1:2">
      <c r="A77" s="127">
        <v>40907</v>
      </c>
      <c r="B77">
        <v>100.11</v>
      </c>
    </row>
    <row r="78" spans="1:2">
      <c r="A78" s="127">
        <v>40906</v>
      </c>
      <c r="B78">
        <v>99.41</v>
      </c>
    </row>
    <row r="79" spans="1:2">
      <c r="A79" s="127">
        <v>40905</v>
      </c>
      <c r="B79">
        <v>100</v>
      </c>
    </row>
    <row r="80" spans="1:2">
      <c r="A80" s="127">
        <v>40904</v>
      </c>
      <c r="B80">
        <v>99.9</v>
      </c>
    </row>
    <row r="81" spans="1:2">
      <c r="A81" s="127">
        <v>40900</v>
      </c>
      <c r="B81">
        <v>99.58</v>
      </c>
    </row>
    <row r="82" spans="1:2">
      <c r="A82" s="127">
        <v>40899</v>
      </c>
      <c r="B82">
        <v>98.85</v>
      </c>
    </row>
    <row r="83" spans="1:2">
      <c r="A83" s="127">
        <v>40898</v>
      </c>
      <c r="B83">
        <v>98.55</v>
      </c>
    </row>
    <row r="84" spans="1:2">
      <c r="A84" s="127">
        <v>40897</v>
      </c>
      <c r="B84">
        <v>96.86</v>
      </c>
    </row>
    <row r="85" spans="1:2">
      <c r="A85" s="127">
        <v>40896</v>
      </c>
      <c r="B85">
        <v>97.61</v>
      </c>
    </row>
    <row r="86" spans="1:2">
      <c r="A86" s="127">
        <v>40893</v>
      </c>
      <c r="B86">
        <v>97.41</v>
      </c>
    </row>
    <row r="87" spans="1:2">
      <c r="A87" s="127">
        <v>40892</v>
      </c>
      <c r="B87">
        <v>97.29</v>
      </c>
    </row>
    <row r="88" spans="1:2">
      <c r="A88" s="127">
        <v>40891</v>
      </c>
      <c r="B88">
        <v>97.97</v>
      </c>
    </row>
    <row r="89" spans="1:2">
      <c r="A89" s="127">
        <v>40890</v>
      </c>
      <c r="B89">
        <v>98.38</v>
      </c>
    </row>
    <row r="90" spans="1:2">
      <c r="A90" s="127">
        <v>40889</v>
      </c>
      <c r="B90">
        <v>98.79</v>
      </c>
    </row>
    <row r="91" spans="1:2">
      <c r="A91" s="127">
        <v>40886</v>
      </c>
      <c r="B91">
        <v>98.96</v>
      </c>
    </row>
    <row r="92" spans="1:2">
      <c r="A92" s="127">
        <v>40885</v>
      </c>
      <c r="B92">
        <v>100.1</v>
      </c>
    </row>
    <row r="93" spans="1:2">
      <c r="A93" s="127">
        <v>40884</v>
      </c>
      <c r="B93">
        <v>100.33</v>
      </c>
    </row>
    <row r="94" spans="1:2">
      <c r="A94" s="127">
        <v>40883</v>
      </c>
      <c r="B94">
        <v>100.47</v>
      </c>
    </row>
    <row r="95" spans="1:2">
      <c r="A95" s="127">
        <v>40882</v>
      </c>
      <c r="B95">
        <v>100.4</v>
      </c>
    </row>
    <row r="96" spans="1:2">
      <c r="A96" s="127">
        <v>40879</v>
      </c>
      <c r="B96">
        <v>100.28</v>
      </c>
    </row>
    <row r="97" spans="1:2">
      <c r="A97" s="127">
        <v>40878</v>
      </c>
      <c r="B97">
        <v>99.56</v>
      </c>
    </row>
    <row r="98" spans="1:2">
      <c r="A98" s="127">
        <v>40877</v>
      </c>
      <c r="B98">
        <v>97.14</v>
      </c>
    </row>
    <row r="99" spans="1:2">
      <c r="A99" s="127">
        <v>40876</v>
      </c>
      <c r="B99">
        <v>96.4</v>
      </c>
    </row>
    <row r="100" spans="1:2">
      <c r="A100" s="127">
        <v>40875</v>
      </c>
      <c r="B100">
        <v>94.89</v>
      </c>
    </row>
    <row r="101" spans="1:2">
      <c r="A101" s="127">
        <v>40872</v>
      </c>
      <c r="B101">
        <v>93</v>
      </c>
    </row>
    <row r="102" spans="1:2">
      <c r="A102" s="127">
        <v>40871</v>
      </c>
      <c r="B102">
        <v>93.73</v>
      </c>
    </row>
    <row r="103" spans="1:2">
      <c r="A103" s="127">
        <v>40870</v>
      </c>
      <c r="B103">
        <v>94.18</v>
      </c>
    </row>
    <row r="104" spans="1:2">
      <c r="A104" s="127">
        <v>40869</v>
      </c>
      <c r="B104">
        <v>95.03</v>
      </c>
    </row>
    <row r="105" spans="1:2">
      <c r="A105" s="127">
        <v>40868</v>
      </c>
      <c r="B105">
        <v>95.82</v>
      </c>
    </row>
    <row r="106" spans="1:2">
      <c r="A106" s="127">
        <v>40865</v>
      </c>
      <c r="B106">
        <v>97.75</v>
      </c>
    </row>
    <row r="107" spans="1:2">
      <c r="A107" s="127">
        <v>40864</v>
      </c>
      <c r="B107">
        <v>98.62</v>
      </c>
    </row>
    <row r="108" spans="1:2">
      <c r="A108" s="127">
        <v>40863</v>
      </c>
      <c r="B108">
        <v>99.77</v>
      </c>
    </row>
    <row r="109" spans="1:2">
      <c r="A109" s="127">
        <v>40862</v>
      </c>
      <c r="B109">
        <v>99.17</v>
      </c>
    </row>
    <row r="110" spans="1:2">
      <c r="A110" s="127">
        <v>40861</v>
      </c>
      <c r="B110">
        <v>99.51</v>
      </c>
    </row>
    <row r="111" spans="1:2">
      <c r="A111" s="127">
        <v>40858</v>
      </c>
      <c r="B111">
        <v>98.77</v>
      </c>
    </row>
    <row r="112" spans="1:2">
      <c r="A112" s="127">
        <v>40857</v>
      </c>
      <c r="B112">
        <v>99.22</v>
      </c>
    </row>
    <row r="113" spans="1:2">
      <c r="A113" s="127">
        <v>40856</v>
      </c>
      <c r="B113">
        <v>99.28</v>
      </c>
    </row>
    <row r="114" spans="1:2">
      <c r="A114" s="127">
        <v>40855</v>
      </c>
      <c r="B114">
        <v>100.21</v>
      </c>
    </row>
    <row r="115" spans="1:2">
      <c r="A115" s="127">
        <v>40854</v>
      </c>
      <c r="B115">
        <v>99.54</v>
      </c>
    </row>
    <row r="116" spans="1:2">
      <c r="A116" s="127">
        <v>40851</v>
      </c>
      <c r="B116">
        <v>99.93</v>
      </c>
    </row>
    <row r="117" spans="1:2">
      <c r="A117" s="127">
        <v>40850</v>
      </c>
      <c r="B117">
        <v>99.01</v>
      </c>
    </row>
    <row r="118" spans="1:2">
      <c r="A118" s="127">
        <v>40849</v>
      </c>
      <c r="B118">
        <v>97.84</v>
      </c>
    </row>
    <row r="119" spans="1:2">
      <c r="A119" s="127">
        <v>40847</v>
      </c>
      <c r="B119">
        <v>100.02</v>
      </c>
    </row>
    <row r="120" spans="1:2">
      <c r="A120" s="127">
        <v>40844</v>
      </c>
      <c r="B120">
        <v>99.92</v>
      </c>
    </row>
    <row r="121" spans="1:2">
      <c r="A121" s="127">
        <v>40843</v>
      </c>
      <c r="B121">
        <v>99.27</v>
      </c>
    </row>
    <row r="122" spans="1:2">
      <c r="A122" s="127">
        <v>40842</v>
      </c>
      <c r="B122">
        <v>97.5</v>
      </c>
    </row>
    <row r="123" spans="1:2">
      <c r="A123" s="127">
        <v>40841</v>
      </c>
      <c r="B123">
        <v>98.17</v>
      </c>
    </row>
    <row r="124" spans="1:2">
      <c r="A124" s="127">
        <v>40840</v>
      </c>
      <c r="B124">
        <v>96.66</v>
      </c>
    </row>
    <row r="125" spans="1:2">
      <c r="A125" s="127">
        <v>40837</v>
      </c>
      <c r="B125">
        <v>95.77</v>
      </c>
    </row>
    <row r="126" spans="1:2">
      <c r="A126" s="127">
        <v>40836</v>
      </c>
      <c r="B126">
        <v>95.88</v>
      </c>
    </row>
    <row r="127" spans="1:2">
      <c r="A127" s="127">
        <v>40835</v>
      </c>
      <c r="B127">
        <v>96.63</v>
      </c>
    </row>
    <row r="128" spans="1:2">
      <c r="A128" s="127">
        <v>40834</v>
      </c>
      <c r="B128">
        <v>96.22</v>
      </c>
    </row>
    <row r="129" spans="1:2">
      <c r="A129" s="127">
        <v>40833</v>
      </c>
      <c r="B129">
        <v>97.04</v>
      </c>
    </row>
    <row r="130" spans="1:2">
      <c r="A130" s="127">
        <v>40830</v>
      </c>
      <c r="B130">
        <v>96.66</v>
      </c>
    </row>
    <row r="131" spans="1:2">
      <c r="A131" s="127">
        <v>40829</v>
      </c>
      <c r="B131">
        <v>95.96</v>
      </c>
    </row>
    <row r="132" spans="1:2">
      <c r="A132" s="127">
        <v>40828</v>
      </c>
      <c r="B132">
        <v>95.98</v>
      </c>
    </row>
    <row r="133" spans="1:2">
      <c r="A133" s="127">
        <v>40827</v>
      </c>
      <c r="B133">
        <v>94.86</v>
      </c>
    </row>
    <row r="134" spans="1:2">
      <c r="A134" s="127">
        <v>40826</v>
      </c>
      <c r="B134">
        <v>94.2</v>
      </c>
    </row>
    <row r="135" spans="1:2">
      <c r="A135" s="127">
        <v>40823</v>
      </c>
      <c r="B135">
        <v>93.6</v>
      </c>
    </row>
    <row r="136" spans="1:2">
      <c r="A136" s="127">
        <v>40822</v>
      </c>
      <c r="B136">
        <v>92.55</v>
      </c>
    </row>
    <row r="137" spans="1:2">
      <c r="A137" s="127">
        <v>40821</v>
      </c>
      <c r="B137">
        <v>90.32</v>
      </c>
    </row>
    <row r="138" spans="1:2">
      <c r="A138" s="127">
        <v>40820</v>
      </c>
      <c r="B138">
        <v>90.25</v>
      </c>
    </row>
    <row r="139" spans="1:2">
      <c r="A139" s="127">
        <v>40816</v>
      </c>
      <c r="B139">
        <v>92.93</v>
      </c>
    </row>
    <row r="140" spans="1:2">
      <c r="A140" s="127">
        <v>40815</v>
      </c>
      <c r="B140">
        <v>93.32</v>
      </c>
    </row>
    <row r="141" spans="1:2">
      <c r="A141" s="127">
        <v>40814</v>
      </c>
      <c r="B141">
        <v>94.38</v>
      </c>
    </row>
    <row r="142" spans="1:2">
      <c r="A142" s="127">
        <v>40813</v>
      </c>
      <c r="B142">
        <v>93.56</v>
      </c>
    </row>
    <row r="143" spans="1:2">
      <c r="A143" s="127">
        <v>40812</v>
      </c>
      <c r="B143">
        <v>92.24</v>
      </c>
    </row>
    <row r="144" spans="1:2">
      <c r="A144" s="127">
        <v>40809</v>
      </c>
      <c r="B144">
        <v>90.82</v>
      </c>
    </row>
    <row r="145" spans="1:2">
      <c r="A145" s="127">
        <v>40808</v>
      </c>
      <c r="B145">
        <v>93.65</v>
      </c>
    </row>
    <row r="146" spans="1:2">
      <c r="A146" s="127">
        <v>40807</v>
      </c>
      <c r="B146">
        <v>96.91</v>
      </c>
    </row>
    <row r="147" spans="1:2">
      <c r="A147" s="127">
        <v>40806</v>
      </c>
      <c r="B147">
        <v>97.19</v>
      </c>
    </row>
    <row r="148" spans="1:2">
      <c r="A148" s="127">
        <v>40805</v>
      </c>
      <c r="B148">
        <v>97.15</v>
      </c>
    </row>
    <row r="149" spans="1:2">
      <c r="A149" s="127">
        <v>40802</v>
      </c>
      <c r="B149">
        <v>97.53</v>
      </c>
    </row>
    <row r="150" spans="1:2">
      <c r="A150" s="127">
        <v>40801</v>
      </c>
      <c r="B150">
        <v>96.71</v>
      </c>
    </row>
    <row r="151" spans="1:2">
      <c r="A151" s="127">
        <v>40800</v>
      </c>
      <c r="B151">
        <v>95.88</v>
      </c>
    </row>
    <row r="152" spans="1:2">
      <c r="A152" s="127">
        <v>40799</v>
      </c>
      <c r="B152">
        <v>95.29</v>
      </c>
    </row>
    <row r="153" spans="1:2">
      <c r="A153" s="127">
        <v>40798</v>
      </c>
      <c r="B153">
        <v>95.5</v>
      </c>
    </row>
    <row r="154" spans="1:2">
      <c r="A154" s="127">
        <v>40795</v>
      </c>
      <c r="B154">
        <v>97.43</v>
      </c>
    </row>
    <row r="155" spans="1:2">
      <c r="A155" s="127">
        <v>40794</v>
      </c>
      <c r="B155">
        <v>97.35</v>
      </c>
    </row>
    <row r="156" spans="1:2">
      <c r="A156" s="127">
        <v>40793</v>
      </c>
      <c r="B156">
        <v>95.87</v>
      </c>
    </row>
    <row r="157" spans="1:2">
      <c r="A157" s="127">
        <v>40792</v>
      </c>
      <c r="B157">
        <v>94.94</v>
      </c>
    </row>
    <row r="158" spans="1:2">
      <c r="A158" s="127">
        <v>40791</v>
      </c>
      <c r="B158">
        <v>95.46</v>
      </c>
    </row>
    <row r="159" spans="1:2">
      <c r="A159" s="127">
        <v>40788</v>
      </c>
      <c r="B159">
        <v>97.76</v>
      </c>
    </row>
    <row r="160" spans="1:2">
      <c r="A160" s="127">
        <v>40787</v>
      </c>
      <c r="B160">
        <v>98.17</v>
      </c>
    </row>
    <row r="161" spans="1:2">
      <c r="A161" s="127">
        <v>40786</v>
      </c>
      <c r="B161">
        <v>97.15</v>
      </c>
    </row>
    <row r="162" spans="1:2">
      <c r="A162" s="127">
        <v>40785</v>
      </c>
      <c r="B162">
        <v>95.6</v>
      </c>
    </row>
    <row r="163" spans="1:2">
      <c r="A163" s="127">
        <v>40784</v>
      </c>
      <c r="B163">
        <v>93.89</v>
      </c>
    </row>
    <row r="164" spans="1:2">
      <c r="A164" s="127">
        <v>40781</v>
      </c>
      <c r="B164">
        <v>92.8</v>
      </c>
    </row>
    <row r="165" spans="1:2">
      <c r="A165" s="127">
        <v>40780</v>
      </c>
      <c r="B165">
        <v>94.17</v>
      </c>
    </row>
    <row r="166" spans="1:2">
      <c r="A166" s="127">
        <v>40779</v>
      </c>
      <c r="B166">
        <v>93.32</v>
      </c>
    </row>
    <row r="167" spans="1:2">
      <c r="A167" s="127">
        <v>40778</v>
      </c>
      <c r="B167">
        <v>92.75</v>
      </c>
    </row>
    <row r="168" spans="1:2">
      <c r="A168" s="127">
        <v>40777</v>
      </c>
      <c r="B168">
        <v>92.39</v>
      </c>
    </row>
    <row r="169" spans="1:2">
      <c r="A169" s="127">
        <v>40774</v>
      </c>
      <c r="B169">
        <v>92.11</v>
      </c>
    </row>
    <row r="170" spans="1:2">
      <c r="A170" s="127">
        <v>40773</v>
      </c>
      <c r="B170">
        <v>95.52</v>
      </c>
    </row>
    <row r="171" spans="1:2">
      <c r="A171" s="127">
        <v>40772</v>
      </c>
      <c r="B171">
        <v>96.9</v>
      </c>
    </row>
    <row r="172" spans="1:2">
      <c r="A172" s="127">
        <v>40771</v>
      </c>
      <c r="B172">
        <v>96.44</v>
      </c>
    </row>
    <row r="173" spans="1:2">
      <c r="A173" s="127">
        <v>40767</v>
      </c>
      <c r="B173">
        <v>95.95</v>
      </c>
    </row>
    <row r="174" spans="1:2">
      <c r="A174" s="127">
        <v>40766</v>
      </c>
      <c r="B174">
        <v>92.78</v>
      </c>
    </row>
    <row r="175" spans="1:2">
      <c r="A175" s="127">
        <v>40765</v>
      </c>
      <c r="B175">
        <v>94.98</v>
      </c>
    </row>
    <row r="176" spans="1:2">
      <c r="A176" s="127">
        <v>40764</v>
      </c>
      <c r="B176">
        <v>92.9</v>
      </c>
    </row>
    <row r="177" spans="1:2">
      <c r="A177" s="127">
        <v>40763</v>
      </c>
      <c r="B177">
        <v>96.27</v>
      </c>
    </row>
    <row r="178" spans="1:2">
      <c r="A178" s="127">
        <v>40760</v>
      </c>
      <c r="B178">
        <v>99.78</v>
      </c>
    </row>
    <row r="179" spans="1:2">
      <c r="A179" s="127">
        <v>40759</v>
      </c>
      <c r="B179">
        <v>103.38</v>
      </c>
    </row>
    <row r="180" spans="1:2">
      <c r="A180" s="127">
        <v>40758</v>
      </c>
      <c r="B180">
        <v>105.11</v>
      </c>
    </row>
    <row r="181" spans="1:2">
      <c r="A181" s="127">
        <v>40757</v>
      </c>
      <c r="B181">
        <v>107.07</v>
      </c>
    </row>
    <row r="182" spans="1:2">
      <c r="A182" s="127">
        <v>40756</v>
      </c>
      <c r="B182">
        <v>108.15</v>
      </c>
    </row>
    <row r="183" spans="1:2">
      <c r="A183" s="127">
        <v>40753</v>
      </c>
      <c r="B183">
        <v>108.14</v>
      </c>
    </row>
    <row r="184" spans="1:2">
      <c r="A184" s="127">
        <v>40752</v>
      </c>
      <c r="B184">
        <v>108.19</v>
      </c>
    </row>
    <row r="185" spans="1:2">
      <c r="A185" s="127">
        <v>40751</v>
      </c>
      <c r="B185">
        <v>109.42</v>
      </c>
    </row>
    <row r="186" spans="1:2">
      <c r="A186" s="127">
        <v>40750</v>
      </c>
      <c r="B186">
        <v>109.62</v>
      </c>
    </row>
    <row r="187" spans="1:2">
      <c r="A187" s="127">
        <v>40749</v>
      </c>
      <c r="B187">
        <v>109.93</v>
      </c>
    </row>
    <row r="188" spans="1:2">
      <c r="A188" s="127">
        <v>40746</v>
      </c>
      <c r="B188">
        <v>109.98</v>
      </c>
    </row>
    <row r="189" spans="1:2">
      <c r="A189" s="127">
        <v>40745</v>
      </c>
      <c r="B189">
        <v>109.28</v>
      </c>
    </row>
    <row r="190" spans="1:2">
      <c r="A190" s="127">
        <v>40744</v>
      </c>
      <c r="B190">
        <v>109.68</v>
      </c>
    </row>
    <row r="191" spans="1:2">
      <c r="A191" s="127">
        <v>40743</v>
      </c>
      <c r="B191">
        <v>108.97</v>
      </c>
    </row>
    <row r="192" spans="1:2">
      <c r="A192" s="127">
        <v>40742</v>
      </c>
      <c r="B192">
        <v>109.32</v>
      </c>
    </row>
    <row r="193" spans="1:2">
      <c r="A193" s="127">
        <v>40739</v>
      </c>
      <c r="B193">
        <v>109.42</v>
      </c>
    </row>
    <row r="194" spans="1:2">
      <c r="A194" s="127">
        <v>40738</v>
      </c>
      <c r="B194">
        <v>109.64</v>
      </c>
    </row>
    <row r="195" spans="1:2">
      <c r="A195" s="127">
        <v>40737</v>
      </c>
      <c r="B195">
        <v>109.96</v>
      </c>
    </row>
    <row r="196" spans="1:2">
      <c r="A196" s="127">
        <v>40736</v>
      </c>
      <c r="B196">
        <v>109.98</v>
      </c>
    </row>
    <row r="197" spans="1:2">
      <c r="A197" s="127">
        <v>40735</v>
      </c>
      <c r="B197">
        <v>110.98</v>
      </c>
    </row>
    <row r="198" spans="1:2">
      <c r="A198" s="127">
        <v>40732</v>
      </c>
      <c r="B198">
        <v>111.84</v>
      </c>
    </row>
    <row r="199" spans="1:2">
      <c r="A199" s="127">
        <v>40731</v>
      </c>
      <c r="B199">
        <v>111.29</v>
      </c>
    </row>
    <row r="200" spans="1:2">
      <c r="A200" s="127">
        <v>40730</v>
      </c>
      <c r="B200">
        <v>110.58</v>
      </c>
    </row>
    <row r="201" spans="1:2">
      <c r="A201" s="127">
        <v>40729</v>
      </c>
      <c r="B201">
        <v>110.37</v>
      </c>
    </row>
    <row r="202" spans="1:2">
      <c r="A202" s="127">
        <v>40728</v>
      </c>
      <c r="B202">
        <v>110.13</v>
      </c>
    </row>
    <row r="203" spans="1:2">
      <c r="A203" s="127">
        <v>40725</v>
      </c>
      <c r="B203">
        <v>109.08</v>
      </c>
    </row>
    <row r="204" spans="1:2">
      <c r="A204" s="127">
        <v>40724</v>
      </c>
      <c r="B204">
        <v>108.32</v>
      </c>
    </row>
    <row r="205" spans="1:2">
      <c r="A205" s="127">
        <v>40723</v>
      </c>
      <c r="B205">
        <v>107.87</v>
      </c>
    </row>
    <row r="206" spans="1:2">
      <c r="A206" s="127">
        <v>40722</v>
      </c>
      <c r="B206">
        <v>106.48</v>
      </c>
    </row>
    <row r="207" spans="1:2">
      <c r="A207" s="127">
        <v>40721</v>
      </c>
      <c r="B207">
        <v>106.97</v>
      </c>
    </row>
    <row r="208" spans="1:2">
      <c r="A208" s="127">
        <v>40718</v>
      </c>
      <c r="B208">
        <v>107.63</v>
      </c>
    </row>
    <row r="209" spans="1:2">
      <c r="A209" s="127">
        <v>40716</v>
      </c>
      <c r="B209">
        <v>107.37</v>
      </c>
    </row>
    <row r="210" spans="1:2">
      <c r="A210" s="127">
        <v>40715</v>
      </c>
      <c r="B210">
        <v>106.58</v>
      </c>
    </row>
    <row r="211" spans="1:2">
      <c r="A211" s="127">
        <v>40714</v>
      </c>
      <c r="B211">
        <v>106.37</v>
      </c>
    </row>
    <row r="212" spans="1:2">
      <c r="A212" s="127">
        <v>40711</v>
      </c>
      <c r="B212">
        <v>107.41</v>
      </c>
    </row>
    <row r="213" spans="1:2">
      <c r="A213" s="127">
        <v>40710</v>
      </c>
      <c r="B213">
        <v>107.47</v>
      </c>
    </row>
    <row r="214" spans="1:2">
      <c r="A214" s="127">
        <v>40709</v>
      </c>
      <c r="B214">
        <v>108.19</v>
      </c>
    </row>
    <row r="215" spans="1:2">
      <c r="A215" s="127">
        <v>40708</v>
      </c>
      <c r="B215">
        <v>107.71</v>
      </c>
    </row>
    <row r="216" spans="1:2">
      <c r="A216" s="127">
        <v>40704</v>
      </c>
      <c r="B216">
        <v>108.09</v>
      </c>
    </row>
    <row r="217" spans="1:2">
      <c r="A217" s="127">
        <v>40703</v>
      </c>
      <c r="B217">
        <v>107.11</v>
      </c>
    </row>
    <row r="218" spans="1:2">
      <c r="A218" s="127">
        <v>40702</v>
      </c>
      <c r="B218">
        <v>107.19</v>
      </c>
    </row>
    <row r="219" spans="1:2">
      <c r="A219" s="127">
        <v>40701</v>
      </c>
      <c r="B219">
        <v>108.1</v>
      </c>
    </row>
    <row r="220" spans="1:2">
      <c r="A220" s="127">
        <v>40700</v>
      </c>
      <c r="B220">
        <v>108.56</v>
      </c>
    </row>
    <row r="221" spans="1:2">
      <c r="A221" s="127">
        <v>40697</v>
      </c>
      <c r="B221">
        <v>110.04</v>
      </c>
    </row>
    <row r="222" spans="1:2">
      <c r="A222" s="127">
        <v>40695</v>
      </c>
      <c r="B222">
        <v>112.03</v>
      </c>
    </row>
    <row r="223" spans="1:2">
      <c r="A223" s="127">
        <v>40694</v>
      </c>
      <c r="B223">
        <v>111.88</v>
      </c>
    </row>
    <row r="224" spans="1:2">
      <c r="A224" s="127">
        <v>40693</v>
      </c>
      <c r="B224">
        <v>111.46</v>
      </c>
    </row>
    <row r="225" spans="1:2">
      <c r="A225" s="127">
        <v>40690</v>
      </c>
      <c r="B225">
        <v>110.89</v>
      </c>
    </row>
    <row r="226" spans="1:2">
      <c r="A226" s="127">
        <v>40689</v>
      </c>
      <c r="B226">
        <v>110.65</v>
      </c>
    </row>
    <row r="227" spans="1:2">
      <c r="A227" s="127">
        <v>40688</v>
      </c>
      <c r="B227">
        <v>110.56</v>
      </c>
    </row>
    <row r="228" spans="1:2">
      <c r="A228" s="127">
        <v>40687</v>
      </c>
      <c r="B228">
        <v>110.52</v>
      </c>
    </row>
    <row r="229" spans="1:2">
      <c r="A229" s="127">
        <v>40686</v>
      </c>
      <c r="B229">
        <v>110.78</v>
      </c>
    </row>
    <row r="230" spans="1:2">
      <c r="A230" s="127">
        <v>40683</v>
      </c>
      <c r="B230">
        <v>111.1</v>
      </c>
    </row>
    <row r="231" spans="1:2">
      <c r="A231" s="127">
        <v>40682</v>
      </c>
      <c r="B231">
        <v>111.54</v>
      </c>
    </row>
    <row r="232" spans="1:2">
      <c r="A232" s="127">
        <v>40681</v>
      </c>
      <c r="B232">
        <v>110.8</v>
      </c>
    </row>
    <row r="233" spans="1:2">
      <c r="A233" s="127">
        <v>40680</v>
      </c>
      <c r="B233">
        <v>111.23</v>
      </c>
    </row>
    <row r="234" spans="1:2">
      <c r="A234" s="127">
        <v>40679</v>
      </c>
      <c r="B234">
        <v>111.42</v>
      </c>
    </row>
    <row r="235" spans="1:2">
      <c r="A235" s="127">
        <v>40676</v>
      </c>
      <c r="B235">
        <v>111.96</v>
      </c>
    </row>
    <row r="236" spans="1:2">
      <c r="A236" s="127">
        <v>40675</v>
      </c>
      <c r="B236">
        <v>111.89</v>
      </c>
    </row>
    <row r="237" spans="1:2">
      <c r="A237" s="127">
        <v>40674</v>
      </c>
      <c r="B237">
        <v>112.84</v>
      </c>
    </row>
    <row r="238" spans="1:2">
      <c r="A238" s="127">
        <v>40673</v>
      </c>
      <c r="B238">
        <v>112.25</v>
      </c>
    </row>
    <row r="239" spans="1:2">
      <c r="A239" s="127">
        <v>40672</v>
      </c>
      <c r="B239">
        <v>111.26</v>
      </c>
    </row>
    <row r="240" spans="1:2">
      <c r="A240" s="127">
        <v>40669</v>
      </c>
      <c r="B240">
        <v>110.08</v>
      </c>
    </row>
    <row r="241" spans="1:2">
      <c r="A241" s="127">
        <v>40668</v>
      </c>
      <c r="B241">
        <v>108.9</v>
      </c>
    </row>
    <row r="242" spans="1:2">
      <c r="A242" s="127">
        <v>40667</v>
      </c>
      <c r="B242">
        <v>110.3</v>
      </c>
    </row>
    <row r="243" spans="1:2">
      <c r="A243" s="127">
        <v>40666</v>
      </c>
      <c r="B243">
        <v>111.44</v>
      </c>
    </row>
    <row r="244" spans="1:2">
      <c r="A244" s="127">
        <v>40665</v>
      </c>
      <c r="B244">
        <v>112.1</v>
      </c>
    </row>
    <row r="245" spans="1:2">
      <c r="A245" s="127">
        <v>40662</v>
      </c>
      <c r="B245">
        <v>111.36</v>
      </c>
    </row>
    <row r="246" spans="1:2">
      <c r="A246" s="127">
        <v>40661</v>
      </c>
      <c r="B246">
        <v>111.16</v>
      </c>
    </row>
    <row r="247" spans="1:2">
      <c r="A247" s="127">
        <v>40660</v>
      </c>
      <c r="B247">
        <v>111.65</v>
      </c>
    </row>
    <row r="248" spans="1:2">
      <c r="A248" s="127">
        <v>40659</v>
      </c>
      <c r="B248">
        <v>111.45</v>
      </c>
    </row>
    <row r="249" spans="1:2">
      <c r="A249" s="127">
        <v>40654</v>
      </c>
      <c r="B249">
        <v>111.29</v>
      </c>
    </row>
    <row r="250" spans="1:2">
      <c r="A250" s="127">
        <v>40653</v>
      </c>
      <c r="B250">
        <v>110.99</v>
      </c>
    </row>
    <row r="251" spans="1:2">
      <c r="A251" s="127">
        <v>40652</v>
      </c>
      <c r="B251">
        <v>110.18</v>
      </c>
    </row>
    <row r="252" spans="1:2">
      <c r="A252" s="127">
        <v>40651</v>
      </c>
      <c r="B252">
        <v>110.66</v>
      </c>
    </row>
    <row r="253" spans="1:2">
      <c r="A253" s="127">
        <v>40648</v>
      </c>
      <c r="B253">
        <v>110.35</v>
      </c>
    </row>
    <row r="254" spans="1:2">
      <c r="A254" s="127">
        <v>40647</v>
      </c>
      <c r="B254">
        <v>110.06</v>
      </c>
    </row>
    <row r="255" spans="1:2">
      <c r="A255" s="127">
        <v>40646</v>
      </c>
      <c r="B255">
        <v>110.43</v>
      </c>
    </row>
    <row r="256" spans="1:2">
      <c r="A256" s="127">
        <v>40645</v>
      </c>
      <c r="B256">
        <v>111.14</v>
      </c>
    </row>
    <row r="257" spans="1:2">
      <c r="A257" s="127">
        <v>40644</v>
      </c>
      <c r="B257">
        <v>111.98</v>
      </c>
    </row>
    <row r="258" spans="1:2">
      <c r="A258" s="127">
        <v>40641</v>
      </c>
      <c r="B258">
        <v>112.53</v>
      </c>
    </row>
    <row r="259" spans="1:2">
      <c r="A259" s="127">
        <v>40640</v>
      </c>
      <c r="B259">
        <v>112.8</v>
      </c>
    </row>
    <row r="260" spans="1:2">
      <c r="A260" s="127">
        <v>40639</v>
      </c>
      <c r="B260">
        <v>112.77</v>
      </c>
    </row>
    <row r="261" spans="1:2">
      <c r="A261" s="127">
        <v>40638</v>
      </c>
      <c r="B261">
        <v>112.67</v>
      </c>
    </row>
    <row r="262" spans="1:2">
      <c r="A262" s="127">
        <v>40637</v>
      </c>
      <c r="B262">
        <v>112.67</v>
      </c>
    </row>
    <row r="263" spans="1:2">
      <c r="A263" s="127">
        <v>40634</v>
      </c>
      <c r="B263">
        <v>112.09</v>
      </c>
    </row>
    <row r="264" spans="1:2">
      <c r="A264" s="127">
        <v>40633</v>
      </c>
      <c r="B264">
        <v>111.81</v>
      </c>
    </row>
    <row r="265" spans="1:2">
      <c r="A265" s="127">
        <v>40632</v>
      </c>
      <c r="B265">
        <v>111.54</v>
      </c>
    </row>
    <row r="266" spans="1:2">
      <c r="A266" s="127">
        <v>40631</v>
      </c>
      <c r="B266">
        <v>110.38</v>
      </c>
    </row>
    <row r="267" spans="1:2">
      <c r="A267" s="127">
        <v>40630</v>
      </c>
      <c r="B267">
        <v>110.97</v>
      </c>
    </row>
    <row r="268" spans="1:2">
      <c r="A268" s="127">
        <v>40627</v>
      </c>
      <c r="B268">
        <v>110.62</v>
      </c>
    </row>
    <row r="269" spans="1:2">
      <c r="A269" s="127">
        <v>40626</v>
      </c>
      <c r="B269">
        <v>110.06</v>
      </c>
    </row>
    <row r="270" spans="1:2">
      <c r="A270" s="127">
        <v>40625</v>
      </c>
      <c r="B270">
        <v>108.94</v>
      </c>
    </row>
    <row r="271" spans="1:2">
      <c r="A271" s="127">
        <v>40624</v>
      </c>
      <c r="B271">
        <v>108.8</v>
      </c>
    </row>
    <row r="272" spans="1:2">
      <c r="A272" s="127">
        <v>40623</v>
      </c>
      <c r="B272">
        <v>108.36</v>
      </c>
    </row>
    <row r="273" spans="1:2">
      <c r="A273" s="127">
        <v>40620</v>
      </c>
      <c r="B273">
        <v>107.58</v>
      </c>
    </row>
    <row r="274" spans="1:2">
      <c r="A274" s="127">
        <v>40619</v>
      </c>
      <c r="B274">
        <v>106.85</v>
      </c>
    </row>
    <row r="275" spans="1:2">
      <c r="A275" s="127">
        <v>40618</v>
      </c>
      <c r="B275">
        <v>107.52</v>
      </c>
    </row>
    <row r="276" spans="1:2">
      <c r="A276" s="127">
        <v>40617</v>
      </c>
      <c r="B276">
        <v>106.98</v>
      </c>
    </row>
    <row r="277" spans="1:2">
      <c r="A277" s="127">
        <v>40616</v>
      </c>
      <c r="B277">
        <v>109.9</v>
      </c>
    </row>
    <row r="278" spans="1:2">
      <c r="A278" s="127">
        <v>40613</v>
      </c>
      <c r="B278">
        <v>111</v>
      </c>
    </row>
    <row r="279" spans="1:2">
      <c r="A279" s="127">
        <v>40612</v>
      </c>
      <c r="B279">
        <v>112.91</v>
      </c>
    </row>
    <row r="280" spans="1:2">
      <c r="A280" s="127">
        <v>40611</v>
      </c>
      <c r="B280">
        <v>113.51</v>
      </c>
    </row>
    <row r="281" spans="1:2">
      <c r="A281" s="127">
        <v>40610</v>
      </c>
      <c r="B281">
        <v>113.01</v>
      </c>
    </row>
    <row r="282" spans="1:2">
      <c r="A282" s="127">
        <v>40609</v>
      </c>
      <c r="B282">
        <v>113.41</v>
      </c>
    </row>
    <row r="283" spans="1:2">
      <c r="A283" s="127">
        <v>40606</v>
      </c>
      <c r="B283">
        <v>113.74</v>
      </c>
    </row>
    <row r="284" spans="1:2">
      <c r="A284" s="127">
        <v>40605</v>
      </c>
      <c r="B284">
        <v>113.7</v>
      </c>
    </row>
    <row r="285" spans="1:2">
      <c r="A285" s="127">
        <v>40604</v>
      </c>
      <c r="B285">
        <v>113.26</v>
      </c>
    </row>
    <row r="286" spans="1:2">
      <c r="A286" s="127">
        <v>40603</v>
      </c>
      <c r="B286">
        <v>114.17</v>
      </c>
    </row>
    <row r="287" spans="1:2">
      <c r="A287" s="127">
        <v>40602</v>
      </c>
      <c r="B287">
        <v>113.39</v>
      </c>
    </row>
    <row r="288" spans="1:2">
      <c r="A288" s="127">
        <v>40599</v>
      </c>
      <c r="B288">
        <v>112.38</v>
      </c>
    </row>
    <row r="289" spans="1:2">
      <c r="A289" s="127">
        <v>40598</v>
      </c>
      <c r="B289">
        <v>111.94</v>
      </c>
    </row>
    <row r="290" spans="1:2">
      <c r="A290" s="127">
        <v>40597</v>
      </c>
      <c r="B290">
        <v>113.36</v>
      </c>
    </row>
    <row r="291" spans="1:2">
      <c r="A291" s="127">
        <v>40596</v>
      </c>
      <c r="B291">
        <v>114.75</v>
      </c>
    </row>
    <row r="292" spans="1:2">
      <c r="A292" s="127">
        <v>40595</v>
      </c>
      <c r="B292">
        <v>115.34</v>
      </c>
    </row>
    <row r="293" spans="1:2">
      <c r="A293" s="127">
        <v>40592</v>
      </c>
      <c r="B293">
        <v>115.94</v>
      </c>
    </row>
    <row r="294" spans="1:2">
      <c r="A294" s="127">
        <v>40591</v>
      </c>
      <c r="B294">
        <v>115.87</v>
      </c>
    </row>
    <row r="295" spans="1:2">
      <c r="A295" s="127">
        <v>40590</v>
      </c>
      <c r="B295">
        <v>115.45</v>
      </c>
    </row>
    <row r="296" spans="1:2">
      <c r="A296" s="127">
        <v>40589</v>
      </c>
      <c r="B296">
        <v>115.68</v>
      </c>
    </row>
    <row r="297" spans="1:2">
      <c r="A297" s="127">
        <v>40588</v>
      </c>
      <c r="B297">
        <v>115.37</v>
      </c>
    </row>
    <row r="298" spans="1:2">
      <c r="A298" s="127">
        <v>40585</v>
      </c>
      <c r="B298">
        <v>114.03</v>
      </c>
    </row>
    <row r="299" spans="1:2">
      <c r="A299" s="127">
        <v>40584</v>
      </c>
      <c r="B299">
        <v>113.93</v>
      </c>
    </row>
    <row r="300" spans="1:2">
      <c r="A300" s="127">
        <v>40583</v>
      </c>
      <c r="B300">
        <v>114.64</v>
      </c>
    </row>
    <row r="301" spans="1:2">
      <c r="A301" s="127">
        <v>40582</v>
      </c>
      <c r="B301">
        <v>114.81</v>
      </c>
    </row>
    <row r="302" spans="1:2">
      <c r="A302" s="127">
        <v>40581</v>
      </c>
      <c r="B302">
        <v>114.63</v>
      </c>
    </row>
    <row r="303" spans="1:2">
      <c r="A303" s="127">
        <v>40578</v>
      </c>
      <c r="B303">
        <v>114.12</v>
      </c>
    </row>
    <row r="304" spans="1:2">
      <c r="A304" s="127">
        <v>40577</v>
      </c>
      <c r="B304">
        <v>113.16</v>
      </c>
    </row>
    <row r="305" spans="1:2">
      <c r="A305" s="127">
        <v>40576</v>
      </c>
      <c r="B305">
        <v>113.09</v>
      </c>
    </row>
    <row r="306" spans="1:2">
      <c r="A306" s="127">
        <v>40575</v>
      </c>
      <c r="B306">
        <v>112.37</v>
      </c>
    </row>
    <row r="307" spans="1:2">
      <c r="A307" s="127">
        <v>40574</v>
      </c>
      <c r="B307">
        <v>112.2</v>
      </c>
    </row>
    <row r="308" spans="1:2">
      <c r="A308" s="127">
        <v>40571</v>
      </c>
      <c r="B308">
        <v>113.25</v>
      </c>
    </row>
    <row r="309" spans="1:2">
      <c r="A309" s="127">
        <v>40570</v>
      </c>
      <c r="B309">
        <v>113.53</v>
      </c>
    </row>
    <row r="310" spans="1:2">
      <c r="A310" s="127">
        <v>40569</v>
      </c>
      <c r="B310">
        <v>112.93</v>
      </c>
    </row>
    <row r="311" spans="1:2">
      <c r="A311" s="127">
        <v>40568</v>
      </c>
      <c r="B311">
        <v>112.67</v>
      </c>
    </row>
    <row r="312" spans="1:2">
      <c r="A312" s="127">
        <v>40567</v>
      </c>
      <c r="B312">
        <v>112.57</v>
      </c>
    </row>
    <row r="313" spans="1:2">
      <c r="A313" s="127">
        <v>40564</v>
      </c>
      <c r="B313">
        <v>112.95</v>
      </c>
    </row>
    <row r="314" spans="1:2">
      <c r="A314" s="127">
        <v>40563</v>
      </c>
      <c r="B314">
        <v>113.77</v>
      </c>
    </row>
    <row r="315" spans="1:2">
      <c r="A315" s="127">
        <v>40562</v>
      </c>
      <c r="B315">
        <v>115.36</v>
      </c>
    </row>
    <row r="316" spans="1:2">
      <c r="A316" s="127">
        <v>40561</v>
      </c>
      <c r="B316">
        <v>115.43</v>
      </c>
    </row>
    <row r="317" spans="1:2">
      <c r="A317" s="127">
        <v>40560</v>
      </c>
      <c r="B317">
        <v>115.26</v>
      </c>
    </row>
    <row r="318" spans="1:2">
      <c r="A318" s="127">
        <v>40557</v>
      </c>
      <c r="B318">
        <v>114.59</v>
      </c>
    </row>
    <row r="319" spans="1:2">
      <c r="A319" s="127">
        <v>40556</v>
      </c>
      <c r="B319">
        <v>116.31</v>
      </c>
    </row>
    <row r="320" spans="1:2">
      <c r="A320" s="127">
        <v>40555</v>
      </c>
      <c r="B320">
        <v>116.21</v>
      </c>
    </row>
    <row r="321" spans="1:2">
      <c r="A321" s="127">
        <v>40554</v>
      </c>
      <c r="B321">
        <v>115.37</v>
      </c>
    </row>
    <row r="322" spans="1:2">
      <c r="A322" s="127">
        <v>40553</v>
      </c>
      <c r="B322">
        <v>115.27</v>
      </c>
    </row>
    <row r="323" spans="1:2">
      <c r="A323" s="127">
        <v>40550</v>
      </c>
      <c r="B323">
        <v>115.49</v>
      </c>
    </row>
    <row r="324" spans="1:2">
      <c r="A324" s="127">
        <v>40549</v>
      </c>
      <c r="B324">
        <v>115.11</v>
      </c>
    </row>
    <row r="325" spans="1:2">
      <c r="A325" s="127">
        <v>40548</v>
      </c>
      <c r="B325">
        <v>113.5</v>
      </c>
    </row>
    <row r="326" spans="1:2">
      <c r="A326" s="127">
        <v>40547</v>
      </c>
      <c r="B326">
        <v>114.08</v>
      </c>
    </row>
    <row r="327" spans="1:2">
      <c r="A327" s="127">
        <v>40546</v>
      </c>
      <c r="B327">
        <v>113.48</v>
      </c>
    </row>
    <row r="328" spans="1:2">
      <c r="A328" s="127">
        <v>40542</v>
      </c>
      <c r="B328">
        <v>113.4</v>
      </c>
    </row>
    <row r="329" spans="1:2">
      <c r="A329" s="127">
        <v>40541</v>
      </c>
      <c r="B329">
        <v>113.76</v>
      </c>
    </row>
    <row r="330" spans="1:2">
      <c r="A330" s="127">
        <v>40540</v>
      </c>
      <c r="B330">
        <v>113.16</v>
      </c>
    </row>
    <row r="331" spans="1:2">
      <c r="A331" s="127">
        <v>40539</v>
      </c>
      <c r="B331">
        <v>113.53</v>
      </c>
    </row>
    <row r="332" spans="1:2">
      <c r="A332" s="127">
        <v>40535</v>
      </c>
      <c r="B332">
        <v>114.01</v>
      </c>
    </row>
    <row r="333" spans="1:2">
      <c r="A333" s="127">
        <v>40534</v>
      </c>
      <c r="B333">
        <v>113.66</v>
      </c>
    </row>
    <row r="334" spans="1:2">
      <c r="A334" s="127">
        <v>40533</v>
      </c>
      <c r="B334">
        <v>113.01</v>
      </c>
    </row>
    <row r="335" spans="1:2">
      <c r="A335" s="127">
        <v>40532</v>
      </c>
      <c r="B335">
        <v>112.4</v>
      </c>
    </row>
    <row r="336" spans="1:2">
      <c r="A336" s="127">
        <v>40529</v>
      </c>
      <c r="B336">
        <v>111.62</v>
      </c>
    </row>
    <row r="337" spans="1:2">
      <c r="A337" s="127">
        <v>40528</v>
      </c>
      <c r="B337">
        <v>111.69</v>
      </c>
    </row>
    <row r="338" spans="1:2">
      <c r="A338" s="127">
        <v>40527</v>
      </c>
      <c r="B338">
        <v>111.45</v>
      </c>
    </row>
    <row r="339" spans="1:2">
      <c r="A339" s="127">
        <v>40526</v>
      </c>
      <c r="B339">
        <v>111.27</v>
      </c>
    </row>
    <row r="340" spans="1:2">
      <c r="A340" s="127">
        <v>40525</v>
      </c>
      <c r="B340">
        <v>111.93</v>
      </c>
    </row>
    <row r="341" spans="1:2">
      <c r="A341" s="127">
        <v>40522</v>
      </c>
      <c r="B341">
        <v>111.4</v>
      </c>
    </row>
    <row r="342" spans="1:2">
      <c r="A342" s="127">
        <v>40521</v>
      </c>
      <c r="B342">
        <v>111.12</v>
      </c>
    </row>
    <row r="343" spans="1:2">
      <c r="A343" s="127">
        <v>40520</v>
      </c>
      <c r="B343">
        <v>111.23</v>
      </c>
    </row>
    <row r="344" spans="1:2">
      <c r="A344" s="127">
        <v>40519</v>
      </c>
      <c r="B344">
        <v>111.06</v>
      </c>
    </row>
    <row r="345" spans="1:2">
      <c r="A345" s="127">
        <v>40518</v>
      </c>
      <c r="B345">
        <v>110.34</v>
      </c>
    </row>
    <row r="346" spans="1:2">
      <c r="A346" s="127">
        <v>40515</v>
      </c>
      <c r="B346">
        <v>110.4</v>
      </c>
    </row>
    <row r="347" spans="1:2">
      <c r="A347" s="127">
        <v>40514</v>
      </c>
      <c r="B347">
        <v>109.75</v>
      </c>
    </row>
    <row r="348" spans="1:2">
      <c r="A348" s="127">
        <v>40513</v>
      </c>
      <c r="B348">
        <v>108.35</v>
      </c>
    </row>
    <row r="349" spans="1:2">
      <c r="A349" s="127">
        <v>40512</v>
      </c>
      <c r="B349">
        <v>107.81</v>
      </c>
    </row>
    <row r="350" spans="1:2">
      <c r="A350" s="127">
        <v>40511</v>
      </c>
      <c r="B350">
        <v>107.84</v>
      </c>
    </row>
    <row r="351" spans="1:2">
      <c r="A351" s="127">
        <v>40508</v>
      </c>
      <c r="B351">
        <v>107.86</v>
      </c>
    </row>
    <row r="352" spans="1:2">
      <c r="A352" s="127">
        <v>40507</v>
      </c>
      <c r="B352">
        <v>108.16</v>
      </c>
    </row>
    <row r="353" spans="1:2">
      <c r="A353" s="127">
        <v>40506</v>
      </c>
      <c r="B353">
        <v>107.13</v>
      </c>
    </row>
    <row r="354" spans="1:2">
      <c r="A354" s="127">
        <v>40505</v>
      </c>
      <c r="B354">
        <v>107.12</v>
      </c>
    </row>
    <row r="355" spans="1:2">
      <c r="A355" s="127">
        <v>40504</v>
      </c>
      <c r="B355">
        <v>107.27</v>
      </c>
    </row>
    <row r="356" spans="1:2">
      <c r="A356" s="127">
        <v>40501</v>
      </c>
      <c r="B356">
        <v>107.24</v>
      </c>
    </row>
    <row r="357" spans="1:2">
      <c r="A357" s="127">
        <v>40500</v>
      </c>
      <c r="B357">
        <v>106.86</v>
      </c>
    </row>
    <row r="358" spans="1:2">
      <c r="A358" s="127">
        <v>40499</v>
      </c>
      <c r="B358">
        <v>106.31</v>
      </c>
    </row>
    <row r="359" spans="1:2">
      <c r="A359" s="127">
        <v>40498</v>
      </c>
      <c r="B359">
        <v>107.27</v>
      </c>
    </row>
    <row r="360" spans="1:2">
      <c r="A360" s="127">
        <v>40497</v>
      </c>
      <c r="B360">
        <v>107.43</v>
      </c>
    </row>
    <row r="361" spans="1:2">
      <c r="A361" s="127">
        <v>40494</v>
      </c>
      <c r="B361">
        <v>107.94</v>
      </c>
    </row>
    <row r="362" spans="1:2">
      <c r="A362" s="127">
        <v>40493</v>
      </c>
      <c r="B362">
        <v>108.33</v>
      </c>
    </row>
    <row r="363" spans="1:2">
      <c r="A363" s="127">
        <v>40492</v>
      </c>
      <c r="B363">
        <v>108.4</v>
      </c>
    </row>
    <row r="364" spans="1:2">
      <c r="A364" s="127">
        <v>40491</v>
      </c>
      <c r="B364">
        <v>108.4</v>
      </c>
    </row>
    <row r="365" spans="1:2">
      <c r="A365" s="127">
        <v>40490</v>
      </c>
      <c r="B365">
        <v>107.72</v>
      </c>
    </row>
    <row r="366" spans="1:2">
      <c r="A366" s="127">
        <v>40487</v>
      </c>
      <c r="B366">
        <v>106.61</v>
      </c>
    </row>
    <row r="367" spans="1:2">
      <c r="A367" s="127">
        <v>40486</v>
      </c>
      <c r="B367">
        <v>105.81</v>
      </c>
    </row>
    <row r="368" spans="1:2">
      <c r="A368" s="127">
        <v>40485</v>
      </c>
      <c r="B368">
        <v>105.76</v>
      </c>
    </row>
    <row r="369" spans="1:2">
      <c r="A369" s="127">
        <v>40484</v>
      </c>
      <c r="B369">
        <v>105.52</v>
      </c>
    </row>
    <row r="370" spans="1:2">
      <c r="A370" s="127">
        <v>40480</v>
      </c>
      <c r="B370">
        <v>104.97</v>
      </c>
    </row>
    <row r="371" spans="1:2">
      <c r="A371" s="127">
        <v>40479</v>
      </c>
      <c r="B371">
        <v>105.35</v>
      </c>
    </row>
    <row r="372" spans="1:2">
      <c r="A372" s="127">
        <v>40478</v>
      </c>
      <c r="B372">
        <v>105.48</v>
      </c>
    </row>
    <row r="373" spans="1:2">
      <c r="A373" s="127">
        <v>40477</v>
      </c>
      <c r="B373">
        <v>105.29</v>
      </c>
    </row>
    <row r="374" spans="1:2">
      <c r="A374" s="127">
        <v>40476</v>
      </c>
      <c r="B374">
        <v>105.18</v>
      </c>
    </row>
    <row r="375" spans="1:2">
      <c r="A375" s="127">
        <v>40473</v>
      </c>
      <c r="B375">
        <v>105.08</v>
      </c>
    </row>
    <row r="376" spans="1:2">
      <c r="A376" s="127">
        <v>40472</v>
      </c>
      <c r="B376">
        <v>104.72</v>
      </c>
    </row>
    <row r="377" spans="1:2">
      <c r="A377" s="127">
        <v>40471</v>
      </c>
      <c r="B377">
        <v>104.55</v>
      </c>
    </row>
    <row r="378" spans="1:2">
      <c r="A378" s="127">
        <v>40470</v>
      </c>
      <c r="B378">
        <v>105.14</v>
      </c>
    </row>
    <row r="379" spans="1:2">
      <c r="A379" s="127">
        <v>40469</v>
      </c>
      <c r="B379">
        <v>105.03</v>
      </c>
    </row>
    <row r="380" spans="1:2">
      <c r="A380" s="127">
        <v>40466</v>
      </c>
      <c r="B380">
        <v>104.36</v>
      </c>
    </row>
    <row r="381" spans="1:2">
      <c r="A381" s="127">
        <v>40465</v>
      </c>
      <c r="B381">
        <v>104.57</v>
      </c>
    </row>
    <row r="382" spans="1:2">
      <c r="A382" s="127">
        <v>40464</v>
      </c>
      <c r="B382">
        <v>103.78</v>
      </c>
    </row>
    <row r="383" spans="1:2">
      <c r="A383" s="127">
        <v>40463</v>
      </c>
      <c r="B383">
        <v>103.2</v>
      </c>
    </row>
    <row r="384" spans="1:2">
      <c r="A384" s="127">
        <v>40462</v>
      </c>
      <c r="B384">
        <v>103.15</v>
      </c>
    </row>
    <row r="385" spans="1:2">
      <c r="A385" s="127">
        <v>40459</v>
      </c>
      <c r="B385">
        <v>102.48</v>
      </c>
    </row>
    <row r="386" spans="1:2">
      <c r="A386" s="127">
        <v>40458</v>
      </c>
      <c r="B386">
        <v>102.84</v>
      </c>
    </row>
    <row r="387" spans="1:2">
      <c r="A387" s="127">
        <v>40457</v>
      </c>
      <c r="B387">
        <v>103.06</v>
      </c>
    </row>
    <row r="388" spans="1:2">
      <c r="A388" s="127">
        <v>40456</v>
      </c>
      <c r="B388">
        <v>101.77</v>
      </c>
    </row>
    <row r="389" spans="1:2">
      <c r="A389" s="127">
        <v>40455</v>
      </c>
      <c r="B389">
        <v>102.12</v>
      </c>
    </row>
    <row r="390" spans="1:2">
      <c r="A390" s="127">
        <v>40452</v>
      </c>
      <c r="B390">
        <v>102.68</v>
      </c>
    </row>
    <row r="391" spans="1:2">
      <c r="A391" s="127">
        <v>40451</v>
      </c>
      <c r="B391">
        <v>102.85</v>
      </c>
    </row>
    <row r="392" spans="1:2">
      <c r="A392" s="127">
        <v>40450</v>
      </c>
      <c r="B392">
        <v>103.03</v>
      </c>
    </row>
    <row r="393" spans="1:2">
      <c r="A393" s="127">
        <v>40449</v>
      </c>
      <c r="B393">
        <v>103.54</v>
      </c>
    </row>
    <row r="394" spans="1:2">
      <c r="A394" s="127">
        <v>40448</v>
      </c>
      <c r="B394">
        <v>103.58</v>
      </c>
    </row>
    <row r="395" spans="1:2">
      <c r="A395" s="127">
        <v>40445</v>
      </c>
      <c r="B395">
        <v>102.73</v>
      </c>
    </row>
    <row r="396" spans="1:2">
      <c r="A396" s="127">
        <v>40444</v>
      </c>
      <c r="B396">
        <v>102.59</v>
      </c>
    </row>
    <row r="397" spans="1:2">
      <c r="A397" s="127">
        <v>40443</v>
      </c>
      <c r="B397">
        <v>103.63</v>
      </c>
    </row>
    <row r="398" spans="1:2">
      <c r="A398" s="127">
        <v>40442</v>
      </c>
      <c r="B398">
        <v>104.68</v>
      </c>
    </row>
    <row r="399" spans="1:2">
      <c r="A399" s="127">
        <v>40441</v>
      </c>
      <c r="B399">
        <v>103.73</v>
      </c>
    </row>
    <row r="400" spans="1:2">
      <c r="A400" s="127">
        <v>40438</v>
      </c>
      <c r="B400">
        <v>103.72</v>
      </c>
    </row>
    <row r="401" spans="1:2">
      <c r="A401" s="127">
        <v>40437</v>
      </c>
      <c r="B401">
        <v>103.84</v>
      </c>
    </row>
    <row r="402" spans="1:2">
      <c r="A402" s="127">
        <v>40436</v>
      </c>
      <c r="B402">
        <v>103.97</v>
      </c>
    </row>
    <row r="403" spans="1:2">
      <c r="A403" s="127">
        <v>40435</v>
      </c>
      <c r="B403">
        <v>104.21</v>
      </c>
    </row>
    <row r="404" spans="1:2">
      <c r="A404" s="127">
        <v>40434</v>
      </c>
      <c r="B404">
        <v>104.27</v>
      </c>
    </row>
    <row r="405" spans="1:2">
      <c r="A405" s="127">
        <v>40431</v>
      </c>
      <c r="B405">
        <v>103.76</v>
      </c>
    </row>
    <row r="406" spans="1:2">
      <c r="A406" s="127">
        <v>40430</v>
      </c>
      <c r="B406">
        <v>103.38</v>
      </c>
    </row>
    <row r="407" spans="1:2">
      <c r="A407" s="127">
        <v>40429</v>
      </c>
      <c r="B407">
        <v>102.76</v>
      </c>
    </row>
    <row r="408" spans="1:2">
      <c r="A408" s="127">
        <v>40428</v>
      </c>
      <c r="B408">
        <v>102.5</v>
      </c>
    </row>
    <row r="409" spans="1:2">
      <c r="A409" s="127">
        <v>40427</v>
      </c>
      <c r="B409">
        <v>102.49</v>
      </c>
    </row>
    <row r="410" spans="1:2">
      <c r="A410" s="127">
        <v>40424</v>
      </c>
      <c r="B410">
        <v>101.84</v>
      </c>
    </row>
    <row r="411" spans="1:2">
      <c r="A411" s="127">
        <v>40423</v>
      </c>
      <c r="B411">
        <v>101.21</v>
      </c>
    </row>
    <row r="412" spans="1:2">
      <c r="A412" s="127">
        <v>40422</v>
      </c>
      <c r="B412">
        <v>100.04</v>
      </c>
    </row>
    <row r="413" spans="1:2">
      <c r="A413" s="127">
        <v>40421</v>
      </c>
      <c r="B413">
        <v>99.5</v>
      </c>
    </row>
    <row r="414" spans="1:2">
      <c r="A414" s="127">
        <v>40420</v>
      </c>
      <c r="B414">
        <v>99.89</v>
      </c>
    </row>
    <row r="415" spans="1:2">
      <c r="A415" s="127">
        <v>40417</v>
      </c>
      <c r="B415">
        <v>99.27</v>
      </c>
    </row>
    <row r="416" spans="1:2">
      <c r="A416" s="127">
        <v>40416</v>
      </c>
      <c r="B416">
        <v>99.11</v>
      </c>
    </row>
    <row r="417" spans="1:2">
      <c r="A417" s="127">
        <v>40415</v>
      </c>
      <c r="B417">
        <v>99.15</v>
      </c>
    </row>
    <row r="418" spans="1:2">
      <c r="A418" s="127">
        <v>40414</v>
      </c>
      <c r="B418">
        <v>100.67</v>
      </c>
    </row>
    <row r="419" spans="1:2">
      <c r="A419" s="127">
        <v>40413</v>
      </c>
      <c r="B419">
        <v>100.95</v>
      </c>
    </row>
    <row r="420" spans="1:2">
      <c r="A420" s="127">
        <v>40410</v>
      </c>
      <c r="B420">
        <v>100.82</v>
      </c>
    </row>
    <row r="421" spans="1:2">
      <c r="A421" s="127">
        <v>40409</v>
      </c>
      <c r="B421">
        <v>102.26</v>
      </c>
    </row>
    <row r="422" spans="1:2">
      <c r="A422" s="127">
        <v>40408</v>
      </c>
      <c r="B422">
        <v>101.74</v>
      </c>
    </row>
    <row r="423" spans="1:2">
      <c r="A423" s="127">
        <v>40407</v>
      </c>
      <c r="B423">
        <v>101.04</v>
      </c>
    </row>
    <row r="424" spans="1:2">
      <c r="A424" s="127">
        <v>40406</v>
      </c>
      <c r="B424">
        <v>100.77</v>
      </c>
    </row>
    <row r="425" spans="1:2">
      <c r="A425" s="127">
        <v>40403</v>
      </c>
      <c r="B425">
        <v>100.49</v>
      </c>
    </row>
    <row r="426" spans="1:2">
      <c r="A426" s="127">
        <v>40402</v>
      </c>
      <c r="B426">
        <v>100.75</v>
      </c>
    </row>
    <row r="427" spans="1:2">
      <c r="A427" s="127">
        <v>40401</v>
      </c>
      <c r="B427">
        <v>101.58</v>
      </c>
    </row>
    <row r="428" spans="1:2">
      <c r="A428" s="127">
        <v>40400</v>
      </c>
      <c r="B428">
        <v>102.48</v>
      </c>
    </row>
    <row r="429" spans="1:2">
      <c r="A429" s="127">
        <v>40399</v>
      </c>
      <c r="B429">
        <v>102.43</v>
      </c>
    </row>
    <row r="430" spans="1:2">
      <c r="A430" s="127">
        <v>40396</v>
      </c>
      <c r="B430">
        <v>102.87</v>
      </c>
    </row>
    <row r="431" spans="1:2">
      <c r="A431" s="127">
        <v>40395</v>
      </c>
      <c r="B431">
        <v>102.91</v>
      </c>
    </row>
    <row r="432" spans="1:2">
      <c r="A432" s="127">
        <v>40394</v>
      </c>
      <c r="B432">
        <v>101.92</v>
      </c>
    </row>
    <row r="433" spans="1:2">
      <c r="A433" s="127">
        <v>40393</v>
      </c>
      <c r="B433">
        <v>102.11</v>
      </c>
    </row>
    <row r="434" spans="1:2">
      <c r="A434" s="127">
        <v>40392</v>
      </c>
      <c r="B434">
        <v>101.46</v>
      </c>
    </row>
    <row r="435" spans="1:2">
      <c r="A435" s="127">
        <v>40389</v>
      </c>
      <c r="B435">
        <v>100.77</v>
      </c>
    </row>
    <row r="436" spans="1:2">
      <c r="A436" s="127">
        <v>40388</v>
      </c>
      <c r="B436">
        <v>101.47</v>
      </c>
    </row>
    <row r="437" spans="1:2">
      <c r="A437" s="127">
        <v>40387</v>
      </c>
      <c r="B437">
        <v>101.49</v>
      </c>
    </row>
    <row r="438" spans="1:2">
      <c r="A438" s="127">
        <v>40386</v>
      </c>
      <c r="B438">
        <v>101.64</v>
      </c>
    </row>
    <row r="439" spans="1:2">
      <c r="A439" s="127">
        <v>40385</v>
      </c>
      <c r="B439">
        <v>101.06</v>
      </c>
    </row>
    <row r="440" spans="1:2">
      <c r="A440" s="127">
        <v>40382</v>
      </c>
      <c r="B440">
        <v>100.89</v>
      </c>
    </row>
    <row r="441" spans="1:2">
      <c r="A441" s="127">
        <v>40381</v>
      </c>
      <c r="B441">
        <v>99.96</v>
      </c>
    </row>
    <row r="442" spans="1:2">
      <c r="A442" s="127">
        <v>40380</v>
      </c>
      <c r="B442">
        <v>99.12</v>
      </c>
    </row>
    <row r="443" spans="1:2">
      <c r="A443" s="127">
        <v>40379</v>
      </c>
      <c r="B443">
        <v>98.09</v>
      </c>
    </row>
    <row r="444" spans="1:2">
      <c r="A444" s="127">
        <v>40378</v>
      </c>
      <c r="B444">
        <v>98.62</v>
      </c>
    </row>
    <row r="445" spans="1:2">
      <c r="A445" s="127">
        <v>40375</v>
      </c>
      <c r="B445">
        <v>100.65</v>
      </c>
    </row>
    <row r="446" spans="1:2">
      <c r="A446" s="127">
        <v>40374</v>
      </c>
      <c r="B446">
        <v>101.52</v>
      </c>
    </row>
    <row r="447" spans="1:2">
      <c r="A447" s="127">
        <v>40373</v>
      </c>
      <c r="B447">
        <v>101.55</v>
      </c>
    </row>
    <row r="448" spans="1:2">
      <c r="A448" s="127">
        <v>40372</v>
      </c>
      <c r="B448">
        <v>101.43</v>
      </c>
    </row>
    <row r="449" spans="1:2">
      <c r="A449" s="127">
        <v>40371</v>
      </c>
      <c r="B449">
        <v>100.44</v>
      </c>
    </row>
    <row r="450" spans="1:2">
      <c r="A450" s="127">
        <v>40368</v>
      </c>
      <c r="B450">
        <v>99.79</v>
      </c>
    </row>
    <row r="451" spans="1:2">
      <c r="A451" s="127">
        <v>40367</v>
      </c>
      <c r="B451">
        <v>98.79</v>
      </c>
    </row>
    <row r="452" spans="1:2">
      <c r="A452" s="127">
        <v>40366</v>
      </c>
      <c r="B452">
        <v>97.41</v>
      </c>
    </row>
    <row r="453" spans="1:2">
      <c r="A453" s="127">
        <v>40365</v>
      </c>
      <c r="B453">
        <v>97.21</v>
      </c>
    </row>
    <row r="454" spans="1:2">
      <c r="A454" s="127">
        <v>40364</v>
      </c>
      <c r="B454">
        <v>96.47</v>
      </c>
    </row>
    <row r="455" spans="1:2">
      <c r="A455" s="127">
        <v>40361</v>
      </c>
      <c r="B455">
        <v>96.88</v>
      </c>
    </row>
    <row r="456" spans="1:2">
      <c r="A456" s="127">
        <v>40360</v>
      </c>
      <c r="B456">
        <v>98.46</v>
      </c>
    </row>
    <row r="457" spans="1:2">
      <c r="A457" s="127">
        <v>40359</v>
      </c>
      <c r="B457">
        <v>99.51</v>
      </c>
    </row>
    <row r="458" spans="1:2">
      <c r="A458" s="127">
        <v>40358</v>
      </c>
      <c r="B458">
        <v>100.7</v>
      </c>
    </row>
    <row r="459" spans="1:2">
      <c r="A459" s="127">
        <v>40357</v>
      </c>
      <c r="B459">
        <v>101.5</v>
      </c>
    </row>
    <row r="460" spans="1:2">
      <c r="A460" s="127">
        <v>40354</v>
      </c>
      <c r="B460">
        <v>101.45</v>
      </c>
    </row>
    <row r="461" spans="1:2">
      <c r="A461" s="127">
        <v>40353</v>
      </c>
      <c r="B461">
        <v>102.88</v>
      </c>
    </row>
    <row r="462" spans="1:2">
      <c r="A462" s="127">
        <v>40351</v>
      </c>
      <c r="B462">
        <v>104.2</v>
      </c>
    </row>
    <row r="463" spans="1:2">
      <c r="A463" s="127">
        <v>40350</v>
      </c>
      <c r="B463">
        <v>104.32</v>
      </c>
    </row>
    <row r="464" spans="1:2">
      <c r="A464" s="127">
        <v>40347</v>
      </c>
      <c r="B464">
        <v>103.4</v>
      </c>
    </row>
    <row r="465" spans="1:2">
      <c r="A465" s="127">
        <v>40346</v>
      </c>
      <c r="B465">
        <v>103.71</v>
      </c>
    </row>
    <row r="466" spans="1:2">
      <c r="A466" s="127">
        <v>40345</v>
      </c>
      <c r="B466">
        <v>103.42</v>
      </c>
    </row>
    <row r="467" spans="1:2">
      <c r="A467" s="127">
        <v>40344</v>
      </c>
      <c r="B467">
        <v>102.74</v>
      </c>
    </row>
    <row r="468" spans="1:2">
      <c r="A468" s="127">
        <v>40343</v>
      </c>
      <c r="B468">
        <v>102.43</v>
      </c>
    </row>
    <row r="469" spans="1:2">
      <c r="A469" s="127">
        <v>40340</v>
      </c>
      <c r="B469">
        <v>101.75</v>
      </c>
    </row>
    <row r="470" spans="1:2">
      <c r="A470" s="127">
        <v>40339</v>
      </c>
      <c r="B470">
        <v>100.33</v>
      </c>
    </row>
    <row r="471" spans="1:2">
      <c r="A471" s="127">
        <v>40338</v>
      </c>
      <c r="B471">
        <v>99.35</v>
      </c>
    </row>
    <row r="472" spans="1:2">
      <c r="A472" s="127">
        <v>40337</v>
      </c>
      <c r="B472">
        <v>99.48</v>
      </c>
    </row>
    <row r="473" spans="1:2">
      <c r="A473" s="127">
        <v>40336</v>
      </c>
      <c r="B473">
        <v>100.86</v>
      </c>
    </row>
    <row r="474" spans="1:2">
      <c r="A474" s="127">
        <v>40333</v>
      </c>
      <c r="B474">
        <v>102.02</v>
      </c>
    </row>
    <row r="475" spans="1:2">
      <c r="A475" s="127">
        <v>40331</v>
      </c>
      <c r="B475">
        <v>99.71</v>
      </c>
    </row>
    <row r="476" spans="1:2">
      <c r="A476" s="127">
        <v>40330</v>
      </c>
      <c r="B476">
        <v>99.83</v>
      </c>
    </row>
    <row r="477" spans="1:2">
      <c r="A477" s="127">
        <v>40329</v>
      </c>
      <c r="B477">
        <v>100.4</v>
      </c>
    </row>
    <row r="478" spans="1:2">
      <c r="A478" s="127">
        <v>40326</v>
      </c>
      <c r="B478">
        <v>100.4</v>
      </c>
    </row>
    <row r="479" spans="1:2">
      <c r="A479" s="127">
        <v>40325</v>
      </c>
      <c r="B479">
        <v>98.92</v>
      </c>
    </row>
    <row r="480" spans="1:2">
      <c r="A480" s="127">
        <v>40324</v>
      </c>
      <c r="B480">
        <v>96.92</v>
      </c>
    </row>
    <row r="481" spans="1:2">
      <c r="A481" s="127">
        <v>40323</v>
      </c>
      <c r="B481">
        <v>96.28</v>
      </c>
    </row>
    <row r="482" spans="1:2">
      <c r="A482" s="127">
        <v>40319</v>
      </c>
      <c r="B482">
        <v>97.01</v>
      </c>
    </row>
    <row r="483" spans="1:2">
      <c r="A483" s="127">
        <v>40318</v>
      </c>
      <c r="B483">
        <v>99.94</v>
      </c>
    </row>
    <row r="484" spans="1:2">
      <c r="A484" s="127">
        <v>40317</v>
      </c>
      <c r="B484">
        <v>102.2</v>
      </c>
    </row>
    <row r="485" spans="1:2">
      <c r="A485" s="127">
        <v>40316</v>
      </c>
      <c r="B485">
        <v>102.81</v>
      </c>
    </row>
    <row r="486" spans="1:2">
      <c r="A486" s="127">
        <v>40315</v>
      </c>
      <c r="B486">
        <v>103.32</v>
      </c>
    </row>
    <row r="487" spans="1:2">
      <c r="A487" s="127">
        <v>40312</v>
      </c>
      <c r="B487">
        <v>103.59</v>
      </c>
    </row>
    <row r="488" spans="1:2">
      <c r="A488" s="127">
        <v>40310</v>
      </c>
      <c r="B488">
        <v>102.62</v>
      </c>
    </row>
    <row r="489" spans="1:2">
      <c r="A489" s="127">
        <v>40309</v>
      </c>
      <c r="B489">
        <v>101.69</v>
      </c>
    </row>
    <row r="490" spans="1:2">
      <c r="A490" s="127">
        <v>40308</v>
      </c>
      <c r="B490">
        <v>100.44</v>
      </c>
    </row>
    <row r="491" spans="1:2">
      <c r="A491" s="127">
        <v>40305</v>
      </c>
      <c r="B491">
        <v>100.63</v>
      </c>
    </row>
    <row r="492" spans="1:2">
      <c r="A492" s="127">
        <v>40304</v>
      </c>
      <c r="B492">
        <v>102.49</v>
      </c>
    </row>
    <row r="493" spans="1:2">
      <c r="A493" s="127">
        <v>40303</v>
      </c>
      <c r="B493">
        <v>103.29</v>
      </c>
    </row>
    <row r="494" spans="1:2">
      <c r="A494" s="127">
        <v>40302</v>
      </c>
      <c r="B494">
        <v>104.19</v>
      </c>
    </row>
    <row r="495" spans="1:2">
      <c r="A495" s="127">
        <v>40301</v>
      </c>
      <c r="B495">
        <v>104.04</v>
      </c>
    </row>
    <row r="496" spans="1:2">
      <c r="A496" s="127">
        <v>40298</v>
      </c>
      <c r="B496">
        <v>104.48</v>
      </c>
    </row>
    <row r="497" spans="1:2">
      <c r="A497" s="127">
        <v>40297</v>
      </c>
      <c r="B497">
        <v>104.19</v>
      </c>
    </row>
    <row r="498" spans="1:2">
      <c r="A498" s="127">
        <v>40296</v>
      </c>
      <c r="B498">
        <v>104.33</v>
      </c>
    </row>
    <row r="499" spans="1:2">
      <c r="A499" s="127">
        <v>40295</v>
      </c>
      <c r="B499">
        <v>105.88</v>
      </c>
    </row>
    <row r="500" spans="1:2">
      <c r="A500" s="127">
        <v>40294</v>
      </c>
      <c r="B500">
        <v>106.21</v>
      </c>
    </row>
    <row r="501" spans="1:2">
      <c r="A501" s="127">
        <v>40291</v>
      </c>
      <c r="B501">
        <v>105.52</v>
      </c>
    </row>
    <row r="502" spans="1:2">
      <c r="A502" s="127">
        <v>40290</v>
      </c>
      <c r="B502">
        <v>105.07</v>
      </c>
    </row>
    <row r="503" spans="1:2">
      <c r="A503" s="127">
        <v>40289</v>
      </c>
      <c r="B503">
        <v>105.53</v>
      </c>
    </row>
    <row r="504" spans="1:2">
      <c r="A504" s="127">
        <v>40288</v>
      </c>
      <c r="B504">
        <v>104.81</v>
      </c>
    </row>
    <row r="505" spans="1:2">
      <c r="A505" s="127">
        <v>40287</v>
      </c>
      <c r="B505">
        <v>104.52</v>
      </c>
    </row>
    <row r="506" spans="1:2">
      <c r="A506" s="127">
        <v>40284</v>
      </c>
      <c r="B506">
        <v>105.97</v>
      </c>
    </row>
    <row r="507" spans="1:2">
      <c r="A507" s="127">
        <v>40283</v>
      </c>
      <c r="B507">
        <v>105.61</v>
      </c>
    </row>
    <row r="508" spans="1:2">
      <c r="A508" s="127">
        <v>40282</v>
      </c>
      <c r="B508">
        <v>105.03</v>
      </c>
    </row>
    <row r="509" spans="1:2">
      <c r="A509" s="127">
        <v>40281</v>
      </c>
      <c r="B509">
        <v>104.72</v>
      </c>
    </row>
    <row r="510" spans="1:2">
      <c r="A510" s="127">
        <v>40280</v>
      </c>
      <c r="B510">
        <v>105.04</v>
      </c>
    </row>
    <row r="511" spans="1:2">
      <c r="A511" s="127">
        <v>40277</v>
      </c>
      <c r="B511">
        <v>105.12</v>
      </c>
    </row>
    <row r="512" spans="1:2">
      <c r="A512" s="127">
        <v>40276</v>
      </c>
      <c r="B512">
        <v>104.95</v>
      </c>
    </row>
    <row r="513" spans="1:2">
      <c r="A513" s="127">
        <v>40275</v>
      </c>
      <c r="B513">
        <v>105.5</v>
      </c>
    </row>
    <row r="514" spans="1:2">
      <c r="A514" s="127">
        <v>40274</v>
      </c>
      <c r="B514">
        <v>105.11</v>
      </c>
    </row>
    <row r="515" spans="1:2">
      <c r="A515" s="127">
        <v>40269</v>
      </c>
      <c r="B515">
        <v>103.55</v>
      </c>
    </row>
    <row r="516" spans="1:2">
      <c r="A516" s="127">
        <v>40268</v>
      </c>
      <c r="B516">
        <v>103.51</v>
      </c>
    </row>
    <row r="517" spans="1:2">
      <c r="A517" s="127">
        <v>40267</v>
      </c>
      <c r="B517">
        <v>103.26</v>
      </c>
    </row>
    <row r="518" spans="1:2">
      <c r="A518" s="127">
        <v>40266</v>
      </c>
      <c r="B518">
        <v>103.03</v>
      </c>
    </row>
    <row r="519" spans="1:2">
      <c r="A519" s="127">
        <v>40263</v>
      </c>
      <c r="B519">
        <v>103.07</v>
      </c>
    </row>
    <row r="520" spans="1:2">
      <c r="A520" s="127">
        <v>40262</v>
      </c>
      <c r="B520">
        <v>103.11</v>
      </c>
    </row>
    <row r="521" spans="1:2">
      <c r="A521" s="127">
        <v>40261</v>
      </c>
      <c r="B521">
        <v>102.49</v>
      </c>
    </row>
    <row r="522" spans="1:2">
      <c r="A522" s="127">
        <v>40260</v>
      </c>
      <c r="B522">
        <v>101.63</v>
      </c>
    </row>
    <row r="523" spans="1:2">
      <c r="A523" s="127">
        <v>40259</v>
      </c>
      <c r="B523">
        <v>101.08</v>
      </c>
    </row>
    <row r="524" spans="1:2">
      <c r="A524" s="127">
        <v>40256</v>
      </c>
      <c r="B524">
        <v>101.89</v>
      </c>
    </row>
    <row r="525" spans="1:2">
      <c r="A525" s="127">
        <v>40255</v>
      </c>
      <c r="B525">
        <v>101.73</v>
      </c>
    </row>
    <row r="526" spans="1:2">
      <c r="A526" s="127">
        <v>40254</v>
      </c>
      <c r="B526">
        <v>101.11</v>
      </c>
    </row>
    <row r="527" spans="1:2">
      <c r="A527" s="127">
        <v>40253</v>
      </c>
      <c r="B527">
        <v>100.51</v>
      </c>
    </row>
    <row r="528" spans="1:2">
      <c r="A528" s="127">
        <v>40252</v>
      </c>
      <c r="B528">
        <v>100.54</v>
      </c>
    </row>
    <row r="529" spans="1:2">
      <c r="A529" s="127">
        <v>40249</v>
      </c>
      <c r="B529">
        <v>100.66</v>
      </c>
    </row>
    <row r="530" spans="1:2">
      <c r="A530" s="127">
        <v>40248</v>
      </c>
      <c r="B530">
        <v>100.54</v>
      </c>
    </row>
    <row r="531" spans="1:2">
      <c r="A531" s="127">
        <v>40247</v>
      </c>
      <c r="B531">
        <v>100.22</v>
      </c>
    </row>
    <row r="532" spans="1:2">
      <c r="A532" s="127">
        <v>40246</v>
      </c>
      <c r="B532">
        <v>99.78</v>
      </c>
    </row>
    <row r="533" spans="1:2">
      <c r="A533" s="127">
        <v>40245</v>
      </c>
      <c r="B533">
        <v>99.77</v>
      </c>
    </row>
    <row r="534" spans="1:2">
      <c r="A534" s="127">
        <v>40242</v>
      </c>
      <c r="B534">
        <v>98.96</v>
      </c>
    </row>
    <row r="535" spans="1:2">
      <c r="A535" s="127">
        <v>40241</v>
      </c>
      <c r="B535">
        <v>98.41</v>
      </c>
    </row>
    <row r="536" spans="1:2">
      <c r="A536" s="127">
        <v>40240</v>
      </c>
      <c r="B536">
        <v>98.1</v>
      </c>
    </row>
    <row r="537" spans="1:2">
      <c r="A537" s="127">
        <v>40239</v>
      </c>
      <c r="B537">
        <v>97.75</v>
      </c>
    </row>
    <row r="538" spans="1:2">
      <c r="A538" s="127">
        <v>40238</v>
      </c>
      <c r="B538">
        <v>96.33</v>
      </c>
    </row>
    <row r="539" spans="1:2">
      <c r="A539" s="127">
        <v>40235</v>
      </c>
      <c r="B539">
        <v>95.74</v>
      </c>
    </row>
    <row r="540" spans="1:2">
      <c r="A540" s="127">
        <v>40234</v>
      </c>
      <c r="B540">
        <v>96.37</v>
      </c>
    </row>
    <row r="541" spans="1:2">
      <c r="A541" s="127">
        <v>40233</v>
      </c>
      <c r="B541">
        <v>96.46</v>
      </c>
    </row>
    <row r="542" spans="1:2">
      <c r="A542" s="127">
        <v>40232</v>
      </c>
      <c r="B542">
        <v>97.1</v>
      </c>
    </row>
    <row r="543" spans="1:2">
      <c r="A543" s="127">
        <v>40231</v>
      </c>
      <c r="B543">
        <v>97.38</v>
      </c>
    </row>
    <row r="544" spans="1:2">
      <c r="A544" s="127">
        <v>40228</v>
      </c>
      <c r="B544">
        <v>97.02</v>
      </c>
    </row>
    <row r="545" spans="1:2">
      <c r="A545" s="127">
        <v>40227</v>
      </c>
      <c r="B545">
        <v>96.98</v>
      </c>
    </row>
    <row r="546" spans="1:2">
      <c r="A546" s="127">
        <v>40226</v>
      </c>
      <c r="B546">
        <v>95.83</v>
      </c>
    </row>
    <row r="547" spans="1:2">
      <c r="A547" s="127">
        <v>40225</v>
      </c>
      <c r="B547">
        <v>94.53</v>
      </c>
    </row>
    <row r="548" spans="1:2">
      <c r="A548" s="127">
        <v>40224</v>
      </c>
      <c r="B548">
        <v>94.52</v>
      </c>
    </row>
    <row r="549" spans="1:2">
      <c r="A549" s="127">
        <v>40221</v>
      </c>
      <c r="B549">
        <v>94.3</v>
      </c>
    </row>
    <row r="550" spans="1:2">
      <c r="A550" s="127">
        <v>40220</v>
      </c>
      <c r="B550">
        <v>93.78</v>
      </c>
    </row>
    <row r="551" spans="1:2">
      <c r="A551" s="127">
        <v>40219</v>
      </c>
      <c r="B551">
        <v>93.69</v>
      </c>
    </row>
    <row r="552" spans="1:2">
      <c r="A552" s="127">
        <v>40218</v>
      </c>
      <c r="B552">
        <v>92.74</v>
      </c>
    </row>
    <row r="553" spans="1:2">
      <c r="A553" s="127">
        <v>40217</v>
      </c>
      <c r="B553">
        <v>92.55</v>
      </c>
    </row>
    <row r="554" spans="1:2">
      <c r="A554" s="127">
        <v>40214</v>
      </c>
      <c r="B554">
        <v>93.51</v>
      </c>
    </row>
    <row r="555" spans="1:2">
      <c r="A555" s="127">
        <v>40213</v>
      </c>
      <c r="B555">
        <v>95.96</v>
      </c>
    </row>
    <row r="556" spans="1:2">
      <c r="A556" s="127">
        <v>40212</v>
      </c>
      <c r="B556">
        <v>96.33</v>
      </c>
    </row>
    <row r="557" spans="1:2">
      <c r="A557" s="127">
        <v>40211</v>
      </c>
      <c r="B557">
        <v>95.53</v>
      </c>
    </row>
    <row r="558" spans="1:2">
      <c r="A558" s="127">
        <v>40210</v>
      </c>
      <c r="B558">
        <v>94.6</v>
      </c>
    </row>
    <row r="559" spans="1:2">
      <c r="A559" s="127">
        <v>40207</v>
      </c>
      <c r="B559">
        <v>94.58</v>
      </c>
    </row>
    <row r="560" spans="1:2">
      <c r="A560" s="127">
        <v>40206</v>
      </c>
      <c r="B560">
        <v>95.32</v>
      </c>
    </row>
    <row r="561" spans="1:2">
      <c r="A561" s="127">
        <v>40205</v>
      </c>
      <c r="B561">
        <v>94.96</v>
      </c>
    </row>
    <row r="562" spans="1:2">
      <c r="A562" s="127">
        <v>40204</v>
      </c>
      <c r="B562">
        <v>95.12</v>
      </c>
    </row>
    <row r="563" spans="1:2">
      <c r="A563" s="127">
        <v>40203</v>
      </c>
      <c r="B563">
        <v>95.74</v>
      </c>
    </row>
    <row r="564" spans="1:2">
      <c r="A564" s="127">
        <v>40200</v>
      </c>
      <c r="B564">
        <v>96.84</v>
      </c>
    </row>
    <row r="565" spans="1:2">
      <c r="A565" s="127">
        <v>40199</v>
      </c>
      <c r="B565">
        <v>98.84</v>
      </c>
    </row>
    <row r="566" spans="1:2">
      <c r="A566" s="127">
        <v>40198</v>
      </c>
      <c r="B566">
        <v>99.44</v>
      </c>
    </row>
    <row r="567" spans="1:2">
      <c r="A567" s="127">
        <v>40197</v>
      </c>
      <c r="B567">
        <v>98.54</v>
      </c>
    </row>
    <row r="568" spans="1:2">
      <c r="A568" s="127">
        <v>40196</v>
      </c>
      <c r="B568">
        <v>98.89</v>
      </c>
    </row>
    <row r="569" spans="1:2">
      <c r="A569" s="127">
        <v>40193</v>
      </c>
      <c r="B569">
        <v>99.31</v>
      </c>
    </row>
    <row r="570" spans="1:2">
      <c r="A570" s="127">
        <v>40192</v>
      </c>
      <c r="B570">
        <v>99.11</v>
      </c>
    </row>
    <row r="571" spans="1:2">
      <c r="A571" s="127">
        <v>40191</v>
      </c>
      <c r="B571">
        <v>98.64</v>
      </c>
    </row>
    <row r="572" spans="1:2">
      <c r="A572" s="127">
        <v>40190</v>
      </c>
      <c r="B572">
        <v>99.26</v>
      </c>
    </row>
    <row r="573" spans="1:2">
      <c r="A573" s="127">
        <v>40189</v>
      </c>
      <c r="B573">
        <v>99.78</v>
      </c>
    </row>
    <row r="574" spans="1:2">
      <c r="A574" s="127">
        <v>40186</v>
      </c>
      <c r="B574">
        <v>99.38</v>
      </c>
    </row>
    <row r="575" spans="1:2">
      <c r="A575" s="127">
        <v>40185</v>
      </c>
      <c r="B575">
        <v>98.9</v>
      </c>
    </row>
    <row r="576" spans="1:2">
      <c r="A576" s="127">
        <v>40184</v>
      </c>
      <c r="B576">
        <v>98.77</v>
      </c>
    </row>
    <row r="577" spans="1:2">
      <c r="A577" s="127">
        <v>40183</v>
      </c>
      <c r="B577">
        <v>98.25</v>
      </c>
    </row>
    <row r="578" spans="1:2">
      <c r="A578" s="127">
        <v>40182</v>
      </c>
      <c r="B578">
        <v>97.17</v>
      </c>
    </row>
    <row r="579" spans="1:2">
      <c r="A579" s="127">
        <v>40177</v>
      </c>
      <c r="B579">
        <v>96.61</v>
      </c>
    </row>
    <row r="580" spans="1:2">
      <c r="A580" s="127">
        <v>40176</v>
      </c>
      <c r="B580">
        <v>96.76</v>
      </c>
    </row>
    <row r="581" spans="1:2">
      <c r="A581" s="127">
        <v>40175</v>
      </c>
      <c r="B581">
        <v>96.33</v>
      </c>
    </row>
    <row r="582" spans="1:2">
      <c r="A582" s="127">
        <v>40170</v>
      </c>
      <c r="B582">
        <v>95.93</v>
      </c>
    </row>
    <row r="583" spans="1:2">
      <c r="A583" s="127">
        <v>40169</v>
      </c>
      <c r="B583">
        <v>95.52</v>
      </c>
    </row>
    <row r="584" spans="1:2">
      <c r="A584" s="127">
        <v>40168</v>
      </c>
      <c r="B584">
        <v>94.65</v>
      </c>
    </row>
    <row r="585" spans="1:2">
      <c r="A585" s="127">
        <v>40165</v>
      </c>
      <c r="B585">
        <v>94.72</v>
      </c>
    </row>
    <row r="586" spans="1:2">
      <c r="A586" s="127">
        <v>40164</v>
      </c>
      <c r="B586">
        <v>95.23</v>
      </c>
    </row>
    <row r="587" spans="1:2">
      <c r="A587" s="127">
        <v>40163</v>
      </c>
      <c r="B587">
        <v>95</v>
      </c>
    </row>
    <row r="588" spans="1:2">
      <c r="A588" s="127">
        <v>40162</v>
      </c>
      <c r="B588">
        <v>94.45</v>
      </c>
    </row>
    <row r="589" spans="1:2">
      <c r="A589" s="127">
        <v>40161</v>
      </c>
      <c r="B589">
        <v>94.19</v>
      </c>
    </row>
    <row r="590" spans="1:2">
      <c r="A590" s="127">
        <v>40158</v>
      </c>
      <c r="B590">
        <v>93.77</v>
      </c>
    </row>
    <row r="591" spans="1:2">
      <c r="A591" s="127">
        <v>40157</v>
      </c>
      <c r="B591">
        <v>93</v>
      </c>
    </row>
    <row r="592" spans="1:2">
      <c r="A592" s="127">
        <v>40156</v>
      </c>
      <c r="B592">
        <v>93.18</v>
      </c>
    </row>
    <row r="593" spans="1:2">
      <c r="A593" s="127">
        <v>40155</v>
      </c>
      <c r="B593">
        <v>93.89</v>
      </c>
    </row>
    <row r="594" spans="1:2">
      <c r="A594" s="127">
        <v>40154</v>
      </c>
      <c r="B594">
        <v>94.41</v>
      </c>
    </row>
    <row r="595" spans="1:2">
      <c r="A595" s="127">
        <v>40151</v>
      </c>
      <c r="B595">
        <v>93.79</v>
      </c>
    </row>
    <row r="596" spans="1:2">
      <c r="A596" s="127">
        <v>40150</v>
      </c>
      <c r="B596">
        <v>94.13</v>
      </c>
    </row>
    <row r="597" spans="1:2">
      <c r="A597" s="127">
        <v>40149</v>
      </c>
      <c r="B597">
        <v>93.25</v>
      </c>
    </row>
    <row r="598" spans="1:2">
      <c r="A598" s="127">
        <v>40148</v>
      </c>
      <c r="B598">
        <v>92.43</v>
      </c>
    </row>
    <row r="599" spans="1:2">
      <c r="A599" s="127">
        <v>40147</v>
      </c>
      <c r="B599">
        <v>91.47</v>
      </c>
    </row>
    <row r="600" spans="1:2">
      <c r="A600" s="127">
        <v>40144</v>
      </c>
      <c r="B600">
        <v>91.38</v>
      </c>
    </row>
    <row r="601" spans="1:2">
      <c r="A601" s="127">
        <v>40143</v>
      </c>
      <c r="B601">
        <v>92.84</v>
      </c>
    </row>
    <row r="602" spans="1:2">
      <c r="A602" s="127">
        <v>40142</v>
      </c>
      <c r="B602">
        <v>93.74</v>
      </c>
    </row>
    <row r="603" spans="1:2">
      <c r="A603" s="127">
        <v>40141</v>
      </c>
      <c r="B603">
        <v>93.98</v>
      </c>
    </row>
    <row r="604" spans="1:2">
      <c r="A604" s="127">
        <v>40140</v>
      </c>
      <c r="B604">
        <v>93.4</v>
      </c>
    </row>
    <row r="605" spans="1:2">
      <c r="A605" s="127">
        <v>40137</v>
      </c>
      <c r="B605">
        <v>92.86</v>
      </c>
    </row>
    <row r="606" spans="1:2">
      <c r="A606" s="127">
        <v>40136</v>
      </c>
      <c r="B606">
        <v>94.02</v>
      </c>
    </row>
    <row r="607" spans="1:2">
      <c r="A607" s="127">
        <v>40135</v>
      </c>
      <c r="B607">
        <v>94.8</v>
      </c>
    </row>
    <row r="608" spans="1:2">
      <c r="A608" s="127">
        <v>40134</v>
      </c>
      <c r="B608">
        <v>94.38</v>
      </c>
    </row>
    <row r="609" spans="1:2">
      <c r="A609" s="127">
        <v>40133</v>
      </c>
      <c r="B609">
        <v>93.68</v>
      </c>
    </row>
    <row r="610" spans="1:2">
      <c r="A610" s="127">
        <v>40130</v>
      </c>
      <c r="B610">
        <v>93.18</v>
      </c>
    </row>
    <row r="611" spans="1:2">
      <c r="A611" s="127">
        <v>40129</v>
      </c>
      <c r="B611">
        <v>93.35</v>
      </c>
    </row>
    <row r="612" spans="1:2">
      <c r="A612" s="127">
        <v>40128</v>
      </c>
      <c r="B612">
        <v>93.51</v>
      </c>
    </row>
    <row r="613" spans="1:2">
      <c r="A613" s="127">
        <v>40127</v>
      </c>
      <c r="B613">
        <v>92.98</v>
      </c>
    </row>
    <row r="614" spans="1:2">
      <c r="A614" s="127">
        <v>40126</v>
      </c>
      <c r="B614">
        <v>92.14</v>
      </c>
    </row>
    <row r="615" spans="1:2">
      <c r="A615" s="127">
        <v>40123</v>
      </c>
      <c r="B615">
        <v>91.32</v>
      </c>
    </row>
    <row r="616" spans="1:2">
      <c r="A616" s="127">
        <v>40122</v>
      </c>
      <c r="B616">
        <v>90.38</v>
      </c>
    </row>
    <row r="617" spans="1:2">
      <c r="A617" s="127">
        <v>40121</v>
      </c>
      <c r="B617">
        <v>90.09</v>
      </c>
    </row>
    <row r="618" spans="1:2">
      <c r="A618" s="127">
        <v>40120</v>
      </c>
      <c r="B618">
        <v>89.03</v>
      </c>
    </row>
    <row r="619" spans="1:2">
      <c r="A619" s="127">
        <v>40119</v>
      </c>
      <c r="B619">
        <v>89.89</v>
      </c>
    </row>
    <row r="620" spans="1:2">
      <c r="A620" s="127">
        <v>40116</v>
      </c>
      <c r="B620">
        <v>91.41</v>
      </c>
    </row>
    <row r="621" spans="1:2">
      <c r="A621" s="127">
        <v>40115</v>
      </c>
      <c r="B621">
        <v>90.2</v>
      </c>
    </row>
    <row r="622" spans="1:2">
      <c r="A622" s="127">
        <v>40114</v>
      </c>
      <c r="B622">
        <v>91.42</v>
      </c>
    </row>
    <row r="623" spans="1:2">
      <c r="A623" s="127">
        <v>40113</v>
      </c>
      <c r="B623">
        <v>92.7</v>
      </c>
    </row>
    <row r="624" spans="1:2">
      <c r="A624" s="127">
        <v>40112</v>
      </c>
      <c r="B624">
        <v>93.64</v>
      </c>
    </row>
    <row r="625" spans="1:2">
      <c r="A625" s="127">
        <v>40109</v>
      </c>
      <c r="B625">
        <v>94.2</v>
      </c>
    </row>
    <row r="626" spans="1:2">
      <c r="A626" s="127">
        <v>40108</v>
      </c>
      <c r="B626">
        <v>93.91</v>
      </c>
    </row>
    <row r="627" spans="1:2">
      <c r="A627" s="127">
        <v>40107</v>
      </c>
      <c r="B627">
        <v>94.23</v>
      </c>
    </row>
    <row r="628" spans="1:2">
      <c r="A628" s="127">
        <v>40106</v>
      </c>
      <c r="B628">
        <v>94.98</v>
      </c>
    </row>
    <row r="629" spans="1:2">
      <c r="A629" s="127">
        <v>40105</v>
      </c>
      <c r="B629">
        <v>94.43</v>
      </c>
    </row>
    <row r="630" spans="1:2">
      <c r="A630" s="127">
        <v>40102</v>
      </c>
      <c r="B630">
        <v>94.67</v>
      </c>
    </row>
    <row r="631" spans="1:2">
      <c r="A631" s="127">
        <v>40101</v>
      </c>
      <c r="B631">
        <v>94.66</v>
      </c>
    </row>
    <row r="632" spans="1:2">
      <c r="A632" s="127">
        <v>40100</v>
      </c>
      <c r="B632">
        <v>94.19</v>
      </c>
    </row>
    <row r="633" spans="1:2">
      <c r="A633" s="127">
        <v>40099</v>
      </c>
      <c r="B633">
        <v>94.01</v>
      </c>
    </row>
    <row r="634" spans="1:2">
      <c r="A634" s="127">
        <v>40098</v>
      </c>
      <c r="B634">
        <v>93.96</v>
      </c>
    </row>
    <row r="635" spans="1:2">
      <c r="A635" s="127">
        <v>40095</v>
      </c>
      <c r="B635">
        <v>93.21</v>
      </c>
    </row>
    <row r="636" spans="1:2">
      <c r="A636" s="127">
        <v>40094</v>
      </c>
      <c r="B636">
        <v>92.79</v>
      </c>
    </row>
    <row r="637" spans="1:2">
      <c r="A637" s="127">
        <v>40093</v>
      </c>
      <c r="B637">
        <v>92.34</v>
      </c>
    </row>
    <row r="638" spans="1:2">
      <c r="A638" s="127">
        <v>40092</v>
      </c>
      <c r="B638">
        <v>91.35</v>
      </c>
    </row>
    <row r="639" spans="1:2">
      <c r="A639" s="127">
        <v>40091</v>
      </c>
      <c r="B639">
        <v>90.48</v>
      </c>
    </row>
    <row r="640" spans="1:2">
      <c r="A640" s="127">
        <v>40088</v>
      </c>
      <c r="B640">
        <v>91.24</v>
      </c>
    </row>
    <row r="641" spans="1:2">
      <c r="A641" s="127">
        <v>40087</v>
      </c>
      <c r="B641">
        <v>92.57</v>
      </c>
    </row>
    <row r="642" spans="1:2">
      <c r="A642" s="127">
        <v>40086</v>
      </c>
      <c r="B642">
        <v>92.97</v>
      </c>
    </row>
    <row r="643" spans="1:2">
      <c r="A643" s="127">
        <v>40085</v>
      </c>
      <c r="B643">
        <v>92.71</v>
      </c>
    </row>
    <row r="644" spans="1:2">
      <c r="A644" s="127">
        <v>40084</v>
      </c>
      <c r="B644">
        <v>91.86</v>
      </c>
    </row>
    <row r="645" spans="1:2">
      <c r="A645" s="127">
        <v>40081</v>
      </c>
      <c r="B645">
        <v>91.67</v>
      </c>
    </row>
    <row r="646" spans="1:2">
      <c r="A646" s="127">
        <v>40080</v>
      </c>
      <c r="B646">
        <v>92.49</v>
      </c>
    </row>
    <row r="647" spans="1:2">
      <c r="A647" s="127">
        <v>40079</v>
      </c>
      <c r="B647">
        <v>92.8</v>
      </c>
    </row>
    <row r="648" spans="1:2">
      <c r="A648" s="127">
        <v>40078</v>
      </c>
      <c r="B648">
        <v>92.64</v>
      </c>
    </row>
    <row r="649" spans="1:2">
      <c r="A649" s="127">
        <v>40077</v>
      </c>
      <c r="B649">
        <v>92.53</v>
      </c>
    </row>
    <row r="650" spans="1:2">
      <c r="A650" s="127">
        <v>40074</v>
      </c>
      <c r="B650">
        <v>93.04</v>
      </c>
    </row>
    <row r="651" spans="1:2">
      <c r="A651" s="127">
        <v>40073</v>
      </c>
      <c r="B651">
        <v>93.03</v>
      </c>
    </row>
    <row r="652" spans="1:2">
      <c r="A652" s="127">
        <v>40072</v>
      </c>
      <c r="B652">
        <v>92.29</v>
      </c>
    </row>
    <row r="653" spans="1:2">
      <c r="A653" s="127">
        <v>40071</v>
      </c>
      <c r="B653">
        <v>91.64</v>
      </c>
    </row>
    <row r="654" spans="1:2">
      <c r="A654" s="127">
        <v>40070</v>
      </c>
      <c r="B654">
        <v>91.42</v>
      </c>
    </row>
    <row r="655" spans="1:2">
      <c r="A655" s="127">
        <v>40067</v>
      </c>
      <c r="B655">
        <v>91.66</v>
      </c>
    </row>
    <row r="656" spans="1:2">
      <c r="A656" s="127">
        <v>40066</v>
      </c>
      <c r="B656">
        <v>91.16</v>
      </c>
    </row>
    <row r="657" spans="1:2">
      <c r="A657" s="127">
        <v>40065</v>
      </c>
      <c r="B657">
        <v>90.87</v>
      </c>
    </row>
    <row r="658" spans="1:2">
      <c r="A658" s="127">
        <v>40064</v>
      </c>
      <c r="B658">
        <v>90.84</v>
      </c>
    </row>
    <row r="659" spans="1:2">
      <c r="A659" s="127">
        <v>40063</v>
      </c>
      <c r="B659">
        <v>90.21</v>
      </c>
    </row>
    <row r="660" spans="1:2">
      <c r="A660" s="127">
        <v>40060</v>
      </c>
      <c r="B660">
        <v>89.34</v>
      </c>
    </row>
    <row r="661" spans="1:2">
      <c r="A661" s="127">
        <v>40059</v>
      </c>
      <c r="B661">
        <v>88.74</v>
      </c>
    </row>
    <row r="662" spans="1:2">
      <c r="A662" s="127">
        <v>40058</v>
      </c>
      <c r="B662">
        <v>89.05</v>
      </c>
    </row>
    <row r="663" spans="1:2">
      <c r="A663" s="127">
        <v>40057</v>
      </c>
      <c r="B663">
        <v>89.61</v>
      </c>
    </row>
    <row r="664" spans="1:2">
      <c r="A664" s="127">
        <v>40056</v>
      </c>
      <c r="B664">
        <v>90.61</v>
      </c>
    </row>
    <row r="665" spans="1:2">
      <c r="A665" s="127">
        <v>40053</v>
      </c>
      <c r="B665">
        <v>90.86</v>
      </c>
    </row>
    <row r="666" spans="1:2">
      <c r="A666" s="127">
        <v>40052</v>
      </c>
      <c r="B666">
        <v>90.78</v>
      </c>
    </row>
    <row r="667" spans="1:2">
      <c r="A667" s="127">
        <v>40051</v>
      </c>
      <c r="B667">
        <v>90.88</v>
      </c>
    </row>
    <row r="668" spans="1:2">
      <c r="A668" s="127">
        <v>40050</v>
      </c>
      <c r="B668">
        <v>90.91</v>
      </c>
    </row>
    <row r="669" spans="1:2">
      <c r="A669" s="127">
        <v>40049</v>
      </c>
      <c r="B669">
        <v>90.54</v>
      </c>
    </row>
    <row r="670" spans="1:2">
      <c r="A670" s="127">
        <v>40046</v>
      </c>
      <c r="B670">
        <v>89.25</v>
      </c>
    </row>
    <row r="671" spans="1:2">
      <c r="A671" s="127">
        <v>40045</v>
      </c>
      <c r="B671">
        <v>88.97</v>
      </c>
    </row>
    <row r="672" spans="1:2">
      <c r="A672" s="127">
        <v>40044</v>
      </c>
      <c r="B672">
        <v>88.29</v>
      </c>
    </row>
    <row r="673" spans="1:2">
      <c r="A673" s="127">
        <v>40043</v>
      </c>
      <c r="B673">
        <v>88.23</v>
      </c>
    </row>
    <row r="674" spans="1:2">
      <c r="A674" s="127">
        <v>40042</v>
      </c>
      <c r="B674">
        <v>88.44</v>
      </c>
    </row>
    <row r="675" spans="1:2">
      <c r="A675" s="127">
        <v>40039</v>
      </c>
      <c r="B675">
        <v>89.98</v>
      </c>
    </row>
    <row r="676" spans="1:2">
      <c r="A676" s="127">
        <v>40038</v>
      </c>
      <c r="B676">
        <v>89.96</v>
      </c>
    </row>
    <row r="677" spans="1:2">
      <c r="A677" s="127">
        <v>40037</v>
      </c>
      <c r="B677">
        <v>89.4</v>
      </c>
    </row>
    <row r="678" spans="1:2">
      <c r="A678" s="127">
        <v>40036</v>
      </c>
      <c r="B678">
        <v>89.76</v>
      </c>
    </row>
    <row r="679" spans="1:2">
      <c r="A679" s="127">
        <v>40035</v>
      </c>
      <c r="B679">
        <v>89.66</v>
      </c>
    </row>
    <row r="680" spans="1:2">
      <c r="A680" s="127">
        <v>40032</v>
      </c>
      <c r="B680">
        <v>88.76</v>
      </c>
    </row>
    <row r="681" spans="1:2">
      <c r="A681" s="127">
        <v>40031</v>
      </c>
      <c r="B681">
        <v>89.25</v>
      </c>
    </row>
    <row r="682" spans="1:2">
      <c r="A682" s="127">
        <v>40030</v>
      </c>
      <c r="B682">
        <v>89.39</v>
      </c>
    </row>
    <row r="683" spans="1:2">
      <c r="A683" s="127">
        <v>40029</v>
      </c>
      <c r="B683">
        <v>89.32</v>
      </c>
    </row>
    <row r="684" spans="1:2">
      <c r="A684" s="127">
        <v>40028</v>
      </c>
      <c r="B684">
        <v>89.56</v>
      </c>
    </row>
    <row r="685" spans="1:2">
      <c r="A685" s="127">
        <v>40025</v>
      </c>
      <c r="B685">
        <v>89.28</v>
      </c>
    </row>
    <row r="686" spans="1:2">
      <c r="A686" s="127">
        <v>40024</v>
      </c>
      <c r="B686">
        <v>88.66</v>
      </c>
    </row>
    <row r="687" spans="1:2">
      <c r="A687" s="127">
        <v>40023</v>
      </c>
      <c r="B687">
        <v>88.24</v>
      </c>
    </row>
    <row r="688" spans="1:2">
      <c r="A688" s="127">
        <v>40022</v>
      </c>
      <c r="B688">
        <v>88.41</v>
      </c>
    </row>
    <row r="689" spans="1:2">
      <c r="A689" s="127">
        <v>40021</v>
      </c>
      <c r="B689">
        <v>88.12</v>
      </c>
    </row>
    <row r="690" spans="1:2">
      <c r="A690" s="127">
        <v>40018</v>
      </c>
      <c r="B690">
        <v>87.74</v>
      </c>
    </row>
    <row r="691" spans="1:2">
      <c r="A691" s="127">
        <v>40017</v>
      </c>
      <c r="B691">
        <v>86.07</v>
      </c>
    </row>
    <row r="692" spans="1:2">
      <c r="A692" s="127">
        <v>40016</v>
      </c>
      <c r="B692">
        <v>85.94</v>
      </c>
    </row>
    <row r="693" spans="1:2">
      <c r="A693" s="127">
        <v>40015</v>
      </c>
      <c r="B693">
        <v>85.82</v>
      </c>
    </row>
    <row r="694" spans="1:2">
      <c r="A694" s="127">
        <v>40014</v>
      </c>
      <c r="B694">
        <v>85.22</v>
      </c>
    </row>
    <row r="695" spans="1:2">
      <c r="A695" s="127">
        <v>40011</v>
      </c>
      <c r="B695">
        <v>84.54</v>
      </c>
    </row>
    <row r="696" spans="1:2">
      <c r="A696" s="127">
        <v>40010</v>
      </c>
      <c r="B696">
        <v>83.97</v>
      </c>
    </row>
    <row r="697" spans="1:2">
      <c r="A697" s="127">
        <v>40009</v>
      </c>
      <c r="B697">
        <v>82.99</v>
      </c>
    </row>
    <row r="698" spans="1:2">
      <c r="A698" s="127">
        <v>40008</v>
      </c>
      <c r="B698">
        <v>81.81</v>
      </c>
    </row>
    <row r="699" spans="1:2">
      <c r="A699" s="127">
        <v>40007</v>
      </c>
      <c r="B699">
        <v>80.69</v>
      </c>
    </row>
    <row r="700" spans="1:2">
      <c r="A700" s="127">
        <v>40004</v>
      </c>
      <c r="B700">
        <v>81.25</v>
      </c>
    </row>
    <row r="701" spans="1:2">
      <c r="A701" s="127">
        <v>40003</v>
      </c>
      <c r="B701">
        <v>81.47</v>
      </c>
    </row>
    <row r="702" spans="1:2">
      <c r="A702" s="127">
        <v>40002</v>
      </c>
      <c r="B702">
        <v>81.59</v>
      </c>
    </row>
    <row r="703" spans="1:2">
      <c r="A703" s="127">
        <v>40001</v>
      </c>
      <c r="B703">
        <v>82.53</v>
      </c>
    </row>
    <row r="704" spans="1:2">
      <c r="A704" s="127">
        <v>40000</v>
      </c>
      <c r="B704">
        <v>82.44</v>
      </c>
    </row>
    <row r="705" spans="1:2">
      <c r="A705" s="127">
        <v>39997</v>
      </c>
      <c r="B705">
        <v>82.96</v>
      </c>
    </row>
    <row r="706" spans="1:2">
      <c r="A706" s="127">
        <v>39996</v>
      </c>
      <c r="B706">
        <v>84.13</v>
      </c>
    </row>
    <row r="707" spans="1:2">
      <c r="A707" s="127">
        <v>39995</v>
      </c>
      <c r="B707">
        <v>84.31</v>
      </c>
    </row>
    <row r="708" spans="1:2">
      <c r="A708" s="127">
        <v>39994</v>
      </c>
      <c r="B708">
        <v>84.32</v>
      </c>
    </row>
    <row r="709" spans="1:2">
      <c r="A709" s="127">
        <v>39993</v>
      </c>
      <c r="B709">
        <v>84.11</v>
      </c>
    </row>
    <row r="710" spans="1:2">
      <c r="A710" s="127">
        <v>39990</v>
      </c>
      <c r="B710">
        <v>83.87</v>
      </c>
    </row>
    <row r="711" spans="1:2">
      <c r="A711" s="127">
        <v>39989</v>
      </c>
      <c r="B711">
        <v>83.35</v>
      </c>
    </row>
    <row r="712" spans="1:2">
      <c r="A712" s="127">
        <v>39988</v>
      </c>
      <c r="B712">
        <v>82.7</v>
      </c>
    </row>
    <row r="713" spans="1:2">
      <c r="A713" s="127">
        <v>39986</v>
      </c>
      <c r="B713">
        <v>84.19</v>
      </c>
    </row>
    <row r="714" spans="1:2">
      <c r="A714" s="127">
        <v>39983</v>
      </c>
      <c r="B714">
        <v>84.53</v>
      </c>
    </row>
    <row r="715" spans="1:2">
      <c r="A715" s="127">
        <v>39982</v>
      </c>
      <c r="B715">
        <v>83.98</v>
      </c>
    </row>
    <row r="716" spans="1:2">
      <c r="A716" s="127">
        <v>39981</v>
      </c>
      <c r="B716">
        <v>84.6</v>
      </c>
    </row>
    <row r="717" spans="1:2">
      <c r="A717" s="127">
        <v>39980</v>
      </c>
      <c r="B717">
        <v>85.24</v>
      </c>
    </row>
    <row r="718" spans="1:2">
      <c r="A718" s="127">
        <v>39979</v>
      </c>
      <c r="B718">
        <v>86.2</v>
      </c>
    </row>
    <row r="719" spans="1:2">
      <c r="A719" s="127">
        <v>39976</v>
      </c>
      <c r="B719">
        <v>86.77</v>
      </c>
    </row>
    <row r="720" spans="1:2">
      <c r="A720" s="127">
        <v>39974</v>
      </c>
      <c r="B720">
        <v>86.69</v>
      </c>
    </row>
    <row r="721" spans="1:2">
      <c r="A721" s="127">
        <v>39973</v>
      </c>
      <c r="B721">
        <v>85.84</v>
      </c>
    </row>
    <row r="722" spans="1:2">
      <c r="A722" s="127">
        <v>39972</v>
      </c>
      <c r="B722">
        <v>85.85</v>
      </c>
    </row>
    <row r="723" spans="1:2">
      <c r="A723" s="127">
        <v>39969</v>
      </c>
      <c r="B723">
        <v>86.01</v>
      </c>
    </row>
    <row r="724" spans="1:2">
      <c r="A724" s="127">
        <v>39968</v>
      </c>
      <c r="B724">
        <v>85.58</v>
      </c>
    </row>
    <row r="725" spans="1:2">
      <c r="A725" s="127">
        <v>39967</v>
      </c>
      <c r="B725">
        <v>86.48</v>
      </c>
    </row>
    <row r="726" spans="1:2">
      <c r="A726" s="127">
        <v>39966</v>
      </c>
      <c r="B726">
        <v>86.64</v>
      </c>
    </row>
    <row r="727" spans="1:2">
      <c r="A727" s="127">
        <v>39962</v>
      </c>
      <c r="B727">
        <v>85.08</v>
      </c>
    </row>
    <row r="728" spans="1:2">
      <c r="A728" s="127">
        <v>39961</v>
      </c>
      <c r="B728">
        <v>84.5</v>
      </c>
    </row>
    <row r="729" spans="1:2">
      <c r="A729" s="127">
        <v>39960</v>
      </c>
      <c r="B729">
        <v>84.5</v>
      </c>
    </row>
    <row r="730" spans="1:2">
      <c r="A730" s="127">
        <v>39959</v>
      </c>
      <c r="B730">
        <v>83.24</v>
      </c>
    </row>
    <row r="731" spans="1:2">
      <c r="A731" s="127">
        <v>39958</v>
      </c>
      <c r="B731">
        <v>83.35</v>
      </c>
    </row>
    <row r="732" spans="1:2">
      <c r="A732" s="127">
        <v>39955</v>
      </c>
      <c r="B732">
        <v>83.98</v>
      </c>
    </row>
    <row r="733" spans="1:2">
      <c r="A733" s="127">
        <v>39953</v>
      </c>
      <c r="B733">
        <v>84.8</v>
      </c>
    </row>
    <row r="734" spans="1:2">
      <c r="A734" s="127">
        <v>39952</v>
      </c>
      <c r="B734">
        <v>84.21</v>
      </c>
    </row>
    <row r="735" spans="1:2">
      <c r="A735" s="127">
        <v>39951</v>
      </c>
      <c r="B735">
        <v>82.92</v>
      </c>
    </row>
    <row r="736" spans="1:2">
      <c r="A736" s="127">
        <v>39948</v>
      </c>
      <c r="B736">
        <v>82.62</v>
      </c>
    </row>
    <row r="737" spans="1:2">
      <c r="A737" s="127">
        <v>39947</v>
      </c>
      <c r="B737">
        <v>82.42</v>
      </c>
    </row>
    <row r="738" spans="1:2">
      <c r="A738" s="127">
        <v>39946</v>
      </c>
      <c r="B738">
        <v>83.76</v>
      </c>
    </row>
    <row r="739" spans="1:2">
      <c r="A739" s="127">
        <v>39945</v>
      </c>
      <c r="B739">
        <v>84.04</v>
      </c>
    </row>
    <row r="740" spans="1:2">
      <c r="A740" s="127">
        <v>39944</v>
      </c>
      <c r="B740">
        <v>84.51</v>
      </c>
    </row>
    <row r="741" spans="1:2">
      <c r="A741" s="127">
        <v>39941</v>
      </c>
      <c r="B741">
        <v>85.04</v>
      </c>
    </row>
    <row r="742" spans="1:2">
      <c r="A742" s="127">
        <v>39940</v>
      </c>
      <c r="B742">
        <v>85.1</v>
      </c>
    </row>
    <row r="743" spans="1:2">
      <c r="A743" s="127">
        <v>39939</v>
      </c>
      <c r="B743">
        <v>83.82</v>
      </c>
    </row>
    <row r="744" spans="1:2">
      <c r="A744" s="127">
        <v>39938</v>
      </c>
      <c r="B744">
        <v>83.74</v>
      </c>
    </row>
    <row r="745" spans="1:2">
      <c r="A745" s="127">
        <v>39937</v>
      </c>
      <c r="B745">
        <v>82.24</v>
      </c>
    </row>
    <row r="746" spans="1:2">
      <c r="A746" s="127">
        <v>39933</v>
      </c>
      <c r="B746">
        <v>81.239999999999995</v>
      </c>
    </row>
    <row r="747" spans="1:2">
      <c r="A747" s="127">
        <v>39932</v>
      </c>
      <c r="B747">
        <v>79.569999999999993</v>
      </c>
    </row>
    <row r="748" spans="1:2">
      <c r="A748" s="127">
        <v>39931</v>
      </c>
      <c r="B748">
        <v>79.069999999999993</v>
      </c>
    </row>
    <row r="749" spans="1:2">
      <c r="A749" s="127">
        <v>39930</v>
      </c>
      <c r="B749">
        <v>79.67</v>
      </c>
    </row>
    <row r="750" spans="1:2">
      <c r="A750" s="127">
        <v>39927</v>
      </c>
      <c r="B750">
        <v>79.61</v>
      </c>
    </row>
    <row r="751" spans="1:2">
      <c r="A751" s="127">
        <v>39926</v>
      </c>
      <c r="B751">
        <v>79.75</v>
      </c>
    </row>
    <row r="752" spans="1:2">
      <c r="A752" s="127">
        <v>39925</v>
      </c>
      <c r="B752">
        <v>78.989999999999995</v>
      </c>
    </row>
    <row r="753" spans="1:2">
      <c r="A753" s="127">
        <v>39924</v>
      </c>
      <c r="B753">
        <v>78.64</v>
      </c>
    </row>
    <row r="754" spans="1:2">
      <c r="A754" s="127">
        <v>39923</v>
      </c>
      <c r="B754">
        <v>80.56</v>
      </c>
    </row>
    <row r="755" spans="1:2">
      <c r="A755" s="127">
        <v>39920</v>
      </c>
      <c r="B755">
        <v>80.349999999999994</v>
      </c>
    </row>
    <row r="756" spans="1:2">
      <c r="A756" s="127">
        <v>39919</v>
      </c>
      <c r="B756">
        <v>79.36</v>
      </c>
    </row>
    <row r="757" spans="1:2">
      <c r="A757" s="127">
        <v>39918</v>
      </c>
      <c r="B757">
        <v>78.86</v>
      </c>
    </row>
    <row r="758" spans="1:2">
      <c r="A758" s="127">
        <v>39917</v>
      </c>
      <c r="B758">
        <v>78.900000000000006</v>
      </c>
    </row>
    <row r="759" spans="1:2">
      <c r="A759" s="127">
        <v>39912</v>
      </c>
      <c r="B759">
        <v>77.34</v>
      </c>
    </row>
    <row r="760" spans="1:2">
      <c r="A760" s="127">
        <v>39911</v>
      </c>
      <c r="B760">
        <v>76.25</v>
      </c>
    </row>
    <row r="761" spans="1:2">
      <c r="A761" s="127">
        <v>39910</v>
      </c>
      <c r="B761">
        <v>76.650000000000006</v>
      </c>
    </row>
    <row r="762" spans="1:2">
      <c r="A762" s="127">
        <v>39909</v>
      </c>
      <c r="B762">
        <v>77.510000000000005</v>
      </c>
    </row>
    <row r="763" spans="1:2">
      <c r="A763" s="127">
        <v>39906</v>
      </c>
      <c r="B763">
        <v>77.150000000000006</v>
      </c>
    </row>
    <row r="764" spans="1:2">
      <c r="A764" s="127">
        <v>39905</v>
      </c>
      <c r="B764">
        <v>76.760000000000005</v>
      </c>
    </row>
    <row r="765" spans="1:2">
      <c r="A765" s="127">
        <v>39904</v>
      </c>
      <c r="B765">
        <v>74.040000000000006</v>
      </c>
    </row>
    <row r="766" spans="1:2">
      <c r="A766" s="127">
        <v>39903</v>
      </c>
      <c r="B766">
        <v>73.77</v>
      </c>
    </row>
    <row r="767" spans="1:2">
      <c r="A767" s="127">
        <v>39902</v>
      </c>
      <c r="B767">
        <v>74.150000000000006</v>
      </c>
    </row>
    <row r="768" spans="1:2">
      <c r="A768" s="127">
        <v>39899</v>
      </c>
      <c r="B768">
        <v>75.38</v>
      </c>
    </row>
    <row r="769" spans="1:2">
      <c r="A769" s="127">
        <v>39898</v>
      </c>
      <c r="B769">
        <v>75.27</v>
      </c>
    </row>
    <row r="770" spans="1:2">
      <c r="A770" s="127">
        <v>39897</v>
      </c>
      <c r="B770">
        <v>74.569999999999993</v>
      </c>
    </row>
    <row r="771" spans="1:2">
      <c r="A771" s="127">
        <v>39896</v>
      </c>
      <c r="B771">
        <v>74.64</v>
      </c>
    </row>
    <row r="772" spans="1:2">
      <c r="A772" s="127">
        <v>39895</v>
      </c>
      <c r="B772">
        <v>72.650000000000006</v>
      </c>
    </row>
    <row r="773" spans="1:2">
      <c r="A773" s="127">
        <v>39892</v>
      </c>
      <c r="B773">
        <v>72.010000000000005</v>
      </c>
    </row>
    <row r="774" spans="1:2">
      <c r="A774" s="127">
        <v>39891</v>
      </c>
      <c r="B774">
        <v>72.72</v>
      </c>
    </row>
    <row r="775" spans="1:2">
      <c r="A775" s="127">
        <v>39890</v>
      </c>
      <c r="B775">
        <v>72.66</v>
      </c>
    </row>
    <row r="776" spans="1:2">
      <c r="A776" s="127">
        <v>39889</v>
      </c>
      <c r="B776">
        <v>72.069999999999993</v>
      </c>
    </row>
    <row r="777" spans="1:2">
      <c r="A777" s="127">
        <v>39888</v>
      </c>
      <c r="B777">
        <v>72.13</v>
      </c>
    </row>
    <row r="778" spans="1:2">
      <c r="A778" s="127">
        <v>39885</v>
      </c>
      <c r="B778">
        <v>71.47</v>
      </c>
    </row>
    <row r="779" spans="1:2">
      <c r="A779" s="127">
        <v>39884</v>
      </c>
      <c r="B779">
        <v>69.41</v>
      </c>
    </row>
    <row r="780" spans="1:2">
      <c r="A780" s="127">
        <v>39883</v>
      </c>
      <c r="B780">
        <v>70.53</v>
      </c>
    </row>
    <row r="781" spans="1:2">
      <c r="A781" s="127">
        <v>39882</v>
      </c>
      <c r="B781">
        <v>67.959999999999994</v>
      </c>
    </row>
    <row r="782" spans="1:2">
      <c r="A782" s="127">
        <v>39881</v>
      </c>
      <c r="B782">
        <v>67.03</v>
      </c>
    </row>
    <row r="783" spans="1:2">
      <c r="A783" s="127">
        <v>39878</v>
      </c>
      <c r="B783">
        <v>67.55</v>
      </c>
    </row>
    <row r="784" spans="1:2">
      <c r="A784" s="127">
        <v>39877</v>
      </c>
      <c r="B784">
        <v>69.209999999999994</v>
      </c>
    </row>
    <row r="785" spans="1:2">
      <c r="A785" s="127">
        <v>39876</v>
      </c>
      <c r="B785">
        <v>69.14</v>
      </c>
    </row>
    <row r="786" spans="1:2">
      <c r="A786" s="127">
        <v>39875</v>
      </c>
      <c r="B786">
        <v>68.62</v>
      </c>
    </row>
    <row r="787" spans="1:2">
      <c r="A787" s="127">
        <v>39874</v>
      </c>
      <c r="B787">
        <v>69.819999999999993</v>
      </c>
    </row>
    <row r="788" spans="1:2">
      <c r="A788" s="127">
        <v>39871</v>
      </c>
      <c r="B788">
        <v>71.34</v>
      </c>
    </row>
    <row r="789" spans="1:2">
      <c r="A789" s="127">
        <v>39870</v>
      </c>
      <c r="B789">
        <v>71.84</v>
      </c>
    </row>
    <row r="790" spans="1:2">
      <c r="A790" s="127">
        <v>39869</v>
      </c>
      <c r="B790">
        <v>71.709999999999994</v>
      </c>
    </row>
    <row r="791" spans="1:2">
      <c r="A791" s="127">
        <v>39868</v>
      </c>
      <c r="B791">
        <v>71.489999999999995</v>
      </c>
    </row>
    <row r="792" spans="1:2">
      <c r="A792" s="127">
        <v>39867</v>
      </c>
      <c r="B792">
        <v>72.510000000000005</v>
      </c>
    </row>
    <row r="793" spans="1:2">
      <c r="A793" s="127">
        <v>39864</v>
      </c>
      <c r="B793">
        <v>73.459999999999994</v>
      </c>
    </row>
    <row r="794" spans="1:2">
      <c r="A794" s="127">
        <v>39863</v>
      </c>
      <c r="B794">
        <v>74.59</v>
      </c>
    </row>
    <row r="795" spans="1:2">
      <c r="A795" s="127">
        <v>39862</v>
      </c>
      <c r="B795">
        <v>74.41</v>
      </c>
    </row>
    <row r="796" spans="1:2">
      <c r="A796" s="127">
        <v>39861</v>
      </c>
      <c r="B796">
        <v>75.900000000000006</v>
      </c>
    </row>
    <row r="797" spans="1:2">
      <c r="A797" s="127">
        <v>39860</v>
      </c>
      <c r="B797">
        <v>76.78</v>
      </c>
    </row>
    <row r="798" spans="1:2">
      <c r="A798" s="127">
        <v>39857</v>
      </c>
      <c r="B798">
        <v>77.19</v>
      </c>
    </row>
    <row r="799" spans="1:2">
      <c r="A799" s="127">
        <v>39856</v>
      </c>
      <c r="B799">
        <v>76.73</v>
      </c>
    </row>
    <row r="800" spans="1:2">
      <c r="A800" s="127">
        <v>39855</v>
      </c>
      <c r="B800">
        <v>77.150000000000006</v>
      </c>
    </row>
    <row r="801" spans="1:2">
      <c r="A801" s="127">
        <v>39854</v>
      </c>
      <c r="B801">
        <v>78.87</v>
      </c>
    </row>
    <row r="802" spans="1:2">
      <c r="A802" s="127">
        <v>39853</v>
      </c>
      <c r="B802">
        <v>78.83</v>
      </c>
    </row>
    <row r="803" spans="1:2">
      <c r="A803" s="127">
        <v>39850</v>
      </c>
      <c r="B803">
        <v>78.2</v>
      </c>
    </row>
    <row r="804" spans="1:2">
      <c r="A804" s="127">
        <v>39849</v>
      </c>
      <c r="B804">
        <v>77.180000000000007</v>
      </c>
    </row>
    <row r="805" spans="1:2">
      <c r="A805" s="127">
        <v>39848</v>
      </c>
      <c r="B805">
        <v>76.56</v>
      </c>
    </row>
    <row r="806" spans="1:2">
      <c r="A806" s="127">
        <v>39847</v>
      </c>
      <c r="B806">
        <v>75.52</v>
      </c>
    </row>
    <row r="807" spans="1:2">
      <c r="A807" s="127">
        <v>39846</v>
      </c>
      <c r="B807">
        <v>75.459999999999994</v>
      </c>
    </row>
    <row r="808" spans="1:2">
      <c r="A808" s="127">
        <v>39843</v>
      </c>
      <c r="B808">
        <v>76.69</v>
      </c>
    </row>
    <row r="809" spans="1:2">
      <c r="A809" s="127">
        <v>39842</v>
      </c>
      <c r="B809">
        <v>77.14</v>
      </c>
    </row>
    <row r="810" spans="1:2">
      <c r="A810" s="127">
        <v>39841</v>
      </c>
      <c r="B810">
        <v>76.39</v>
      </c>
    </row>
    <row r="811" spans="1:2">
      <c r="A811" s="127">
        <v>39840</v>
      </c>
      <c r="B811">
        <v>75.14</v>
      </c>
    </row>
    <row r="812" spans="1:2">
      <c r="A812" s="127">
        <v>39839</v>
      </c>
      <c r="B812">
        <v>74.900000000000006</v>
      </c>
    </row>
    <row r="813" spans="1:2">
      <c r="A813" s="127">
        <v>39836</v>
      </c>
      <c r="B813">
        <v>74.540000000000006</v>
      </c>
    </row>
    <row r="814" spans="1:2">
      <c r="A814" s="127">
        <v>39835</v>
      </c>
      <c r="B814">
        <v>75.53</v>
      </c>
    </row>
    <row r="815" spans="1:2">
      <c r="A815" s="127">
        <v>39834</v>
      </c>
      <c r="B815">
        <v>74.55</v>
      </c>
    </row>
    <row r="816" spans="1:2">
      <c r="A816" s="127">
        <v>39833</v>
      </c>
      <c r="B816">
        <v>76.349999999999994</v>
      </c>
    </row>
    <row r="817" spans="1:2">
      <c r="A817" s="127">
        <v>39832</v>
      </c>
      <c r="B817">
        <v>76.83</v>
      </c>
    </row>
    <row r="818" spans="1:2">
      <c r="A818" s="127">
        <v>39829</v>
      </c>
      <c r="B818">
        <v>77.11</v>
      </c>
    </row>
    <row r="819" spans="1:2">
      <c r="A819" s="127">
        <v>39828</v>
      </c>
      <c r="B819">
        <v>76.040000000000006</v>
      </c>
    </row>
    <row r="820" spans="1:2">
      <c r="A820" s="127">
        <v>39827</v>
      </c>
      <c r="B820">
        <v>77.959999999999994</v>
      </c>
    </row>
    <row r="821" spans="1:2">
      <c r="A821" s="127">
        <v>39826</v>
      </c>
      <c r="B821">
        <v>77.849999999999994</v>
      </c>
    </row>
    <row r="822" spans="1:2">
      <c r="A822" s="127">
        <v>39825</v>
      </c>
      <c r="B822">
        <v>79.41</v>
      </c>
    </row>
    <row r="823" spans="1:2">
      <c r="A823" s="127">
        <v>39822</v>
      </c>
      <c r="B823">
        <v>80.069999999999993</v>
      </c>
    </row>
    <row r="824" spans="1:2">
      <c r="A824" s="127">
        <v>39821</v>
      </c>
      <c r="B824">
        <v>80.14</v>
      </c>
    </row>
    <row r="825" spans="1:2">
      <c r="A825" s="127">
        <v>39820</v>
      </c>
      <c r="B825">
        <v>82.35</v>
      </c>
    </row>
    <row r="826" spans="1:2">
      <c r="A826" s="127">
        <v>39819</v>
      </c>
      <c r="B826">
        <v>83.04</v>
      </c>
    </row>
    <row r="827" spans="1:2">
      <c r="A827" s="127">
        <v>39818</v>
      </c>
      <c r="B827">
        <v>81.52</v>
      </c>
    </row>
    <row r="828" spans="1:2">
      <c r="A828" s="127">
        <v>39815</v>
      </c>
      <c r="B828">
        <v>79.319999999999993</v>
      </c>
    </row>
    <row r="829" spans="1:2">
      <c r="A829" s="127">
        <v>39812</v>
      </c>
      <c r="B829">
        <v>77.069999999999993</v>
      </c>
    </row>
    <row r="830" spans="1:2">
      <c r="A830" s="127">
        <v>39811</v>
      </c>
      <c r="B830">
        <v>76.64</v>
      </c>
    </row>
    <row r="831" spans="1:2">
      <c r="A831" s="127">
        <v>39805</v>
      </c>
      <c r="B831">
        <v>76.430000000000007</v>
      </c>
    </row>
    <row r="832" spans="1:2">
      <c r="A832" s="127">
        <v>39804</v>
      </c>
      <c r="B832">
        <v>76.91</v>
      </c>
    </row>
    <row r="833" spans="1:2">
      <c r="A833" s="127">
        <v>39801</v>
      </c>
      <c r="B833">
        <v>76.650000000000006</v>
      </c>
    </row>
    <row r="834" spans="1:2">
      <c r="A834" s="127">
        <v>39800</v>
      </c>
      <c r="B834">
        <v>76.98</v>
      </c>
    </row>
    <row r="835" spans="1:2">
      <c r="A835" s="127">
        <v>39799</v>
      </c>
      <c r="B835">
        <v>77.260000000000005</v>
      </c>
    </row>
    <row r="836" spans="1:2">
      <c r="A836" s="127">
        <v>39798</v>
      </c>
      <c r="B836">
        <v>77.459999999999994</v>
      </c>
    </row>
    <row r="837" spans="1:2">
      <c r="A837" s="127">
        <v>39797</v>
      </c>
      <c r="B837">
        <v>77.55</v>
      </c>
    </row>
    <row r="838" spans="1:2">
      <c r="A838" s="127">
        <v>39794</v>
      </c>
      <c r="B838">
        <v>76.16</v>
      </c>
    </row>
    <row r="839" spans="1:2">
      <c r="A839" s="127">
        <v>39793</v>
      </c>
      <c r="B839">
        <v>79.150000000000006</v>
      </c>
    </row>
    <row r="840" spans="1:2">
      <c r="A840" s="127">
        <v>39792</v>
      </c>
      <c r="B840">
        <v>79.2</v>
      </c>
    </row>
    <row r="841" spans="1:2">
      <c r="A841" s="127">
        <v>39791</v>
      </c>
      <c r="B841">
        <v>78.819999999999993</v>
      </c>
    </row>
    <row r="842" spans="1:2">
      <c r="A842" s="127">
        <v>39790</v>
      </c>
      <c r="B842">
        <v>77.42</v>
      </c>
    </row>
    <row r="843" spans="1:2">
      <c r="A843" s="127">
        <v>39787</v>
      </c>
      <c r="B843">
        <v>75.2</v>
      </c>
    </row>
    <row r="844" spans="1:2">
      <c r="A844" s="127">
        <v>39786</v>
      </c>
      <c r="B844">
        <v>77.510000000000005</v>
      </c>
    </row>
    <row r="845" spans="1:2">
      <c r="A845" s="127">
        <v>39785</v>
      </c>
      <c r="B845">
        <v>76.03</v>
      </c>
    </row>
    <row r="846" spans="1:2">
      <c r="A846" s="127">
        <v>39784</v>
      </c>
      <c r="B846">
        <v>76.37</v>
      </c>
    </row>
    <row r="847" spans="1:2">
      <c r="A847" s="127">
        <v>39783</v>
      </c>
      <c r="B847">
        <v>78.23</v>
      </c>
    </row>
    <row r="848" spans="1:2">
      <c r="A848" s="127">
        <v>39780</v>
      </c>
      <c r="B848">
        <v>78.22</v>
      </c>
    </row>
    <row r="849" spans="1:2">
      <c r="A849" s="127">
        <v>39779</v>
      </c>
      <c r="B849">
        <v>78.28</v>
      </c>
    </row>
    <row r="850" spans="1:2">
      <c r="A850" s="127">
        <v>39778</v>
      </c>
      <c r="B850">
        <v>76.64</v>
      </c>
    </row>
    <row r="851" spans="1:2">
      <c r="A851" s="127">
        <v>39777</v>
      </c>
      <c r="B851">
        <v>76.22</v>
      </c>
    </row>
    <row r="852" spans="1:2">
      <c r="A852" s="127">
        <v>39776</v>
      </c>
      <c r="B852">
        <v>74.739999999999995</v>
      </c>
    </row>
    <row r="853" spans="1:2">
      <c r="A853" s="127">
        <v>39773</v>
      </c>
      <c r="B853">
        <v>73.77</v>
      </c>
    </row>
    <row r="854" spans="1:2">
      <c r="A854" s="127">
        <v>39772</v>
      </c>
      <c r="B854">
        <v>74.64</v>
      </c>
    </row>
    <row r="855" spans="1:2">
      <c r="A855" s="127">
        <v>39771</v>
      </c>
      <c r="B855">
        <v>77.58</v>
      </c>
    </row>
    <row r="856" spans="1:2">
      <c r="A856" s="127">
        <v>39770</v>
      </c>
      <c r="B856">
        <v>78.12</v>
      </c>
    </row>
    <row r="857" spans="1:2">
      <c r="A857" s="127">
        <v>39769</v>
      </c>
      <c r="B857">
        <v>80.7</v>
      </c>
    </row>
    <row r="858" spans="1:2">
      <c r="A858" s="127">
        <v>39766</v>
      </c>
      <c r="B858">
        <v>81.52</v>
      </c>
    </row>
    <row r="859" spans="1:2">
      <c r="A859" s="127">
        <v>39765</v>
      </c>
      <c r="B859">
        <v>79.78</v>
      </c>
    </row>
    <row r="860" spans="1:2">
      <c r="A860" s="127">
        <v>39764</v>
      </c>
      <c r="B860">
        <v>82.81</v>
      </c>
    </row>
    <row r="861" spans="1:2">
      <c r="A861" s="127">
        <v>39763</v>
      </c>
      <c r="B861">
        <v>83.2</v>
      </c>
    </row>
    <row r="862" spans="1:2">
      <c r="A862" s="127">
        <v>39762</v>
      </c>
      <c r="B862">
        <v>85.43</v>
      </c>
    </row>
    <row r="863" spans="1:2">
      <c r="A863" s="127">
        <v>39759</v>
      </c>
      <c r="B863">
        <v>82.61</v>
      </c>
    </row>
    <row r="864" spans="1:2">
      <c r="A864" s="127">
        <v>39758</v>
      </c>
      <c r="B864">
        <v>84.75</v>
      </c>
    </row>
    <row r="865" spans="1:2">
      <c r="A865" s="127">
        <v>39757</v>
      </c>
      <c r="B865">
        <v>87.37</v>
      </c>
    </row>
    <row r="866" spans="1:2">
      <c r="A866" s="127">
        <v>39756</v>
      </c>
      <c r="B866">
        <v>87.06</v>
      </c>
    </row>
    <row r="867" spans="1:2">
      <c r="A867" s="127">
        <v>39755</v>
      </c>
      <c r="B867">
        <v>85.04</v>
      </c>
    </row>
    <row r="868" spans="1:2">
      <c r="A868" s="127">
        <v>39752</v>
      </c>
      <c r="B868">
        <v>82.68</v>
      </c>
    </row>
    <row r="869" spans="1:2">
      <c r="A869" s="127">
        <v>39751</v>
      </c>
      <c r="B869">
        <v>81.48</v>
      </c>
    </row>
    <row r="870" spans="1:2">
      <c r="A870" s="127">
        <v>39750</v>
      </c>
      <c r="B870">
        <v>79.39</v>
      </c>
    </row>
    <row r="871" spans="1:2">
      <c r="A871" s="127">
        <v>39749</v>
      </c>
      <c r="B871">
        <v>75.58</v>
      </c>
    </row>
    <row r="872" spans="1:2">
      <c r="A872" s="127">
        <v>39748</v>
      </c>
      <c r="B872">
        <v>73.849999999999994</v>
      </c>
    </row>
    <row r="873" spans="1:2">
      <c r="A873" s="127">
        <v>39745</v>
      </c>
      <c r="B873">
        <v>75.819999999999993</v>
      </c>
    </row>
    <row r="874" spans="1:2">
      <c r="A874" s="127">
        <v>39744</v>
      </c>
      <c r="B874">
        <v>78.73</v>
      </c>
    </row>
    <row r="875" spans="1:2">
      <c r="A875" s="127">
        <v>39743</v>
      </c>
      <c r="B875">
        <v>81.239999999999995</v>
      </c>
    </row>
    <row r="876" spans="1:2">
      <c r="A876" s="127">
        <v>39742</v>
      </c>
      <c r="B876">
        <v>84.01</v>
      </c>
    </row>
    <row r="877" spans="1:2">
      <c r="A877" s="127">
        <v>39741</v>
      </c>
      <c r="B877">
        <v>81.53</v>
      </c>
    </row>
    <row r="878" spans="1:2">
      <c r="A878" s="127">
        <v>39738</v>
      </c>
      <c r="B878">
        <v>78.739999999999995</v>
      </c>
    </row>
    <row r="879" spans="1:2">
      <c r="A879" s="127">
        <v>39737</v>
      </c>
      <c r="B879">
        <v>78.959999999999994</v>
      </c>
    </row>
    <row r="880" spans="1:2">
      <c r="A880" s="127">
        <v>39736</v>
      </c>
      <c r="B880">
        <v>85.02</v>
      </c>
    </row>
    <row r="881" spans="1:2">
      <c r="A881" s="127">
        <v>39735</v>
      </c>
      <c r="B881">
        <v>87.7</v>
      </c>
    </row>
    <row r="882" spans="1:2">
      <c r="A882" s="127">
        <v>39734</v>
      </c>
      <c r="B882">
        <v>79.94</v>
      </c>
    </row>
    <row r="883" spans="1:2">
      <c r="A883" s="127">
        <v>39731</v>
      </c>
      <c r="B883">
        <v>78.989999999999995</v>
      </c>
    </row>
    <row r="884" spans="1:2">
      <c r="A884" s="127">
        <v>39730</v>
      </c>
      <c r="B884">
        <v>83.83</v>
      </c>
    </row>
    <row r="885" spans="1:2">
      <c r="A885" s="127">
        <v>39729</v>
      </c>
      <c r="B885">
        <v>84.5</v>
      </c>
    </row>
    <row r="886" spans="1:2">
      <c r="A886" s="127">
        <v>39728</v>
      </c>
      <c r="B886">
        <v>88.64</v>
      </c>
    </row>
    <row r="887" spans="1:2">
      <c r="A887" s="127">
        <v>39727</v>
      </c>
      <c r="B887">
        <v>90.51</v>
      </c>
    </row>
    <row r="888" spans="1:2">
      <c r="A888" s="127">
        <v>39723</v>
      </c>
      <c r="B888">
        <v>95.88</v>
      </c>
    </row>
    <row r="889" spans="1:2">
      <c r="A889" s="127">
        <v>39722</v>
      </c>
      <c r="B889">
        <v>95.37</v>
      </c>
    </row>
    <row r="890" spans="1:2">
      <c r="A890" s="127">
        <v>39721</v>
      </c>
      <c r="B890">
        <v>93.04</v>
      </c>
    </row>
    <row r="891" spans="1:2">
      <c r="A891" s="127">
        <v>39720</v>
      </c>
      <c r="B891">
        <v>95.96</v>
      </c>
    </row>
    <row r="892" spans="1:2">
      <c r="A892" s="127">
        <v>39717</v>
      </c>
      <c r="B892">
        <v>97.68</v>
      </c>
    </row>
    <row r="893" spans="1:2">
      <c r="A893" s="127">
        <v>39716</v>
      </c>
      <c r="B893">
        <v>97.66</v>
      </c>
    </row>
    <row r="894" spans="1:2">
      <c r="A894" s="127">
        <v>39715</v>
      </c>
      <c r="B894">
        <v>98.14</v>
      </c>
    </row>
    <row r="895" spans="1:2">
      <c r="A895" s="127">
        <v>39714</v>
      </c>
      <c r="B895">
        <v>100.72</v>
      </c>
    </row>
    <row r="896" spans="1:2">
      <c r="A896" s="127">
        <v>39713</v>
      </c>
      <c r="B896">
        <v>100</v>
      </c>
    </row>
    <row r="897" spans="1:2">
      <c r="A897" s="127">
        <v>39710</v>
      </c>
      <c r="B897">
        <v>100</v>
      </c>
    </row>
    <row r="898" spans="1:2">
      <c r="A898" s="127">
        <v>39709</v>
      </c>
      <c r="B898">
        <v>100</v>
      </c>
    </row>
    <row r="899" spans="1:2">
      <c r="A899" s="127">
        <v>39708</v>
      </c>
      <c r="B899">
        <v>100</v>
      </c>
    </row>
    <row r="900" spans="1:2">
      <c r="A900" s="127">
        <v>39707</v>
      </c>
      <c r="B900">
        <v>100</v>
      </c>
    </row>
    <row r="901" spans="1:2">
      <c r="A901" s="127">
        <v>39706</v>
      </c>
      <c r="B901">
        <v>100</v>
      </c>
    </row>
    <row r="902" spans="1:2">
      <c r="A902" s="127">
        <v>39703</v>
      </c>
      <c r="B902">
        <v>100</v>
      </c>
    </row>
    <row r="903" spans="1:2">
      <c r="A903" s="127">
        <v>39702</v>
      </c>
      <c r="B903">
        <v>100</v>
      </c>
    </row>
    <row r="904" spans="1:2">
      <c r="A904" s="127">
        <v>39701</v>
      </c>
      <c r="B904">
        <v>100</v>
      </c>
    </row>
    <row r="905" spans="1:2">
      <c r="A905" s="127">
        <v>39700</v>
      </c>
      <c r="B905">
        <v>100</v>
      </c>
    </row>
    <row r="906" spans="1:2">
      <c r="A906" s="127">
        <v>39699</v>
      </c>
      <c r="B906">
        <v>100</v>
      </c>
    </row>
    <row r="907" spans="1:2">
      <c r="A907" s="127">
        <v>39696</v>
      </c>
      <c r="B907">
        <v>100</v>
      </c>
    </row>
    <row r="908" spans="1:2">
      <c r="A908" s="127">
        <v>39695</v>
      </c>
      <c r="B908">
        <v>100</v>
      </c>
    </row>
    <row r="909" spans="1:2">
      <c r="A909" s="127">
        <v>39694</v>
      </c>
      <c r="B909">
        <v>100</v>
      </c>
    </row>
    <row r="910" spans="1:2">
      <c r="A910" s="127">
        <v>39693</v>
      </c>
      <c r="B910">
        <v>100</v>
      </c>
    </row>
    <row r="911" spans="1:2">
      <c r="A911" s="127">
        <v>39692</v>
      </c>
      <c r="B911">
        <v>100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56"/>
  <sheetViews>
    <sheetView zoomScale="85" zoomScaleNormal="85" workbookViewId="0"/>
  </sheetViews>
  <sheetFormatPr baseColWidth="10" defaultRowHeight="15"/>
  <cols>
    <col min="1" max="1" width="33.140625" bestFit="1" customWidth="1"/>
    <col min="2" max="2" width="30.85546875" bestFit="1" customWidth="1"/>
    <col min="3" max="3" width="8.7109375" customWidth="1"/>
    <col min="4" max="4" width="13.42578125" bestFit="1" customWidth="1"/>
    <col min="5" max="5" width="9.28515625" customWidth="1"/>
    <col min="6" max="6" width="20.42578125" bestFit="1" customWidth="1"/>
  </cols>
  <sheetData>
    <row r="1" spans="1:6">
      <c r="A1" t="s">
        <v>76</v>
      </c>
    </row>
    <row r="2" spans="1:6">
      <c r="A2" t="s">
        <v>55</v>
      </c>
      <c r="B2" t="s">
        <v>77</v>
      </c>
      <c r="C2" t="s">
        <v>57</v>
      </c>
      <c r="D2" t="s">
        <v>72</v>
      </c>
      <c r="E2" t="s">
        <v>59</v>
      </c>
      <c r="F2" t="s">
        <v>60</v>
      </c>
    </row>
    <row r="3" spans="1:6">
      <c r="A3" t="s">
        <v>61</v>
      </c>
      <c r="B3" t="s">
        <v>78</v>
      </c>
      <c r="C3" t="s">
        <v>63</v>
      </c>
      <c r="D3" t="s">
        <v>74</v>
      </c>
      <c r="E3" t="s">
        <v>66</v>
      </c>
      <c r="F3" t="s">
        <v>67</v>
      </c>
    </row>
    <row r="4" spans="1:6">
      <c r="C4" t="s">
        <v>64</v>
      </c>
    </row>
    <row r="6" spans="1:6">
      <c r="A6" t="s">
        <v>68</v>
      </c>
    </row>
    <row r="7" spans="1:6">
      <c r="A7" t="s">
        <v>0</v>
      </c>
      <c r="B7" t="s">
        <v>69</v>
      </c>
    </row>
    <row r="8" spans="1:6">
      <c r="A8" s="127">
        <v>41004</v>
      </c>
      <c r="B8">
        <v>168.54</v>
      </c>
    </row>
    <row r="9" spans="1:6">
      <c r="A9" s="127">
        <v>41003</v>
      </c>
      <c r="B9">
        <v>168.14</v>
      </c>
    </row>
    <row r="10" spans="1:6">
      <c r="A10" s="127">
        <v>41002</v>
      </c>
      <c r="B10">
        <v>167.86</v>
      </c>
    </row>
    <row r="11" spans="1:6">
      <c r="A11" s="127">
        <v>41001</v>
      </c>
      <c r="B11">
        <v>167.68</v>
      </c>
    </row>
    <row r="12" spans="1:6">
      <c r="A12" s="127">
        <v>40998</v>
      </c>
      <c r="B12">
        <v>167.35</v>
      </c>
    </row>
    <row r="13" spans="1:6">
      <c r="A13" s="127">
        <v>40997</v>
      </c>
      <c r="B13">
        <v>166.93</v>
      </c>
    </row>
    <row r="14" spans="1:6">
      <c r="A14" s="127">
        <v>40996</v>
      </c>
      <c r="B14">
        <v>166</v>
      </c>
    </row>
    <row r="15" spans="1:6">
      <c r="A15" s="127">
        <v>40995</v>
      </c>
      <c r="B15">
        <v>165.46</v>
      </c>
    </row>
    <row r="16" spans="1:6">
      <c r="A16" s="127">
        <v>40994</v>
      </c>
      <c r="B16">
        <v>165.78</v>
      </c>
    </row>
    <row r="17" spans="1:2">
      <c r="A17" s="127">
        <v>40991</v>
      </c>
      <c r="B17">
        <v>166.59</v>
      </c>
    </row>
    <row r="18" spans="1:2">
      <c r="A18" s="127">
        <v>40990</v>
      </c>
      <c r="B18">
        <v>165.5</v>
      </c>
    </row>
    <row r="19" spans="1:2">
      <c r="A19" s="127">
        <v>40989</v>
      </c>
      <c r="B19">
        <v>162.69999999999999</v>
      </c>
    </row>
    <row r="20" spans="1:2">
      <c r="A20" s="127">
        <v>40988</v>
      </c>
      <c r="B20">
        <v>163</v>
      </c>
    </row>
    <row r="21" spans="1:2">
      <c r="A21" s="127">
        <v>40987</v>
      </c>
      <c r="B21">
        <v>162.65</v>
      </c>
    </row>
    <row r="22" spans="1:2">
      <c r="A22" s="127">
        <v>40984</v>
      </c>
      <c r="B22">
        <v>162.24</v>
      </c>
    </row>
    <row r="23" spans="1:2">
      <c r="A23" s="127">
        <v>40983</v>
      </c>
      <c r="B23">
        <v>163.24</v>
      </c>
    </row>
    <row r="24" spans="1:2">
      <c r="A24" s="127">
        <v>40982</v>
      </c>
      <c r="B24">
        <v>164.82</v>
      </c>
    </row>
    <row r="25" spans="1:2">
      <c r="A25" s="127">
        <v>40981</v>
      </c>
      <c r="B25">
        <v>167.87</v>
      </c>
    </row>
    <row r="26" spans="1:2">
      <c r="A26" s="127">
        <v>40980</v>
      </c>
      <c r="B26">
        <v>168.19</v>
      </c>
    </row>
    <row r="27" spans="1:2">
      <c r="A27" s="127">
        <v>40977</v>
      </c>
      <c r="B27">
        <v>167.55</v>
      </c>
    </row>
    <row r="28" spans="1:2">
      <c r="A28" s="127">
        <v>40976</v>
      </c>
      <c r="B28">
        <v>167.65</v>
      </c>
    </row>
    <row r="29" spans="1:2">
      <c r="A29" s="127">
        <v>40975</v>
      </c>
      <c r="B29">
        <v>167.81</v>
      </c>
    </row>
    <row r="30" spans="1:2">
      <c r="A30" s="127">
        <v>40974</v>
      </c>
      <c r="B30">
        <v>168</v>
      </c>
    </row>
    <row r="31" spans="1:2">
      <c r="A31" s="127">
        <v>40973</v>
      </c>
      <c r="B31">
        <v>168.35</v>
      </c>
    </row>
    <row r="32" spans="1:2">
      <c r="A32" s="127">
        <v>40970</v>
      </c>
      <c r="B32">
        <v>167.95</v>
      </c>
    </row>
    <row r="33" spans="1:2">
      <c r="A33" s="127">
        <v>40969</v>
      </c>
      <c r="B33">
        <v>167.31</v>
      </c>
    </row>
    <row r="34" spans="1:2">
      <c r="A34" s="127">
        <v>40968</v>
      </c>
      <c r="B34">
        <v>168.4</v>
      </c>
    </row>
    <row r="35" spans="1:2">
      <c r="A35" s="127">
        <v>40967</v>
      </c>
      <c r="B35">
        <v>168.42</v>
      </c>
    </row>
    <row r="36" spans="1:2">
      <c r="A36" s="127">
        <v>40966</v>
      </c>
      <c r="B36">
        <v>167.72</v>
      </c>
    </row>
    <row r="37" spans="1:2">
      <c r="A37" s="127">
        <v>40963</v>
      </c>
      <c r="B37">
        <v>166.96</v>
      </c>
    </row>
    <row r="38" spans="1:2">
      <c r="A38" s="127">
        <v>40962</v>
      </c>
      <c r="B38">
        <v>166.57</v>
      </c>
    </row>
    <row r="39" spans="1:2">
      <c r="A39" s="127">
        <v>40961</v>
      </c>
      <c r="B39">
        <v>165.7</v>
      </c>
    </row>
    <row r="40" spans="1:2">
      <c r="A40" s="127">
        <v>40960</v>
      </c>
      <c r="B40">
        <v>164.94</v>
      </c>
    </row>
    <row r="41" spans="1:2">
      <c r="A41" s="127">
        <v>40959</v>
      </c>
      <c r="B41">
        <v>165.2</v>
      </c>
    </row>
    <row r="42" spans="1:2">
      <c r="A42" s="127">
        <v>40956</v>
      </c>
      <c r="B42">
        <v>166.64</v>
      </c>
    </row>
    <row r="43" spans="1:2">
      <c r="A43" s="127">
        <v>40955</v>
      </c>
      <c r="B43">
        <v>167.86</v>
      </c>
    </row>
    <row r="44" spans="1:2">
      <c r="A44" s="127">
        <v>40954</v>
      </c>
      <c r="B44">
        <v>165.79</v>
      </c>
    </row>
    <row r="45" spans="1:2">
      <c r="A45" s="127">
        <v>40953</v>
      </c>
      <c r="B45">
        <v>164.94</v>
      </c>
    </row>
    <row r="46" spans="1:2">
      <c r="A46" s="127">
        <v>40952</v>
      </c>
      <c r="B46">
        <v>164.37</v>
      </c>
    </row>
    <row r="47" spans="1:2">
      <c r="A47" s="127">
        <v>40949</v>
      </c>
      <c r="B47">
        <v>164</v>
      </c>
    </row>
    <row r="48" spans="1:2">
      <c r="A48" s="127">
        <v>40948</v>
      </c>
      <c r="B48">
        <v>163.92</v>
      </c>
    </row>
    <row r="49" spans="1:2">
      <c r="A49" s="127">
        <v>40947</v>
      </c>
      <c r="B49">
        <v>164.14</v>
      </c>
    </row>
    <row r="50" spans="1:2">
      <c r="A50" s="127">
        <v>40946</v>
      </c>
      <c r="B50">
        <v>166.5</v>
      </c>
    </row>
    <row r="51" spans="1:2">
      <c r="A51" s="127">
        <v>40945</v>
      </c>
      <c r="B51">
        <v>166.19</v>
      </c>
    </row>
    <row r="52" spans="1:2">
      <c r="A52" s="127">
        <v>40942</v>
      </c>
      <c r="B52">
        <v>167.15</v>
      </c>
    </row>
    <row r="53" spans="1:2">
      <c r="A53" s="127">
        <v>40941</v>
      </c>
      <c r="B53">
        <v>167.54</v>
      </c>
    </row>
    <row r="54" spans="1:2">
      <c r="A54" s="127">
        <v>40940</v>
      </c>
      <c r="B54">
        <v>166.88</v>
      </c>
    </row>
    <row r="55" spans="1:2">
      <c r="A55" s="127">
        <v>40939</v>
      </c>
      <c r="B55">
        <v>166.42</v>
      </c>
    </row>
    <row r="56" spans="1:2">
      <c r="A56" s="127">
        <v>40938</v>
      </c>
      <c r="B56">
        <v>166.83</v>
      </c>
    </row>
    <row r="57" spans="1:2">
      <c r="A57" s="127">
        <v>40935</v>
      </c>
      <c r="B57">
        <v>165.68</v>
      </c>
    </row>
    <row r="58" spans="1:2">
      <c r="A58" s="127">
        <v>40934</v>
      </c>
      <c r="B58">
        <v>164.96</v>
      </c>
    </row>
    <row r="59" spans="1:2">
      <c r="A59" s="127">
        <v>40933</v>
      </c>
      <c r="B59">
        <v>163.80000000000001</v>
      </c>
    </row>
    <row r="60" spans="1:2">
      <c r="A60" s="127">
        <v>40932</v>
      </c>
      <c r="B60">
        <v>163.74</v>
      </c>
    </row>
    <row r="61" spans="1:2">
      <c r="A61" s="127">
        <v>40931</v>
      </c>
      <c r="B61">
        <v>164.47</v>
      </c>
    </row>
    <row r="62" spans="1:2">
      <c r="A62" s="127">
        <v>40928</v>
      </c>
      <c r="B62">
        <v>166.23</v>
      </c>
    </row>
    <row r="63" spans="1:2">
      <c r="A63" s="127">
        <v>40927</v>
      </c>
      <c r="B63">
        <v>168.24</v>
      </c>
    </row>
    <row r="64" spans="1:2">
      <c r="A64" s="127">
        <v>40926</v>
      </c>
      <c r="B64">
        <v>168.31</v>
      </c>
    </row>
    <row r="65" spans="1:2">
      <c r="A65" s="127">
        <v>40925</v>
      </c>
      <c r="B65">
        <v>168.51</v>
      </c>
    </row>
    <row r="66" spans="1:2">
      <c r="A66" s="127">
        <v>40924</v>
      </c>
      <c r="B66">
        <v>169.69</v>
      </c>
    </row>
    <row r="67" spans="1:2">
      <c r="A67" s="127">
        <v>40921</v>
      </c>
      <c r="B67">
        <v>168.64</v>
      </c>
    </row>
    <row r="68" spans="1:2">
      <c r="A68" s="127">
        <v>40920</v>
      </c>
      <c r="B68">
        <v>167.8</v>
      </c>
    </row>
    <row r="69" spans="1:2">
      <c r="A69" s="127">
        <v>40919</v>
      </c>
      <c r="B69">
        <v>167.25</v>
      </c>
    </row>
    <row r="70" spans="1:2">
      <c r="A70" s="127">
        <v>40918</v>
      </c>
      <c r="B70">
        <v>166.7</v>
      </c>
    </row>
    <row r="71" spans="1:2">
      <c r="A71" s="127">
        <v>40917</v>
      </c>
      <c r="B71">
        <v>166.68</v>
      </c>
    </row>
    <row r="72" spans="1:2">
      <c r="A72" s="127">
        <v>40914</v>
      </c>
      <c r="B72">
        <v>166.56</v>
      </c>
    </row>
    <row r="73" spans="1:2">
      <c r="A73" s="127">
        <v>40913</v>
      </c>
      <c r="B73">
        <v>167.22</v>
      </c>
    </row>
    <row r="74" spans="1:2">
      <c r="A74" s="127">
        <v>40912</v>
      </c>
      <c r="B74">
        <v>165.98</v>
      </c>
    </row>
    <row r="75" spans="1:2">
      <c r="A75" s="127">
        <v>40911</v>
      </c>
      <c r="B75">
        <v>165.81</v>
      </c>
    </row>
    <row r="76" spans="1:2">
      <c r="A76" s="127">
        <v>40910</v>
      </c>
      <c r="B76">
        <v>166.84</v>
      </c>
    </row>
    <row r="77" spans="1:2">
      <c r="A77" s="127">
        <v>40907</v>
      </c>
      <c r="B77">
        <v>167.69</v>
      </c>
    </row>
    <row r="78" spans="1:2">
      <c r="A78" s="127">
        <v>40906</v>
      </c>
      <c r="B78">
        <v>167.53</v>
      </c>
    </row>
    <row r="79" spans="1:2">
      <c r="A79" s="127">
        <v>40905</v>
      </c>
      <c r="B79">
        <v>166.4</v>
      </c>
    </row>
    <row r="80" spans="1:2">
      <c r="A80" s="127">
        <v>40904</v>
      </c>
      <c r="B80">
        <v>166.11</v>
      </c>
    </row>
    <row r="81" spans="1:2">
      <c r="A81" s="127">
        <v>40900</v>
      </c>
      <c r="B81">
        <v>165.98</v>
      </c>
    </row>
    <row r="82" spans="1:2">
      <c r="A82" s="127">
        <v>40899</v>
      </c>
      <c r="B82">
        <v>165.31</v>
      </c>
    </row>
    <row r="83" spans="1:2">
      <c r="A83" s="127">
        <v>40898</v>
      </c>
      <c r="B83">
        <v>165.46</v>
      </c>
    </row>
    <row r="84" spans="1:2">
      <c r="A84" s="127">
        <v>40897</v>
      </c>
      <c r="B84">
        <v>166.06</v>
      </c>
    </row>
    <row r="85" spans="1:2">
      <c r="A85" s="127">
        <v>40896</v>
      </c>
      <c r="B85">
        <v>166.79</v>
      </c>
    </row>
    <row r="86" spans="1:2">
      <c r="A86" s="127">
        <v>40893</v>
      </c>
      <c r="B86">
        <v>165.95</v>
      </c>
    </row>
    <row r="87" spans="1:2">
      <c r="A87" s="127">
        <v>40892</v>
      </c>
      <c r="B87">
        <v>167.19</v>
      </c>
    </row>
    <row r="88" spans="1:2">
      <c r="A88" s="127">
        <v>40891</v>
      </c>
      <c r="B88">
        <v>165.47</v>
      </c>
    </row>
    <row r="89" spans="1:2">
      <c r="A89" s="127">
        <v>40890</v>
      </c>
      <c r="B89">
        <v>163.16999999999999</v>
      </c>
    </row>
    <row r="90" spans="1:2">
      <c r="A90" s="127">
        <v>40889</v>
      </c>
      <c r="B90">
        <v>162.63999999999999</v>
      </c>
    </row>
    <row r="91" spans="1:2">
      <c r="A91" s="127">
        <v>40886</v>
      </c>
      <c r="B91">
        <v>161.31</v>
      </c>
    </row>
    <row r="92" spans="1:2">
      <c r="A92" s="127">
        <v>40885</v>
      </c>
      <c r="B92">
        <v>160.68</v>
      </c>
    </row>
    <row r="93" spans="1:2">
      <c r="A93" s="127">
        <v>40884</v>
      </c>
      <c r="B93">
        <v>160.26</v>
      </c>
    </row>
    <row r="94" spans="1:2">
      <c r="A94" s="127">
        <v>40883</v>
      </c>
      <c r="B94">
        <v>158.22</v>
      </c>
    </row>
    <row r="95" spans="1:2">
      <c r="A95" s="127">
        <v>40882</v>
      </c>
      <c r="B95">
        <v>158.57</v>
      </c>
    </row>
    <row r="96" spans="1:2">
      <c r="A96" s="127">
        <v>40879</v>
      </c>
      <c r="B96">
        <v>157.65</v>
      </c>
    </row>
    <row r="97" spans="1:2">
      <c r="A97" s="127">
        <v>40878</v>
      </c>
      <c r="B97">
        <v>155.22</v>
      </c>
    </row>
    <row r="98" spans="1:2">
      <c r="A98" s="127">
        <v>40877</v>
      </c>
      <c r="B98">
        <v>155.31</v>
      </c>
    </row>
    <row r="99" spans="1:2">
      <c r="A99" s="127">
        <v>40876</v>
      </c>
      <c r="B99">
        <v>155.18</v>
      </c>
    </row>
    <row r="100" spans="1:2">
      <c r="A100" s="127">
        <v>40875</v>
      </c>
      <c r="B100">
        <v>155.83000000000001</v>
      </c>
    </row>
    <row r="101" spans="1:2">
      <c r="A101" s="127">
        <v>40872</v>
      </c>
      <c r="B101">
        <v>157.26</v>
      </c>
    </row>
    <row r="102" spans="1:2">
      <c r="A102" s="127">
        <v>40871</v>
      </c>
      <c r="B102">
        <v>157.54</v>
      </c>
    </row>
    <row r="103" spans="1:2">
      <c r="A103" s="127">
        <v>40870</v>
      </c>
      <c r="B103">
        <v>161.19999999999999</v>
      </c>
    </row>
    <row r="104" spans="1:2">
      <c r="A104" s="127">
        <v>40869</v>
      </c>
      <c r="B104">
        <v>162.16999999999999</v>
      </c>
    </row>
    <row r="105" spans="1:2">
      <c r="A105" s="127">
        <v>40868</v>
      </c>
      <c r="B105">
        <v>164.38</v>
      </c>
    </row>
    <row r="106" spans="1:2">
      <c r="A106" s="127">
        <v>40865</v>
      </c>
      <c r="B106">
        <v>163.4</v>
      </c>
    </row>
    <row r="107" spans="1:2">
      <c r="A107" s="127">
        <v>40864</v>
      </c>
      <c r="B107">
        <v>166.65</v>
      </c>
    </row>
    <row r="108" spans="1:2">
      <c r="A108" s="127">
        <v>40863</v>
      </c>
      <c r="B108">
        <v>166.75</v>
      </c>
    </row>
    <row r="109" spans="1:2">
      <c r="A109" s="127">
        <v>40862</v>
      </c>
      <c r="B109">
        <v>167.03</v>
      </c>
    </row>
    <row r="110" spans="1:2">
      <c r="A110" s="127">
        <v>40861</v>
      </c>
      <c r="B110">
        <v>165.71</v>
      </c>
    </row>
    <row r="111" spans="1:2">
      <c r="A111" s="127">
        <v>40858</v>
      </c>
      <c r="B111">
        <v>165.53</v>
      </c>
    </row>
    <row r="112" spans="1:2">
      <c r="A112" s="127">
        <v>40857</v>
      </c>
      <c r="B112">
        <v>166.22</v>
      </c>
    </row>
    <row r="113" spans="1:2">
      <c r="A113" s="127">
        <v>40856</v>
      </c>
      <c r="B113">
        <v>166.21</v>
      </c>
    </row>
    <row r="114" spans="1:2">
      <c r="A114" s="127">
        <v>40855</v>
      </c>
      <c r="B114">
        <v>163.28</v>
      </c>
    </row>
    <row r="115" spans="1:2">
      <c r="A115" s="127">
        <v>40854</v>
      </c>
      <c r="B115">
        <v>163.55000000000001</v>
      </c>
    </row>
    <row r="116" spans="1:2">
      <c r="A116" s="127">
        <v>40851</v>
      </c>
      <c r="B116">
        <v>161.55000000000001</v>
      </c>
    </row>
    <row r="117" spans="1:2">
      <c r="A117" s="127">
        <v>40850</v>
      </c>
      <c r="B117">
        <v>160.88999999999999</v>
      </c>
    </row>
    <row r="118" spans="1:2">
      <c r="A118" s="127">
        <v>40849</v>
      </c>
      <c r="B118">
        <v>161.71</v>
      </c>
    </row>
    <row r="119" spans="1:2">
      <c r="A119" s="127">
        <v>40847</v>
      </c>
      <c r="B119">
        <v>157.38</v>
      </c>
    </row>
    <row r="120" spans="1:2">
      <c r="A120" s="127">
        <v>40844</v>
      </c>
      <c r="B120">
        <v>154.76</v>
      </c>
    </row>
    <row r="121" spans="1:2">
      <c r="A121" s="127">
        <v>40843</v>
      </c>
      <c r="B121">
        <v>156.91</v>
      </c>
    </row>
    <row r="122" spans="1:2">
      <c r="A122" s="127">
        <v>40842</v>
      </c>
      <c r="B122">
        <v>158.5</v>
      </c>
    </row>
    <row r="123" spans="1:2">
      <c r="A123" s="127">
        <v>40841</v>
      </c>
      <c r="B123">
        <v>157.4</v>
      </c>
    </row>
    <row r="124" spans="1:2">
      <c r="A124" s="127">
        <v>40840</v>
      </c>
      <c r="B124">
        <v>159.33000000000001</v>
      </c>
    </row>
    <row r="125" spans="1:2">
      <c r="A125" s="127">
        <v>40837</v>
      </c>
      <c r="B125">
        <v>159.06</v>
      </c>
    </row>
    <row r="126" spans="1:2">
      <c r="A126" s="127">
        <v>40836</v>
      </c>
      <c r="B126">
        <v>157.94</v>
      </c>
    </row>
    <row r="127" spans="1:2">
      <c r="A127" s="127">
        <v>40835</v>
      </c>
      <c r="B127">
        <v>157.58000000000001</v>
      </c>
    </row>
    <row r="128" spans="1:2">
      <c r="A128" s="127">
        <v>40834</v>
      </c>
      <c r="B128">
        <v>158.82</v>
      </c>
    </row>
    <row r="129" spans="1:2">
      <c r="A129" s="127">
        <v>40833</v>
      </c>
      <c r="B129">
        <v>157.07</v>
      </c>
    </row>
    <row r="130" spans="1:2">
      <c r="A130" s="127">
        <v>40830</v>
      </c>
      <c r="B130">
        <v>156.4</v>
      </c>
    </row>
    <row r="131" spans="1:2">
      <c r="A131" s="127">
        <v>40829</v>
      </c>
      <c r="B131">
        <v>156.79</v>
      </c>
    </row>
    <row r="132" spans="1:2">
      <c r="A132" s="127">
        <v>40828</v>
      </c>
      <c r="B132">
        <v>156.74</v>
      </c>
    </row>
    <row r="133" spans="1:2">
      <c r="A133" s="127">
        <v>40827</v>
      </c>
      <c r="B133">
        <v>159.37</v>
      </c>
    </row>
    <row r="134" spans="1:2">
      <c r="A134" s="127">
        <v>40826</v>
      </c>
      <c r="B134">
        <v>159.28</v>
      </c>
    </row>
    <row r="135" spans="1:2">
      <c r="A135" s="127">
        <v>40823</v>
      </c>
      <c r="B135">
        <v>161.38999999999999</v>
      </c>
    </row>
    <row r="136" spans="1:2">
      <c r="A136" s="127">
        <v>40822</v>
      </c>
      <c r="B136">
        <v>162.51</v>
      </c>
    </row>
    <row r="137" spans="1:2">
      <c r="A137" s="127">
        <v>40821</v>
      </c>
      <c r="B137">
        <v>164.54</v>
      </c>
    </row>
    <row r="138" spans="1:2">
      <c r="A138" s="127">
        <v>40820</v>
      </c>
      <c r="B138">
        <v>166.23</v>
      </c>
    </row>
    <row r="139" spans="1:2">
      <c r="A139" s="127">
        <v>40816</v>
      </c>
      <c r="B139">
        <v>162.49</v>
      </c>
    </row>
    <row r="140" spans="1:2">
      <c r="A140" s="127">
        <v>40815</v>
      </c>
      <c r="B140">
        <v>161.18</v>
      </c>
    </row>
    <row r="141" spans="1:2">
      <c r="A141" s="127">
        <v>40814</v>
      </c>
      <c r="B141">
        <v>160.32</v>
      </c>
    </row>
    <row r="142" spans="1:2">
      <c r="A142" s="127">
        <v>40813</v>
      </c>
      <c r="B142">
        <v>162.12</v>
      </c>
    </row>
    <row r="143" spans="1:2">
      <c r="A143" s="127">
        <v>40812</v>
      </c>
      <c r="B143">
        <v>165.36</v>
      </c>
    </row>
    <row r="144" spans="1:2">
      <c r="A144" s="127">
        <v>40809</v>
      </c>
      <c r="B144">
        <v>167.59</v>
      </c>
    </row>
    <row r="145" spans="1:2">
      <c r="A145" s="127">
        <v>40808</v>
      </c>
      <c r="B145">
        <v>167.1</v>
      </c>
    </row>
    <row r="146" spans="1:2">
      <c r="A146" s="127">
        <v>40807</v>
      </c>
      <c r="B146">
        <v>163.30000000000001</v>
      </c>
    </row>
    <row r="147" spans="1:2">
      <c r="A147" s="127">
        <v>40806</v>
      </c>
      <c r="B147">
        <v>163.16999999999999</v>
      </c>
    </row>
    <row r="148" spans="1:2">
      <c r="A148" s="127">
        <v>40805</v>
      </c>
      <c r="B148">
        <v>163.04</v>
      </c>
    </row>
    <row r="149" spans="1:2">
      <c r="A149" s="127">
        <v>40802</v>
      </c>
      <c r="B149">
        <v>159.44999999999999</v>
      </c>
    </row>
    <row r="150" spans="1:2">
      <c r="A150" s="127">
        <v>40801</v>
      </c>
      <c r="B150">
        <v>159.08000000000001</v>
      </c>
    </row>
    <row r="151" spans="1:2">
      <c r="A151" s="127">
        <v>40800</v>
      </c>
      <c r="B151">
        <v>161.6</v>
      </c>
    </row>
    <row r="152" spans="1:2">
      <c r="A152" s="127">
        <v>40799</v>
      </c>
      <c r="B152">
        <v>163.43</v>
      </c>
    </row>
    <row r="153" spans="1:2">
      <c r="A153" s="127">
        <v>40798</v>
      </c>
      <c r="B153">
        <v>162.94999999999999</v>
      </c>
    </row>
    <row r="154" spans="1:2">
      <c r="A154" s="127">
        <v>40795</v>
      </c>
      <c r="B154">
        <v>160.15</v>
      </c>
    </row>
    <row r="155" spans="1:2">
      <c r="A155" s="127">
        <v>40794</v>
      </c>
      <c r="B155">
        <v>158.84</v>
      </c>
    </row>
    <row r="156" spans="1:2">
      <c r="A156" s="127">
        <v>40793</v>
      </c>
      <c r="B156">
        <v>158.01</v>
      </c>
    </row>
    <row r="157" spans="1:2">
      <c r="A157" s="127">
        <v>40792</v>
      </c>
      <c r="B157">
        <v>157.41</v>
      </c>
    </row>
    <row r="158" spans="1:2">
      <c r="A158" s="127">
        <v>40791</v>
      </c>
      <c r="B158">
        <v>158.13</v>
      </c>
    </row>
    <row r="159" spans="1:2">
      <c r="A159" s="127">
        <v>40788</v>
      </c>
      <c r="B159">
        <v>154.49</v>
      </c>
    </row>
    <row r="160" spans="1:2">
      <c r="A160" s="127">
        <v>40787</v>
      </c>
      <c r="B160">
        <v>152.97</v>
      </c>
    </row>
    <row r="161" spans="1:2">
      <c r="A161" s="127">
        <v>40786</v>
      </c>
      <c r="B161">
        <v>153.38999999999999</v>
      </c>
    </row>
    <row r="162" spans="1:2">
      <c r="A162" s="127">
        <v>40785</v>
      </c>
      <c r="B162">
        <v>152.94999999999999</v>
      </c>
    </row>
    <row r="163" spans="1:2">
      <c r="A163" s="127">
        <v>40784</v>
      </c>
      <c r="B163">
        <v>153.75</v>
      </c>
    </row>
    <row r="164" spans="1:2">
      <c r="A164" s="127">
        <v>40781</v>
      </c>
      <c r="B164">
        <v>153.5</v>
      </c>
    </row>
    <row r="165" spans="1:2">
      <c r="A165" s="127">
        <v>40780</v>
      </c>
      <c r="B165">
        <v>152.41</v>
      </c>
    </row>
    <row r="166" spans="1:2">
      <c r="A166" s="127">
        <v>40779</v>
      </c>
      <c r="B166">
        <v>153.96</v>
      </c>
    </row>
    <row r="167" spans="1:2">
      <c r="A167" s="127">
        <v>40778</v>
      </c>
      <c r="B167">
        <v>154.25</v>
      </c>
    </row>
    <row r="168" spans="1:2">
      <c r="A168" s="127">
        <v>40777</v>
      </c>
      <c r="B168">
        <v>154.79</v>
      </c>
    </row>
    <row r="169" spans="1:2">
      <c r="A169" s="127">
        <v>40774</v>
      </c>
      <c r="B169">
        <v>155.04</v>
      </c>
    </row>
    <row r="170" spans="1:2">
      <c r="A170" s="127">
        <v>40773</v>
      </c>
      <c r="B170">
        <v>153.18</v>
      </c>
    </row>
    <row r="171" spans="1:2">
      <c r="A171" s="127">
        <v>40772</v>
      </c>
      <c r="B171">
        <v>149.97999999999999</v>
      </c>
    </row>
    <row r="172" spans="1:2">
      <c r="A172" s="127">
        <v>40771</v>
      </c>
      <c r="B172">
        <v>150.1</v>
      </c>
    </row>
    <row r="173" spans="1:2">
      <c r="A173" s="127">
        <v>40767</v>
      </c>
      <c r="B173">
        <v>150.75</v>
      </c>
    </row>
    <row r="174" spans="1:2">
      <c r="A174" s="127">
        <v>40766</v>
      </c>
      <c r="B174">
        <v>152.38</v>
      </c>
    </row>
    <row r="175" spans="1:2">
      <c r="A175" s="127">
        <v>40765</v>
      </c>
      <c r="B175">
        <v>151.03</v>
      </c>
    </row>
    <row r="176" spans="1:2">
      <c r="A176" s="127">
        <v>40764</v>
      </c>
      <c r="B176">
        <v>151.08000000000001</v>
      </c>
    </row>
    <row r="177" spans="1:2">
      <c r="A177" s="127">
        <v>40763</v>
      </c>
      <c r="B177">
        <v>150.29</v>
      </c>
    </row>
    <row r="178" spans="1:2">
      <c r="A178" s="127">
        <v>40760</v>
      </c>
      <c r="B178">
        <v>150.46</v>
      </c>
    </row>
    <row r="179" spans="1:2">
      <c r="A179" s="127">
        <v>40759</v>
      </c>
      <c r="B179">
        <v>149.66999999999999</v>
      </c>
    </row>
    <row r="180" spans="1:2">
      <c r="A180" s="127">
        <v>40758</v>
      </c>
      <c r="B180">
        <v>149.24</v>
      </c>
    </row>
    <row r="181" spans="1:2">
      <c r="A181" s="127">
        <v>40757</v>
      </c>
      <c r="B181">
        <v>148.36000000000001</v>
      </c>
    </row>
    <row r="182" spans="1:2">
      <c r="A182" s="127">
        <v>40756</v>
      </c>
      <c r="B182">
        <v>146.36000000000001</v>
      </c>
    </row>
    <row r="183" spans="1:2">
      <c r="A183" s="127">
        <v>40753</v>
      </c>
      <c r="B183">
        <v>145.85</v>
      </c>
    </row>
    <row r="184" spans="1:2">
      <c r="A184" s="127">
        <v>40752</v>
      </c>
      <c r="B184">
        <v>145.55000000000001</v>
      </c>
    </row>
    <row r="185" spans="1:2">
      <c r="A185" s="127">
        <v>40751</v>
      </c>
      <c r="B185">
        <v>144.30000000000001</v>
      </c>
    </row>
    <row r="186" spans="1:2">
      <c r="A186" s="127">
        <v>40750</v>
      </c>
      <c r="B186">
        <v>142.77000000000001</v>
      </c>
    </row>
    <row r="187" spans="1:2">
      <c r="A187" s="127">
        <v>40749</v>
      </c>
      <c r="B187">
        <v>141.55000000000001</v>
      </c>
    </row>
    <row r="188" spans="1:2">
      <c r="A188" s="127">
        <v>40746</v>
      </c>
      <c r="B188">
        <v>140.13</v>
      </c>
    </row>
    <row r="189" spans="1:2">
      <c r="A189" s="127">
        <v>40745</v>
      </c>
      <c r="B189">
        <v>141.94</v>
      </c>
    </row>
    <row r="190" spans="1:2">
      <c r="A190" s="127">
        <v>40744</v>
      </c>
      <c r="B190">
        <v>143.08000000000001</v>
      </c>
    </row>
    <row r="191" spans="1:2">
      <c r="A191" s="127">
        <v>40743</v>
      </c>
      <c r="B191">
        <v>144.46</v>
      </c>
    </row>
    <row r="192" spans="1:2">
      <c r="A192" s="127">
        <v>40742</v>
      </c>
      <c r="B192">
        <v>145.9</v>
      </c>
    </row>
    <row r="193" spans="1:2">
      <c r="A193" s="127">
        <v>40739</v>
      </c>
      <c r="B193">
        <v>144.12</v>
      </c>
    </row>
    <row r="194" spans="1:2">
      <c r="A194" s="127">
        <v>40738</v>
      </c>
      <c r="B194">
        <v>143.66999999999999</v>
      </c>
    </row>
    <row r="195" spans="1:2">
      <c r="A195" s="127">
        <v>40737</v>
      </c>
      <c r="B195">
        <v>144.21</v>
      </c>
    </row>
    <row r="196" spans="1:2">
      <c r="A196" s="127">
        <v>40736</v>
      </c>
      <c r="B196">
        <v>146.94999999999999</v>
      </c>
    </row>
    <row r="197" spans="1:2">
      <c r="A197" s="127">
        <v>40735</v>
      </c>
      <c r="B197">
        <v>144.19</v>
      </c>
    </row>
    <row r="198" spans="1:2">
      <c r="A198" s="127">
        <v>40732</v>
      </c>
      <c r="B198">
        <v>139.97</v>
      </c>
    </row>
    <row r="199" spans="1:2">
      <c r="A199" s="127">
        <v>40731</v>
      </c>
      <c r="B199">
        <v>139.94</v>
      </c>
    </row>
    <row r="200" spans="1:2">
      <c r="A200" s="127">
        <v>40730</v>
      </c>
      <c r="B200">
        <v>139.88</v>
      </c>
    </row>
    <row r="201" spans="1:2">
      <c r="A201" s="127">
        <v>40729</v>
      </c>
      <c r="B201">
        <v>138.28</v>
      </c>
    </row>
    <row r="202" spans="1:2">
      <c r="A202" s="127">
        <v>40728</v>
      </c>
      <c r="B202">
        <v>137.97</v>
      </c>
    </row>
    <row r="203" spans="1:2">
      <c r="A203" s="127">
        <v>40725</v>
      </c>
      <c r="B203">
        <v>137.76</v>
      </c>
    </row>
    <row r="204" spans="1:2">
      <c r="A204" s="127">
        <v>40724</v>
      </c>
      <c r="B204">
        <v>137.4</v>
      </c>
    </row>
    <row r="205" spans="1:2">
      <c r="A205" s="127">
        <v>40723</v>
      </c>
      <c r="B205">
        <v>137.59</v>
      </c>
    </row>
    <row r="206" spans="1:2">
      <c r="A206" s="127">
        <v>40722</v>
      </c>
      <c r="B206">
        <v>139.44999999999999</v>
      </c>
    </row>
    <row r="207" spans="1:2">
      <c r="A207" s="127">
        <v>40721</v>
      </c>
      <c r="B207">
        <v>139.91</v>
      </c>
    </row>
    <row r="208" spans="1:2">
      <c r="A208" s="127">
        <v>40718</v>
      </c>
      <c r="B208">
        <v>140.21</v>
      </c>
    </row>
    <row r="209" spans="1:2">
      <c r="A209" s="127">
        <v>40716</v>
      </c>
      <c r="B209">
        <v>138.41999999999999</v>
      </c>
    </row>
    <row r="210" spans="1:2">
      <c r="A210" s="127">
        <v>40715</v>
      </c>
      <c r="B210">
        <v>138.87</v>
      </c>
    </row>
    <row r="211" spans="1:2">
      <c r="A211" s="127">
        <v>40714</v>
      </c>
      <c r="B211">
        <v>139.88</v>
      </c>
    </row>
    <row r="212" spans="1:2">
      <c r="A212" s="127">
        <v>40711</v>
      </c>
      <c r="B212">
        <v>139.44</v>
      </c>
    </row>
    <row r="213" spans="1:2">
      <c r="A213" s="127">
        <v>40710</v>
      </c>
      <c r="B213">
        <v>139.83000000000001</v>
      </c>
    </row>
    <row r="214" spans="1:2">
      <c r="A214" s="127">
        <v>40709</v>
      </c>
      <c r="B214">
        <v>139.04</v>
      </c>
    </row>
    <row r="215" spans="1:2">
      <c r="A215" s="127">
        <v>40708</v>
      </c>
      <c r="B215">
        <v>140.06</v>
      </c>
    </row>
    <row r="216" spans="1:2">
      <c r="A216" s="127">
        <v>40704</v>
      </c>
      <c r="B216">
        <v>139.58000000000001</v>
      </c>
    </row>
    <row r="217" spans="1:2">
      <c r="A217" s="127">
        <v>40703</v>
      </c>
      <c r="B217">
        <v>139.16</v>
      </c>
    </row>
    <row r="218" spans="1:2">
      <c r="A218" s="127">
        <v>40702</v>
      </c>
      <c r="B218">
        <v>138.84</v>
      </c>
    </row>
    <row r="219" spans="1:2">
      <c r="A219" s="127">
        <v>40701</v>
      </c>
      <c r="B219">
        <v>138.99</v>
      </c>
    </row>
    <row r="220" spans="1:2">
      <c r="A220" s="127">
        <v>40700</v>
      </c>
      <c r="B220">
        <v>139.62</v>
      </c>
    </row>
    <row r="221" spans="1:2">
      <c r="A221" s="127">
        <v>40697</v>
      </c>
      <c r="B221">
        <v>139.63</v>
      </c>
    </row>
    <row r="222" spans="1:2">
      <c r="A222" s="127">
        <v>40695</v>
      </c>
      <c r="B222">
        <v>139.09</v>
      </c>
    </row>
    <row r="223" spans="1:2">
      <c r="A223" s="127">
        <v>40694</v>
      </c>
      <c r="B223">
        <v>139.34</v>
      </c>
    </row>
    <row r="224" spans="1:2">
      <c r="A224" s="127">
        <v>40693</v>
      </c>
      <c r="B224">
        <v>140.19</v>
      </c>
    </row>
    <row r="225" spans="1:2">
      <c r="A225" s="127">
        <v>40690</v>
      </c>
      <c r="B225">
        <v>140.19999999999999</v>
      </c>
    </row>
    <row r="226" spans="1:2">
      <c r="A226" s="127">
        <v>40689</v>
      </c>
      <c r="B226">
        <v>139.22</v>
      </c>
    </row>
    <row r="227" spans="1:2">
      <c r="A227" s="127">
        <v>40688</v>
      </c>
      <c r="B227">
        <v>139.1</v>
      </c>
    </row>
    <row r="228" spans="1:2">
      <c r="A228" s="127">
        <v>40687</v>
      </c>
      <c r="B228">
        <v>139.16</v>
      </c>
    </row>
    <row r="229" spans="1:2">
      <c r="A229" s="127">
        <v>40686</v>
      </c>
      <c r="B229">
        <v>139.44</v>
      </c>
    </row>
    <row r="230" spans="1:2">
      <c r="A230" s="127">
        <v>40683</v>
      </c>
      <c r="B230">
        <v>138.05000000000001</v>
      </c>
    </row>
    <row r="231" spans="1:2">
      <c r="A231" s="127">
        <v>40682</v>
      </c>
      <c r="B231">
        <v>137.35</v>
      </c>
    </row>
    <row r="232" spans="1:2">
      <c r="A232" s="127">
        <v>40681</v>
      </c>
      <c r="B232">
        <v>137.88999999999999</v>
      </c>
    </row>
    <row r="233" spans="1:2">
      <c r="A233" s="127">
        <v>40680</v>
      </c>
      <c r="B233">
        <v>137.28</v>
      </c>
    </row>
    <row r="234" spans="1:2">
      <c r="A234" s="127">
        <v>40679</v>
      </c>
      <c r="B234">
        <v>138.15</v>
      </c>
    </row>
    <row r="235" spans="1:2">
      <c r="A235" s="127">
        <v>40676</v>
      </c>
      <c r="B235">
        <v>137.38999999999999</v>
      </c>
    </row>
    <row r="236" spans="1:2">
      <c r="A236" s="127">
        <v>40675</v>
      </c>
      <c r="B236">
        <v>138.16999999999999</v>
      </c>
    </row>
    <row r="237" spans="1:2">
      <c r="A237" s="127">
        <v>40674</v>
      </c>
      <c r="B237">
        <v>137.26</v>
      </c>
    </row>
    <row r="238" spans="1:2">
      <c r="A238" s="127">
        <v>40673</v>
      </c>
      <c r="B238">
        <v>137.43</v>
      </c>
    </row>
    <row r="239" spans="1:2">
      <c r="A239" s="127">
        <v>40672</v>
      </c>
      <c r="B239">
        <v>137.44</v>
      </c>
    </row>
    <row r="240" spans="1:2">
      <c r="A240" s="127">
        <v>40669</v>
      </c>
      <c r="B240">
        <v>136.66999999999999</v>
      </c>
    </row>
    <row r="241" spans="1:2">
      <c r="A241" s="127">
        <v>40668</v>
      </c>
      <c r="B241">
        <v>134.35</v>
      </c>
    </row>
    <row r="242" spans="1:2">
      <c r="A242" s="127">
        <v>40667</v>
      </c>
      <c r="B242">
        <v>134.57</v>
      </c>
    </row>
    <row r="243" spans="1:2">
      <c r="A243" s="127">
        <v>40666</v>
      </c>
      <c r="B243">
        <v>135.5</v>
      </c>
    </row>
    <row r="244" spans="1:2">
      <c r="A244" s="127">
        <v>40665</v>
      </c>
      <c r="B244">
        <v>135.38</v>
      </c>
    </row>
    <row r="245" spans="1:2">
      <c r="A245" s="127">
        <v>40662</v>
      </c>
      <c r="B245">
        <v>135.16999999999999</v>
      </c>
    </row>
    <row r="246" spans="1:2">
      <c r="A246" s="127">
        <v>40661</v>
      </c>
      <c r="B246">
        <v>134.65</v>
      </c>
    </row>
    <row r="247" spans="1:2">
      <c r="A247" s="127">
        <v>40660</v>
      </c>
      <c r="B247">
        <v>134.5</v>
      </c>
    </row>
    <row r="248" spans="1:2">
      <c r="A248" s="127">
        <v>40659</v>
      </c>
      <c r="B248">
        <v>134.62</v>
      </c>
    </row>
    <row r="249" spans="1:2">
      <c r="A249" s="127">
        <v>40654</v>
      </c>
      <c r="B249">
        <v>133.53</v>
      </c>
    </row>
    <row r="250" spans="1:2">
      <c r="A250" s="127">
        <v>40653</v>
      </c>
      <c r="B250">
        <v>133.71</v>
      </c>
    </row>
    <row r="251" spans="1:2">
      <c r="A251" s="127">
        <v>40652</v>
      </c>
      <c r="B251">
        <v>134.37</v>
      </c>
    </row>
    <row r="252" spans="1:2">
      <c r="A252" s="127">
        <v>40651</v>
      </c>
      <c r="B252">
        <v>133.38</v>
      </c>
    </row>
    <row r="253" spans="1:2">
      <c r="A253" s="127">
        <v>40648</v>
      </c>
      <c r="B253">
        <v>131.97999999999999</v>
      </c>
    </row>
    <row r="254" spans="1:2">
      <c r="A254" s="127">
        <v>40647</v>
      </c>
      <c r="B254">
        <v>132.43</v>
      </c>
    </row>
    <row r="255" spans="1:2">
      <c r="A255" s="127">
        <v>40646</v>
      </c>
      <c r="B255">
        <v>131.13</v>
      </c>
    </row>
    <row r="256" spans="1:2">
      <c r="A256" s="127">
        <v>40645</v>
      </c>
      <c r="B256">
        <v>131</v>
      </c>
    </row>
    <row r="257" spans="1:2">
      <c r="A257" s="127">
        <v>40644</v>
      </c>
      <c r="B257">
        <v>130.44</v>
      </c>
    </row>
    <row r="258" spans="1:2">
      <c r="A258" s="127">
        <v>40641</v>
      </c>
      <c r="B258">
        <v>131.02000000000001</v>
      </c>
    </row>
    <row r="259" spans="1:2">
      <c r="A259" s="127">
        <v>40640</v>
      </c>
      <c r="B259">
        <v>131.68</v>
      </c>
    </row>
    <row r="260" spans="1:2">
      <c r="A260" s="127">
        <v>40639</v>
      </c>
      <c r="B260">
        <v>132.58000000000001</v>
      </c>
    </row>
    <row r="261" spans="1:2">
      <c r="A261" s="127">
        <v>40638</v>
      </c>
      <c r="B261">
        <v>133.15</v>
      </c>
    </row>
    <row r="262" spans="1:2">
      <c r="A262" s="127">
        <v>40637</v>
      </c>
      <c r="B262">
        <v>132.76</v>
      </c>
    </row>
    <row r="263" spans="1:2">
      <c r="A263" s="127">
        <v>40634</v>
      </c>
      <c r="B263">
        <v>133.02000000000001</v>
      </c>
    </row>
    <row r="264" spans="1:2">
      <c r="A264" s="127">
        <v>40633</v>
      </c>
      <c r="B264">
        <v>133.76</v>
      </c>
    </row>
    <row r="265" spans="1:2">
      <c r="A265" s="127">
        <v>40632</v>
      </c>
      <c r="B265">
        <v>133.44</v>
      </c>
    </row>
    <row r="266" spans="1:2">
      <c r="A266" s="127">
        <v>40631</v>
      </c>
      <c r="B266">
        <v>134.16999999999999</v>
      </c>
    </row>
    <row r="267" spans="1:2">
      <c r="A267" s="127">
        <v>40630</v>
      </c>
      <c r="B267">
        <v>134.1</v>
      </c>
    </row>
    <row r="268" spans="1:2">
      <c r="A268" s="127">
        <v>40627</v>
      </c>
      <c r="B268">
        <v>134.65</v>
      </c>
    </row>
    <row r="269" spans="1:2">
      <c r="A269" s="127">
        <v>40626</v>
      </c>
      <c r="B269">
        <v>135.19999999999999</v>
      </c>
    </row>
    <row r="270" spans="1:2">
      <c r="A270" s="127">
        <v>40625</v>
      </c>
      <c r="B270">
        <v>135.6</v>
      </c>
    </row>
    <row r="271" spans="1:2">
      <c r="A271" s="127">
        <v>40624</v>
      </c>
      <c r="B271">
        <v>134.87</v>
      </c>
    </row>
    <row r="272" spans="1:2">
      <c r="A272" s="127">
        <v>40623</v>
      </c>
      <c r="B272">
        <v>135.72</v>
      </c>
    </row>
    <row r="273" spans="1:2">
      <c r="A273" s="127">
        <v>40620</v>
      </c>
      <c r="B273">
        <v>137.13999999999999</v>
      </c>
    </row>
    <row r="274" spans="1:2">
      <c r="A274" s="127">
        <v>40619</v>
      </c>
      <c r="B274">
        <v>137.52000000000001</v>
      </c>
    </row>
    <row r="275" spans="1:2">
      <c r="A275" s="127">
        <v>40618</v>
      </c>
      <c r="B275">
        <v>138.19</v>
      </c>
    </row>
    <row r="276" spans="1:2">
      <c r="A276" s="127">
        <v>40617</v>
      </c>
      <c r="B276">
        <v>138.65</v>
      </c>
    </row>
    <row r="277" spans="1:2">
      <c r="A277" s="127">
        <v>40616</v>
      </c>
      <c r="B277">
        <v>135.74</v>
      </c>
    </row>
    <row r="278" spans="1:2">
      <c r="A278" s="127">
        <v>40613</v>
      </c>
      <c r="B278">
        <v>136.69999999999999</v>
      </c>
    </row>
    <row r="279" spans="1:2">
      <c r="A279" s="127">
        <v>40612</v>
      </c>
      <c r="B279">
        <v>135.46</v>
      </c>
    </row>
    <row r="280" spans="1:2">
      <c r="A280" s="127">
        <v>40611</v>
      </c>
      <c r="B280">
        <v>134.72</v>
      </c>
    </row>
    <row r="281" spans="1:2">
      <c r="A281" s="127">
        <v>40610</v>
      </c>
      <c r="B281">
        <v>134.68</v>
      </c>
    </row>
    <row r="282" spans="1:2">
      <c r="A282" s="127">
        <v>40609</v>
      </c>
      <c r="B282">
        <v>134.56</v>
      </c>
    </row>
    <row r="283" spans="1:2">
      <c r="A283" s="127">
        <v>40606</v>
      </c>
      <c r="B283">
        <v>134.21</v>
      </c>
    </row>
    <row r="284" spans="1:2">
      <c r="A284" s="127">
        <v>40605</v>
      </c>
      <c r="B284">
        <v>135.78</v>
      </c>
    </row>
    <row r="285" spans="1:2">
      <c r="A285" s="127">
        <v>40604</v>
      </c>
      <c r="B285">
        <v>136.79</v>
      </c>
    </row>
    <row r="286" spans="1:2">
      <c r="A286" s="127">
        <v>40603</v>
      </c>
      <c r="B286">
        <v>136.72999999999999</v>
      </c>
    </row>
    <row r="287" spans="1:2">
      <c r="A287" s="127">
        <v>40602</v>
      </c>
      <c r="B287">
        <v>137.33000000000001</v>
      </c>
    </row>
    <row r="288" spans="1:2">
      <c r="A288" s="127">
        <v>40599</v>
      </c>
      <c r="B288">
        <v>137.08000000000001</v>
      </c>
    </row>
    <row r="289" spans="1:2">
      <c r="A289" s="127">
        <v>40598</v>
      </c>
      <c r="B289">
        <v>137.69</v>
      </c>
    </row>
    <row r="290" spans="1:2">
      <c r="A290" s="127">
        <v>40597</v>
      </c>
      <c r="B290">
        <v>137.06</v>
      </c>
    </row>
    <row r="291" spans="1:2">
      <c r="A291" s="127">
        <v>40596</v>
      </c>
      <c r="B291">
        <v>136.94999999999999</v>
      </c>
    </row>
    <row r="292" spans="1:2">
      <c r="A292" s="127">
        <v>40595</v>
      </c>
      <c r="B292">
        <v>135.97</v>
      </c>
    </row>
    <row r="293" spans="1:2">
      <c r="A293" s="127">
        <v>40592</v>
      </c>
      <c r="B293">
        <v>135.86000000000001</v>
      </c>
    </row>
    <row r="294" spans="1:2">
      <c r="A294" s="127">
        <v>40591</v>
      </c>
      <c r="B294">
        <v>135.15</v>
      </c>
    </row>
    <row r="295" spans="1:2">
      <c r="A295" s="127">
        <v>40590</v>
      </c>
      <c r="B295">
        <v>134.86000000000001</v>
      </c>
    </row>
    <row r="296" spans="1:2">
      <c r="A296" s="127">
        <v>40589</v>
      </c>
      <c r="B296">
        <v>133.31</v>
      </c>
    </row>
    <row r="297" spans="1:2">
      <c r="A297" s="127">
        <v>40588</v>
      </c>
      <c r="B297">
        <v>134.16</v>
      </c>
    </row>
    <row r="298" spans="1:2">
      <c r="A298" s="127">
        <v>40585</v>
      </c>
      <c r="B298">
        <v>134.13999999999999</v>
      </c>
    </row>
    <row r="299" spans="1:2">
      <c r="A299" s="127">
        <v>40584</v>
      </c>
      <c r="B299">
        <v>134.1</v>
      </c>
    </row>
    <row r="300" spans="1:2">
      <c r="A300" s="127">
        <v>40583</v>
      </c>
      <c r="B300">
        <v>134.01</v>
      </c>
    </row>
    <row r="301" spans="1:2">
      <c r="A301" s="127">
        <v>40582</v>
      </c>
      <c r="B301">
        <v>134.76</v>
      </c>
    </row>
    <row r="302" spans="1:2">
      <c r="A302" s="127">
        <v>40581</v>
      </c>
      <c r="B302">
        <v>134.75</v>
      </c>
    </row>
    <row r="303" spans="1:2">
      <c r="A303" s="127">
        <v>40578</v>
      </c>
      <c r="B303">
        <v>135.41999999999999</v>
      </c>
    </row>
    <row r="304" spans="1:2">
      <c r="A304" s="127">
        <v>40577</v>
      </c>
      <c r="B304">
        <v>135.35</v>
      </c>
    </row>
    <row r="305" spans="1:2">
      <c r="A305" s="127">
        <v>40576</v>
      </c>
      <c r="B305">
        <v>135.56</v>
      </c>
    </row>
    <row r="306" spans="1:2">
      <c r="A306" s="127">
        <v>40575</v>
      </c>
      <c r="B306">
        <v>135.65</v>
      </c>
    </row>
    <row r="307" spans="1:2">
      <c r="A307" s="127">
        <v>40574</v>
      </c>
      <c r="B307">
        <v>136.76</v>
      </c>
    </row>
    <row r="308" spans="1:2">
      <c r="A308" s="127">
        <v>40571</v>
      </c>
      <c r="B308">
        <v>136.25</v>
      </c>
    </row>
    <row r="309" spans="1:2">
      <c r="A309" s="127">
        <v>40570</v>
      </c>
      <c r="B309">
        <v>136.21</v>
      </c>
    </row>
    <row r="310" spans="1:2">
      <c r="A310" s="127">
        <v>40569</v>
      </c>
      <c r="B310">
        <v>136.25</v>
      </c>
    </row>
    <row r="311" spans="1:2">
      <c r="A311" s="127">
        <v>40568</v>
      </c>
      <c r="B311">
        <v>137.52000000000001</v>
      </c>
    </row>
    <row r="312" spans="1:2">
      <c r="A312" s="127">
        <v>40567</v>
      </c>
      <c r="B312">
        <v>136.94999999999999</v>
      </c>
    </row>
    <row r="313" spans="1:2">
      <c r="A313" s="127">
        <v>40564</v>
      </c>
      <c r="B313">
        <v>136.68</v>
      </c>
    </row>
    <row r="314" spans="1:2">
      <c r="A314" s="127">
        <v>40563</v>
      </c>
      <c r="B314">
        <v>137.47999999999999</v>
      </c>
    </row>
    <row r="315" spans="1:2">
      <c r="A315" s="127">
        <v>40562</v>
      </c>
      <c r="B315">
        <v>137.9</v>
      </c>
    </row>
    <row r="316" spans="1:2">
      <c r="A316" s="127">
        <v>40561</v>
      </c>
      <c r="B316">
        <v>138.41</v>
      </c>
    </row>
    <row r="317" spans="1:2">
      <c r="A317" s="127">
        <v>40560</v>
      </c>
      <c r="B317">
        <v>139.24</v>
      </c>
    </row>
    <row r="318" spans="1:2">
      <c r="A318" s="127">
        <v>40557</v>
      </c>
      <c r="B318">
        <v>138.99</v>
      </c>
    </row>
    <row r="319" spans="1:2">
      <c r="A319" s="127">
        <v>40556</v>
      </c>
      <c r="B319">
        <v>138.91</v>
      </c>
    </row>
    <row r="320" spans="1:2">
      <c r="A320" s="127">
        <v>40555</v>
      </c>
      <c r="B320">
        <v>139.63</v>
      </c>
    </row>
    <row r="321" spans="1:2">
      <c r="A321" s="127">
        <v>40554</v>
      </c>
      <c r="B321">
        <v>140.97</v>
      </c>
    </row>
    <row r="322" spans="1:2">
      <c r="A322" s="127">
        <v>40553</v>
      </c>
      <c r="B322">
        <v>140.99</v>
      </c>
    </row>
    <row r="323" spans="1:2">
      <c r="A323" s="127">
        <v>40550</v>
      </c>
      <c r="B323">
        <v>140.22</v>
      </c>
    </row>
    <row r="324" spans="1:2">
      <c r="A324" s="127">
        <v>40549</v>
      </c>
      <c r="B324">
        <v>139.9</v>
      </c>
    </row>
    <row r="325" spans="1:2">
      <c r="A325" s="127">
        <v>40548</v>
      </c>
      <c r="B325">
        <v>142.24</v>
      </c>
    </row>
    <row r="326" spans="1:2">
      <c r="A326" s="127">
        <v>40547</v>
      </c>
      <c r="B326">
        <v>140.80000000000001</v>
      </c>
    </row>
    <row r="327" spans="1:2">
      <c r="A327" s="127">
        <v>40546</v>
      </c>
      <c r="B327">
        <v>140.69999999999999</v>
      </c>
    </row>
    <row r="328" spans="1:2">
      <c r="A328" s="127">
        <v>40542</v>
      </c>
      <c r="B328">
        <v>139.97999999999999</v>
      </c>
    </row>
    <row r="329" spans="1:2">
      <c r="A329" s="127">
        <v>40541</v>
      </c>
      <c r="B329">
        <v>139.18</v>
      </c>
    </row>
    <row r="330" spans="1:2">
      <c r="A330" s="127">
        <v>40540</v>
      </c>
      <c r="B330">
        <v>140.34</v>
      </c>
    </row>
    <row r="331" spans="1:2">
      <c r="A331" s="127">
        <v>40539</v>
      </c>
      <c r="B331">
        <v>138.71</v>
      </c>
    </row>
    <row r="332" spans="1:2">
      <c r="A332" s="127">
        <v>40535</v>
      </c>
      <c r="B332">
        <v>140.72999999999999</v>
      </c>
    </row>
    <row r="333" spans="1:2">
      <c r="A333" s="127">
        <v>40534</v>
      </c>
      <c r="B333">
        <v>139.85</v>
      </c>
    </row>
    <row r="334" spans="1:2">
      <c r="A334" s="127">
        <v>40533</v>
      </c>
      <c r="B334">
        <v>139.76</v>
      </c>
    </row>
    <row r="335" spans="1:2">
      <c r="A335" s="127">
        <v>40532</v>
      </c>
      <c r="B335">
        <v>138.94</v>
      </c>
    </row>
    <row r="336" spans="1:2">
      <c r="A336" s="127">
        <v>40529</v>
      </c>
      <c r="B336">
        <v>138.57</v>
      </c>
    </row>
    <row r="337" spans="1:2">
      <c r="A337" s="127">
        <v>40528</v>
      </c>
      <c r="B337">
        <v>138.34</v>
      </c>
    </row>
    <row r="338" spans="1:2">
      <c r="A338" s="127">
        <v>40527</v>
      </c>
      <c r="B338">
        <v>138.08000000000001</v>
      </c>
    </row>
    <row r="339" spans="1:2">
      <c r="A339" s="127">
        <v>40526</v>
      </c>
      <c r="B339">
        <v>139.57</v>
      </c>
    </row>
    <row r="340" spans="1:2">
      <c r="A340" s="127">
        <v>40525</v>
      </c>
      <c r="B340">
        <v>140.21</v>
      </c>
    </row>
    <row r="341" spans="1:2">
      <c r="A341" s="127">
        <v>40522</v>
      </c>
      <c r="B341">
        <v>140.51</v>
      </c>
    </row>
    <row r="342" spans="1:2">
      <c r="A342" s="127">
        <v>40521</v>
      </c>
      <c r="B342">
        <v>140.08000000000001</v>
      </c>
    </row>
    <row r="343" spans="1:2">
      <c r="A343" s="127">
        <v>40520</v>
      </c>
      <c r="B343">
        <v>138.87</v>
      </c>
    </row>
    <row r="344" spans="1:2">
      <c r="A344" s="127">
        <v>40519</v>
      </c>
      <c r="B344">
        <v>140.75</v>
      </c>
    </row>
    <row r="345" spans="1:2">
      <c r="A345" s="127">
        <v>40518</v>
      </c>
      <c r="B345">
        <v>141.94</v>
      </c>
    </row>
    <row r="346" spans="1:2">
      <c r="A346" s="127">
        <v>40515</v>
      </c>
      <c r="B346">
        <v>142.16999999999999</v>
      </c>
    </row>
    <row r="347" spans="1:2">
      <c r="A347" s="127">
        <v>40514</v>
      </c>
      <c r="B347">
        <v>142.97</v>
      </c>
    </row>
    <row r="348" spans="1:2">
      <c r="A348" s="127">
        <v>40513</v>
      </c>
      <c r="B348">
        <v>144.96</v>
      </c>
    </row>
    <row r="349" spans="1:2">
      <c r="A349" s="127">
        <v>40512</v>
      </c>
      <c r="B349">
        <v>145.63999999999999</v>
      </c>
    </row>
    <row r="350" spans="1:2">
      <c r="A350" s="127">
        <v>40511</v>
      </c>
      <c r="B350">
        <v>143.80000000000001</v>
      </c>
    </row>
    <row r="351" spans="1:2">
      <c r="A351" s="127">
        <v>40508</v>
      </c>
      <c r="B351">
        <v>145.09</v>
      </c>
    </row>
    <row r="352" spans="1:2">
      <c r="A352" s="127">
        <v>40507</v>
      </c>
      <c r="B352">
        <v>144.6</v>
      </c>
    </row>
    <row r="353" spans="1:2">
      <c r="A353" s="127">
        <v>40506</v>
      </c>
      <c r="B353">
        <v>146.34</v>
      </c>
    </row>
    <row r="354" spans="1:2">
      <c r="A354" s="127">
        <v>40505</v>
      </c>
      <c r="B354">
        <v>145.82</v>
      </c>
    </row>
    <row r="355" spans="1:2">
      <c r="A355" s="127">
        <v>40504</v>
      </c>
      <c r="B355">
        <v>144.43</v>
      </c>
    </row>
    <row r="356" spans="1:2">
      <c r="A356" s="127">
        <v>40501</v>
      </c>
      <c r="B356">
        <v>144.28</v>
      </c>
    </row>
    <row r="357" spans="1:2">
      <c r="A357" s="127">
        <v>40500</v>
      </c>
      <c r="B357">
        <v>144.61000000000001</v>
      </c>
    </row>
    <row r="358" spans="1:2">
      <c r="A358" s="127">
        <v>40499</v>
      </c>
      <c r="B358">
        <v>145.96</v>
      </c>
    </row>
    <row r="359" spans="1:2">
      <c r="A359" s="127">
        <v>40498</v>
      </c>
      <c r="B359">
        <v>146.66999999999999</v>
      </c>
    </row>
    <row r="360" spans="1:2">
      <c r="A360" s="127">
        <v>40497</v>
      </c>
      <c r="B360">
        <v>147.25</v>
      </c>
    </row>
    <row r="361" spans="1:2">
      <c r="A361" s="127">
        <v>40494</v>
      </c>
      <c r="B361">
        <v>148.6</v>
      </c>
    </row>
    <row r="362" spans="1:2">
      <c r="A362" s="127">
        <v>40493</v>
      </c>
      <c r="B362">
        <v>150.1</v>
      </c>
    </row>
    <row r="363" spans="1:2">
      <c r="A363" s="127">
        <v>40492</v>
      </c>
      <c r="B363">
        <v>149.16999999999999</v>
      </c>
    </row>
    <row r="364" spans="1:2">
      <c r="A364" s="127">
        <v>40491</v>
      </c>
      <c r="B364">
        <v>150.51</v>
      </c>
    </row>
    <row r="365" spans="1:2">
      <c r="A365" s="127">
        <v>40490</v>
      </c>
      <c r="B365">
        <v>150.22999999999999</v>
      </c>
    </row>
    <row r="366" spans="1:2">
      <c r="A366" s="127">
        <v>40487</v>
      </c>
      <c r="B366">
        <v>150.9</v>
      </c>
    </row>
    <row r="367" spans="1:2">
      <c r="A367" s="127">
        <v>40486</v>
      </c>
      <c r="B367">
        <v>149.43</v>
      </c>
    </row>
    <row r="368" spans="1:2">
      <c r="A368" s="127">
        <v>40485</v>
      </c>
      <c r="B368">
        <v>151.30000000000001</v>
      </c>
    </row>
    <row r="369" spans="1:2">
      <c r="A369" s="127">
        <v>40484</v>
      </c>
      <c r="B369">
        <v>150.34</v>
      </c>
    </row>
    <row r="370" spans="1:2">
      <c r="A370" s="127">
        <v>40480</v>
      </c>
      <c r="B370">
        <v>147.93</v>
      </c>
    </row>
    <row r="371" spans="1:2">
      <c r="A371" s="127">
        <v>40479</v>
      </c>
      <c r="B371">
        <v>147.78</v>
      </c>
    </row>
    <row r="372" spans="1:2">
      <c r="A372" s="127">
        <v>40478</v>
      </c>
      <c r="B372">
        <v>147.91</v>
      </c>
    </row>
    <row r="373" spans="1:2">
      <c r="A373" s="127">
        <v>40477</v>
      </c>
      <c r="B373">
        <v>148.9</v>
      </c>
    </row>
    <row r="374" spans="1:2">
      <c r="A374" s="127">
        <v>40476</v>
      </c>
      <c r="B374">
        <v>149.36000000000001</v>
      </c>
    </row>
    <row r="375" spans="1:2">
      <c r="A375" s="127">
        <v>40473</v>
      </c>
      <c r="B375">
        <v>149.08000000000001</v>
      </c>
    </row>
    <row r="376" spans="1:2">
      <c r="A376" s="127">
        <v>40472</v>
      </c>
      <c r="B376">
        <v>149.12</v>
      </c>
    </row>
    <row r="377" spans="1:2">
      <c r="A377" s="127">
        <v>40471</v>
      </c>
      <c r="B377">
        <v>149.41</v>
      </c>
    </row>
    <row r="378" spans="1:2">
      <c r="A378" s="127">
        <v>40470</v>
      </c>
      <c r="B378">
        <v>148.88</v>
      </c>
    </row>
    <row r="379" spans="1:2">
      <c r="A379" s="127">
        <v>40469</v>
      </c>
      <c r="B379">
        <v>149.53</v>
      </c>
    </row>
    <row r="380" spans="1:2">
      <c r="A380" s="127">
        <v>40466</v>
      </c>
      <c r="B380">
        <v>150.31</v>
      </c>
    </row>
    <row r="381" spans="1:2">
      <c r="A381" s="127">
        <v>40465</v>
      </c>
      <c r="B381">
        <v>151.47</v>
      </c>
    </row>
    <row r="382" spans="1:2">
      <c r="A382" s="127">
        <v>40464</v>
      </c>
      <c r="B382">
        <v>151.80000000000001</v>
      </c>
    </row>
    <row r="383" spans="1:2">
      <c r="A383" s="127">
        <v>40463</v>
      </c>
      <c r="B383">
        <v>153.19</v>
      </c>
    </row>
    <row r="384" spans="1:2">
      <c r="A384" s="127">
        <v>40462</v>
      </c>
      <c r="B384">
        <v>151.88</v>
      </c>
    </row>
    <row r="385" spans="1:2">
      <c r="A385" s="127">
        <v>40459</v>
      </c>
      <c r="B385">
        <v>151.74</v>
      </c>
    </row>
    <row r="386" spans="1:2">
      <c r="A386" s="127">
        <v>40458</v>
      </c>
      <c r="B386">
        <v>152.41999999999999</v>
      </c>
    </row>
    <row r="387" spans="1:2">
      <c r="A387" s="127">
        <v>40457</v>
      </c>
      <c r="B387">
        <v>153</v>
      </c>
    </row>
    <row r="388" spans="1:2">
      <c r="A388" s="127">
        <v>40456</v>
      </c>
      <c r="B388">
        <v>153.07</v>
      </c>
    </row>
    <row r="389" spans="1:2">
      <c r="A389" s="127">
        <v>40455</v>
      </c>
      <c r="B389">
        <v>153</v>
      </c>
    </row>
    <row r="390" spans="1:2">
      <c r="A390" s="127">
        <v>40452</v>
      </c>
      <c r="B390">
        <v>151.78</v>
      </c>
    </row>
    <row r="391" spans="1:2">
      <c r="A391" s="127">
        <v>40451</v>
      </c>
      <c r="B391">
        <v>152.86000000000001</v>
      </c>
    </row>
    <row r="392" spans="1:2">
      <c r="A392" s="127">
        <v>40450</v>
      </c>
      <c r="B392">
        <v>152.49</v>
      </c>
    </row>
    <row r="393" spans="1:2">
      <c r="A393" s="127">
        <v>40449</v>
      </c>
      <c r="B393">
        <v>152.22999999999999</v>
      </c>
    </row>
    <row r="394" spans="1:2">
      <c r="A394" s="127">
        <v>40448</v>
      </c>
      <c r="B394">
        <v>151.08000000000001</v>
      </c>
    </row>
    <row r="395" spans="1:2">
      <c r="A395" s="127">
        <v>40445</v>
      </c>
      <c r="B395">
        <v>151.93</v>
      </c>
    </row>
    <row r="396" spans="1:2">
      <c r="A396" s="127">
        <v>40444</v>
      </c>
      <c r="B396">
        <v>151.62</v>
      </c>
    </row>
    <row r="397" spans="1:2">
      <c r="A397" s="127">
        <v>40443</v>
      </c>
      <c r="B397">
        <v>150.71</v>
      </c>
    </row>
    <row r="398" spans="1:2">
      <c r="A398" s="127">
        <v>40442</v>
      </c>
      <c r="B398">
        <v>147.94999999999999</v>
      </c>
    </row>
    <row r="399" spans="1:2">
      <c r="A399" s="127">
        <v>40441</v>
      </c>
      <c r="B399">
        <v>147.83000000000001</v>
      </c>
    </row>
    <row r="400" spans="1:2">
      <c r="A400" s="127">
        <v>40438</v>
      </c>
      <c r="B400">
        <v>147.21</v>
      </c>
    </row>
    <row r="401" spans="1:2">
      <c r="A401" s="127">
        <v>40437</v>
      </c>
      <c r="B401">
        <v>147.34</v>
      </c>
    </row>
    <row r="402" spans="1:2">
      <c r="A402" s="127">
        <v>40436</v>
      </c>
      <c r="B402">
        <v>149.54</v>
      </c>
    </row>
    <row r="403" spans="1:2">
      <c r="A403" s="127">
        <v>40435</v>
      </c>
      <c r="B403">
        <v>150.24</v>
      </c>
    </row>
    <row r="404" spans="1:2">
      <c r="A404" s="127">
        <v>40434</v>
      </c>
      <c r="B404">
        <v>148.41</v>
      </c>
    </row>
    <row r="405" spans="1:2">
      <c r="A405" s="127">
        <v>40431</v>
      </c>
      <c r="B405">
        <v>151.15</v>
      </c>
    </row>
    <row r="406" spans="1:2">
      <c r="A406" s="127">
        <v>40430</v>
      </c>
      <c r="B406">
        <v>151.74</v>
      </c>
    </row>
    <row r="407" spans="1:2">
      <c r="A407" s="127">
        <v>40429</v>
      </c>
      <c r="B407">
        <v>153.86000000000001</v>
      </c>
    </row>
    <row r="408" spans="1:2">
      <c r="A408" s="127">
        <v>40428</v>
      </c>
      <c r="B408">
        <v>152.13999999999999</v>
      </c>
    </row>
    <row r="409" spans="1:2">
      <c r="A409" s="127">
        <v>40427</v>
      </c>
      <c r="B409">
        <v>150.78</v>
      </c>
    </row>
    <row r="410" spans="1:2">
      <c r="A410" s="127">
        <v>40424</v>
      </c>
      <c r="B410">
        <v>151.59</v>
      </c>
    </row>
    <row r="411" spans="1:2">
      <c r="A411" s="127">
        <v>40423</v>
      </c>
      <c r="B411">
        <v>152.97999999999999</v>
      </c>
    </row>
    <row r="412" spans="1:2">
      <c r="A412" s="127">
        <v>40422</v>
      </c>
      <c r="B412">
        <v>155.31</v>
      </c>
    </row>
    <row r="413" spans="1:2">
      <c r="A413" s="127">
        <v>40421</v>
      </c>
      <c r="B413">
        <v>156.83000000000001</v>
      </c>
    </row>
    <row r="414" spans="1:2">
      <c r="A414" s="127">
        <v>40420</v>
      </c>
      <c r="B414">
        <v>156.4</v>
      </c>
    </row>
    <row r="415" spans="1:2">
      <c r="A415" s="127">
        <v>40417</v>
      </c>
      <c r="B415">
        <v>157.38</v>
      </c>
    </row>
    <row r="416" spans="1:2">
      <c r="A416" s="127">
        <v>40416</v>
      </c>
      <c r="B416">
        <v>156.19999999999999</v>
      </c>
    </row>
    <row r="417" spans="1:2">
      <c r="A417" s="127">
        <v>40415</v>
      </c>
      <c r="B417">
        <v>154.68</v>
      </c>
    </row>
    <row r="418" spans="1:2">
      <c r="A418" s="127">
        <v>40414</v>
      </c>
      <c r="B418">
        <v>152.62</v>
      </c>
    </row>
    <row r="419" spans="1:2">
      <c r="A419" s="127">
        <v>40413</v>
      </c>
      <c r="B419">
        <v>151.63999999999999</v>
      </c>
    </row>
    <row r="420" spans="1:2">
      <c r="A420" s="127">
        <v>40410</v>
      </c>
      <c r="B420">
        <v>151.74</v>
      </c>
    </row>
    <row r="421" spans="1:2">
      <c r="A421" s="127">
        <v>40409</v>
      </c>
      <c r="B421">
        <v>149.46</v>
      </c>
    </row>
    <row r="422" spans="1:2">
      <c r="A422" s="127">
        <v>40408</v>
      </c>
      <c r="B422">
        <v>150.13</v>
      </c>
    </row>
    <row r="423" spans="1:2">
      <c r="A423" s="127">
        <v>40407</v>
      </c>
      <c r="B423">
        <v>149.22</v>
      </c>
    </row>
    <row r="424" spans="1:2">
      <c r="A424" s="127">
        <v>40406</v>
      </c>
      <c r="B424">
        <v>148.46</v>
      </c>
    </row>
    <row r="425" spans="1:2">
      <c r="A425" s="127">
        <v>40403</v>
      </c>
      <c r="B425">
        <v>147.1</v>
      </c>
    </row>
    <row r="426" spans="1:2">
      <c r="A426" s="127">
        <v>40402</v>
      </c>
      <c r="B426">
        <v>146.86000000000001</v>
      </c>
    </row>
    <row r="427" spans="1:2">
      <c r="A427" s="127">
        <v>40401</v>
      </c>
      <c r="B427">
        <v>145.94999999999999</v>
      </c>
    </row>
    <row r="428" spans="1:2">
      <c r="A428" s="127">
        <v>40400</v>
      </c>
      <c r="B428">
        <v>145</v>
      </c>
    </row>
    <row r="429" spans="1:2">
      <c r="A429" s="127">
        <v>40399</v>
      </c>
      <c r="B429">
        <v>145.75</v>
      </c>
    </row>
    <row r="430" spans="1:2">
      <c r="A430" s="127">
        <v>40396</v>
      </c>
      <c r="B430">
        <v>144.85</v>
      </c>
    </row>
    <row r="431" spans="1:2">
      <c r="A431" s="127">
        <v>40395</v>
      </c>
      <c r="B431">
        <v>144.07</v>
      </c>
    </row>
    <row r="432" spans="1:2">
      <c r="A432" s="127">
        <v>40394</v>
      </c>
      <c r="B432">
        <v>144</v>
      </c>
    </row>
    <row r="433" spans="1:2">
      <c r="A433" s="127">
        <v>40393</v>
      </c>
      <c r="B433">
        <v>142.26</v>
      </c>
    </row>
    <row r="434" spans="1:2">
      <c r="A434" s="127">
        <v>40392</v>
      </c>
      <c r="B434">
        <v>141.83000000000001</v>
      </c>
    </row>
    <row r="435" spans="1:2">
      <c r="A435" s="127">
        <v>40389</v>
      </c>
      <c r="B435">
        <v>141.83000000000001</v>
      </c>
    </row>
    <row r="436" spans="1:2">
      <c r="A436" s="127">
        <v>40388</v>
      </c>
      <c r="B436">
        <v>141.16999999999999</v>
      </c>
    </row>
    <row r="437" spans="1:2">
      <c r="A437" s="127">
        <v>40387</v>
      </c>
      <c r="B437">
        <v>141.22999999999999</v>
      </c>
    </row>
    <row r="438" spans="1:2">
      <c r="A438" s="127">
        <v>40386</v>
      </c>
      <c r="B438">
        <v>141.44</v>
      </c>
    </row>
    <row r="439" spans="1:2">
      <c r="A439" s="127">
        <v>40385</v>
      </c>
      <c r="B439">
        <v>141.99</v>
      </c>
    </row>
    <row r="440" spans="1:2">
      <c r="A440" s="127">
        <v>40382</v>
      </c>
      <c r="B440">
        <v>142.49</v>
      </c>
    </row>
    <row r="441" spans="1:2">
      <c r="A441" s="127">
        <v>40381</v>
      </c>
      <c r="B441">
        <v>143.54</v>
      </c>
    </row>
    <row r="442" spans="1:2">
      <c r="A442" s="127">
        <v>40380</v>
      </c>
      <c r="B442">
        <v>143.16999999999999</v>
      </c>
    </row>
    <row r="443" spans="1:2">
      <c r="A443" s="127">
        <v>40379</v>
      </c>
      <c r="B443">
        <v>143.41</v>
      </c>
    </row>
    <row r="444" spans="1:2">
      <c r="A444" s="127">
        <v>40378</v>
      </c>
      <c r="B444">
        <v>142.97</v>
      </c>
    </row>
    <row r="445" spans="1:2">
      <c r="A445" s="127">
        <v>40375</v>
      </c>
      <c r="B445">
        <v>143</v>
      </c>
    </row>
    <row r="446" spans="1:2">
      <c r="A446" s="127">
        <v>40374</v>
      </c>
      <c r="B446">
        <v>142.57</v>
      </c>
    </row>
    <row r="447" spans="1:2">
      <c r="A447" s="127">
        <v>40373</v>
      </c>
      <c r="B447">
        <v>143.65</v>
      </c>
    </row>
    <row r="448" spans="1:2">
      <c r="A448" s="127">
        <v>40372</v>
      </c>
      <c r="B448">
        <v>144.44999999999999</v>
      </c>
    </row>
    <row r="449" spans="1:2">
      <c r="A449" s="127">
        <v>40371</v>
      </c>
      <c r="B449">
        <v>144.76</v>
      </c>
    </row>
    <row r="450" spans="1:2">
      <c r="A450" s="127">
        <v>40368</v>
      </c>
      <c r="B450">
        <v>143.47999999999999</v>
      </c>
    </row>
    <row r="451" spans="1:2">
      <c r="A451" s="127">
        <v>40367</v>
      </c>
      <c r="B451">
        <v>144.32</v>
      </c>
    </row>
    <row r="452" spans="1:2">
      <c r="A452" s="127">
        <v>40366</v>
      </c>
      <c r="B452">
        <v>144.38999999999999</v>
      </c>
    </row>
    <row r="453" spans="1:2">
      <c r="A453" s="127">
        <v>40365</v>
      </c>
      <c r="B453">
        <v>144.13</v>
      </c>
    </row>
    <row r="454" spans="1:2">
      <c r="A454" s="127">
        <v>40364</v>
      </c>
      <c r="B454">
        <v>144.69999999999999</v>
      </c>
    </row>
    <row r="455" spans="1:2">
      <c r="A455" s="127">
        <v>40361</v>
      </c>
      <c r="B455">
        <v>144.35</v>
      </c>
    </row>
    <row r="456" spans="1:2">
      <c r="A456" s="127">
        <v>40360</v>
      </c>
      <c r="B456">
        <v>143.86000000000001</v>
      </c>
    </row>
    <row r="457" spans="1:2">
      <c r="A457" s="127">
        <v>40359</v>
      </c>
      <c r="B457">
        <v>143.83000000000001</v>
      </c>
    </row>
    <row r="458" spans="1:2">
      <c r="A458" s="127">
        <v>40358</v>
      </c>
      <c r="B458">
        <v>144.71</v>
      </c>
    </row>
    <row r="459" spans="1:2">
      <c r="A459" s="127">
        <v>40357</v>
      </c>
      <c r="B459">
        <v>142.47</v>
      </c>
    </row>
    <row r="460" spans="1:2">
      <c r="A460" s="127">
        <v>40354</v>
      </c>
      <c r="B460">
        <v>142.84</v>
      </c>
    </row>
    <row r="461" spans="1:2">
      <c r="A461" s="127">
        <v>40353</v>
      </c>
      <c r="B461">
        <v>142.66</v>
      </c>
    </row>
    <row r="462" spans="1:2">
      <c r="A462" s="127">
        <v>40351</v>
      </c>
      <c r="B462">
        <v>141.51</v>
      </c>
    </row>
    <row r="463" spans="1:2">
      <c r="A463" s="127">
        <v>40350</v>
      </c>
      <c r="B463">
        <v>140.33000000000001</v>
      </c>
    </row>
    <row r="464" spans="1:2">
      <c r="A464" s="127">
        <v>40347</v>
      </c>
      <c r="B464">
        <v>141.66</v>
      </c>
    </row>
    <row r="465" spans="1:2">
      <c r="A465" s="127">
        <v>40346</v>
      </c>
      <c r="B465">
        <v>141.28</v>
      </c>
    </row>
    <row r="466" spans="1:2">
      <c r="A466" s="127">
        <v>40345</v>
      </c>
      <c r="B466">
        <v>141.94999999999999</v>
      </c>
    </row>
    <row r="467" spans="1:2">
      <c r="A467" s="127">
        <v>40344</v>
      </c>
      <c r="B467">
        <v>141.97</v>
      </c>
    </row>
    <row r="468" spans="1:2">
      <c r="A468" s="127">
        <v>40343</v>
      </c>
      <c r="B468">
        <v>142.88999999999999</v>
      </c>
    </row>
    <row r="469" spans="1:2">
      <c r="A469" s="127">
        <v>40340</v>
      </c>
      <c r="B469">
        <v>142.58000000000001</v>
      </c>
    </row>
    <row r="470" spans="1:2">
      <c r="A470" s="127">
        <v>40339</v>
      </c>
      <c r="B470">
        <v>144.01</v>
      </c>
    </row>
    <row r="471" spans="1:2">
      <c r="A471" s="127">
        <v>40338</v>
      </c>
      <c r="B471">
        <v>144.55000000000001</v>
      </c>
    </row>
    <row r="472" spans="1:2">
      <c r="A472" s="127">
        <v>40337</v>
      </c>
      <c r="B472">
        <v>144.80000000000001</v>
      </c>
    </row>
    <row r="473" spans="1:2">
      <c r="A473" s="127">
        <v>40336</v>
      </c>
      <c r="B473">
        <v>143.85</v>
      </c>
    </row>
    <row r="474" spans="1:2">
      <c r="A474" s="127">
        <v>40333</v>
      </c>
      <c r="B474">
        <v>142.49</v>
      </c>
    </row>
    <row r="475" spans="1:2">
      <c r="A475" s="127">
        <v>40331</v>
      </c>
      <c r="B475">
        <v>142.56</v>
      </c>
    </row>
    <row r="476" spans="1:2">
      <c r="A476" s="127">
        <v>40330</v>
      </c>
      <c r="B476">
        <v>143.54</v>
      </c>
    </row>
    <row r="477" spans="1:2">
      <c r="A477" s="127">
        <v>40329</v>
      </c>
      <c r="B477">
        <v>141.83000000000001</v>
      </c>
    </row>
    <row r="478" spans="1:2">
      <c r="A478" s="127">
        <v>40326</v>
      </c>
      <c r="B478">
        <v>140.93</v>
      </c>
    </row>
    <row r="479" spans="1:2">
      <c r="A479" s="127">
        <v>40325</v>
      </c>
      <c r="B479">
        <v>141.44999999999999</v>
      </c>
    </row>
    <row r="480" spans="1:2">
      <c r="A480" s="127">
        <v>40324</v>
      </c>
      <c r="B480">
        <v>141.93</v>
      </c>
    </row>
    <row r="481" spans="1:2">
      <c r="A481" s="127">
        <v>40323</v>
      </c>
      <c r="B481">
        <v>143.19</v>
      </c>
    </row>
    <row r="482" spans="1:2">
      <c r="A482" s="127">
        <v>40319</v>
      </c>
      <c r="B482">
        <v>140.44999999999999</v>
      </c>
    </row>
    <row r="483" spans="1:2">
      <c r="A483" s="127">
        <v>40318</v>
      </c>
      <c r="B483">
        <v>137.99</v>
      </c>
    </row>
    <row r="484" spans="1:2">
      <c r="A484" s="127">
        <v>40317</v>
      </c>
      <c r="B484">
        <v>137.37</v>
      </c>
    </row>
    <row r="485" spans="1:2">
      <c r="A485" s="127">
        <v>40316</v>
      </c>
      <c r="B485">
        <v>135.78</v>
      </c>
    </row>
    <row r="486" spans="1:2">
      <c r="A486" s="127">
        <v>40315</v>
      </c>
      <c r="B486">
        <v>135.15</v>
      </c>
    </row>
    <row r="487" spans="1:2">
      <c r="A487" s="127">
        <v>40312</v>
      </c>
      <c r="B487">
        <v>135.52000000000001</v>
      </c>
    </row>
    <row r="488" spans="1:2">
      <c r="A488" s="127">
        <v>40310</v>
      </c>
      <c r="B488">
        <v>132.93</v>
      </c>
    </row>
    <row r="489" spans="1:2">
      <c r="A489" s="127">
        <v>40309</v>
      </c>
      <c r="B489">
        <v>134.69999999999999</v>
      </c>
    </row>
    <row r="490" spans="1:2">
      <c r="A490" s="127">
        <v>40308</v>
      </c>
      <c r="B490">
        <v>134.05000000000001</v>
      </c>
    </row>
    <row r="491" spans="1:2">
      <c r="A491" s="127">
        <v>40305</v>
      </c>
      <c r="B491">
        <v>137.62</v>
      </c>
    </row>
    <row r="492" spans="1:2">
      <c r="A492" s="127">
        <v>40304</v>
      </c>
      <c r="B492">
        <v>136.54</v>
      </c>
    </row>
    <row r="493" spans="1:2">
      <c r="A493" s="127">
        <v>40303</v>
      </c>
      <c r="B493">
        <v>136.35</v>
      </c>
    </row>
    <row r="494" spans="1:2">
      <c r="A494" s="127">
        <v>40302</v>
      </c>
      <c r="B494">
        <v>133.93</v>
      </c>
    </row>
    <row r="495" spans="1:2">
      <c r="A495" s="127">
        <v>40301</v>
      </c>
      <c r="B495">
        <v>133.16999999999999</v>
      </c>
    </row>
    <row r="496" spans="1:2">
      <c r="A496" s="127">
        <v>40298</v>
      </c>
      <c r="B496">
        <v>133.24</v>
      </c>
    </row>
    <row r="497" spans="1:2">
      <c r="A497" s="127">
        <v>40297</v>
      </c>
      <c r="B497">
        <v>133.52000000000001</v>
      </c>
    </row>
    <row r="498" spans="1:2">
      <c r="A498" s="127">
        <v>40296</v>
      </c>
      <c r="B498">
        <v>134.46</v>
      </c>
    </row>
    <row r="499" spans="1:2">
      <c r="A499" s="127">
        <v>40295</v>
      </c>
      <c r="B499">
        <v>132.6</v>
      </c>
    </row>
    <row r="500" spans="1:2">
      <c r="A500" s="127">
        <v>40294</v>
      </c>
      <c r="B500">
        <v>131.80000000000001</v>
      </c>
    </row>
    <row r="501" spans="1:2">
      <c r="A501" s="127">
        <v>40291</v>
      </c>
      <c r="B501">
        <v>131.01</v>
      </c>
    </row>
    <row r="502" spans="1:2">
      <c r="A502" s="127">
        <v>40290</v>
      </c>
      <c r="B502">
        <v>130.83000000000001</v>
      </c>
    </row>
    <row r="503" spans="1:2">
      <c r="A503" s="127">
        <v>40289</v>
      </c>
      <c r="B503">
        <v>130.38999999999999</v>
      </c>
    </row>
    <row r="504" spans="1:2">
      <c r="A504" s="127">
        <v>40288</v>
      </c>
      <c r="B504">
        <v>130.24</v>
      </c>
    </row>
    <row r="505" spans="1:2">
      <c r="A505" s="127">
        <v>40287</v>
      </c>
      <c r="B505">
        <v>130.5</v>
      </c>
    </row>
    <row r="506" spans="1:2">
      <c r="A506" s="127">
        <v>40284</v>
      </c>
      <c r="B506">
        <v>129.71</v>
      </c>
    </row>
    <row r="507" spans="1:2">
      <c r="A507" s="127">
        <v>40283</v>
      </c>
      <c r="B507">
        <v>129.57</v>
      </c>
    </row>
    <row r="508" spans="1:2">
      <c r="A508" s="127">
        <v>40282</v>
      </c>
      <c r="B508">
        <v>129.25</v>
      </c>
    </row>
    <row r="509" spans="1:2">
      <c r="A509" s="127">
        <v>40281</v>
      </c>
      <c r="B509">
        <v>128.88</v>
      </c>
    </row>
    <row r="510" spans="1:2">
      <c r="A510" s="127">
        <v>40280</v>
      </c>
      <c r="B510">
        <v>128.88</v>
      </c>
    </row>
    <row r="511" spans="1:2">
      <c r="A511" s="127">
        <v>40277</v>
      </c>
      <c r="B511">
        <v>130.11000000000001</v>
      </c>
    </row>
    <row r="512" spans="1:2">
      <c r="A512" s="127">
        <v>40276</v>
      </c>
      <c r="B512">
        <v>130.52000000000001</v>
      </c>
    </row>
    <row r="513" spans="1:2">
      <c r="A513" s="127">
        <v>40275</v>
      </c>
      <c r="B513">
        <v>130.25</v>
      </c>
    </row>
    <row r="514" spans="1:2">
      <c r="A514" s="127">
        <v>40274</v>
      </c>
      <c r="B514">
        <v>129.47999999999999</v>
      </c>
    </row>
    <row r="515" spans="1:2">
      <c r="A515" s="127">
        <v>40269</v>
      </c>
      <c r="B515">
        <v>130.32</v>
      </c>
    </row>
    <row r="516" spans="1:2">
      <c r="A516" s="127">
        <v>40268</v>
      </c>
      <c r="B516">
        <v>129.9</v>
      </c>
    </row>
    <row r="517" spans="1:2">
      <c r="A517" s="127">
        <v>40267</v>
      </c>
      <c r="B517">
        <v>129.26</v>
      </c>
    </row>
    <row r="518" spans="1:2">
      <c r="A518" s="127">
        <v>40266</v>
      </c>
      <c r="B518">
        <v>128.49</v>
      </c>
    </row>
    <row r="519" spans="1:2">
      <c r="A519" s="127">
        <v>40263</v>
      </c>
      <c r="B519">
        <v>128.24</v>
      </c>
    </row>
    <row r="520" spans="1:2">
      <c r="A520" s="127">
        <v>40262</v>
      </c>
      <c r="B520">
        <v>128.93</v>
      </c>
    </row>
    <row r="521" spans="1:2">
      <c r="A521" s="127">
        <v>40261</v>
      </c>
      <c r="B521">
        <v>129.43</v>
      </c>
    </row>
    <row r="522" spans="1:2">
      <c r="A522" s="127">
        <v>40260</v>
      </c>
      <c r="B522">
        <v>129.22999999999999</v>
      </c>
    </row>
    <row r="523" spans="1:2">
      <c r="A523" s="127">
        <v>40259</v>
      </c>
      <c r="B523">
        <v>128.32</v>
      </c>
    </row>
    <row r="524" spans="1:2">
      <c r="A524" s="127">
        <v>40256</v>
      </c>
      <c r="B524">
        <v>127.58</v>
      </c>
    </row>
    <row r="525" spans="1:2">
      <c r="A525" s="127">
        <v>40255</v>
      </c>
      <c r="B525">
        <v>127.78</v>
      </c>
    </row>
    <row r="526" spans="1:2">
      <c r="A526" s="127">
        <v>40254</v>
      </c>
      <c r="B526">
        <v>127.85</v>
      </c>
    </row>
    <row r="527" spans="1:2">
      <c r="A527" s="127">
        <v>40253</v>
      </c>
      <c r="B527">
        <v>127.08</v>
      </c>
    </row>
    <row r="528" spans="1:2">
      <c r="A528" s="127">
        <v>40252</v>
      </c>
      <c r="B528">
        <v>127.47</v>
      </c>
    </row>
    <row r="529" spans="1:2">
      <c r="A529" s="127">
        <v>40249</v>
      </c>
      <c r="B529">
        <v>126.7</v>
      </c>
    </row>
    <row r="530" spans="1:2">
      <c r="A530" s="127">
        <v>40248</v>
      </c>
      <c r="B530">
        <v>126.63</v>
      </c>
    </row>
    <row r="531" spans="1:2">
      <c r="A531" s="127">
        <v>40247</v>
      </c>
      <c r="B531">
        <v>127.37</v>
      </c>
    </row>
    <row r="532" spans="1:2">
      <c r="A532" s="127">
        <v>40246</v>
      </c>
      <c r="B532">
        <v>127.48</v>
      </c>
    </row>
    <row r="533" spans="1:2">
      <c r="A533" s="127">
        <v>40245</v>
      </c>
      <c r="B533">
        <v>127.18</v>
      </c>
    </row>
    <row r="534" spans="1:2">
      <c r="A534" s="127">
        <v>40242</v>
      </c>
      <c r="B534">
        <v>127.7</v>
      </c>
    </row>
    <row r="535" spans="1:2">
      <c r="A535" s="127">
        <v>40241</v>
      </c>
      <c r="B535">
        <v>127.29</v>
      </c>
    </row>
    <row r="536" spans="1:2">
      <c r="A536" s="127">
        <v>40240</v>
      </c>
      <c r="B536">
        <v>127.8</v>
      </c>
    </row>
    <row r="537" spans="1:2">
      <c r="A537" s="127">
        <v>40239</v>
      </c>
      <c r="B537">
        <v>127.83</v>
      </c>
    </row>
    <row r="538" spans="1:2">
      <c r="A538" s="127">
        <v>40238</v>
      </c>
      <c r="B538">
        <v>128.25</v>
      </c>
    </row>
    <row r="539" spans="1:2">
      <c r="A539" s="127">
        <v>40235</v>
      </c>
      <c r="B539">
        <v>128.29</v>
      </c>
    </row>
    <row r="540" spans="1:2">
      <c r="A540" s="127">
        <v>40234</v>
      </c>
      <c r="B540">
        <v>128.35</v>
      </c>
    </row>
    <row r="541" spans="1:2">
      <c r="A541" s="127">
        <v>40233</v>
      </c>
      <c r="B541">
        <v>127.92</v>
      </c>
    </row>
    <row r="542" spans="1:2">
      <c r="A542" s="127">
        <v>40232</v>
      </c>
      <c r="B542">
        <v>126.1</v>
      </c>
    </row>
    <row r="543" spans="1:2">
      <c r="A543" s="127">
        <v>40231</v>
      </c>
      <c r="B543">
        <v>125.03</v>
      </c>
    </row>
    <row r="544" spans="1:2">
      <c r="A544" s="127">
        <v>40228</v>
      </c>
      <c r="B544">
        <v>125.55</v>
      </c>
    </row>
    <row r="545" spans="1:2">
      <c r="A545" s="127">
        <v>40227</v>
      </c>
      <c r="B545">
        <v>125.91</v>
      </c>
    </row>
    <row r="546" spans="1:2">
      <c r="A546" s="127">
        <v>40226</v>
      </c>
      <c r="B546">
        <v>126.25</v>
      </c>
    </row>
    <row r="547" spans="1:2">
      <c r="A547" s="127">
        <v>40225</v>
      </c>
      <c r="B547">
        <v>126.52</v>
      </c>
    </row>
    <row r="548" spans="1:2">
      <c r="A548" s="127">
        <v>40224</v>
      </c>
      <c r="B548">
        <v>126.55</v>
      </c>
    </row>
    <row r="549" spans="1:2">
      <c r="A549" s="127">
        <v>40221</v>
      </c>
      <c r="B549">
        <v>126.64</v>
      </c>
    </row>
    <row r="550" spans="1:2">
      <c r="A550" s="127">
        <v>40220</v>
      </c>
      <c r="B550">
        <v>126.7</v>
      </c>
    </row>
    <row r="551" spans="1:2">
      <c r="A551" s="127">
        <v>40219</v>
      </c>
      <c r="B551">
        <v>126.5</v>
      </c>
    </row>
    <row r="552" spans="1:2">
      <c r="A552" s="127">
        <v>40218</v>
      </c>
      <c r="B552">
        <v>127.89</v>
      </c>
    </row>
    <row r="553" spans="1:2">
      <c r="A553" s="127">
        <v>40217</v>
      </c>
      <c r="B553">
        <v>128.76</v>
      </c>
    </row>
    <row r="554" spans="1:2">
      <c r="A554" s="127">
        <v>40214</v>
      </c>
      <c r="B554">
        <v>128.18</v>
      </c>
    </row>
    <row r="555" spans="1:2">
      <c r="A555" s="127">
        <v>40213</v>
      </c>
      <c r="B555">
        <v>126.17</v>
      </c>
    </row>
    <row r="556" spans="1:2">
      <c r="A556" s="127">
        <v>40212</v>
      </c>
      <c r="B556">
        <v>125.8</v>
      </c>
    </row>
    <row r="557" spans="1:2">
      <c r="A557" s="127">
        <v>40211</v>
      </c>
      <c r="B557">
        <v>126.7</v>
      </c>
    </row>
    <row r="558" spans="1:2">
      <c r="A558" s="127">
        <v>40210</v>
      </c>
      <c r="B558">
        <v>126.46</v>
      </c>
    </row>
    <row r="559" spans="1:2">
      <c r="A559" s="127">
        <v>40207</v>
      </c>
      <c r="B559">
        <v>126.51</v>
      </c>
    </row>
    <row r="560" spans="1:2">
      <c r="A560" s="127">
        <v>40206</v>
      </c>
      <c r="B560">
        <v>126.04</v>
      </c>
    </row>
    <row r="561" spans="1:2">
      <c r="A561" s="127">
        <v>40205</v>
      </c>
      <c r="B561">
        <v>125.45</v>
      </c>
    </row>
    <row r="562" spans="1:2">
      <c r="A562" s="127">
        <v>40204</v>
      </c>
      <c r="B562">
        <v>125.55</v>
      </c>
    </row>
    <row r="563" spans="1:2">
      <c r="A563" s="127">
        <v>40203</v>
      </c>
      <c r="B563">
        <v>124.99</v>
      </c>
    </row>
    <row r="564" spans="1:2">
      <c r="A564" s="127">
        <v>40200</v>
      </c>
      <c r="B564">
        <v>125.03</v>
      </c>
    </row>
    <row r="565" spans="1:2">
      <c r="A565" s="127">
        <v>40199</v>
      </c>
      <c r="B565">
        <v>123.85</v>
      </c>
    </row>
    <row r="566" spans="1:2">
      <c r="A566" s="127">
        <v>40198</v>
      </c>
      <c r="B566">
        <v>123.84</v>
      </c>
    </row>
    <row r="567" spans="1:2">
      <c r="A567" s="127">
        <v>40197</v>
      </c>
      <c r="B567">
        <v>123.93</v>
      </c>
    </row>
    <row r="568" spans="1:2">
      <c r="A568" s="127">
        <v>40196</v>
      </c>
      <c r="B568">
        <v>124.35</v>
      </c>
    </row>
    <row r="569" spans="1:2">
      <c r="A569" s="127">
        <v>40193</v>
      </c>
      <c r="B569">
        <v>123.56</v>
      </c>
    </row>
    <row r="570" spans="1:2">
      <c r="A570" s="127">
        <v>40192</v>
      </c>
      <c r="B570">
        <v>122.76</v>
      </c>
    </row>
    <row r="571" spans="1:2">
      <c r="A571" s="127">
        <v>40191</v>
      </c>
      <c r="B571">
        <v>122.6</v>
      </c>
    </row>
    <row r="572" spans="1:2">
      <c r="A572" s="127">
        <v>40190</v>
      </c>
      <c r="B572">
        <v>123.27</v>
      </c>
    </row>
    <row r="573" spans="1:2">
      <c r="A573" s="127">
        <v>40189</v>
      </c>
      <c r="B573">
        <v>122.11</v>
      </c>
    </row>
    <row r="574" spans="1:2">
      <c r="A574" s="127">
        <v>40186</v>
      </c>
      <c r="B574">
        <v>122.33</v>
      </c>
    </row>
    <row r="575" spans="1:2">
      <c r="A575" s="127">
        <v>40185</v>
      </c>
      <c r="B575">
        <v>121.82</v>
      </c>
    </row>
    <row r="576" spans="1:2">
      <c r="A576" s="127">
        <v>40184</v>
      </c>
      <c r="B576">
        <v>122.2</v>
      </c>
    </row>
    <row r="577" spans="1:2">
      <c r="A577" s="127">
        <v>40183</v>
      </c>
      <c r="B577">
        <v>122.04</v>
      </c>
    </row>
    <row r="578" spans="1:2">
      <c r="A578" s="127">
        <v>40182</v>
      </c>
      <c r="B578">
        <v>121.62</v>
      </c>
    </row>
    <row r="579" spans="1:2">
      <c r="A579" s="127">
        <v>40177</v>
      </c>
      <c r="B579">
        <v>122.06</v>
      </c>
    </row>
    <row r="580" spans="1:2">
      <c r="A580" s="127">
        <v>40176</v>
      </c>
      <c r="B580">
        <v>121.81</v>
      </c>
    </row>
    <row r="581" spans="1:2">
      <c r="A581" s="127">
        <v>40175</v>
      </c>
      <c r="B581">
        <v>122.07</v>
      </c>
    </row>
    <row r="582" spans="1:2">
      <c r="A582" s="127">
        <v>40170</v>
      </c>
      <c r="B582">
        <v>123.15</v>
      </c>
    </row>
    <row r="583" spans="1:2">
      <c r="A583" s="127">
        <v>40169</v>
      </c>
      <c r="B583">
        <v>124.12</v>
      </c>
    </row>
    <row r="584" spans="1:2">
      <c r="A584" s="127">
        <v>40168</v>
      </c>
      <c r="B584">
        <v>125.36</v>
      </c>
    </row>
    <row r="585" spans="1:2">
      <c r="A585" s="127">
        <v>40165</v>
      </c>
      <c r="B585">
        <v>125.99</v>
      </c>
    </row>
    <row r="586" spans="1:2">
      <c r="A586" s="127">
        <v>40164</v>
      </c>
      <c r="B586">
        <v>125.19</v>
      </c>
    </row>
    <row r="587" spans="1:2">
      <c r="A587" s="127">
        <v>40163</v>
      </c>
      <c r="B587">
        <v>123.26</v>
      </c>
    </row>
    <row r="588" spans="1:2">
      <c r="A588" s="127">
        <v>40162</v>
      </c>
      <c r="B588">
        <v>123.83</v>
      </c>
    </row>
    <row r="589" spans="1:2">
      <c r="A589" s="127">
        <v>40161</v>
      </c>
      <c r="B589">
        <v>123.85</v>
      </c>
    </row>
    <row r="590" spans="1:2">
      <c r="A590" s="127">
        <v>40158</v>
      </c>
      <c r="B590">
        <v>123.17</v>
      </c>
    </row>
    <row r="591" spans="1:2">
      <c r="A591" s="127">
        <v>40157</v>
      </c>
      <c r="B591">
        <v>124.09</v>
      </c>
    </row>
    <row r="592" spans="1:2">
      <c r="A592" s="127">
        <v>40156</v>
      </c>
      <c r="B592">
        <v>124.7</v>
      </c>
    </row>
    <row r="593" spans="1:2">
      <c r="A593" s="127">
        <v>40155</v>
      </c>
      <c r="B593">
        <v>124.97</v>
      </c>
    </row>
    <row r="594" spans="1:2">
      <c r="A594" s="127">
        <v>40154</v>
      </c>
      <c r="B594">
        <v>124.38</v>
      </c>
    </row>
    <row r="595" spans="1:2">
      <c r="A595" s="127">
        <v>40151</v>
      </c>
      <c r="B595">
        <v>124.63</v>
      </c>
    </row>
    <row r="596" spans="1:2">
      <c r="A596" s="127">
        <v>40150</v>
      </c>
      <c r="B596">
        <v>124.14</v>
      </c>
    </row>
    <row r="597" spans="1:2">
      <c r="A597" s="127">
        <v>40149</v>
      </c>
      <c r="B597">
        <v>124.76</v>
      </c>
    </row>
    <row r="598" spans="1:2">
      <c r="A598" s="127">
        <v>40148</v>
      </c>
      <c r="B598">
        <v>124.73</v>
      </c>
    </row>
    <row r="599" spans="1:2">
      <c r="A599" s="127">
        <v>40147</v>
      </c>
      <c r="B599">
        <v>124.8</v>
      </c>
    </row>
    <row r="600" spans="1:2">
      <c r="A600" s="127">
        <v>40144</v>
      </c>
      <c r="B600">
        <v>124.29</v>
      </c>
    </row>
    <row r="601" spans="1:2">
      <c r="A601" s="127">
        <v>40143</v>
      </c>
      <c r="B601">
        <v>124.14</v>
      </c>
    </row>
    <row r="602" spans="1:2">
      <c r="A602" s="127">
        <v>40142</v>
      </c>
      <c r="B602">
        <v>123.9</v>
      </c>
    </row>
    <row r="603" spans="1:2">
      <c r="A603" s="127">
        <v>40141</v>
      </c>
      <c r="B603">
        <v>123.84</v>
      </c>
    </row>
    <row r="604" spans="1:2">
      <c r="A604" s="127">
        <v>40140</v>
      </c>
      <c r="B604">
        <v>123.81</v>
      </c>
    </row>
    <row r="605" spans="1:2">
      <c r="A605" s="127">
        <v>40137</v>
      </c>
      <c r="B605">
        <v>124.11</v>
      </c>
    </row>
    <row r="606" spans="1:2">
      <c r="A606" s="127">
        <v>40136</v>
      </c>
      <c r="B606">
        <v>123.6</v>
      </c>
    </row>
    <row r="607" spans="1:2">
      <c r="A607" s="127">
        <v>40135</v>
      </c>
      <c r="B607">
        <v>123.44</v>
      </c>
    </row>
    <row r="608" spans="1:2">
      <c r="A608" s="127">
        <v>40134</v>
      </c>
      <c r="B608">
        <v>122.64</v>
      </c>
    </row>
    <row r="609" spans="1:2">
      <c r="A609" s="127">
        <v>40133</v>
      </c>
      <c r="B609">
        <v>122.25</v>
      </c>
    </row>
    <row r="610" spans="1:2">
      <c r="A610" s="127">
        <v>40130</v>
      </c>
      <c r="B610">
        <v>121.98</v>
      </c>
    </row>
    <row r="611" spans="1:2">
      <c r="A611" s="127">
        <v>40129</v>
      </c>
      <c r="B611">
        <v>122.04</v>
      </c>
    </row>
    <row r="612" spans="1:2">
      <c r="A612" s="127">
        <v>40128</v>
      </c>
      <c r="B612">
        <v>121.33</v>
      </c>
    </row>
    <row r="613" spans="1:2">
      <c r="A613" s="127">
        <v>40127</v>
      </c>
      <c r="B613">
        <v>121.83</v>
      </c>
    </row>
    <row r="614" spans="1:2">
      <c r="A614" s="127">
        <v>40126</v>
      </c>
      <c r="B614">
        <v>120.63</v>
      </c>
    </row>
    <row r="615" spans="1:2">
      <c r="A615" s="127">
        <v>40123</v>
      </c>
      <c r="B615">
        <v>120.57</v>
      </c>
    </row>
    <row r="616" spans="1:2">
      <c r="A616" s="127">
        <v>40122</v>
      </c>
      <c r="B616">
        <v>120.79</v>
      </c>
    </row>
    <row r="617" spans="1:2">
      <c r="A617" s="127">
        <v>40121</v>
      </c>
      <c r="B617">
        <v>121.37</v>
      </c>
    </row>
    <row r="618" spans="1:2">
      <c r="A618" s="127">
        <v>40120</v>
      </c>
      <c r="B618">
        <v>123.09</v>
      </c>
    </row>
    <row r="619" spans="1:2">
      <c r="A619" s="127">
        <v>40119</v>
      </c>
      <c r="B619">
        <v>122.59</v>
      </c>
    </row>
    <row r="620" spans="1:2">
      <c r="A620" s="127">
        <v>40116</v>
      </c>
      <c r="B620">
        <v>122.21</v>
      </c>
    </row>
    <row r="621" spans="1:2">
      <c r="A621" s="127">
        <v>40115</v>
      </c>
      <c r="B621">
        <v>121.85</v>
      </c>
    </row>
    <row r="622" spans="1:2">
      <c r="A622" s="127">
        <v>40114</v>
      </c>
      <c r="B622">
        <v>121.5</v>
      </c>
    </row>
    <row r="623" spans="1:2">
      <c r="A623" s="127">
        <v>40113</v>
      </c>
      <c r="B623">
        <v>120.28</v>
      </c>
    </row>
    <row r="624" spans="1:2">
      <c r="A624" s="127">
        <v>40112</v>
      </c>
      <c r="B624">
        <v>119.73</v>
      </c>
    </row>
    <row r="625" spans="1:2">
      <c r="A625" s="127">
        <v>40109</v>
      </c>
      <c r="B625">
        <v>120.38</v>
      </c>
    </row>
    <row r="626" spans="1:2">
      <c r="A626" s="127">
        <v>40108</v>
      </c>
      <c r="B626">
        <v>121.07</v>
      </c>
    </row>
    <row r="627" spans="1:2">
      <c r="A627" s="127">
        <v>40107</v>
      </c>
      <c r="B627">
        <v>121.31</v>
      </c>
    </row>
    <row r="628" spans="1:2">
      <c r="A628" s="127">
        <v>40106</v>
      </c>
      <c r="B628">
        <v>121.68</v>
      </c>
    </row>
    <row r="629" spans="1:2">
      <c r="A629" s="127">
        <v>40105</v>
      </c>
      <c r="B629">
        <v>121.14</v>
      </c>
    </row>
    <row r="630" spans="1:2">
      <c r="A630" s="127">
        <v>40102</v>
      </c>
      <c r="B630">
        <v>121.08</v>
      </c>
    </row>
    <row r="631" spans="1:2">
      <c r="A631" s="127">
        <v>40101</v>
      </c>
      <c r="B631">
        <v>121.68</v>
      </c>
    </row>
    <row r="632" spans="1:2">
      <c r="A632" s="127">
        <v>40100</v>
      </c>
      <c r="B632">
        <v>122.44</v>
      </c>
    </row>
    <row r="633" spans="1:2">
      <c r="A633" s="127">
        <v>40099</v>
      </c>
      <c r="B633">
        <v>123.63</v>
      </c>
    </row>
    <row r="634" spans="1:2">
      <c r="A634" s="127">
        <v>40098</v>
      </c>
      <c r="B634">
        <v>123.67</v>
      </c>
    </row>
    <row r="635" spans="1:2">
      <c r="A635" s="127">
        <v>40095</v>
      </c>
      <c r="B635">
        <v>124.74</v>
      </c>
    </row>
    <row r="636" spans="1:2">
      <c r="A636" s="127">
        <v>40094</v>
      </c>
      <c r="B636">
        <v>125.02</v>
      </c>
    </row>
    <row r="637" spans="1:2">
      <c r="A637" s="127">
        <v>40093</v>
      </c>
      <c r="B637">
        <v>124.86</v>
      </c>
    </row>
    <row r="638" spans="1:2">
      <c r="A638" s="127">
        <v>40092</v>
      </c>
      <c r="B638">
        <v>124.62</v>
      </c>
    </row>
    <row r="639" spans="1:2">
      <c r="A639" s="127">
        <v>40091</v>
      </c>
      <c r="B639">
        <v>124.63</v>
      </c>
    </row>
    <row r="640" spans="1:2">
      <c r="A640" s="127">
        <v>40088</v>
      </c>
      <c r="B640">
        <v>124.44</v>
      </c>
    </row>
    <row r="641" spans="1:2">
      <c r="A641" s="127">
        <v>40087</v>
      </c>
      <c r="B641">
        <v>123.2</v>
      </c>
    </row>
    <row r="642" spans="1:2">
      <c r="A642" s="127">
        <v>40086</v>
      </c>
      <c r="B642">
        <v>123.54</v>
      </c>
    </row>
    <row r="643" spans="1:2">
      <c r="A643" s="127">
        <v>40085</v>
      </c>
      <c r="B643">
        <v>122.92</v>
      </c>
    </row>
    <row r="644" spans="1:2">
      <c r="A644" s="127">
        <v>40084</v>
      </c>
      <c r="B644">
        <v>122.63</v>
      </c>
    </row>
    <row r="645" spans="1:2">
      <c r="A645" s="127">
        <v>40081</v>
      </c>
      <c r="B645">
        <v>121.63</v>
      </c>
    </row>
    <row r="646" spans="1:2">
      <c r="A646" s="127">
        <v>40080</v>
      </c>
      <c r="B646">
        <v>120.38</v>
      </c>
    </row>
    <row r="647" spans="1:2">
      <c r="A647" s="127">
        <v>40079</v>
      </c>
      <c r="B647">
        <v>119.38</v>
      </c>
    </row>
    <row r="648" spans="1:2">
      <c r="A648" s="127">
        <v>40078</v>
      </c>
      <c r="B648">
        <v>118.54</v>
      </c>
    </row>
    <row r="649" spans="1:2">
      <c r="A649" s="127">
        <v>40077</v>
      </c>
      <c r="B649">
        <v>119.08</v>
      </c>
    </row>
    <row r="650" spans="1:2">
      <c r="A650" s="127">
        <v>40074</v>
      </c>
      <c r="B650">
        <v>120</v>
      </c>
    </row>
    <row r="651" spans="1:2">
      <c r="A651" s="127">
        <v>40073</v>
      </c>
      <c r="B651">
        <v>119.92</v>
      </c>
    </row>
    <row r="652" spans="1:2">
      <c r="A652" s="127">
        <v>40072</v>
      </c>
      <c r="B652">
        <v>121</v>
      </c>
    </row>
    <row r="653" spans="1:2">
      <c r="A653" s="127">
        <v>40071</v>
      </c>
      <c r="B653">
        <v>120.88</v>
      </c>
    </row>
    <row r="654" spans="1:2">
      <c r="A654" s="127">
        <v>40070</v>
      </c>
      <c r="B654">
        <v>121.24</v>
      </c>
    </row>
    <row r="655" spans="1:2">
      <c r="A655" s="127">
        <v>40067</v>
      </c>
      <c r="B655">
        <v>120.47</v>
      </c>
    </row>
    <row r="656" spans="1:2">
      <c r="A656" s="127">
        <v>40066</v>
      </c>
      <c r="B656">
        <v>118.87</v>
      </c>
    </row>
    <row r="657" spans="1:2">
      <c r="A657" s="127">
        <v>40065</v>
      </c>
      <c r="B657">
        <v>119.98</v>
      </c>
    </row>
    <row r="658" spans="1:2">
      <c r="A658" s="127">
        <v>40064</v>
      </c>
      <c r="B658">
        <v>120.64</v>
      </c>
    </row>
    <row r="659" spans="1:2">
      <c r="A659" s="127">
        <v>40063</v>
      </c>
      <c r="B659">
        <v>120.91</v>
      </c>
    </row>
    <row r="660" spans="1:2">
      <c r="A660" s="127">
        <v>40060</v>
      </c>
      <c r="B660">
        <v>121.25</v>
      </c>
    </row>
    <row r="661" spans="1:2">
      <c r="A661" s="127">
        <v>40059</v>
      </c>
      <c r="B661">
        <v>121.47</v>
      </c>
    </row>
    <row r="662" spans="1:2">
      <c r="A662" s="127">
        <v>40058</v>
      </c>
      <c r="B662">
        <v>122.21</v>
      </c>
    </row>
    <row r="663" spans="1:2">
      <c r="A663" s="127">
        <v>40057</v>
      </c>
      <c r="B663">
        <v>122.3</v>
      </c>
    </row>
    <row r="664" spans="1:2">
      <c r="A664" s="127">
        <v>40056</v>
      </c>
      <c r="B664">
        <v>122.33</v>
      </c>
    </row>
    <row r="665" spans="1:2">
      <c r="A665" s="127">
        <v>40053</v>
      </c>
      <c r="B665">
        <v>121.6</v>
      </c>
    </row>
    <row r="666" spans="1:2">
      <c r="A666" s="127">
        <v>40052</v>
      </c>
      <c r="B666">
        <v>122.25</v>
      </c>
    </row>
    <row r="667" spans="1:2">
      <c r="A667" s="127">
        <v>40051</v>
      </c>
      <c r="B667">
        <v>122.32</v>
      </c>
    </row>
    <row r="668" spans="1:2">
      <c r="A668" s="127">
        <v>40050</v>
      </c>
      <c r="B668">
        <v>121.59</v>
      </c>
    </row>
    <row r="669" spans="1:2">
      <c r="A669" s="127">
        <v>40049</v>
      </c>
      <c r="B669">
        <v>121.28</v>
      </c>
    </row>
    <row r="670" spans="1:2">
      <c r="A670" s="127">
        <v>40046</v>
      </c>
      <c r="B670">
        <v>122.09</v>
      </c>
    </row>
    <row r="671" spans="1:2">
      <c r="A671" s="127">
        <v>40045</v>
      </c>
      <c r="B671">
        <v>122.03</v>
      </c>
    </row>
    <row r="672" spans="1:2">
      <c r="A672" s="127">
        <v>40044</v>
      </c>
      <c r="B672">
        <v>122</v>
      </c>
    </row>
    <row r="673" spans="1:2">
      <c r="A673" s="127">
        <v>40043</v>
      </c>
      <c r="B673">
        <v>121.19</v>
      </c>
    </row>
    <row r="674" spans="1:2">
      <c r="A674" s="127">
        <v>40042</v>
      </c>
      <c r="B674">
        <v>121.47</v>
      </c>
    </row>
    <row r="675" spans="1:2">
      <c r="A675" s="127">
        <v>40039</v>
      </c>
      <c r="B675">
        <v>119.88</v>
      </c>
    </row>
    <row r="676" spans="1:2">
      <c r="A676" s="127">
        <v>40038</v>
      </c>
      <c r="B676">
        <v>118.44</v>
      </c>
    </row>
    <row r="677" spans="1:2">
      <c r="A677" s="127">
        <v>40037</v>
      </c>
      <c r="B677">
        <v>119.09</v>
      </c>
    </row>
    <row r="678" spans="1:2">
      <c r="A678" s="127">
        <v>40036</v>
      </c>
      <c r="B678">
        <v>119.29</v>
      </c>
    </row>
    <row r="679" spans="1:2">
      <c r="A679" s="127">
        <v>40035</v>
      </c>
      <c r="B679">
        <v>119</v>
      </c>
    </row>
    <row r="680" spans="1:2">
      <c r="A680" s="127">
        <v>40032</v>
      </c>
      <c r="B680">
        <v>120.32</v>
      </c>
    </row>
    <row r="681" spans="1:2">
      <c r="A681" s="127">
        <v>40031</v>
      </c>
      <c r="B681">
        <v>121.18</v>
      </c>
    </row>
    <row r="682" spans="1:2">
      <c r="A682" s="127">
        <v>40030</v>
      </c>
      <c r="B682">
        <v>120.02</v>
      </c>
    </row>
    <row r="683" spans="1:2">
      <c r="A683" s="127">
        <v>40029</v>
      </c>
      <c r="B683">
        <v>120.85</v>
      </c>
    </row>
    <row r="684" spans="1:2">
      <c r="A684" s="127">
        <v>40028</v>
      </c>
      <c r="B684">
        <v>120.42</v>
      </c>
    </row>
    <row r="685" spans="1:2">
      <c r="A685" s="127">
        <v>40025</v>
      </c>
      <c r="B685">
        <v>119.56</v>
      </c>
    </row>
    <row r="686" spans="1:2">
      <c r="A686" s="127">
        <v>40024</v>
      </c>
      <c r="B686">
        <v>117.88</v>
      </c>
    </row>
    <row r="687" spans="1:2">
      <c r="A687" s="127">
        <v>40023</v>
      </c>
      <c r="B687">
        <v>117.94</v>
      </c>
    </row>
    <row r="688" spans="1:2">
      <c r="A688" s="127">
        <v>40022</v>
      </c>
      <c r="B688">
        <v>117.02</v>
      </c>
    </row>
    <row r="689" spans="1:2">
      <c r="A689" s="127">
        <v>40021</v>
      </c>
      <c r="B689">
        <v>115.94</v>
      </c>
    </row>
    <row r="690" spans="1:2">
      <c r="A690" s="127">
        <v>40018</v>
      </c>
      <c r="B690">
        <v>116.28</v>
      </c>
    </row>
    <row r="691" spans="1:2">
      <c r="A691" s="127">
        <v>40017</v>
      </c>
      <c r="B691">
        <v>117.19</v>
      </c>
    </row>
    <row r="692" spans="1:2">
      <c r="A692" s="127">
        <v>40016</v>
      </c>
      <c r="B692">
        <v>117.06</v>
      </c>
    </row>
    <row r="693" spans="1:2">
      <c r="A693" s="127">
        <v>40015</v>
      </c>
      <c r="B693">
        <v>116.39</v>
      </c>
    </row>
    <row r="694" spans="1:2">
      <c r="A694" s="127">
        <v>40014</v>
      </c>
      <c r="B694">
        <v>116.03</v>
      </c>
    </row>
    <row r="695" spans="1:2">
      <c r="A695" s="127">
        <v>40011</v>
      </c>
      <c r="B695">
        <v>118.41</v>
      </c>
    </row>
    <row r="696" spans="1:2">
      <c r="A696" s="127">
        <v>40010</v>
      </c>
      <c r="B696">
        <v>117.81</v>
      </c>
    </row>
    <row r="697" spans="1:2">
      <c r="A697" s="127">
        <v>40009</v>
      </c>
      <c r="B697">
        <v>118.38</v>
      </c>
    </row>
    <row r="698" spans="1:2">
      <c r="A698" s="127">
        <v>40008</v>
      </c>
      <c r="B698">
        <v>118.77</v>
      </c>
    </row>
    <row r="699" spans="1:2">
      <c r="A699" s="127">
        <v>40007</v>
      </c>
      <c r="B699">
        <v>119.29</v>
      </c>
    </row>
    <row r="700" spans="1:2">
      <c r="A700" s="127">
        <v>40004</v>
      </c>
      <c r="B700">
        <v>118.39</v>
      </c>
    </row>
    <row r="701" spans="1:2">
      <c r="A701" s="127">
        <v>40003</v>
      </c>
      <c r="B701">
        <v>118.45</v>
      </c>
    </row>
    <row r="702" spans="1:2">
      <c r="A702" s="127">
        <v>40002</v>
      </c>
      <c r="B702">
        <v>118.18</v>
      </c>
    </row>
    <row r="703" spans="1:2">
      <c r="A703" s="127">
        <v>40001</v>
      </c>
      <c r="B703">
        <v>117.98</v>
      </c>
    </row>
    <row r="704" spans="1:2">
      <c r="A704" s="127">
        <v>40000</v>
      </c>
      <c r="B704">
        <v>118.44</v>
      </c>
    </row>
    <row r="705" spans="1:2">
      <c r="A705" s="127">
        <v>39997</v>
      </c>
      <c r="B705">
        <v>117.29</v>
      </c>
    </row>
    <row r="706" spans="1:2">
      <c r="A706" s="127">
        <v>39996</v>
      </c>
      <c r="B706">
        <v>116.15</v>
      </c>
    </row>
    <row r="707" spans="1:2">
      <c r="A707" s="127">
        <v>39995</v>
      </c>
      <c r="B707">
        <v>116.34</v>
      </c>
    </row>
    <row r="708" spans="1:2">
      <c r="A708" s="127">
        <v>39994</v>
      </c>
      <c r="B708">
        <v>116.52</v>
      </c>
    </row>
    <row r="709" spans="1:2">
      <c r="A709" s="127">
        <v>39993</v>
      </c>
      <c r="B709">
        <v>116.28</v>
      </c>
    </row>
    <row r="710" spans="1:2">
      <c r="A710" s="127">
        <v>39990</v>
      </c>
      <c r="B710">
        <v>115.53</v>
      </c>
    </row>
    <row r="711" spans="1:2">
      <c r="A711" s="127">
        <v>39989</v>
      </c>
      <c r="B711">
        <v>114.83</v>
      </c>
    </row>
    <row r="712" spans="1:2">
      <c r="A712" s="127">
        <v>39988</v>
      </c>
      <c r="B712">
        <v>115.06</v>
      </c>
    </row>
    <row r="713" spans="1:2">
      <c r="A713" s="127">
        <v>39986</v>
      </c>
      <c r="B713">
        <v>114.82</v>
      </c>
    </row>
    <row r="714" spans="1:2">
      <c r="A714" s="127">
        <v>39983</v>
      </c>
      <c r="B714">
        <v>113.09</v>
      </c>
    </row>
    <row r="715" spans="1:2">
      <c r="A715" s="127">
        <v>39982</v>
      </c>
      <c r="B715">
        <v>114.75</v>
      </c>
    </row>
    <row r="716" spans="1:2">
      <c r="A716" s="127">
        <v>39981</v>
      </c>
      <c r="B716">
        <v>115.04</v>
      </c>
    </row>
    <row r="717" spans="1:2">
      <c r="A717" s="127">
        <v>39980</v>
      </c>
      <c r="B717">
        <v>114.6</v>
      </c>
    </row>
    <row r="718" spans="1:2">
      <c r="A718" s="127">
        <v>39979</v>
      </c>
      <c r="B718">
        <v>114.24</v>
      </c>
    </row>
    <row r="719" spans="1:2">
      <c r="A719" s="127">
        <v>39976</v>
      </c>
      <c r="B719">
        <v>113.89</v>
      </c>
    </row>
    <row r="720" spans="1:2">
      <c r="A720" s="127">
        <v>39974</v>
      </c>
      <c r="B720">
        <v>113.82</v>
      </c>
    </row>
    <row r="721" spans="1:2">
      <c r="A721" s="127">
        <v>39973</v>
      </c>
      <c r="B721">
        <v>113.77</v>
      </c>
    </row>
    <row r="722" spans="1:2">
      <c r="A722" s="127">
        <v>39972</v>
      </c>
      <c r="B722">
        <v>113.2</v>
      </c>
    </row>
    <row r="723" spans="1:2">
      <c r="A723" s="127">
        <v>39969</v>
      </c>
      <c r="B723">
        <v>113.47</v>
      </c>
    </row>
    <row r="724" spans="1:2">
      <c r="A724" s="127">
        <v>39968</v>
      </c>
      <c r="B724">
        <v>113.8</v>
      </c>
    </row>
    <row r="725" spans="1:2">
      <c r="A725" s="127">
        <v>39967</v>
      </c>
      <c r="B725">
        <v>113.64</v>
      </c>
    </row>
    <row r="726" spans="1:2">
      <c r="A726" s="127">
        <v>39966</v>
      </c>
      <c r="B726">
        <v>111.69</v>
      </c>
    </row>
    <row r="727" spans="1:2">
      <c r="A727" s="127">
        <v>39962</v>
      </c>
      <c r="B727">
        <v>113.25</v>
      </c>
    </row>
    <row r="728" spans="1:2">
      <c r="A728" s="127">
        <v>39961</v>
      </c>
      <c r="B728">
        <v>111.89</v>
      </c>
    </row>
    <row r="729" spans="1:2">
      <c r="A729" s="127">
        <v>39960</v>
      </c>
      <c r="B729">
        <v>112.48</v>
      </c>
    </row>
    <row r="730" spans="1:2">
      <c r="A730" s="127">
        <v>39959</v>
      </c>
      <c r="B730">
        <v>113.25</v>
      </c>
    </row>
    <row r="731" spans="1:2">
      <c r="A731" s="127">
        <v>39958</v>
      </c>
      <c r="B731">
        <v>112.38</v>
      </c>
    </row>
    <row r="732" spans="1:2">
      <c r="A732" s="127">
        <v>39955</v>
      </c>
      <c r="B732">
        <v>113.55</v>
      </c>
    </row>
    <row r="733" spans="1:2">
      <c r="A733" s="127">
        <v>39953</v>
      </c>
      <c r="B733">
        <v>114.58</v>
      </c>
    </row>
    <row r="734" spans="1:2">
      <c r="A734" s="127">
        <v>39952</v>
      </c>
      <c r="B734">
        <v>114.28</v>
      </c>
    </row>
    <row r="735" spans="1:2">
      <c r="A735" s="127">
        <v>39951</v>
      </c>
      <c r="B735">
        <v>115.5</v>
      </c>
    </row>
    <row r="736" spans="1:2">
      <c r="A736" s="127">
        <v>39948</v>
      </c>
      <c r="B736">
        <v>115.58</v>
      </c>
    </row>
    <row r="737" spans="1:2">
      <c r="A737" s="127">
        <v>39947</v>
      </c>
      <c r="B737">
        <v>115.33</v>
      </c>
    </row>
    <row r="738" spans="1:2">
      <c r="A738" s="127">
        <v>39946</v>
      </c>
      <c r="B738">
        <v>115.19</v>
      </c>
    </row>
    <row r="739" spans="1:2">
      <c r="A739" s="127">
        <v>39945</v>
      </c>
      <c r="B739">
        <v>115.11</v>
      </c>
    </row>
    <row r="740" spans="1:2">
      <c r="A740" s="127">
        <v>39944</v>
      </c>
      <c r="B740">
        <v>115.07</v>
      </c>
    </row>
    <row r="741" spans="1:2">
      <c r="A741" s="127">
        <v>39941</v>
      </c>
      <c r="B741">
        <v>114.14</v>
      </c>
    </row>
    <row r="742" spans="1:2">
      <c r="A742" s="127">
        <v>39940</v>
      </c>
      <c r="B742">
        <v>116.99</v>
      </c>
    </row>
    <row r="743" spans="1:2">
      <c r="A743" s="127">
        <v>39939</v>
      </c>
      <c r="B743">
        <v>118.76</v>
      </c>
    </row>
    <row r="744" spans="1:2">
      <c r="A744" s="127">
        <v>39938</v>
      </c>
      <c r="B744">
        <v>118.86</v>
      </c>
    </row>
    <row r="745" spans="1:2">
      <c r="A745" s="127">
        <v>39937</v>
      </c>
      <c r="B745">
        <v>119.49</v>
      </c>
    </row>
    <row r="746" spans="1:2">
      <c r="A746" s="127">
        <v>39933</v>
      </c>
      <c r="B746">
        <v>119.86</v>
      </c>
    </row>
    <row r="747" spans="1:2">
      <c r="A747" s="127">
        <v>39932</v>
      </c>
      <c r="B747">
        <v>119.56</v>
      </c>
    </row>
    <row r="748" spans="1:2">
      <c r="A748" s="127">
        <v>39931</v>
      </c>
      <c r="B748">
        <v>120.14</v>
      </c>
    </row>
    <row r="749" spans="1:2">
      <c r="A749" s="127">
        <v>39930</v>
      </c>
      <c r="B749">
        <v>119.26</v>
      </c>
    </row>
    <row r="750" spans="1:2">
      <c r="A750" s="127">
        <v>39927</v>
      </c>
      <c r="B750">
        <v>118.82</v>
      </c>
    </row>
    <row r="751" spans="1:2">
      <c r="A751" s="127">
        <v>39926</v>
      </c>
      <c r="B751">
        <v>118.64</v>
      </c>
    </row>
    <row r="752" spans="1:2">
      <c r="A752" s="127">
        <v>39925</v>
      </c>
      <c r="B752">
        <v>118.93</v>
      </c>
    </row>
    <row r="753" spans="1:2">
      <c r="A753" s="127">
        <v>39924</v>
      </c>
      <c r="B753">
        <v>119.08</v>
      </c>
    </row>
    <row r="754" spans="1:2">
      <c r="A754" s="127">
        <v>39923</v>
      </c>
      <c r="B754">
        <v>117.19</v>
      </c>
    </row>
    <row r="755" spans="1:2">
      <c r="A755" s="127">
        <v>39920</v>
      </c>
      <c r="B755">
        <v>117.25</v>
      </c>
    </row>
    <row r="756" spans="1:2">
      <c r="A756" s="127">
        <v>39919</v>
      </c>
      <c r="B756">
        <v>116.75</v>
      </c>
    </row>
    <row r="757" spans="1:2">
      <c r="A757" s="127">
        <v>39918</v>
      </c>
      <c r="B757">
        <v>117.36</v>
      </c>
    </row>
    <row r="758" spans="1:2">
      <c r="A758" s="127">
        <v>39917</v>
      </c>
      <c r="B758">
        <v>116.57</v>
      </c>
    </row>
    <row r="759" spans="1:2">
      <c r="A759" s="127">
        <v>39912</v>
      </c>
      <c r="B759">
        <v>116.18</v>
      </c>
    </row>
    <row r="760" spans="1:2">
      <c r="A760" s="127">
        <v>39911</v>
      </c>
      <c r="B760">
        <v>117.19</v>
      </c>
    </row>
    <row r="761" spans="1:2">
      <c r="A761" s="127">
        <v>39910</v>
      </c>
      <c r="B761">
        <v>116.44</v>
      </c>
    </row>
    <row r="762" spans="1:2">
      <c r="A762" s="127">
        <v>39909</v>
      </c>
      <c r="B762">
        <v>116.33</v>
      </c>
    </row>
    <row r="763" spans="1:2">
      <c r="A763" s="127">
        <v>39906</v>
      </c>
      <c r="B763">
        <v>118.1</v>
      </c>
    </row>
    <row r="764" spans="1:2">
      <c r="A764" s="127">
        <v>39905</v>
      </c>
      <c r="B764">
        <v>119.33</v>
      </c>
    </row>
    <row r="765" spans="1:2">
      <c r="A765" s="127">
        <v>39904</v>
      </c>
      <c r="B765">
        <v>120.46</v>
      </c>
    </row>
    <row r="766" spans="1:2">
      <c r="A766" s="127">
        <v>39903</v>
      </c>
      <c r="B766">
        <v>120.43</v>
      </c>
    </row>
    <row r="767" spans="1:2">
      <c r="A767" s="127">
        <v>39902</v>
      </c>
      <c r="B767">
        <v>119.93</v>
      </c>
    </row>
    <row r="768" spans="1:2">
      <c r="A768" s="127">
        <v>39899</v>
      </c>
      <c r="B768">
        <v>118.86</v>
      </c>
    </row>
    <row r="769" spans="1:2">
      <c r="A769" s="127">
        <v>39898</v>
      </c>
      <c r="B769">
        <v>117.16</v>
      </c>
    </row>
    <row r="770" spans="1:2">
      <c r="A770" s="127">
        <v>39897</v>
      </c>
      <c r="B770">
        <v>116.82</v>
      </c>
    </row>
    <row r="771" spans="1:2">
      <c r="A771" s="127">
        <v>39896</v>
      </c>
      <c r="B771">
        <v>117.34</v>
      </c>
    </row>
    <row r="772" spans="1:2">
      <c r="A772" s="127">
        <v>39895</v>
      </c>
      <c r="B772">
        <v>119.58</v>
      </c>
    </row>
    <row r="773" spans="1:2">
      <c r="A773" s="127">
        <v>39892</v>
      </c>
      <c r="B773">
        <v>118.28</v>
      </c>
    </row>
    <row r="774" spans="1:2">
      <c r="A774" s="127">
        <v>39891</v>
      </c>
      <c r="B774">
        <v>118.4</v>
      </c>
    </row>
    <row r="775" spans="1:2">
      <c r="A775" s="127">
        <v>39890</v>
      </c>
      <c r="B775">
        <v>115.72</v>
      </c>
    </row>
    <row r="776" spans="1:2">
      <c r="A776" s="127">
        <v>39889</v>
      </c>
      <c r="B776">
        <v>117.41</v>
      </c>
    </row>
    <row r="777" spans="1:2">
      <c r="A777" s="127">
        <v>39888</v>
      </c>
      <c r="B777">
        <v>117.09</v>
      </c>
    </row>
    <row r="778" spans="1:2">
      <c r="A778" s="127">
        <v>39885</v>
      </c>
      <c r="B778">
        <v>118.05</v>
      </c>
    </row>
    <row r="779" spans="1:2">
      <c r="A779" s="127">
        <v>39884</v>
      </c>
      <c r="B779">
        <v>120.73</v>
      </c>
    </row>
    <row r="780" spans="1:2">
      <c r="A780" s="127">
        <v>39883</v>
      </c>
      <c r="B780">
        <v>120.87</v>
      </c>
    </row>
    <row r="781" spans="1:2">
      <c r="A781" s="127">
        <v>39882</v>
      </c>
      <c r="B781">
        <v>122.81</v>
      </c>
    </row>
    <row r="782" spans="1:2">
      <c r="A782" s="127">
        <v>39881</v>
      </c>
      <c r="B782">
        <v>123.24</v>
      </c>
    </row>
    <row r="783" spans="1:2">
      <c r="A783" s="127">
        <v>39878</v>
      </c>
      <c r="B783">
        <v>122.61</v>
      </c>
    </row>
    <row r="784" spans="1:2">
      <c r="A784" s="127">
        <v>39877</v>
      </c>
      <c r="B784">
        <v>120.59</v>
      </c>
    </row>
    <row r="785" spans="1:2">
      <c r="A785" s="127">
        <v>39876</v>
      </c>
      <c r="B785">
        <v>120.15</v>
      </c>
    </row>
    <row r="786" spans="1:2">
      <c r="A786" s="127">
        <v>39875</v>
      </c>
      <c r="B786">
        <v>121.64</v>
      </c>
    </row>
    <row r="787" spans="1:2">
      <c r="A787" s="127">
        <v>39874</v>
      </c>
      <c r="B787">
        <v>122.08</v>
      </c>
    </row>
    <row r="788" spans="1:2">
      <c r="A788" s="127">
        <v>39871</v>
      </c>
      <c r="B788">
        <v>121.42</v>
      </c>
    </row>
    <row r="789" spans="1:2">
      <c r="A789" s="127">
        <v>39870</v>
      </c>
      <c r="B789">
        <v>121.26</v>
      </c>
    </row>
    <row r="790" spans="1:2">
      <c r="A790" s="127">
        <v>39869</v>
      </c>
      <c r="B790">
        <v>122.41</v>
      </c>
    </row>
    <row r="791" spans="1:2">
      <c r="A791" s="127">
        <v>39868</v>
      </c>
      <c r="B791">
        <v>122.49</v>
      </c>
    </row>
    <row r="792" spans="1:2">
      <c r="A792" s="127">
        <v>39867</v>
      </c>
      <c r="B792">
        <v>121.09</v>
      </c>
    </row>
    <row r="793" spans="1:2">
      <c r="A793" s="127">
        <v>39864</v>
      </c>
      <c r="B793">
        <v>121.51</v>
      </c>
    </row>
    <row r="794" spans="1:2">
      <c r="A794" s="127">
        <v>39863</v>
      </c>
      <c r="B794">
        <v>121.48</v>
      </c>
    </row>
    <row r="795" spans="1:2">
      <c r="A795" s="127">
        <v>39862</v>
      </c>
      <c r="B795">
        <v>124.5</v>
      </c>
    </row>
    <row r="796" spans="1:2">
      <c r="A796" s="127">
        <v>39861</v>
      </c>
      <c r="B796">
        <v>123.68</v>
      </c>
    </row>
    <row r="797" spans="1:2">
      <c r="A797" s="127">
        <v>39860</v>
      </c>
      <c r="B797">
        <v>123.53</v>
      </c>
    </row>
    <row r="798" spans="1:2">
      <c r="A798" s="127">
        <v>39857</v>
      </c>
      <c r="B798">
        <v>122</v>
      </c>
    </row>
    <row r="799" spans="1:2">
      <c r="A799" s="127">
        <v>39856</v>
      </c>
      <c r="B799">
        <v>121.8</v>
      </c>
    </row>
    <row r="800" spans="1:2">
      <c r="A800" s="127">
        <v>39855</v>
      </c>
      <c r="B800">
        <v>120.3</v>
      </c>
    </row>
    <row r="801" spans="1:2">
      <c r="A801" s="127">
        <v>39854</v>
      </c>
      <c r="B801">
        <v>118.65</v>
      </c>
    </row>
    <row r="802" spans="1:2">
      <c r="A802" s="127">
        <v>39853</v>
      </c>
      <c r="B802">
        <v>118.21</v>
      </c>
    </row>
    <row r="803" spans="1:2">
      <c r="A803" s="127">
        <v>39850</v>
      </c>
      <c r="B803">
        <v>118.98</v>
      </c>
    </row>
    <row r="804" spans="1:2">
      <c r="A804" s="127">
        <v>39849</v>
      </c>
      <c r="B804">
        <v>118</v>
      </c>
    </row>
    <row r="805" spans="1:2">
      <c r="A805" s="127">
        <v>39848</v>
      </c>
      <c r="B805">
        <v>118.73</v>
      </c>
    </row>
    <row r="806" spans="1:2">
      <c r="A806" s="127">
        <v>39847</v>
      </c>
      <c r="B806">
        <v>120.13</v>
      </c>
    </row>
    <row r="807" spans="1:2">
      <c r="A807" s="127">
        <v>39846</v>
      </c>
      <c r="B807">
        <v>119.18</v>
      </c>
    </row>
    <row r="808" spans="1:2">
      <c r="A808" s="127">
        <v>39843</v>
      </c>
      <c r="B808">
        <v>119.84</v>
      </c>
    </row>
    <row r="809" spans="1:2">
      <c r="A809" s="127">
        <v>39842</v>
      </c>
      <c r="B809">
        <v>118.73</v>
      </c>
    </row>
    <row r="810" spans="1:2">
      <c r="A810" s="127">
        <v>39841</v>
      </c>
      <c r="B810">
        <v>118.41</v>
      </c>
    </row>
    <row r="811" spans="1:2">
      <c r="A811" s="127">
        <v>39840</v>
      </c>
      <c r="B811">
        <v>116.43</v>
      </c>
    </row>
    <row r="812" spans="1:2">
      <c r="A812" s="127">
        <v>39839</v>
      </c>
      <c r="B812">
        <v>115.08</v>
      </c>
    </row>
    <row r="813" spans="1:2">
      <c r="A813" s="127">
        <v>39836</v>
      </c>
      <c r="B813">
        <v>118.59</v>
      </c>
    </row>
    <row r="814" spans="1:2">
      <c r="A814" s="127">
        <v>39835</v>
      </c>
      <c r="B814">
        <v>119.4</v>
      </c>
    </row>
    <row r="815" spans="1:2">
      <c r="A815" s="127">
        <v>39834</v>
      </c>
      <c r="B815">
        <v>120.74</v>
      </c>
    </row>
    <row r="816" spans="1:2">
      <c r="A816" s="127">
        <v>39833</v>
      </c>
      <c r="B816">
        <v>120.83</v>
      </c>
    </row>
    <row r="817" spans="1:2">
      <c r="A817" s="127">
        <v>39832</v>
      </c>
      <c r="B817">
        <v>119.94</v>
      </c>
    </row>
    <row r="818" spans="1:2">
      <c r="A818" s="127">
        <v>39829</v>
      </c>
      <c r="B818">
        <v>120.75</v>
      </c>
    </row>
    <row r="819" spans="1:2">
      <c r="A819" s="127">
        <v>39828</v>
      </c>
      <c r="B819">
        <v>121.47</v>
      </c>
    </row>
    <row r="820" spans="1:2">
      <c r="A820" s="127">
        <v>39827</v>
      </c>
      <c r="B820">
        <v>120.03</v>
      </c>
    </row>
    <row r="821" spans="1:2">
      <c r="A821" s="127">
        <v>39826</v>
      </c>
      <c r="B821">
        <v>121.78</v>
      </c>
    </row>
    <row r="822" spans="1:2">
      <c r="A822" s="127">
        <v>39825</v>
      </c>
      <c r="B822">
        <v>121.17</v>
      </c>
    </row>
    <row r="823" spans="1:2">
      <c r="A823" s="127">
        <v>39822</v>
      </c>
      <c r="B823">
        <v>121.39</v>
      </c>
    </row>
    <row r="824" spans="1:2">
      <c r="A824" s="127">
        <v>39821</v>
      </c>
      <c r="B824">
        <v>118.79</v>
      </c>
    </row>
    <row r="825" spans="1:2">
      <c r="A825" s="127">
        <v>39820</v>
      </c>
      <c r="B825">
        <v>118.99</v>
      </c>
    </row>
    <row r="826" spans="1:2">
      <c r="A826" s="127">
        <v>39819</v>
      </c>
      <c r="B826">
        <v>122.15</v>
      </c>
    </row>
    <row r="827" spans="1:2">
      <c r="A827" s="127">
        <v>39818</v>
      </c>
      <c r="B827">
        <v>123.34</v>
      </c>
    </row>
    <row r="828" spans="1:2">
      <c r="A828" s="127">
        <v>39815</v>
      </c>
      <c r="B828">
        <v>124.49</v>
      </c>
    </row>
    <row r="829" spans="1:2">
      <c r="A829" s="127">
        <v>39812</v>
      </c>
      <c r="B829">
        <v>124.7</v>
      </c>
    </row>
    <row r="830" spans="1:2">
      <c r="A830" s="127">
        <v>39811</v>
      </c>
      <c r="B830">
        <v>125.01</v>
      </c>
    </row>
    <row r="831" spans="1:2">
      <c r="A831" s="127">
        <v>39805</v>
      </c>
      <c r="B831">
        <v>124.81</v>
      </c>
    </row>
    <row r="832" spans="1:2">
      <c r="A832" s="127">
        <v>39804</v>
      </c>
      <c r="B832">
        <v>124.48</v>
      </c>
    </row>
    <row r="833" spans="1:2">
      <c r="A833" s="127">
        <v>39801</v>
      </c>
      <c r="B833">
        <v>125.01</v>
      </c>
    </row>
    <row r="834" spans="1:2">
      <c r="A834" s="127">
        <v>39800</v>
      </c>
      <c r="B834">
        <v>124.03</v>
      </c>
    </row>
    <row r="835" spans="1:2">
      <c r="A835" s="127">
        <v>39799</v>
      </c>
      <c r="B835">
        <v>123.66</v>
      </c>
    </row>
    <row r="836" spans="1:2">
      <c r="A836" s="127">
        <v>39798</v>
      </c>
      <c r="B836">
        <v>121.88</v>
      </c>
    </row>
    <row r="837" spans="1:2">
      <c r="A837" s="127">
        <v>39797</v>
      </c>
      <c r="B837">
        <v>119.38</v>
      </c>
    </row>
    <row r="838" spans="1:2">
      <c r="A838" s="127">
        <v>39794</v>
      </c>
      <c r="B838">
        <v>121.87</v>
      </c>
    </row>
    <row r="839" spans="1:2">
      <c r="A839" s="127">
        <v>39793</v>
      </c>
      <c r="B839">
        <v>121.24</v>
      </c>
    </row>
    <row r="840" spans="1:2">
      <c r="A840" s="127">
        <v>39792</v>
      </c>
      <c r="B840">
        <v>122.6</v>
      </c>
    </row>
    <row r="841" spans="1:2">
      <c r="A841" s="127">
        <v>39791</v>
      </c>
      <c r="B841">
        <v>123.38</v>
      </c>
    </row>
    <row r="842" spans="1:2">
      <c r="A842" s="127">
        <v>39790</v>
      </c>
      <c r="B842">
        <v>124.93</v>
      </c>
    </row>
    <row r="843" spans="1:2">
      <c r="A843" s="127">
        <v>39787</v>
      </c>
      <c r="B843">
        <v>127.71</v>
      </c>
    </row>
    <row r="844" spans="1:2">
      <c r="A844" s="127">
        <v>39786</v>
      </c>
      <c r="B844">
        <v>129.99</v>
      </c>
    </row>
    <row r="845" spans="1:2">
      <c r="A845" s="127">
        <v>39785</v>
      </c>
      <c r="B845">
        <v>127.75</v>
      </c>
    </row>
    <row r="846" spans="1:2">
      <c r="A846" s="127">
        <v>39784</v>
      </c>
      <c r="B846">
        <v>124.54</v>
      </c>
    </row>
    <row r="847" spans="1:2">
      <c r="A847" s="127">
        <v>39783</v>
      </c>
      <c r="B847">
        <v>123.02</v>
      </c>
    </row>
    <row r="848" spans="1:2">
      <c r="A848" s="127">
        <v>39780</v>
      </c>
      <c r="B848">
        <v>122.56</v>
      </c>
    </row>
    <row r="849" spans="1:2">
      <c r="A849" s="127">
        <v>39779</v>
      </c>
      <c r="B849">
        <v>121.64</v>
      </c>
    </row>
    <row r="850" spans="1:2">
      <c r="A850" s="127">
        <v>39778</v>
      </c>
      <c r="B850">
        <v>120.8</v>
      </c>
    </row>
    <row r="851" spans="1:2">
      <c r="A851" s="127">
        <v>39777</v>
      </c>
      <c r="B851">
        <v>117.92</v>
      </c>
    </row>
    <row r="852" spans="1:2">
      <c r="A852" s="127">
        <v>39776</v>
      </c>
      <c r="B852">
        <v>117.95</v>
      </c>
    </row>
    <row r="853" spans="1:2">
      <c r="A853" s="127">
        <v>39773</v>
      </c>
      <c r="B853">
        <v>117.11</v>
      </c>
    </row>
    <row r="854" spans="1:2">
      <c r="A854" s="127">
        <v>39772</v>
      </c>
      <c r="B854">
        <v>116.29</v>
      </c>
    </row>
    <row r="855" spans="1:2">
      <c r="A855" s="127">
        <v>39771</v>
      </c>
      <c r="B855">
        <v>114.91</v>
      </c>
    </row>
    <row r="856" spans="1:2">
      <c r="A856" s="127">
        <v>39770</v>
      </c>
      <c r="B856">
        <v>113.21</v>
      </c>
    </row>
    <row r="857" spans="1:2">
      <c r="A857" s="127">
        <v>39769</v>
      </c>
      <c r="B857">
        <v>112.44</v>
      </c>
    </row>
    <row r="858" spans="1:2">
      <c r="A858" s="127">
        <v>39766</v>
      </c>
      <c r="B858">
        <v>111.74</v>
      </c>
    </row>
    <row r="859" spans="1:2">
      <c r="A859" s="127">
        <v>39765</v>
      </c>
      <c r="B859">
        <v>112.43</v>
      </c>
    </row>
    <row r="860" spans="1:2">
      <c r="A860" s="127">
        <v>39764</v>
      </c>
      <c r="B860">
        <v>113.15</v>
      </c>
    </row>
    <row r="861" spans="1:2">
      <c r="A861" s="127">
        <v>39763</v>
      </c>
      <c r="B861">
        <v>112.58</v>
      </c>
    </row>
    <row r="862" spans="1:2">
      <c r="A862" s="127">
        <v>39762</v>
      </c>
      <c r="B862">
        <v>112.93</v>
      </c>
    </row>
    <row r="863" spans="1:2">
      <c r="A863" s="127">
        <v>39759</v>
      </c>
      <c r="B863">
        <v>112.74</v>
      </c>
    </row>
    <row r="864" spans="1:2">
      <c r="A864" s="127">
        <v>39758</v>
      </c>
      <c r="B864">
        <v>112.26</v>
      </c>
    </row>
    <row r="865" spans="1:2">
      <c r="A865" s="127">
        <v>39757</v>
      </c>
      <c r="B865">
        <v>110.99</v>
      </c>
    </row>
    <row r="866" spans="1:2">
      <c r="A866" s="127">
        <v>39756</v>
      </c>
      <c r="B866">
        <v>111.83</v>
      </c>
    </row>
    <row r="867" spans="1:2">
      <c r="A867" s="127">
        <v>39755</v>
      </c>
      <c r="B867">
        <v>111.05</v>
      </c>
    </row>
    <row r="868" spans="1:2">
      <c r="A868" s="127">
        <v>39752</v>
      </c>
      <c r="B868">
        <v>113.04</v>
      </c>
    </row>
    <row r="869" spans="1:2">
      <c r="A869" s="127">
        <v>39751</v>
      </c>
      <c r="B869">
        <v>111.73</v>
      </c>
    </row>
    <row r="870" spans="1:2">
      <c r="A870" s="127">
        <v>39750</v>
      </c>
      <c r="B870">
        <v>112.56</v>
      </c>
    </row>
    <row r="871" spans="1:2">
      <c r="A871" s="127">
        <v>39749</v>
      </c>
      <c r="B871">
        <v>112.25</v>
      </c>
    </row>
    <row r="872" spans="1:2">
      <c r="A872" s="127">
        <v>39748</v>
      </c>
      <c r="B872">
        <v>112.84</v>
      </c>
    </row>
    <row r="873" spans="1:2">
      <c r="A873" s="127">
        <v>39745</v>
      </c>
      <c r="B873">
        <v>114.67</v>
      </c>
    </row>
    <row r="874" spans="1:2">
      <c r="A874" s="127">
        <v>39744</v>
      </c>
      <c r="B874">
        <v>112.14</v>
      </c>
    </row>
    <row r="875" spans="1:2">
      <c r="A875" s="127">
        <v>39743</v>
      </c>
      <c r="B875">
        <v>110.29</v>
      </c>
    </row>
    <row r="876" spans="1:2">
      <c r="A876" s="127">
        <v>39742</v>
      </c>
      <c r="B876">
        <v>108.33</v>
      </c>
    </row>
    <row r="877" spans="1:2">
      <c r="A877" s="127">
        <v>39741</v>
      </c>
      <c r="B877">
        <v>108.04</v>
      </c>
    </row>
    <row r="878" spans="1:2">
      <c r="A878" s="127">
        <v>39738</v>
      </c>
      <c r="B878">
        <v>107.67</v>
      </c>
    </row>
    <row r="879" spans="1:2">
      <c r="A879" s="127">
        <v>39737</v>
      </c>
      <c r="B879">
        <v>105.85</v>
      </c>
    </row>
    <row r="880" spans="1:2">
      <c r="A880" s="127">
        <v>39736</v>
      </c>
      <c r="B880">
        <v>107.1</v>
      </c>
    </row>
    <row r="881" spans="1:2">
      <c r="A881" s="127">
        <v>39735</v>
      </c>
      <c r="B881">
        <v>108.76</v>
      </c>
    </row>
    <row r="882" spans="1:2">
      <c r="A882" s="127">
        <v>39734</v>
      </c>
      <c r="B882">
        <v>109.2</v>
      </c>
    </row>
    <row r="883" spans="1:2">
      <c r="A883" s="127">
        <v>39731</v>
      </c>
      <c r="B883">
        <v>112.77</v>
      </c>
    </row>
    <row r="884" spans="1:2">
      <c r="A884" s="127">
        <v>39730</v>
      </c>
      <c r="B884">
        <v>112.97</v>
      </c>
    </row>
    <row r="885" spans="1:2">
      <c r="A885" s="127">
        <v>39729</v>
      </c>
      <c r="B885">
        <v>116.8</v>
      </c>
    </row>
    <row r="886" spans="1:2">
      <c r="A886" s="127">
        <v>39728</v>
      </c>
      <c r="B886">
        <v>115.45</v>
      </c>
    </row>
    <row r="887" spans="1:2">
      <c r="A887" s="127">
        <v>39727</v>
      </c>
      <c r="B887">
        <v>114.33</v>
      </c>
    </row>
    <row r="888" spans="1:2">
      <c r="A888" s="127">
        <v>39723</v>
      </c>
      <c r="B888">
        <v>110.92</v>
      </c>
    </row>
    <row r="889" spans="1:2">
      <c r="A889" s="127">
        <v>39722</v>
      </c>
      <c r="B889">
        <v>110.09</v>
      </c>
    </row>
    <row r="890" spans="1:2">
      <c r="A890" s="127">
        <v>39721</v>
      </c>
      <c r="B890">
        <v>109.72</v>
      </c>
    </row>
    <row r="891" spans="1:2">
      <c r="A891" s="127">
        <v>39720</v>
      </c>
      <c r="B891">
        <v>108.14</v>
      </c>
    </row>
    <row r="892" spans="1:2">
      <c r="A892" s="127">
        <v>39717</v>
      </c>
      <c r="B892">
        <v>106.83</v>
      </c>
    </row>
    <row r="893" spans="1:2">
      <c r="A893" s="127">
        <v>39716</v>
      </c>
      <c r="B893">
        <v>107.31</v>
      </c>
    </row>
    <row r="894" spans="1:2">
      <c r="A894" s="127">
        <v>39715</v>
      </c>
      <c r="B894">
        <v>106.45</v>
      </c>
    </row>
    <row r="895" spans="1:2">
      <c r="A895" s="127">
        <v>39714</v>
      </c>
      <c r="B895">
        <v>105.62</v>
      </c>
    </row>
    <row r="896" spans="1:2">
      <c r="A896" s="127">
        <v>39713</v>
      </c>
      <c r="B896">
        <v>105.34</v>
      </c>
    </row>
    <row r="897" spans="1:2">
      <c r="A897" s="127">
        <v>39710</v>
      </c>
      <c r="B897">
        <v>107.27</v>
      </c>
    </row>
    <row r="898" spans="1:2">
      <c r="A898" s="127">
        <v>39709</v>
      </c>
      <c r="B898">
        <v>108.24</v>
      </c>
    </row>
    <row r="899" spans="1:2">
      <c r="A899" s="127">
        <v>39708</v>
      </c>
      <c r="B899">
        <v>108.86</v>
      </c>
    </row>
    <row r="900" spans="1:2">
      <c r="A900" s="127">
        <v>39707</v>
      </c>
      <c r="B900">
        <v>110.3</v>
      </c>
    </row>
    <row r="901" spans="1:2">
      <c r="A901" s="127">
        <v>39706</v>
      </c>
      <c r="B901">
        <v>109.29</v>
      </c>
    </row>
    <row r="902" spans="1:2">
      <c r="A902" s="127">
        <v>39703</v>
      </c>
      <c r="B902">
        <v>108.58</v>
      </c>
    </row>
    <row r="903" spans="1:2">
      <c r="A903" s="127">
        <v>39702</v>
      </c>
      <c r="B903">
        <v>109.36</v>
      </c>
    </row>
    <row r="904" spans="1:2">
      <c r="A904" s="127">
        <v>39701</v>
      </c>
      <c r="B904">
        <v>109.75</v>
      </c>
    </row>
    <row r="905" spans="1:2">
      <c r="A905" s="127">
        <v>39700</v>
      </c>
      <c r="B905">
        <v>108.87</v>
      </c>
    </row>
    <row r="906" spans="1:2">
      <c r="A906" s="127">
        <v>39699</v>
      </c>
      <c r="B906">
        <v>109.5</v>
      </c>
    </row>
    <row r="907" spans="1:2">
      <c r="A907" s="127">
        <v>39696</v>
      </c>
      <c r="B907">
        <v>110.53</v>
      </c>
    </row>
    <row r="908" spans="1:2">
      <c r="A908" s="127">
        <v>39695</v>
      </c>
      <c r="B908">
        <v>109.64</v>
      </c>
    </row>
    <row r="909" spans="1:2">
      <c r="A909" s="127">
        <v>39694</v>
      </c>
      <c r="B909">
        <v>110.06</v>
      </c>
    </row>
    <row r="910" spans="1:2">
      <c r="A910" s="127">
        <v>39693</v>
      </c>
      <c r="B910">
        <v>109.19</v>
      </c>
    </row>
    <row r="911" spans="1:2">
      <c r="A911" s="127">
        <v>39692</v>
      </c>
      <c r="B911">
        <v>110.04</v>
      </c>
    </row>
    <row r="912" spans="1:2">
      <c r="A912" s="127">
        <v>39689</v>
      </c>
      <c r="B912">
        <v>110.37</v>
      </c>
    </row>
    <row r="913" spans="1:2">
      <c r="A913" s="127">
        <v>39688</v>
      </c>
      <c r="B913">
        <v>109.11</v>
      </c>
    </row>
    <row r="914" spans="1:2">
      <c r="A914" s="127">
        <v>39687</v>
      </c>
      <c r="B914">
        <v>108.67</v>
      </c>
    </row>
    <row r="915" spans="1:2">
      <c r="A915" s="127">
        <v>39686</v>
      </c>
      <c r="B915">
        <v>109.59</v>
      </c>
    </row>
    <row r="916" spans="1:2">
      <c r="A916" s="127">
        <v>39685</v>
      </c>
      <c r="B916">
        <v>108.97</v>
      </c>
    </row>
    <row r="917" spans="1:2">
      <c r="A917" s="127">
        <v>39682</v>
      </c>
      <c r="B917">
        <v>108.82</v>
      </c>
    </row>
    <row r="918" spans="1:2">
      <c r="A918" s="127">
        <v>39681</v>
      </c>
      <c r="B918">
        <v>109</v>
      </c>
    </row>
    <row r="919" spans="1:2">
      <c r="A919" s="127">
        <v>39680</v>
      </c>
      <c r="B919">
        <v>109.16</v>
      </c>
    </row>
    <row r="920" spans="1:2">
      <c r="A920" s="127">
        <v>39679</v>
      </c>
      <c r="B920">
        <v>109.46</v>
      </c>
    </row>
    <row r="921" spans="1:2">
      <c r="A921" s="127">
        <v>39678</v>
      </c>
      <c r="B921">
        <v>109.19</v>
      </c>
    </row>
    <row r="922" spans="1:2">
      <c r="A922" s="127">
        <v>39674</v>
      </c>
      <c r="B922">
        <v>108.22</v>
      </c>
    </row>
    <row r="923" spans="1:2">
      <c r="A923" s="127">
        <v>39673</v>
      </c>
      <c r="B923">
        <v>108.63</v>
      </c>
    </row>
    <row r="924" spans="1:2">
      <c r="A924" s="127">
        <v>39672</v>
      </c>
      <c r="B924">
        <v>108.21</v>
      </c>
    </row>
    <row r="925" spans="1:2">
      <c r="A925" s="127">
        <v>39671</v>
      </c>
      <c r="B925">
        <v>107.71</v>
      </c>
    </row>
    <row r="926" spans="1:2">
      <c r="A926" s="127">
        <v>39668</v>
      </c>
      <c r="B926">
        <v>107.46</v>
      </c>
    </row>
    <row r="927" spans="1:2">
      <c r="A927" s="127">
        <v>39667</v>
      </c>
      <c r="B927">
        <v>107.83</v>
      </c>
    </row>
    <row r="928" spans="1:2">
      <c r="A928" s="127">
        <v>39666</v>
      </c>
      <c r="B928">
        <v>108.47</v>
      </c>
    </row>
    <row r="929" spans="1:2">
      <c r="A929" s="127">
        <v>39665</v>
      </c>
      <c r="B929">
        <v>108.19</v>
      </c>
    </row>
    <row r="930" spans="1:2">
      <c r="A930" s="127">
        <v>39664</v>
      </c>
      <c r="B930">
        <v>108.29</v>
      </c>
    </row>
    <row r="931" spans="1:2">
      <c r="A931" s="127">
        <v>39661</v>
      </c>
      <c r="B931">
        <v>107.74</v>
      </c>
    </row>
    <row r="932" spans="1:2">
      <c r="A932" s="127">
        <v>39660</v>
      </c>
      <c r="B932">
        <v>106.85</v>
      </c>
    </row>
    <row r="933" spans="1:2">
      <c r="A933" s="127">
        <v>39659</v>
      </c>
      <c r="B933">
        <v>106.69</v>
      </c>
    </row>
    <row r="934" spans="1:2">
      <c r="A934" s="127">
        <v>39658</v>
      </c>
      <c r="B934">
        <v>105.88</v>
      </c>
    </row>
    <row r="935" spans="1:2">
      <c r="A935" s="127">
        <v>39657</v>
      </c>
      <c r="B935">
        <v>104.93</v>
      </c>
    </row>
    <row r="936" spans="1:2">
      <c r="A936" s="127">
        <v>39654</v>
      </c>
      <c r="B936">
        <v>105.88</v>
      </c>
    </row>
    <row r="937" spans="1:2">
      <c r="A937" s="127">
        <v>39653</v>
      </c>
      <c r="B937">
        <v>104.91</v>
      </c>
    </row>
    <row r="938" spans="1:2">
      <c r="A938" s="127">
        <v>39652</v>
      </c>
      <c r="B938">
        <v>103.92</v>
      </c>
    </row>
    <row r="939" spans="1:2">
      <c r="A939" s="127">
        <v>39651</v>
      </c>
      <c r="B939">
        <v>104.63</v>
      </c>
    </row>
    <row r="940" spans="1:2">
      <c r="A940" s="127">
        <v>39650</v>
      </c>
      <c r="B940">
        <v>104.55</v>
      </c>
    </row>
    <row r="941" spans="1:2">
      <c r="A941" s="127">
        <v>39647</v>
      </c>
      <c r="B941">
        <v>105.38</v>
      </c>
    </row>
    <row r="942" spans="1:2">
      <c r="A942" s="127">
        <v>39646</v>
      </c>
      <c r="B942">
        <v>105.98</v>
      </c>
    </row>
    <row r="943" spans="1:2">
      <c r="A943" s="127">
        <v>39645</v>
      </c>
      <c r="B943">
        <v>106.53</v>
      </c>
    </row>
    <row r="944" spans="1:2">
      <c r="A944" s="127">
        <v>39644</v>
      </c>
      <c r="B944">
        <v>106.5</v>
      </c>
    </row>
    <row r="945" spans="1:2">
      <c r="A945" s="127">
        <v>39643</v>
      </c>
      <c r="B945">
        <v>105.66</v>
      </c>
    </row>
    <row r="946" spans="1:2">
      <c r="A946" s="127">
        <v>39640</v>
      </c>
      <c r="B946">
        <v>106.53</v>
      </c>
    </row>
    <row r="947" spans="1:2">
      <c r="A947" s="127">
        <v>39639</v>
      </c>
      <c r="B947">
        <v>106.29</v>
      </c>
    </row>
    <row r="948" spans="1:2">
      <c r="A948" s="127">
        <v>39638</v>
      </c>
      <c r="B948">
        <v>105.86</v>
      </c>
    </row>
    <row r="949" spans="1:2">
      <c r="A949" s="127">
        <v>39637</v>
      </c>
      <c r="B949">
        <v>105.91</v>
      </c>
    </row>
    <row r="950" spans="1:2">
      <c r="A950" s="127">
        <v>39636</v>
      </c>
      <c r="B950">
        <v>105.72</v>
      </c>
    </row>
    <row r="951" spans="1:2">
      <c r="A951" s="127">
        <v>39633</v>
      </c>
      <c r="B951">
        <v>104.7</v>
      </c>
    </row>
    <row r="952" spans="1:2">
      <c r="A952" s="127">
        <v>39632</v>
      </c>
      <c r="B952">
        <v>104.66</v>
      </c>
    </row>
    <row r="953" spans="1:2">
      <c r="A953" s="127">
        <v>39631</v>
      </c>
      <c r="B953">
        <v>104.21</v>
      </c>
    </row>
    <row r="954" spans="1:2">
      <c r="A954" s="127">
        <v>39630</v>
      </c>
      <c r="B954">
        <v>105.43</v>
      </c>
    </row>
    <row r="955" spans="1:2">
      <c r="A955" s="127">
        <v>39629</v>
      </c>
      <c r="B955">
        <v>104.17</v>
      </c>
    </row>
    <row r="956" spans="1:2">
      <c r="A956" s="127">
        <v>39626</v>
      </c>
      <c r="B956">
        <v>105.11</v>
      </c>
    </row>
    <row r="957" spans="1:2">
      <c r="A957" s="127">
        <v>39625</v>
      </c>
      <c r="B957">
        <v>105.12</v>
      </c>
    </row>
    <row r="958" spans="1:2">
      <c r="A958" s="127">
        <v>39624</v>
      </c>
      <c r="B958">
        <v>105.16</v>
      </c>
    </row>
    <row r="959" spans="1:2">
      <c r="A959" s="127">
        <v>39623</v>
      </c>
      <c r="B959">
        <v>105.6</v>
      </c>
    </row>
    <row r="960" spans="1:2">
      <c r="A960" s="127">
        <v>39619</v>
      </c>
      <c r="B960">
        <v>106.24</v>
      </c>
    </row>
    <row r="961" spans="1:2">
      <c r="A961" s="127">
        <v>39618</v>
      </c>
      <c r="B961">
        <v>106.43</v>
      </c>
    </row>
    <row r="962" spans="1:2">
      <c r="A962" s="127">
        <v>39617</v>
      </c>
      <c r="B962">
        <v>106.24</v>
      </c>
    </row>
    <row r="963" spans="1:2">
      <c r="A963" s="127">
        <v>39616</v>
      </c>
      <c r="B963">
        <v>105.61</v>
      </c>
    </row>
    <row r="964" spans="1:2">
      <c r="A964" s="127">
        <v>39615</v>
      </c>
      <c r="B964">
        <v>105.41</v>
      </c>
    </row>
    <row r="965" spans="1:2">
      <c r="A965" s="127">
        <v>39612</v>
      </c>
      <c r="B965">
        <v>103.87</v>
      </c>
    </row>
    <row r="966" spans="1:2">
      <c r="A966" s="127">
        <v>39611</v>
      </c>
      <c r="B966">
        <v>104.11</v>
      </c>
    </row>
    <row r="967" spans="1:2">
      <c r="A967" s="127">
        <v>39610</v>
      </c>
      <c r="B967">
        <v>104.75</v>
      </c>
    </row>
    <row r="968" spans="1:2">
      <c r="A968" s="127">
        <v>39609</v>
      </c>
      <c r="B968">
        <v>105.63</v>
      </c>
    </row>
    <row r="969" spans="1:2">
      <c r="A969" s="127">
        <v>39608</v>
      </c>
      <c r="B969">
        <v>108.61</v>
      </c>
    </row>
    <row r="970" spans="1:2">
      <c r="A970" s="127">
        <v>39605</v>
      </c>
      <c r="B970">
        <v>106.24</v>
      </c>
    </row>
    <row r="971" spans="1:2">
      <c r="A971" s="127">
        <v>39604</v>
      </c>
      <c r="B971">
        <v>104.44</v>
      </c>
    </row>
    <row r="972" spans="1:2">
      <c r="A972" s="127">
        <v>39603</v>
      </c>
      <c r="B972">
        <v>104.96</v>
      </c>
    </row>
    <row r="973" spans="1:2">
      <c r="A973" s="127">
        <v>39602</v>
      </c>
      <c r="B973">
        <v>104.73</v>
      </c>
    </row>
    <row r="974" spans="1:2">
      <c r="A974" s="127">
        <v>39601</v>
      </c>
      <c r="B974">
        <v>105.24</v>
      </c>
    </row>
    <row r="975" spans="1:2">
      <c r="A975" s="127">
        <v>39598</v>
      </c>
      <c r="B975">
        <v>104.55</v>
      </c>
    </row>
    <row r="976" spans="1:2">
      <c r="A976" s="127">
        <v>39597</v>
      </c>
      <c r="B976">
        <v>104.3</v>
      </c>
    </row>
    <row r="977" spans="1:2">
      <c r="A977" s="127">
        <v>39596</v>
      </c>
      <c r="B977">
        <v>105.57</v>
      </c>
    </row>
    <row r="978" spans="1:2">
      <c r="A978" s="127">
        <v>39595</v>
      </c>
      <c r="B978">
        <v>106.12</v>
      </c>
    </row>
    <row r="979" spans="1:2">
      <c r="A979" s="127">
        <v>39594</v>
      </c>
      <c r="B979">
        <v>106.29</v>
      </c>
    </row>
    <row r="980" spans="1:2">
      <c r="A980" s="127">
        <v>39591</v>
      </c>
      <c r="B980">
        <v>106.24</v>
      </c>
    </row>
    <row r="981" spans="1:2">
      <c r="A981" s="127">
        <v>39589</v>
      </c>
      <c r="B981">
        <v>106.37</v>
      </c>
    </row>
    <row r="982" spans="1:2">
      <c r="A982" s="127">
        <v>39588</v>
      </c>
      <c r="B982">
        <v>106.65</v>
      </c>
    </row>
    <row r="983" spans="1:2">
      <c r="A983" s="127">
        <v>39587</v>
      </c>
      <c r="B983">
        <v>106.76</v>
      </c>
    </row>
    <row r="984" spans="1:2">
      <c r="A984" s="127">
        <v>39584</v>
      </c>
      <c r="B984">
        <v>106.62</v>
      </c>
    </row>
    <row r="985" spans="1:2">
      <c r="A985" s="127">
        <v>39583</v>
      </c>
      <c r="B985">
        <v>105.66</v>
      </c>
    </row>
    <row r="986" spans="1:2">
      <c r="A986" s="127">
        <v>39582</v>
      </c>
      <c r="B986">
        <v>106.62</v>
      </c>
    </row>
    <row r="987" spans="1:2">
      <c r="A987" s="127">
        <v>39581</v>
      </c>
      <c r="B987">
        <v>108.79</v>
      </c>
    </row>
    <row r="988" spans="1:2">
      <c r="A988" s="127">
        <v>39577</v>
      </c>
      <c r="B988">
        <v>109.19</v>
      </c>
    </row>
    <row r="989" spans="1:2">
      <c r="A989" s="127">
        <v>39576</v>
      </c>
      <c r="B989">
        <v>107.73</v>
      </c>
    </row>
    <row r="990" spans="1:2">
      <c r="A990" s="127">
        <v>39575</v>
      </c>
      <c r="B990">
        <v>106.94</v>
      </c>
    </row>
    <row r="991" spans="1:2">
      <c r="A991" s="127">
        <v>39574</v>
      </c>
      <c r="B991">
        <v>107.39</v>
      </c>
    </row>
    <row r="992" spans="1:2">
      <c r="A992" s="127">
        <v>39573</v>
      </c>
      <c r="B992">
        <v>107.33</v>
      </c>
    </row>
    <row r="993" spans="1:2">
      <c r="A993" s="127">
        <v>39570</v>
      </c>
      <c r="B993">
        <v>107.93</v>
      </c>
    </row>
    <row r="994" spans="1:2">
      <c r="A994" s="127">
        <v>39568</v>
      </c>
      <c r="B994">
        <v>106.86</v>
      </c>
    </row>
    <row r="995" spans="1:2">
      <c r="A995" s="127">
        <v>39567</v>
      </c>
      <c r="B995">
        <v>106.07</v>
      </c>
    </row>
    <row r="996" spans="1:2">
      <c r="A996" s="127">
        <v>39566</v>
      </c>
      <c r="B996">
        <v>105.36</v>
      </c>
    </row>
    <row r="997" spans="1:2">
      <c r="A997" s="127">
        <v>39563</v>
      </c>
      <c r="B997">
        <v>105.28</v>
      </c>
    </row>
    <row r="998" spans="1:2">
      <c r="A998" s="127">
        <v>39562</v>
      </c>
      <c r="B998">
        <v>106.72</v>
      </c>
    </row>
    <row r="999" spans="1:2">
      <c r="A999" s="127">
        <v>39561</v>
      </c>
      <c r="B999">
        <v>106.57</v>
      </c>
    </row>
    <row r="1000" spans="1:2">
      <c r="A1000" s="127">
        <v>39560</v>
      </c>
      <c r="B1000">
        <v>106.3</v>
      </c>
    </row>
    <row r="1001" spans="1:2">
      <c r="A1001" s="127">
        <v>39559</v>
      </c>
      <c r="B1001">
        <v>106.78</v>
      </c>
    </row>
    <row r="1002" spans="1:2">
      <c r="A1002" s="127">
        <v>39556</v>
      </c>
      <c r="B1002">
        <v>106.46</v>
      </c>
    </row>
    <row r="1003" spans="1:2">
      <c r="A1003" s="127">
        <v>39555</v>
      </c>
      <c r="B1003">
        <v>106.82</v>
      </c>
    </row>
    <row r="1004" spans="1:2">
      <c r="A1004" s="127">
        <v>39554</v>
      </c>
      <c r="B1004">
        <v>107.93</v>
      </c>
    </row>
    <row r="1005" spans="1:2">
      <c r="A1005" s="127">
        <v>39553</v>
      </c>
      <c r="B1005">
        <v>109.34</v>
      </c>
    </row>
    <row r="1006" spans="1:2">
      <c r="A1006" s="127">
        <v>39552</v>
      </c>
      <c r="B1006">
        <v>109.43</v>
      </c>
    </row>
    <row r="1007" spans="1:2">
      <c r="A1007" s="127">
        <v>39549</v>
      </c>
      <c r="B1007">
        <v>108.96</v>
      </c>
    </row>
    <row r="1008" spans="1:2">
      <c r="A1008" s="127">
        <v>39548</v>
      </c>
      <c r="B1008">
        <v>108.96</v>
      </c>
    </row>
    <row r="1009" spans="1:2">
      <c r="A1009" s="127">
        <v>39547</v>
      </c>
      <c r="B1009">
        <v>107.72</v>
      </c>
    </row>
    <row r="1010" spans="1:2">
      <c r="A1010" s="127">
        <v>39546</v>
      </c>
      <c r="B1010">
        <v>108.11</v>
      </c>
    </row>
    <row r="1011" spans="1:2">
      <c r="A1011" s="127">
        <v>39545</v>
      </c>
      <c r="B1011">
        <v>108.05</v>
      </c>
    </row>
    <row r="1012" spans="1:2">
      <c r="A1012" s="127">
        <v>39542</v>
      </c>
      <c r="B1012">
        <v>108.02</v>
      </c>
    </row>
    <row r="1013" spans="1:2">
      <c r="A1013" s="127">
        <v>39541</v>
      </c>
      <c r="B1013">
        <v>107.75</v>
      </c>
    </row>
    <row r="1014" spans="1:2">
      <c r="A1014" s="127">
        <v>39540</v>
      </c>
      <c r="B1014">
        <v>107.98</v>
      </c>
    </row>
    <row r="1015" spans="1:2">
      <c r="A1015" s="127">
        <v>39539</v>
      </c>
      <c r="B1015">
        <v>108.08</v>
      </c>
    </row>
    <row r="1016" spans="1:2">
      <c r="A1016" s="127">
        <v>39538</v>
      </c>
      <c r="B1016">
        <v>107.79</v>
      </c>
    </row>
    <row r="1017" spans="1:2">
      <c r="A1017" s="127">
        <v>39535</v>
      </c>
      <c r="B1017">
        <v>107.47</v>
      </c>
    </row>
    <row r="1018" spans="1:2">
      <c r="A1018" s="127">
        <v>39534</v>
      </c>
      <c r="B1018">
        <v>107.33</v>
      </c>
    </row>
    <row r="1019" spans="1:2">
      <c r="A1019" s="127">
        <v>39533</v>
      </c>
      <c r="B1019">
        <v>108.67</v>
      </c>
    </row>
    <row r="1020" spans="1:2">
      <c r="A1020" s="127">
        <v>39532</v>
      </c>
      <c r="B1020">
        <v>109.2</v>
      </c>
    </row>
    <row r="1021" spans="1:2">
      <c r="A1021" s="127">
        <v>39527</v>
      </c>
      <c r="B1021">
        <v>109.96</v>
      </c>
    </row>
    <row r="1022" spans="1:2">
      <c r="A1022" s="127">
        <v>39526</v>
      </c>
      <c r="B1022">
        <v>109.11</v>
      </c>
    </row>
    <row r="1023" spans="1:2">
      <c r="A1023" s="127">
        <v>39525</v>
      </c>
      <c r="B1023">
        <v>108.59</v>
      </c>
    </row>
    <row r="1024" spans="1:2">
      <c r="A1024" s="127">
        <v>39524</v>
      </c>
      <c r="B1024">
        <v>109.01</v>
      </c>
    </row>
    <row r="1025" spans="1:2">
      <c r="A1025" s="127">
        <v>39521</v>
      </c>
      <c r="B1025">
        <v>109.37</v>
      </c>
    </row>
    <row r="1026" spans="1:2">
      <c r="A1026" s="127">
        <v>39520</v>
      </c>
      <c r="B1026">
        <v>109.82</v>
      </c>
    </row>
    <row r="1027" spans="1:2">
      <c r="A1027" s="127">
        <v>39519</v>
      </c>
      <c r="B1027">
        <v>109.45</v>
      </c>
    </row>
    <row r="1028" spans="1:2">
      <c r="A1028" s="127">
        <v>39518</v>
      </c>
      <c r="B1028">
        <v>109.48</v>
      </c>
    </row>
    <row r="1029" spans="1:2">
      <c r="A1029" s="127">
        <v>39517</v>
      </c>
      <c r="B1029">
        <v>109.25</v>
      </c>
    </row>
    <row r="1030" spans="1:2">
      <c r="A1030" s="127">
        <v>39514</v>
      </c>
      <c r="B1030">
        <v>109.21</v>
      </c>
    </row>
    <row r="1031" spans="1:2">
      <c r="A1031" s="127">
        <v>39513</v>
      </c>
      <c r="B1031">
        <v>108.45</v>
      </c>
    </row>
    <row r="1032" spans="1:2">
      <c r="A1032" s="127">
        <v>39512</v>
      </c>
      <c r="B1032">
        <v>108.93</v>
      </c>
    </row>
    <row r="1033" spans="1:2">
      <c r="A1033" s="127">
        <v>39511</v>
      </c>
      <c r="B1033">
        <v>109.49</v>
      </c>
    </row>
    <row r="1034" spans="1:2">
      <c r="A1034" s="127">
        <v>39510</v>
      </c>
      <c r="B1034">
        <v>109.74</v>
      </c>
    </row>
    <row r="1035" spans="1:2">
      <c r="A1035" s="127">
        <v>39507</v>
      </c>
      <c r="B1035">
        <v>108.73</v>
      </c>
    </row>
    <row r="1036" spans="1:2">
      <c r="A1036" s="127">
        <v>39506</v>
      </c>
      <c r="B1036">
        <v>107.04</v>
      </c>
    </row>
    <row r="1037" spans="1:2">
      <c r="A1037" s="127">
        <v>39505</v>
      </c>
      <c r="B1037">
        <v>106.75</v>
      </c>
    </row>
    <row r="1038" spans="1:2">
      <c r="A1038" s="127">
        <v>39504</v>
      </c>
      <c r="B1038">
        <v>106.95</v>
      </c>
    </row>
    <row r="1039" spans="1:2">
      <c r="A1039" s="127">
        <v>39503</v>
      </c>
      <c r="B1039">
        <v>107.67</v>
      </c>
    </row>
    <row r="1040" spans="1:2">
      <c r="A1040" s="127">
        <v>39500</v>
      </c>
      <c r="B1040">
        <v>108.45</v>
      </c>
    </row>
    <row r="1041" spans="1:2">
      <c r="A1041" s="127">
        <v>39499</v>
      </c>
      <c r="B1041">
        <v>107.69</v>
      </c>
    </row>
    <row r="1042" spans="1:2">
      <c r="A1042" s="127">
        <v>39498</v>
      </c>
      <c r="B1042">
        <v>108.16</v>
      </c>
    </row>
    <row r="1043" spans="1:2">
      <c r="A1043" s="127">
        <v>39497</v>
      </c>
      <c r="B1043">
        <v>108.58</v>
      </c>
    </row>
    <row r="1044" spans="1:2">
      <c r="A1044" s="127">
        <v>39496</v>
      </c>
      <c r="B1044">
        <v>108.39</v>
      </c>
    </row>
    <row r="1045" spans="1:2">
      <c r="A1045" s="127">
        <v>39493</v>
      </c>
      <c r="B1045">
        <v>108.52</v>
      </c>
    </row>
    <row r="1046" spans="1:2">
      <c r="A1046" s="127">
        <v>39492</v>
      </c>
      <c r="B1046">
        <v>108.47</v>
      </c>
    </row>
    <row r="1047" spans="1:2">
      <c r="A1047" s="127">
        <v>39491</v>
      </c>
      <c r="B1047">
        <v>108.75</v>
      </c>
    </row>
    <row r="1048" spans="1:2">
      <c r="A1048" s="127">
        <v>39490</v>
      </c>
      <c r="B1048">
        <v>109.6</v>
      </c>
    </row>
    <row r="1049" spans="1:2">
      <c r="A1049" s="127">
        <v>39489</v>
      </c>
      <c r="B1049">
        <v>110.08</v>
      </c>
    </row>
    <row r="1050" spans="1:2">
      <c r="A1050" s="127">
        <v>39486</v>
      </c>
      <c r="B1050">
        <v>109.82</v>
      </c>
    </row>
    <row r="1051" spans="1:2">
      <c r="A1051" s="127">
        <v>39485</v>
      </c>
      <c r="B1051">
        <v>110.45</v>
      </c>
    </row>
    <row r="1052" spans="1:2">
      <c r="A1052" s="127">
        <v>39484</v>
      </c>
      <c r="B1052">
        <v>110.44</v>
      </c>
    </row>
    <row r="1053" spans="1:2">
      <c r="A1053" s="127">
        <v>39483</v>
      </c>
      <c r="B1053">
        <v>110.22</v>
      </c>
    </row>
    <row r="1054" spans="1:2">
      <c r="A1054" s="127">
        <v>39482</v>
      </c>
      <c r="B1054">
        <v>109.36</v>
      </c>
    </row>
    <row r="1055" spans="1:2">
      <c r="A1055" s="127">
        <v>39479</v>
      </c>
      <c r="B1055">
        <v>109.2</v>
      </c>
    </row>
    <row r="1056" spans="1:2">
      <c r="A1056" s="127">
        <v>39478</v>
      </c>
      <c r="B1056">
        <v>108.61</v>
      </c>
    </row>
    <row r="1057" spans="1:2">
      <c r="A1057" s="127">
        <v>39477</v>
      </c>
      <c r="B1057">
        <v>107.45</v>
      </c>
    </row>
    <row r="1058" spans="1:2">
      <c r="A1058" s="127">
        <v>39476</v>
      </c>
      <c r="B1058">
        <v>108.33</v>
      </c>
    </row>
    <row r="1059" spans="1:2">
      <c r="A1059" s="127">
        <v>39475</v>
      </c>
      <c r="B1059">
        <v>108.52</v>
      </c>
    </row>
    <row r="1060" spans="1:2">
      <c r="A1060" s="127">
        <v>39472</v>
      </c>
      <c r="B1060">
        <v>107.87</v>
      </c>
    </row>
    <row r="1061" spans="1:2">
      <c r="A1061" s="127">
        <v>39471</v>
      </c>
      <c r="B1061">
        <v>107.89</v>
      </c>
    </row>
    <row r="1062" spans="1:2">
      <c r="A1062" s="127">
        <v>39470</v>
      </c>
      <c r="B1062">
        <v>108.85</v>
      </c>
    </row>
    <row r="1063" spans="1:2">
      <c r="A1063" s="127">
        <v>39469</v>
      </c>
      <c r="B1063">
        <v>109.51</v>
      </c>
    </row>
    <row r="1064" spans="1:2">
      <c r="A1064" s="127">
        <v>39468</v>
      </c>
      <c r="B1064">
        <v>108.97</v>
      </c>
    </row>
    <row r="1065" spans="1:2">
      <c r="A1065" s="127">
        <v>39465</v>
      </c>
      <c r="B1065">
        <v>108.71</v>
      </c>
    </row>
    <row r="1066" spans="1:2">
      <c r="A1066" s="127">
        <v>39464</v>
      </c>
      <c r="B1066">
        <v>108.73</v>
      </c>
    </row>
    <row r="1067" spans="1:2">
      <c r="A1067" s="127">
        <v>39463</v>
      </c>
      <c r="B1067">
        <v>109.13</v>
      </c>
    </row>
    <row r="1068" spans="1:2">
      <c r="A1068" s="127">
        <v>39462</v>
      </c>
      <c r="B1068">
        <v>108.26</v>
      </c>
    </row>
    <row r="1069" spans="1:2">
      <c r="A1069" s="127">
        <v>39461</v>
      </c>
      <c r="B1069">
        <v>108.41</v>
      </c>
    </row>
    <row r="1070" spans="1:2">
      <c r="A1070" s="127">
        <v>39458</v>
      </c>
      <c r="B1070">
        <v>107.36</v>
      </c>
    </row>
    <row r="1071" spans="1:2">
      <c r="A1071" s="127">
        <v>39457</v>
      </c>
      <c r="B1071">
        <v>107.93</v>
      </c>
    </row>
    <row r="1072" spans="1:2">
      <c r="A1072" s="127">
        <v>39456</v>
      </c>
      <c r="B1072">
        <v>107.94</v>
      </c>
    </row>
    <row r="1073" spans="1:2">
      <c r="A1073" s="127">
        <v>39455</v>
      </c>
      <c r="B1073">
        <v>107.62</v>
      </c>
    </row>
    <row r="1074" spans="1:2">
      <c r="A1074" s="127">
        <v>39454</v>
      </c>
      <c r="B1074">
        <v>107.75</v>
      </c>
    </row>
    <row r="1075" spans="1:2">
      <c r="A1075" s="127">
        <v>39451</v>
      </c>
      <c r="B1075">
        <v>107.44</v>
      </c>
    </row>
    <row r="1076" spans="1:2">
      <c r="A1076" s="127">
        <v>39450</v>
      </c>
      <c r="B1076">
        <v>107.43</v>
      </c>
    </row>
    <row r="1077" spans="1:2">
      <c r="A1077" s="127">
        <v>39449</v>
      </c>
      <c r="B1077">
        <v>105.67</v>
      </c>
    </row>
    <row r="1078" spans="1:2">
      <c r="A1078" s="127">
        <v>39444</v>
      </c>
      <c r="B1078">
        <v>105.65</v>
      </c>
    </row>
    <row r="1079" spans="1:2">
      <c r="A1079" s="127">
        <v>39443</v>
      </c>
      <c r="B1079">
        <v>105.58</v>
      </c>
    </row>
    <row r="1080" spans="1:2">
      <c r="A1080" s="127">
        <v>39437</v>
      </c>
      <c r="B1080">
        <v>106.44</v>
      </c>
    </row>
    <row r="1081" spans="1:2">
      <c r="A1081" s="127">
        <v>39436</v>
      </c>
      <c r="B1081">
        <v>106.48</v>
      </c>
    </row>
    <row r="1082" spans="1:2">
      <c r="A1082" s="127">
        <v>39435</v>
      </c>
      <c r="B1082">
        <v>106.63</v>
      </c>
    </row>
    <row r="1083" spans="1:2">
      <c r="A1083" s="127">
        <v>39434</v>
      </c>
      <c r="B1083">
        <v>105.79</v>
      </c>
    </row>
    <row r="1084" spans="1:2">
      <c r="A1084" s="127">
        <v>39433</v>
      </c>
      <c r="B1084">
        <v>105.74</v>
      </c>
    </row>
    <row r="1085" spans="1:2">
      <c r="A1085" s="127">
        <v>39430</v>
      </c>
      <c r="B1085">
        <v>105.73</v>
      </c>
    </row>
    <row r="1086" spans="1:2">
      <c r="A1086" s="127">
        <v>39429</v>
      </c>
      <c r="B1086">
        <v>105.48</v>
      </c>
    </row>
    <row r="1087" spans="1:2">
      <c r="A1087" s="127">
        <v>39428</v>
      </c>
      <c r="B1087">
        <v>105.59</v>
      </c>
    </row>
    <row r="1088" spans="1:2">
      <c r="A1088" s="127">
        <v>39427</v>
      </c>
      <c r="B1088">
        <v>105.94</v>
      </c>
    </row>
    <row r="1089" spans="1:2">
      <c r="A1089" s="127">
        <v>39426</v>
      </c>
      <c r="B1089">
        <v>105.87</v>
      </c>
    </row>
    <row r="1090" spans="1:2">
      <c r="A1090" s="127">
        <v>39423</v>
      </c>
      <c r="B1090">
        <v>107.1</v>
      </c>
    </row>
    <row r="1091" spans="1:2">
      <c r="A1091" s="127">
        <v>39422</v>
      </c>
      <c r="B1091">
        <v>107.92</v>
      </c>
    </row>
    <row r="1092" spans="1:2">
      <c r="A1092" s="127">
        <v>39421</v>
      </c>
      <c r="B1092">
        <v>108.1</v>
      </c>
    </row>
    <row r="1093" spans="1:2">
      <c r="A1093" s="127">
        <v>39420</v>
      </c>
      <c r="B1093">
        <v>107.99</v>
      </c>
    </row>
    <row r="1094" spans="1:2">
      <c r="A1094" s="127">
        <v>39419</v>
      </c>
      <c r="B1094">
        <v>107.08</v>
      </c>
    </row>
    <row r="1095" spans="1:2">
      <c r="A1095" s="127">
        <v>39416</v>
      </c>
      <c r="B1095">
        <v>107.22</v>
      </c>
    </row>
    <row r="1096" spans="1:2">
      <c r="A1096" s="127">
        <v>39415</v>
      </c>
      <c r="B1096">
        <v>107.28</v>
      </c>
    </row>
    <row r="1097" spans="1:2">
      <c r="A1097" s="127">
        <v>39414</v>
      </c>
      <c r="B1097">
        <v>107.18</v>
      </c>
    </row>
    <row r="1098" spans="1:2">
      <c r="A1098" s="127">
        <v>39413</v>
      </c>
      <c r="B1098">
        <v>108.61</v>
      </c>
    </row>
    <row r="1099" spans="1:2">
      <c r="A1099" s="127">
        <v>39412</v>
      </c>
      <c r="B1099">
        <v>107.85</v>
      </c>
    </row>
    <row r="1100" spans="1:2">
      <c r="A1100" s="127">
        <v>39409</v>
      </c>
      <c r="B1100">
        <v>107.79</v>
      </c>
    </row>
    <row r="1101" spans="1:2">
      <c r="A1101" s="127">
        <v>39408</v>
      </c>
      <c r="B1101">
        <v>107.81</v>
      </c>
    </row>
    <row r="1102" spans="1:2">
      <c r="A1102" s="127">
        <v>39407</v>
      </c>
      <c r="B1102">
        <v>108.63</v>
      </c>
    </row>
    <row r="1103" spans="1:2">
      <c r="A1103" s="127">
        <v>39406</v>
      </c>
      <c r="B1103">
        <v>108.34</v>
      </c>
    </row>
    <row r="1104" spans="1:2">
      <c r="A1104" s="127">
        <v>39405</v>
      </c>
      <c r="B1104">
        <v>108.09</v>
      </c>
    </row>
    <row r="1105" spans="1:2">
      <c r="A1105" s="127">
        <v>39402</v>
      </c>
      <c r="B1105">
        <v>108.18</v>
      </c>
    </row>
    <row r="1106" spans="1:2">
      <c r="A1106" s="127">
        <v>39401</v>
      </c>
      <c r="B1106">
        <v>107.86</v>
      </c>
    </row>
    <row r="1107" spans="1:2">
      <c r="A1107" s="127">
        <v>39400</v>
      </c>
      <c r="B1107">
        <v>107.86</v>
      </c>
    </row>
    <row r="1108" spans="1:2">
      <c r="A1108" s="127">
        <v>39399</v>
      </c>
      <c r="B1108">
        <v>108.43</v>
      </c>
    </row>
    <row r="1109" spans="1:2">
      <c r="A1109" s="127">
        <v>39398</v>
      </c>
      <c r="B1109">
        <v>108.48</v>
      </c>
    </row>
    <row r="1110" spans="1:2">
      <c r="A1110" s="127">
        <v>39395</v>
      </c>
      <c r="B1110">
        <v>108.12</v>
      </c>
    </row>
    <row r="1111" spans="1:2">
      <c r="A1111" s="127">
        <v>39394</v>
      </c>
      <c r="B1111">
        <v>107.69</v>
      </c>
    </row>
    <row r="1112" spans="1:2">
      <c r="A1112" s="127">
        <v>39393</v>
      </c>
      <c r="B1112">
        <v>108.28</v>
      </c>
    </row>
    <row r="1113" spans="1:2">
      <c r="A1113" s="127">
        <v>39392</v>
      </c>
      <c r="B1113">
        <v>107.72</v>
      </c>
    </row>
    <row r="1114" spans="1:2">
      <c r="A1114" s="127">
        <v>39391</v>
      </c>
      <c r="B1114">
        <v>108.37</v>
      </c>
    </row>
    <row r="1115" spans="1:2">
      <c r="A1115" s="127">
        <v>39388</v>
      </c>
      <c r="B1115">
        <v>107.51</v>
      </c>
    </row>
    <row r="1116" spans="1:2">
      <c r="A1116" s="127">
        <v>39386</v>
      </c>
      <c r="B1116">
        <v>107.08</v>
      </c>
    </row>
    <row r="1117" spans="1:2">
      <c r="A1117" s="127">
        <v>39385</v>
      </c>
      <c r="B1117">
        <v>107.74</v>
      </c>
    </row>
    <row r="1118" spans="1:2">
      <c r="A1118" s="127">
        <v>39384</v>
      </c>
      <c r="B1118">
        <v>107.64</v>
      </c>
    </row>
    <row r="1119" spans="1:2">
      <c r="A1119" s="127">
        <v>39381</v>
      </c>
      <c r="B1119">
        <v>107.9</v>
      </c>
    </row>
    <row r="1120" spans="1:2">
      <c r="A1120" s="127">
        <v>39380</v>
      </c>
      <c r="B1120">
        <v>107.71</v>
      </c>
    </row>
    <row r="1121" spans="1:2">
      <c r="A1121" s="127">
        <v>39379</v>
      </c>
      <c r="B1121">
        <v>107.6</v>
      </c>
    </row>
    <row r="1122" spans="1:2">
      <c r="A1122" s="127">
        <v>39378</v>
      </c>
      <c r="B1122">
        <v>107.04</v>
      </c>
    </row>
    <row r="1123" spans="1:2">
      <c r="A1123" s="127">
        <v>39377</v>
      </c>
      <c r="B1123">
        <v>107.7</v>
      </c>
    </row>
    <row r="1124" spans="1:2">
      <c r="A1124" s="127">
        <v>39374</v>
      </c>
      <c r="B1124">
        <v>105.76</v>
      </c>
    </row>
    <row r="1125" spans="1:2">
      <c r="A1125" s="127">
        <v>39373</v>
      </c>
      <c r="B1125">
        <v>105.36</v>
      </c>
    </row>
    <row r="1126" spans="1:2">
      <c r="A1126" s="127">
        <v>39372</v>
      </c>
      <c r="B1126">
        <v>104.05</v>
      </c>
    </row>
    <row r="1127" spans="1:2">
      <c r="A1127" s="127">
        <v>39371</v>
      </c>
      <c r="B1127">
        <v>104.14</v>
      </c>
    </row>
    <row r="1128" spans="1:2">
      <c r="A1128" s="127">
        <v>39370</v>
      </c>
      <c r="B1128">
        <v>104.3</v>
      </c>
    </row>
    <row r="1129" spans="1:2">
      <c r="A1129" s="127">
        <v>39367</v>
      </c>
      <c r="B1129">
        <v>105.2</v>
      </c>
    </row>
    <row r="1130" spans="1:2">
      <c r="A1130" s="127">
        <v>39366</v>
      </c>
      <c r="B1130">
        <v>105.13</v>
      </c>
    </row>
    <row r="1131" spans="1:2">
      <c r="A1131" s="127">
        <v>39365</v>
      </c>
      <c r="B1131">
        <v>105.38</v>
      </c>
    </row>
    <row r="1132" spans="1:2">
      <c r="A1132" s="127">
        <v>39364</v>
      </c>
      <c r="B1132">
        <v>105.39</v>
      </c>
    </row>
    <row r="1133" spans="1:2">
      <c r="A1133" s="127">
        <v>39363</v>
      </c>
      <c r="B1133">
        <v>105.31</v>
      </c>
    </row>
    <row r="1134" spans="1:2">
      <c r="A1134" s="127">
        <v>39360</v>
      </c>
      <c r="B1134">
        <v>105.96</v>
      </c>
    </row>
    <row r="1135" spans="1:2">
      <c r="A1135" s="127">
        <v>39359</v>
      </c>
      <c r="B1135">
        <v>105.52</v>
      </c>
    </row>
    <row r="1136" spans="1:2">
      <c r="A1136" s="127">
        <v>39357</v>
      </c>
      <c r="B1136">
        <v>104.98</v>
      </c>
    </row>
    <row r="1137" spans="1:2">
      <c r="A1137" s="127">
        <v>39356</v>
      </c>
      <c r="B1137">
        <v>105.09</v>
      </c>
    </row>
    <row r="1138" spans="1:2">
      <c r="A1138" s="127">
        <v>39353</v>
      </c>
      <c r="B1138">
        <v>105</v>
      </c>
    </row>
    <row r="1139" spans="1:2">
      <c r="A1139" s="127">
        <v>39352</v>
      </c>
      <c r="B1139">
        <v>104.33</v>
      </c>
    </row>
    <row r="1140" spans="1:2">
      <c r="A1140" s="127">
        <v>39351</v>
      </c>
      <c r="B1140">
        <v>104.34</v>
      </c>
    </row>
    <row r="1141" spans="1:2">
      <c r="A1141" s="127">
        <v>39350</v>
      </c>
      <c r="B1141">
        <v>104.98</v>
      </c>
    </row>
    <row r="1142" spans="1:2">
      <c r="A1142" s="127">
        <v>39349</v>
      </c>
      <c r="B1142">
        <v>103.93</v>
      </c>
    </row>
    <row r="1143" spans="1:2">
      <c r="A1143" s="127">
        <v>39346</v>
      </c>
      <c r="B1143">
        <v>104.6</v>
      </c>
    </row>
    <row r="1144" spans="1:2">
      <c r="A1144" s="127">
        <v>39345</v>
      </c>
      <c r="B1144">
        <v>105.25</v>
      </c>
    </row>
    <row r="1145" spans="1:2">
      <c r="A1145" s="127">
        <v>39344</v>
      </c>
      <c r="B1145">
        <v>106.41</v>
      </c>
    </row>
    <row r="1146" spans="1:2">
      <c r="A1146" s="127">
        <v>39343</v>
      </c>
      <c r="B1146">
        <v>107.55</v>
      </c>
    </row>
    <row r="1147" spans="1:2">
      <c r="A1147" s="127">
        <v>39342</v>
      </c>
      <c r="B1147">
        <v>107.58</v>
      </c>
    </row>
    <row r="1148" spans="1:2">
      <c r="A1148" s="127">
        <v>39339</v>
      </c>
      <c r="B1148">
        <v>107.55</v>
      </c>
    </row>
    <row r="1149" spans="1:2">
      <c r="A1149" s="127">
        <v>39338</v>
      </c>
      <c r="B1149">
        <v>107.27</v>
      </c>
    </row>
    <row r="1150" spans="1:2">
      <c r="A1150" s="127">
        <v>39337</v>
      </c>
      <c r="B1150">
        <v>107.75</v>
      </c>
    </row>
    <row r="1151" spans="1:2">
      <c r="A1151" s="127">
        <v>39336</v>
      </c>
      <c r="B1151">
        <v>107.73</v>
      </c>
    </row>
    <row r="1152" spans="1:2">
      <c r="A1152" s="127">
        <v>39335</v>
      </c>
      <c r="B1152">
        <v>107.59</v>
      </c>
    </row>
    <row r="1153" spans="1:2">
      <c r="A1153" s="127">
        <v>39332</v>
      </c>
      <c r="B1153">
        <v>106.84</v>
      </c>
    </row>
    <row r="1154" spans="1:2">
      <c r="A1154" s="127">
        <v>39331</v>
      </c>
      <c r="B1154">
        <v>106.62</v>
      </c>
    </row>
    <row r="1155" spans="1:2">
      <c r="A1155" s="127">
        <v>39330</v>
      </c>
      <c r="B1155">
        <v>105.84</v>
      </c>
    </row>
    <row r="1156" spans="1:2">
      <c r="A1156" s="127">
        <v>39329</v>
      </c>
      <c r="B1156">
        <v>106.32</v>
      </c>
    </row>
    <row r="1157" spans="1:2">
      <c r="A1157" s="127">
        <v>39328</v>
      </c>
      <c r="B1157">
        <v>105.94</v>
      </c>
    </row>
    <row r="1158" spans="1:2">
      <c r="A1158" s="127">
        <v>39325</v>
      </c>
      <c r="B1158">
        <v>105.95</v>
      </c>
    </row>
    <row r="1159" spans="1:2">
      <c r="A1159" s="127">
        <v>39324</v>
      </c>
      <c r="B1159">
        <v>106.18</v>
      </c>
    </row>
    <row r="1160" spans="1:2">
      <c r="A1160" s="127">
        <v>39323</v>
      </c>
      <c r="B1160">
        <v>106.61</v>
      </c>
    </row>
    <row r="1161" spans="1:2">
      <c r="A1161" s="127">
        <v>39322</v>
      </c>
      <c r="B1161">
        <v>106.6</v>
      </c>
    </row>
    <row r="1162" spans="1:2">
      <c r="A1162" s="127">
        <v>39321</v>
      </c>
      <c r="B1162">
        <v>105.98</v>
      </c>
    </row>
    <row r="1163" spans="1:2">
      <c r="A1163" s="127">
        <v>39318</v>
      </c>
      <c r="B1163">
        <v>106.26</v>
      </c>
    </row>
    <row r="1164" spans="1:2">
      <c r="A1164" s="127">
        <v>39317</v>
      </c>
      <c r="B1164">
        <v>105.69</v>
      </c>
    </row>
    <row r="1165" spans="1:2">
      <c r="A1165" s="127">
        <v>39316</v>
      </c>
      <c r="B1165">
        <v>106.08</v>
      </c>
    </row>
    <row r="1166" spans="1:2">
      <c r="A1166" s="127">
        <v>39315</v>
      </c>
      <c r="B1166">
        <v>106.14</v>
      </c>
    </row>
    <row r="1167" spans="1:2">
      <c r="A1167" s="127">
        <v>39314</v>
      </c>
      <c r="B1167">
        <v>105.49</v>
      </c>
    </row>
    <row r="1168" spans="1:2">
      <c r="A1168" s="127">
        <v>39311</v>
      </c>
      <c r="B1168">
        <v>106.62</v>
      </c>
    </row>
    <row r="1169" spans="1:2">
      <c r="A1169" s="127">
        <v>39310</v>
      </c>
      <c r="B1169">
        <v>106.71</v>
      </c>
    </row>
    <row r="1170" spans="1:2">
      <c r="A1170" s="127">
        <v>39308</v>
      </c>
      <c r="B1170">
        <v>105.29</v>
      </c>
    </row>
    <row r="1171" spans="1:2">
      <c r="A1171" s="127">
        <v>39307</v>
      </c>
      <c r="B1171">
        <v>105.52</v>
      </c>
    </row>
    <row r="1172" spans="1:2">
      <c r="A1172" s="127">
        <v>39304</v>
      </c>
      <c r="B1172">
        <v>105.98</v>
      </c>
    </row>
    <row r="1173" spans="1:2">
      <c r="A1173" s="127">
        <v>39303</v>
      </c>
      <c r="B1173">
        <v>105.74</v>
      </c>
    </row>
    <row r="1174" spans="1:2">
      <c r="A1174" s="127">
        <v>39302</v>
      </c>
      <c r="B1174">
        <v>105.34</v>
      </c>
    </row>
    <row r="1175" spans="1:2">
      <c r="A1175" s="127">
        <v>39301</v>
      </c>
      <c r="B1175">
        <v>106.11</v>
      </c>
    </row>
    <row r="1176" spans="1:2">
      <c r="A1176" s="127">
        <v>39300</v>
      </c>
      <c r="B1176">
        <v>106.4</v>
      </c>
    </row>
    <row r="1177" spans="1:2">
      <c r="A1177" s="127">
        <v>39297</v>
      </c>
      <c r="B1177">
        <v>106.07</v>
      </c>
    </row>
    <row r="1178" spans="1:2">
      <c r="A1178" s="127">
        <v>39296</v>
      </c>
      <c r="B1178">
        <v>105.75</v>
      </c>
    </row>
    <row r="1179" spans="1:2">
      <c r="A1179" s="127">
        <v>39295</v>
      </c>
      <c r="B1179">
        <v>106.36</v>
      </c>
    </row>
    <row r="1180" spans="1:2">
      <c r="A1180" s="127">
        <v>39294</v>
      </c>
      <c r="B1180">
        <v>105.69</v>
      </c>
    </row>
    <row r="1181" spans="1:2">
      <c r="A1181" s="127">
        <v>39293</v>
      </c>
      <c r="B1181">
        <v>106.84</v>
      </c>
    </row>
    <row r="1182" spans="1:2">
      <c r="A1182" s="127">
        <v>39290</v>
      </c>
      <c r="B1182">
        <v>106.4</v>
      </c>
    </row>
    <row r="1183" spans="1:2">
      <c r="A1183" s="127">
        <v>39289</v>
      </c>
      <c r="B1183">
        <v>105.66</v>
      </c>
    </row>
    <row r="1184" spans="1:2">
      <c r="A1184" s="127">
        <v>39288</v>
      </c>
      <c r="B1184">
        <v>105.24</v>
      </c>
    </row>
    <row r="1185" spans="1:2">
      <c r="A1185" s="127">
        <v>39287</v>
      </c>
      <c r="B1185">
        <v>104.78</v>
      </c>
    </row>
    <row r="1186" spans="1:2">
      <c r="A1186" s="127">
        <v>39286</v>
      </c>
      <c r="B1186">
        <v>105.3</v>
      </c>
    </row>
    <row r="1187" spans="1:2">
      <c r="A1187" s="127">
        <v>39283</v>
      </c>
      <c r="B1187">
        <v>103.89</v>
      </c>
    </row>
    <row r="1188" spans="1:2">
      <c r="A1188" s="127">
        <v>39282</v>
      </c>
      <c r="B1188">
        <v>102.89</v>
      </c>
    </row>
    <row r="1189" spans="1:2">
      <c r="A1189" s="127">
        <v>39281</v>
      </c>
      <c r="B1189">
        <v>102.82</v>
      </c>
    </row>
    <row r="1190" spans="1:2">
      <c r="A1190" s="127">
        <v>39280</v>
      </c>
      <c r="B1190">
        <v>103.16</v>
      </c>
    </row>
    <row r="1191" spans="1:2">
      <c r="A1191" s="127">
        <v>39279</v>
      </c>
      <c r="B1191">
        <v>102.39</v>
      </c>
    </row>
    <row r="1192" spans="1:2">
      <c r="A1192" s="127">
        <v>39276</v>
      </c>
      <c r="B1192">
        <v>101.86</v>
      </c>
    </row>
    <row r="1193" spans="1:2">
      <c r="A1193" s="127">
        <v>39275</v>
      </c>
      <c r="B1193">
        <v>102.51</v>
      </c>
    </row>
    <row r="1194" spans="1:2">
      <c r="A1194" s="127">
        <v>39274</v>
      </c>
      <c r="B1194">
        <v>103.21</v>
      </c>
    </row>
    <row r="1195" spans="1:2">
      <c r="A1195" s="127">
        <v>39273</v>
      </c>
      <c r="B1195">
        <v>101.71</v>
      </c>
    </row>
    <row r="1196" spans="1:2">
      <c r="A1196" s="127">
        <v>39272</v>
      </c>
      <c r="B1196">
        <v>101.08</v>
      </c>
    </row>
    <row r="1197" spans="1:2">
      <c r="A1197" s="127">
        <v>39269</v>
      </c>
      <c r="B1197">
        <v>101.48</v>
      </c>
    </row>
    <row r="1198" spans="1:2">
      <c r="A1198" s="127">
        <v>39268</v>
      </c>
      <c r="B1198">
        <v>101.72</v>
      </c>
    </row>
    <row r="1199" spans="1:2">
      <c r="A1199" s="127">
        <v>39267</v>
      </c>
      <c r="B1199">
        <v>102.28</v>
      </c>
    </row>
    <row r="1200" spans="1:2">
      <c r="A1200" s="127">
        <v>39266</v>
      </c>
      <c r="B1200">
        <v>103.22</v>
      </c>
    </row>
    <row r="1201" spans="1:2">
      <c r="A1201" s="127">
        <v>39265</v>
      </c>
      <c r="B1201">
        <v>103.08</v>
      </c>
    </row>
    <row r="1202" spans="1:2">
      <c r="A1202" s="127">
        <v>39262</v>
      </c>
      <c r="B1202">
        <v>102.62</v>
      </c>
    </row>
    <row r="1203" spans="1:2">
      <c r="A1203" s="127">
        <v>39261</v>
      </c>
      <c r="B1203">
        <v>102.4</v>
      </c>
    </row>
    <row r="1204" spans="1:2">
      <c r="A1204" s="127">
        <v>39260</v>
      </c>
      <c r="B1204">
        <v>102.47</v>
      </c>
    </row>
    <row r="1205" spans="1:2">
      <c r="A1205" s="127">
        <v>39259</v>
      </c>
      <c r="B1205">
        <v>101.81</v>
      </c>
    </row>
    <row r="1206" spans="1:2">
      <c r="A1206" s="127">
        <v>39258</v>
      </c>
      <c r="B1206">
        <v>101.43</v>
      </c>
    </row>
    <row r="1207" spans="1:2">
      <c r="A1207" s="127">
        <v>39255</v>
      </c>
      <c r="B1207">
        <v>100.78</v>
      </c>
    </row>
    <row r="1208" spans="1:2">
      <c r="A1208" s="127">
        <v>39254</v>
      </c>
      <c r="B1208">
        <v>100.87</v>
      </c>
    </row>
    <row r="1209" spans="1:2">
      <c r="A1209" s="127">
        <v>39253</v>
      </c>
      <c r="B1209">
        <v>101.3</v>
      </c>
    </row>
    <row r="1210" spans="1:2">
      <c r="A1210" s="127">
        <v>39252</v>
      </c>
      <c r="B1210">
        <v>101.32</v>
      </c>
    </row>
    <row r="1211" spans="1:2">
      <c r="A1211" s="127">
        <v>39251</v>
      </c>
      <c r="B1211">
        <v>101.31</v>
      </c>
    </row>
    <row r="1212" spans="1:2">
      <c r="A1212" s="127">
        <v>39248</v>
      </c>
      <c r="B1212">
        <v>101.29</v>
      </c>
    </row>
    <row r="1213" spans="1:2">
      <c r="A1213" s="127">
        <v>39247</v>
      </c>
      <c r="B1213">
        <v>101.28</v>
      </c>
    </row>
    <row r="1214" spans="1:2">
      <c r="A1214" s="127">
        <v>39246</v>
      </c>
      <c r="B1214">
        <v>101.27</v>
      </c>
    </row>
    <row r="1215" spans="1:2">
      <c r="A1215" s="127">
        <v>39245</v>
      </c>
      <c r="B1215">
        <v>101.26</v>
      </c>
    </row>
    <row r="1216" spans="1:2">
      <c r="A1216" s="127">
        <v>39244</v>
      </c>
      <c r="B1216">
        <v>101.25</v>
      </c>
    </row>
    <row r="1217" spans="1:2">
      <c r="A1217" s="127">
        <v>39241</v>
      </c>
      <c r="B1217">
        <v>101.22</v>
      </c>
    </row>
    <row r="1218" spans="1:2">
      <c r="A1218" s="127">
        <v>39239</v>
      </c>
      <c r="B1218">
        <v>101.21</v>
      </c>
    </row>
    <row r="1219" spans="1:2">
      <c r="A1219" s="127">
        <v>39238</v>
      </c>
      <c r="B1219">
        <v>101.2</v>
      </c>
    </row>
    <row r="1220" spans="1:2">
      <c r="A1220" s="127">
        <v>39237</v>
      </c>
      <c r="B1220">
        <v>101.19</v>
      </c>
    </row>
    <row r="1221" spans="1:2">
      <c r="A1221" s="127">
        <v>39234</v>
      </c>
      <c r="B1221">
        <v>101.16</v>
      </c>
    </row>
    <row r="1222" spans="1:2">
      <c r="A1222" s="127">
        <v>39233</v>
      </c>
      <c r="B1222">
        <v>101.15</v>
      </c>
    </row>
    <row r="1223" spans="1:2">
      <c r="A1223" s="127">
        <v>39232</v>
      </c>
      <c r="B1223">
        <v>101.14</v>
      </c>
    </row>
    <row r="1224" spans="1:2">
      <c r="A1224" s="127">
        <v>39231</v>
      </c>
      <c r="B1224">
        <v>101.13</v>
      </c>
    </row>
    <row r="1225" spans="1:2">
      <c r="A1225" s="127">
        <v>39227</v>
      </c>
      <c r="B1225">
        <v>101.1</v>
      </c>
    </row>
    <row r="1226" spans="1:2">
      <c r="A1226" s="127">
        <v>39226</v>
      </c>
      <c r="B1226">
        <v>101.09</v>
      </c>
    </row>
    <row r="1227" spans="1:2">
      <c r="A1227" s="127">
        <v>39225</v>
      </c>
      <c r="B1227">
        <v>101.09</v>
      </c>
    </row>
    <row r="1228" spans="1:2">
      <c r="A1228" s="127">
        <v>39224</v>
      </c>
      <c r="B1228">
        <v>101.08</v>
      </c>
    </row>
    <row r="1229" spans="1:2">
      <c r="A1229" s="127">
        <v>39223</v>
      </c>
      <c r="B1229">
        <v>101.07</v>
      </c>
    </row>
    <row r="1230" spans="1:2">
      <c r="A1230" s="127">
        <v>39220</v>
      </c>
      <c r="B1230">
        <v>101.04</v>
      </c>
    </row>
    <row r="1231" spans="1:2">
      <c r="A1231" s="127">
        <v>39218</v>
      </c>
      <c r="B1231">
        <v>101.03</v>
      </c>
    </row>
    <row r="1232" spans="1:2">
      <c r="A1232" s="127">
        <v>39217</v>
      </c>
      <c r="B1232">
        <v>101.02</v>
      </c>
    </row>
    <row r="1233" spans="1:2">
      <c r="A1233" s="127">
        <v>39216</v>
      </c>
      <c r="B1233">
        <v>101</v>
      </c>
    </row>
    <row r="1234" spans="1:2">
      <c r="A1234" s="127">
        <v>39213</v>
      </c>
      <c r="B1234">
        <v>100.98</v>
      </c>
    </row>
    <row r="1235" spans="1:2">
      <c r="A1235" s="127">
        <v>39212</v>
      </c>
      <c r="B1235">
        <v>100.97</v>
      </c>
    </row>
    <row r="1236" spans="1:2">
      <c r="A1236" s="127">
        <v>39211</v>
      </c>
      <c r="B1236">
        <v>100.96</v>
      </c>
    </row>
    <row r="1237" spans="1:2">
      <c r="A1237" s="127">
        <v>39210</v>
      </c>
      <c r="B1237">
        <v>100.96</v>
      </c>
    </row>
    <row r="1238" spans="1:2">
      <c r="A1238" s="127">
        <v>39209</v>
      </c>
      <c r="B1238">
        <v>100.95</v>
      </c>
    </row>
    <row r="1239" spans="1:2">
      <c r="A1239" s="127">
        <v>39206</v>
      </c>
      <c r="B1239">
        <v>100.92</v>
      </c>
    </row>
    <row r="1240" spans="1:2">
      <c r="A1240" s="127">
        <v>39205</v>
      </c>
      <c r="B1240">
        <v>100.91</v>
      </c>
    </row>
    <row r="1241" spans="1:2">
      <c r="A1241" s="127">
        <v>39204</v>
      </c>
      <c r="B1241">
        <v>100.91</v>
      </c>
    </row>
    <row r="1242" spans="1:2">
      <c r="A1242" s="127">
        <v>39202</v>
      </c>
      <c r="B1242">
        <v>100.88</v>
      </c>
    </row>
    <row r="1243" spans="1:2">
      <c r="A1243" s="127">
        <v>39199</v>
      </c>
      <c r="B1243">
        <v>100.85</v>
      </c>
    </row>
    <row r="1244" spans="1:2">
      <c r="A1244" s="127">
        <v>39198</v>
      </c>
      <c r="B1244">
        <v>100.85</v>
      </c>
    </row>
    <row r="1245" spans="1:2">
      <c r="A1245" s="127">
        <v>39197</v>
      </c>
      <c r="B1245">
        <v>100.84</v>
      </c>
    </row>
    <row r="1246" spans="1:2">
      <c r="A1246" s="127">
        <v>39196</v>
      </c>
      <c r="B1246">
        <v>100.83</v>
      </c>
    </row>
    <row r="1247" spans="1:2">
      <c r="A1247" s="127">
        <v>39195</v>
      </c>
      <c r="B1247">
        <v>100.82</v>
      </c>
    </row>
    <row r="1248" spans="1:2">
      <c r="A1248" s="127">
        <v>39192</v>
      </c>
      <c r="B1248">
        <v>100.79</v>
      </c>
    </row>
    <row r="1249" spans="1:2">
      <c r="A1249" s="127">
        <v>39191</v>
      </c>
      <c r="B1249">
        <v>100.78</v>
      </c>
    </row>
    <row r="1250" spans="1:2">
      <c r="A1250" s="127">
        <v>39190</v>
      </c>
      <c r="B1250">
        <v>100.78</v>
      </c>
    </row>
    <row r="1251" spans="1:2">
      <c r="A1251" s="127">
        <v>39189</v>
      </c>
      <c r="B1251">
        <v>100.77</v>
      </c>
    </row>
    <row r="1252" spans="1:2">
      <c r="A1252" s="127">
        <v>39188</v>
      </c>
      <c r="B1252">
        <v>100.76</v>
      </c>
    </row>
    <row r="1253" spans="1:2">
      <c r="A1253" s="127">
        <v>39185</v>
      </c>
      <c r="B1253">
        <v>100.73</v>
      </c>
    </row>
    <row r="1254" spans="1:2">
      <c r="A1254" s="127">
        <v>39184</v>
      </c>
      <c r="B1254">
        <v>100.73</v>
      </c>
    </row>
    <row r="1255" spans="1:2">
      <c r="A1255" s="127">
        <v>39183</v>
      </c>
      <c r="B1255">
        <v>100.72</v>
      </c>
    </row>
    <row r="1256" spans="1:2">
      <c r="A1256" s="127">
        <v>39182</v>
      </c>
      <c r="B1256">
        <v>100.71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77"/>
  <sheetViews>
    <sheetView zoomScale="85" zoomScaleNormal="85" workbookViewId="0">
      <selection activeCell="A20" sqref="A20:B20"/>
    </sheetView>
  </sheetViews>
  <sheetFormatPr baseColWidth="10" defaultRowHeight="15"/>
  <cols>
    <col min="1" max="1" width="42" bestFit="1" customWidth="1"/>
    <col min="2" max="2" width="30.85546875" bestFit="1" customWidth="1"/>
    <col min="3" max="3" width="8.7109375" customWidth="1"/>
    <col min="4" max="4" width="13.42578125" bestFit="1" customWidth="1"/>
    <col min="5" max="5" width="9.28515625" customWidth="1"/>
    <col min="6" max="6" width="20.42578125" bestFit="1" customWidth="1"/>
  </cols>
  <sheetData>
    <row r="1" spans="1:6">
      <c r="A1" t="s">
        <v>70</v>
      </c>
    </row>
    <row r="2" spans="1:6">
      <c r="A2" t="s">
        <v>55</v>
      </c>
      <c r="B2" t="s">
        <v>71</v>
      </c>
      <c r="C2" t="s">
        <v>57</v>
      </c>
      <c r="D2" t="s">
        <v>72</v>
      </c>
      <c r="E2" t="s">
        <v>59</v>
      </c>
      <c r="F2" t="s">
        <v>60</v>
      </c>
    </row>
    <row r="3" spans="1:6">
      <c r="A3" t="s">
        <v>61</v>
      </c>
      <c r="B3" t="s">
        <v>73</v>
      </c>
      <c r="C3" t="s">
        <v>63</v>
      </c>
      <c r="D3" t="s">
        <v>74</v>
      </c>
      <c r="E3" t="s">
        <v>66</v>
      </c>
      <c r="F3" t="s">
        <v>67</v>
      </c>
    </row>
    <row r="4" spans="1:6">
      <c r="C4" t="s">
        <v>64</v>
      </c>
    </row>
    <row r="6" spans="1:6">
      <c r="A6" t="s">
        <v>68</v>
      </c>
    </row>
    <row r="7" spans="1:6">
      <c r="A7" t="s">
        <v>0</v>
      </c>
      <c r="B7" t="s">
        <v>69</v>
      </c>
    </row>
    <row r="8" spans="1:6">
      <c r="A8" s="127">
        <v>41004</v>
      </c>
      <c r="B8">
        <v>103.49</v>
      </c>
    </row>
    <row r="9" spans="1:6">
      <c r="A9" s="127">
        <v>41003</v>
      </c>
      <c r="B9">
        <v>103.34</v>
      </c>
    </row>
    <row r="10" spans="1:6">
      <c r="A10" s="127">
        <v>41002</v>
      </c>
      <c r="B10">
        <v>103.18</v>
      </c>
    </row>
    <row r="11" spans="1:6">
      <c r="A11" s="127">
        <v>41001</v>
      </c>
      <c r="B11">
        <v>102.97</v>
      </c>
    </row>
    <row r="12" spans="1:6">
      <c r="A12" s="127">
        <v>40998</v>
      </c>
      <c r="B12">
        <v>102.68</v>
      </c>
    </row>
    <row r="13" spans="1:6">
      <c r="A13" s="127">
        <v>40997</v>
      </c>
      <c r="B13">
        <v>102.14</v>
      </c>
    </row>
    <row r="14" spans="1:6">
      <c r="A14" s="127">
        <v>40996</v>
      </c>
      <c r="B14">
        <v>101.16</v>
      </c>
    </row>
    <row r="15" spans="1:6">
      <c r="A15" s="127">
        <v>40995</v>
      </c>
      <c r="B15">
        <v>100.68</v>
      </c>
    </row>
    <row r="16" spans="1:6">
      <c r="A16" s="127">
        <v>40994</v>
      </c>
      <c r="B16">
        <v>101.35</v>
      </c>
    </row>
    <row r="17" spans="1:2">
      <c r="A17" s="127">
        <v>40991</v>
      </c>
      <c r="B17">
        <v>101.85</v>
      </c>
    </row>
    <row r="18" spans="1:2">
      <c r="A18" s="127">
        <v>40990</v>
      </c>
      <c r="B18">
        <v>101.09</v>
      </c>
    </row>
    <row r="19" spans="1:2">
      <c r="A19" s="127">
        <v>40989</v>
      </c>
      <c r="B19">
        <v>98.34</v>
      </c>
    </row>
    <row r="20" spans="1:2">
      <c r="A20" s="127">
        <v>40988</v>
      </c>
      <c r="B20">
        <v>98.64</v>
      </c>
    </row>
    <row r="21" spans="1:2">
      <c r="A21" s="127">
        <v>40987</v>
      </c>
      <c r="B21">
        <v>98.14</v>
      </c>
    </row>
    <row r="22" spans="1:2">
      <c r="A22" s="127">
        <v>40984</v>
      </c>
      <c r="B22">
        <v>98.17</v>
      </c>
    </row>
    <row r="23" spans="1:2">
      <c r="A23" s="127">
        <v>40983</v>
      </c>
      <c r="B23">
        <v>98.57</v>
      </c>
    </row>
    <row r="24" spans="1:2">
      <c r="A24" s="127">
        <v>40982</v>
      </c>
      <c r="B24">
        <v>100.32</v>
      </c>
    </row>
    <row r="25" spans="1:2">
      <c r="A25" s="127">
        <v>40981</v>
      </c>
      <c r="B25">
        <v>103.04</v>
      </c>
    </row>
    <row r="26" spans="1:2">
      <c r="A26" s="127">
        <v>40980</v>
      </c>
      <c r="B26">
        <v>103.38</v>
      </c>
    </row>
    <row r="27" spans="1:2">
      <c r="A27" s="127">
        <v>40977</v>
      </c>
      <c r="B27">
        <v>102.85</v>
      </c>
    </row>
    <row r="28" spans="1:2">
      <c r="A28" s="127">
        <v>40976</v>
      </c>
      <c r="B28">
        <v>103.17</v>
      </c>
    </row>
    <row r="29" spans="1:2">
      <c r="A29" s="127">
        <v>40975</v>
      </c>
      <c r="B29">
        <v>103.03</v>
      </c>
    </row>
    <row r="30" spans="1:2">
      <c r="A30" s="127">
        <v>40974</v>
      </c>
      <c r="B30">
        <v>103.22</v>
      </c>
    </row>
    <row r="31" spans="1:2">
      <c r="A31" s="127">
        <v>40973</v>
      </c>
      <c r="B31">
        <v>103.8</v>
      </c>
    </row>
    <row r="32" spans="1:2">
      <c r="A32" s="127">
        <v>40970</v>
      </c>
      <c r="B32">
        <v>103.22</v>
      </c>
    </row>
    <row r="33" spans="1:2">
      <c r="A33" s="127">
        <v>40969</v>
      </c>
      <c r="B33">
        <v>103</v>
      </c>
    </row>
    <row r="34" spans="1:2">
      <c r="A34" s="127">
        <v>40968</v>
      </c>
      <c r="B34">
        <v>103.81</v>
      </c>
    </row>
    <row r="35" spans="1:2">
      <c r="A35" s="127">
        <v>40967</v>
      </c>
      <c r="B35">
        <v>103.71</v>
      </c>
    </row>
    <row r="36" spans="1:2">
      <c r="A36" s="127">
        <v>40966</v>
      </c>
      <c r="B36">
        <v>103.08</v>
      </c>
    </row>
    <row r="37" spans="1:2">
      <c r="A37" s="127">
        <v>40963</v>
      </c>
      <c r="B37">
        <v>102.66</v>
      </c>
    </row>
    <row r="38" spans="1:2">
      <c r="A38" s="127">
        <v>40962</v>
      </c>
      <c r="B38">
        <v>102.25</v>
      </c>
    </row>
    <row r="39" spans="1:2">
      <c r="A39" s="127">
        <v>40961</v>
      </c>
      <c r="B39">
        <v>101.41</v>
      </c>
    </row>
    <row r="40" spans="1:2">
      <c r="A40" s="127">
        <v>40960</v>
      </c>
      <c r="B40">
        <v>100.81</v>
      </c>
    </row>
    <row r="41" spans="1:2">
      <c r="A41" s="127">
        <v>40959</v>
      </c>
      <c r="B41">
        <v>101.17</v>
      </c>
    </row>
    <row r="42" spans="1:2">
      <c r="A42" s="127">
        <v>40956</v>
      </c>
      <c r="B42">
        <v>102.26</v>
      </c>
    </row>
    <row r="43" spans="1:2">
      <c r="A43" s="127">
        <v>40955</v>
      </c>
      <c r="B43">
        <v>103.38</v>
      </c>
    </row>
    <row r="44" spans="1:2">
      <c r="A44" s="127">
        <v>40954</v>
      </c>
      <c r="B44">
        <v>101.33</v>
      </c>
    </row>
    <row r="45" spans="1:2">
      <c r="A45" s="127">
        <v>40953</v>
      </c>
      <c r="B45">
        <v>100.53</v>
      </c>
    </row>
    <row r="46" spans="1:2">
      <c r="A46" s="127">
        <v>40952</v>
      </c>
      <c r="B46">
        <v>99.86</v>
      </c>
    </row>
    <row r="47" spans="1:2">
      <c r="A47" s="127">
        <v>40949</v>
      </c>
      <c r="B47">
        <v>99.36</v>
      </c>
    </row>
    <row r="48" spans="1:2">
      <c r="A48" s="127">
        <v>40948</v>
      </c>
      <c r="B48">
        <v>99.6</v>
      </c>
    </row>
    <row r="49" spans="1:2">
      <c r="A49" s="127">
        <v>40947</v>
      </c>
      <c r="B49">
        <v>99.93</v>
      </c>
    </row>
    <row r="50" spans="1:2">
      <c r="A50" s="127">
        <v>40946</v>
      </c>
      <c r="B50">
        <v>101.99</v>
      </c>
    </row>
    <row r="51" spans="1:2">
      <c r="A51" s="127">
        <v>40945</v>
      </c>
      <c r="B51">
        <v>101.92</v>
      </c>
    </row>
    <row r="52" spans="1:2">
      <c r="A52" s="127">
        <v>40942</v>
      </c>
      <c r="B52">
        <v>102.5</v>
      </c>
    </row>
    <row r="53" spans="1:2">
      <c r="A53" s="127">
        <v>40941</v>
      </c>
      <c r="B53">
        <v>103.09</v>
      </c>
    </row>
    <row r="54" spans="1:2">
      <c r="A54" s="127">
        <v>40940</v>
      </c>
      <c r="B54">
        <v>102.4</v>
      </c>
    </row>
    <row r="55" spans="1:2">
      <c r="A55" s="127">
        <v>40939</v>
      </c>
      <c r="B55">
        <v>101.86</v>
      </c>
    </row>
    <row r="56" spans="1:2">
      <c r="A56" s="127">
        <v>40938</v>
      </c>
      <c r="B56">
        <v>102.14</v>
      </c>
    </row>
    <row r="57" spans="1:2">
      <c r="A57" s="127">
        <v>40935</v>
      </c>
      <c r="B57">
        <v>101.04</v>
      </c>
    </row>
    <row r="58" spans="1:2">
      <c r="A58" s="127">
        <v>40934</v>
      </c>
      <c r="B58">
        <v>100.52</v>
      </c>
    </row>
    <row r="59" spans="1:2">
      <c r="A59" s="127">
        <v>40933</v>
      </c>
      <c r="B59">
        <v>99.68</v>
      </c>
    </row>
    <row r="60" spans="1:2">
      <c r="A60" s="127">
        <v>40932</v>
      </c>
      <c r="B60">
        <v>99.53</v>
      </c>
    </row>
    <row r="61" spans="1:2">
      <c r="A61" s="127">
        <v>40931</v>
      </c>
      <c r="B61">
        <v>100.99</v>
      </c>
    </row>
    <row r="62" spans="1:2">
      <c r="A62" s="127">
        <v>40928</v>
      </c>
      <c r="B62">
        <v>102.48</v>
      </c>
    </row>
    <row r="63" spans="1:2">
      <c r="A63" s="127">
        <v>40927</v>
      </c>
      <c r="B63">
        <v>103.84</v>
      </c>
    </row>
    <row r="64" spans="1:2">
      <c r="A64" s="127">
        <v>40926</v>
      </c>
      <c r="B64">
        <v>104</v>
      </c>
    </row>
    <row r="65" spans="1:2">
      <c r="A65" s="127">
        <v>40925</v>
      </c>
      <c r="B65">
        <v>104.34</v>
      </c>
    </row>
    <row r="66" spans="1:2">
      <c r="A66" s="127">
        <v>40924</v>
      </c>
      <c r="B66">
        <v>105.6</v>
      </c>
    </row>
    <row r="67" spans="1:2">
      <c r="A67" s="127">
        <v>40921</v>
      </c>
      <c r="B67">
        <v>104.41</v>
      </c>
    </row>
    <row r="68" spans="1:2">
      <c r="A68" s="127">
        <v>40920</v>
      </c>
      <c r="B68">
        <v>103.42</v>
      </c>
    </row>
    <row r="69" spans="1:2">
      <c r="A69" s="127">
        <v>40919</v>
      </c>
      <c r="B69">
        <v>102.86</v>
      </c>
    </row>
    <row r="70" spans="1:2">
      <c r="A70" s="127">
        <v>40918</v>
      </c>
      <c r="B70">
        <v>102.8</v>
      </c>
    </row>
    <row r="71" spans="1:2">
      <c r="A71" s="127">
        <v>40917</v>
      </c>
      <c r="B71">
        <v>102.55</v>
      </c>
    </row>
    <row r="72" spans="1:2">
      <c r="A72" s="127">
        <v>40914</v>
      </c>
      <c r="B72">
        <v>102.73</v>
      </c>
    </row>
    <row r="73" spans="1:2">
      <c r="A73" s="127">
        <v>40913</v>
      </c>
      <c r="B73">
        <v>102.87</v>
      </c>
    </row>
    <row r="74" spans="1:2">
      <c r="A74" s="127">
        <v>40912</v>
      </c>
      <c r="B74">
        <v>101.72</v>
      </c>
    </row>
    <row r="75" spans="1:2">
      <c r="A75" s="127">
        <v>40911</v>
      </c>
      <c r="B75">
        <v>101.68</v>
      </c>
    </row>
    <row r="76" spans="1:2">
      <c r="A76" s="127">
        <v>40910</v>
      </c>
      <c r="B76">
        <v>103.15</v>
      </c>
    </row>
    <row r="77" spans="1:2">
      <c r="A77" s="127">
        <v>40907</v>
      </c>
      <c r="B77">
        <v>104.01</v>
      </c>
    </row>
    <row r="78" spans="1:2">
      <c r="A78" s="127">
        <v>40906</v>
      </c>
      <c r="B78">
        <v>103.63</v>
      </c>
    </row>
    <row r="79" spans="1:2">
      <c r="A79" s="127">
        <v>40905</v>
      </c>
      <c r="B79">
        <v>102.76</v>
      </c>
    </row>
    <row r="80" spans="1:2">
      <c r="A80" s="127">
        <v>40904</v>
      </c>
      <c r="B80">
        <v>102.47</v>
      </c>
    </row>
    <row r="81" spans="1:2">
      <c r="A81" s="127">
        <v>40900</v>
      </c>
      <c r="B81">
        <v>102.45</v>
      </c>
    </row>
    <row r="82" spans="1:2">
      <c r="A82" s="127">
        <v>40899</v>
      </c>
      <c r="B82">
        <v>101.63</v>
      </c>
    </row>
    <row r="83" spans="1:2">
      <c r="A83" s="127">
        <v>40898</v>
      </c>
      <c r="B83">
        <v>101.64</v>
      </c>
    </row>
    <row r="84" spans="1:2">
      <c r="A84" s="127">
        <v>40897</v>
      </c>
      <c r="B84">
        <v>102.6</v>
      </c>
    </row>
    <row r="85" spans="1:2">
      <c r="A85" s="127">
        <v>40896</v>
      </c>
      <c r="B85">
        <v>103.27</v>
      </c>
    </row>
    <row r="86" spans="1:2">
      <c r="A86" s="127">
        <v>40893</v>
      </c>
      <c r="B86">
        <v>102.49</v>
      </c>
    </row>
    <row r="87" spans="1:2">
      <c r="A87" s="127">
        <v>40892</v>
      </c>
      <c r="B87">
        <v>103.91</v>
      </c>
    </row>
    <row r="88" spans="1:2">
      <c r="A88" s="127">
        <v>40891</v>
      </c>
      <c r="B88">
        <v>102.47</v>
      </c>
    </row>
    <row r="89" spans="1:2">
      <c r="A89" s="127">
        <v>40890</v>
      </c>
      <c r="B89">
        <v>100.3</v>
      </c>
    </row>
    <row r="90" spans="1:2">
      <c r="A90" s="127">
        <v>40889</v>
      </c>
      <c r="B90">
        <v>99.73</v>
      </c>
    </row>
    <row r="91" spans="1:2">
      <c r="A91" s="127">
        <v>40886</v>
      </c>
      <c r="B91">
        <v>98.81</v>
      </c>
    </row>
    <row r="92" spans="1:2">
      <c r="A92" s="127">
        <v>40885</v>
      </c>
      <c r="B92">
        <v>97.98</v>
      </c>
    </row>
    <row r="93" spans="1:2">
      <c r="A93" s="127">
        <v>40884</v>
      </c>
      <c r="B93">
        <v>97.32</v>
      </c>
    </row>
    <row r="94" spans="1:2">
      <c r="A94" s="127">
        <v>40883</v>
      </c>
      <c r="B94">
        <v>95.75</v>
      </c>
    </row>
    <row r="95" spans="1:2">
      <c r="A95" s="127">
        <v>40882</v>
      </c>
      <c r="B95">
        <v>95.63</v>
      </c>
    </row>
    <row r="96" spans="1:2">
      <c r="A96" s="127">
        <v>40879</v>
      </c>
      <c r="B96">
        <v>95.08</v>
      </c>
    </row>
    <row r="97" spans="1:2">
      <c r="A97" s="127">
        <v>40878</v>
      </c>
      <c r="B97">
        <v>92.29</v>
      </c>
    </row>
    <row r="98" spans="1:2">
      <c r="A98" s="127">
        <v>40877</v>
      </c>
      <c r="B98">
        <v>92.35</v>
      </c>
    </row>
    <row r="99" spans="1:2">
      <c r="A99" s="127">
        <v>40876</v>
      </c>
      <c r="B99">
        <v>92.7</v>
      </c>
    </row>
    <row r="100" spans="1:2">
      <c r="A100" s="127">
        <v>40875</v>
      </c>
      <c r="B100">
        <v>93.22</v>
      </c>
    </row>
    <row r="101" spans="1:2">
      <c r="A101" s="127">
        <v>40872</v>
      </c>
      <c r="B101">
        <v>94.69</v>
      </c>
    </row>
    <row r="102" spans="1:2">
      <c r="A102" s="127">
        <v>40871</v>
      </c>
      <c r="B102">
        <v>94.96</v>
      </c>
    </row>
    <row r="103" spans="1:2">
      <c r="A103" s="127">
        <v>40870</v>
      </c>
      <c r="B103">
        <v>98.42</v>
      </c>
    </row>
    <row r="104" spans="1:2">
      <c r="A104" s="127">
        <v>40869</v>
      </c>
      <c r="B104">
        <v>99.36</v>
      </c>
    </row>
    <row r="105" spans="1:2">
      <c r="A105" s="127">
        <v>40868</v>
      </c>
      <c r="B105">
        <v>101.27</v>
      </c>
    </row>
    <row r="106" spans="1:2">
      <c r="A106" s="127">
        <v>40865</v>
      </c>
      <c r="B106">
        <v>100.38</v>
      </c>
    </row>
    <row r="107" spans="1:2">
      <c r="A107" s="127">
        <v>40864</v>
      </c>
      <c r="B107">
        <v>102.85</v>
      </c>
    </row>
    <row r="108" spans="1:2">
      <c r="A108" s="127">
        <v>40863</v>
      </c>
      <c r="B108">
        <v>102.49</v>
      </c>
    </row>
    <row r="109" spans="1:2">
      <c r="A109" s="127">
        <v>40862</v>
      </c>
      <c r="B109">
        <v>102.85</v>
      </c>
    </row>
    <row r="110" spans="1:2">
      <c r="A110" s="127">
        <v>40861</v>
      </c>
      <c r="B110">
        <v>101.67</v>
      </c>
    </row>
    <row r="111" spans="1:2">
      <c r="A111" s="127">
        <v>40858</v>
      </c>
      <c r="B111">
        <v>101.11</v>
      </c>
    </row>
    <row r="112" spans="1:2">
      <c r="A112" s="127">
        <v>40857</v>
      </c>
      <c r="B112">
        <v>102.11</v>
      </c>
    </row>
    <row r="113" spans="1:2">
      <c r="A113" s="127">
        <v>40856</v>
      </c>
      <c r="B113">
        <v>102.1</v>
      </c>
    </row>
    <row r="114" spans="1:2">
      <c r="A114" s="127">
        <v>40855</v>
      </c>
      <c r="B114">
        <v>99.52</v>
      </c>
    </row>
    <row r="115" spans="1:2">
      <c r="A115" s="127">
        <v>40854</v>
      </c>
      <c r="B115">
        <v>99.91</v>
      </c>
    </row>
    <row r="116" spans="1:2">
      <c r="A116" s="127">
        <v>40851</v>
      </c>
      <c r="B116">
        <v>97.93</v>
      </c>
    </row>
    <row r="117" spans="1:2">
      <c r="A117" s="127">
        <v>40850</v>
      </c>
      <c r="B117">
        <v>97.82</v>
      </c>
    </row>
    <row r="118" spans="1:2">
      <c r="A118" s="127">
        <v>40849</v>
      </c>
      <c r="B118">
        <v>98.39</v>
      </c>
    </row>
    <row r="119" spans="1:2">
      <c r="A119" s="127">
        <v>40847</v>
      </c>
      <c r="B119">
        <v>94.66</v>
      </c>
    </row>
    <row r="120" spans="1:2">
      <c r="A120" s="127">
        <v>40844</v>
      </c>
      <c r="B120">
        <v>92.21</v>
      </c>
    </row>
    <row r="121" spans="1:2">
      <c r="A121" s="127">
        <v>40843</v>
      </c>
      <c r="B121">
        <v>94.71</v>
      </c>
    </row>
    <row r="122" spans="1:2">
      <c r="A122" s="127">
        <v>40842</v>
      </c>
      <c r="B122">
        <v>95.94</v>
      </c>
    </row>
    <row r="123" spans="1:2">
      <c r="A123" s="127">
        <v>40841</v>
      </c>
      <c r="B123">
        <v>94.88</v>
      </c>
    </row>
    <row r="124" spans="1:2">
      <c r="A124" s="127">
        <v>40840</v>
      </c>
      <c r="B124">
        <v>96.71</v>
      </c>
    </row>
    <row r="125" spans="1:2">
      <c r="A125" s="127">
        <v>40837</v>
      </c>
      <c r="B125">
        <v>96.5</v>
      </c>
    </row>
    <row r="126" spans="1:2">
      <c r="A126" s="127">
        <v>40836</v>
      </c>
      <c r="B126">
        <v>95.51</v>
      </c>
    </row>
    <row r="127" spans="1:2">
      <c r="A127" s="127">
        <v>40835</v>
      </c>
      <c r="B127">
        <v>95.01</v>
      </c>
    </row>
    <row r="128" spans="1:2">
      <c r="A128" s="127">
        <v>40834</v>
      </c>
      <c r="B128">
        <v>96.11</v>
      </c>
    </row>
    <row r="129" spans="1:2">
      <c r="A129" s="127">
        <v>40833</v>
      </c>
      <c r="B129">
        <v>94.04</v>
      </c>
    </row>
    <row r="130" spans="1:2">
      <c r="A130" s="127">
        <v>40830</v>
      </c>
      <c r="B130">
        <v>93.89</v>
      </c>
    </row>
    <row r="131" spans="1:2">
      <c r="A131" s="127">
        <v>40829</v>
      </c>
      <c r="B131">
        <v>94.1</v>
      </c>
    </row>
    <row r="132" spans="1:2">
      <c r="A132" s="127">
        <v>40828</v>
      </c>
      <c r="B132">
        <v>94.83</v>
      </c>
    </row>
    <row r="133" spans="1:2">
      <c r="A133" s="127">
        <v>40827</v>
      </c>
      <c r="B133">
        <v>97.11</v>
      </c>
    </row>
    <row r="134" spans="1:2">
      <c r="A134" s="127">
        <v>40826</v>
      </c>
      <c r="B134">
        <v>96.92</v>
      </c>
    </row>
    <row r="135" spans="1:2">
      <c r="A135" s="127">
        <v>40823</v>
      </c>
      <c r="B135">
        <v>98.51</v>
      </c>
    </row>
    <row r="136" spans="1:2">
      <c r="A136" s="127">
        <v>40822</v>
      </c>
      <c r="B136">
        <v>99.41</v>
      </c>
    </row>
    <row r="137" spans="1:2">
      <c r="A137" s="127">
        <v>40821</v>
      </c>
      <c r="B137">
        <v>101.28</v>
      </c>
    </row>
    <row r="138" spans="1:2">
      <c r="A138" s="127">
        <v>40820</v>
      </c>
      <c r="B138">
        <v>102.53</v>
      </c>
    </row>
    <row r="139" spans="1:2">
      <c r="A139" s="127">
        <v>40816</v>
      </c>
      <c r="B139">
        <v>98.87</v>
      </c>
    </row>
    <row r="140" spans="1:2">
      <c r="A140" s="127">
        <v>40815</v>
      </c>
      <c r="B140">
        <v>97.91</v>
      </c>
    </row>
    <row r="141" spans="1:2">
      <c r="A141" s="127">
        <v>40814</v>
      </c>
      <c r="B141">
        <v>97.61</v>
      </c>
    </row>
    <row r="142" spans="1:2">
      <c r="A142" s="127">
        <v>40813</v>
      </c>
      <c r="B142">
        <v>98.94</v>
      </c>
    </row>
    <row r="143" spans="1:2">
      <c r="A143" s="127">
        <v>40812</v>
      </c>
      <c r="B143">
        <v>100.99</v>
      </c>
    </row>
    <row r="144" spans="1:2">
      <c r="A144" s="127">
        <v>40809</v>
      </c>
      <c r="B144">
        <v>101.91</v>
      </c>
    </row>
    <row r="145" spans="1:2">
      <c r="A145" s="127">
        <v>40808</v>
      </c>
      <c r="B145">
        <v>101.51</v>
      </c>
    </row>
    <row r="146" spans="1:2">
      <c r="A146" s="127">
        <v>40807</v>
      </c>
      <c r="B146">
        <v>98.72</v>
      </c>
    </row>
    <row r="147" spans="1:2">
      <c r="A147" s="127">
        <v>40806</v>
      </c>
      <c r="B147">
        <v>98.96</v>
      </c>
    </row>
    <row r="148" spans="1:2">
      <c r="A148" s="127">
        <v>40805</v>
      </c>
      <c r="B148">
        <v>98.56</v>
      </c>
    </row>
    <row r="149" spans="1:2">
      <c r="A149" s="127">
        <v>40802</v>
      </c>
      <c r="B149">
        <v>95.86</v>
      </c>
    </row>
    <row r="150" spans="1:2">
      <c r="A150" s="127">
        <v>40801</v>
      </c>
      <c r="B150">
        <v>95.6</v>
      </c>
    </row>
    <row r="151" spans="1:2">
      <c r="A151" s="127">
        <v>40800</v>
      </c>
      <c r="B151">
        <v>97.64</v>
      </c>
    </row>
    <row r="152" spans="1:2">
      <c r="A152" s="127">
        <v>40799</v>
      </c>
      <c r="B152">
        <v>98.17</v>
      </c>
    </row>
    <row r="153" spans="1:2">
      <c r="A153" s="127">
        <v>40798</v>
      </c>
      <c r="B153">
        <v>97.83</v>
      </c>
    </row>
    <row r="154" spans="1:2">
      <c r="A154" s="127">
        <v>40795</v>
      </c>
      <c r="B154">
        <v>95.57</v>
      </c>
    </row>
    <row r="155" spans="1:2">
      <c r="A155" s="127">
        <v>40794</v>
      </c>
      <c r="B155">
        <v>94.53</v>
      </c>
    </row>
    <row r="156" spans="1:2">
      <c r="A156" s="127">
        <v>40793</v>
      </c>
      <c r="B156">
        <v>93.92</v>
      </c>
    </row>
    <row r="157" spans="1:2">
      <c r="A157" s="127">
        <v>40792</v>
      </c>
      <c r="B157">
        <v>93.65</v>
      </c>
    </row>
    <row r="158" spans="1:2">
      <c r="A158" s="127">
        <v>40791</v>
      </c>
      <c r="B158">
        <v>94.45</v>
      </c>
    </row>
    <row r="159" spans="1:2">
      <c r="A159" s="127">
        <v>40788</v>
      </c>
      <c r="B159">
        <v>91.83</v>
      </c>
    </row>
    <row r="160" spans="1:2">
      <c r="A160" s="127">
        <v>40787</v>
      </c>
      <c r="B160">
        <v>90.75</v>
      </c>
    </row>
    <row r="161" spans="1:2">
      <c r="A161" s="127">
        <v>40786</v>
      </c>
      <c r="B161">
        <v>91.14</v>
      </c>
    </row>
    <row r="162" spans="1:2">
      <c r="A162" s="127">
        <v>40785</v>
      </c>
      <c r="B162">
        <v>90.95</v>
      </c>
    </row>
    <row r="163" spans="1:2">
      <c r="A163" s="127">
        <v>40784</v>
      </c>
      <c r="B163">
        <v>91.74</v>
      </c>
    </row>
    <row r="164" spans="1:2">
      <c r="A164" s="127">
        <v>40781</v>
      </c>
      <c r="B164">
        <v>91.46</v>
      </c>
    </row>
    <row r="165" spans="1:2">
      <c r="A165" s="127">
        <v>40780</v>
      </c>
      <c r="B165">
        <v>90.71</v>
      </c>
    </row>
    <row r="166" spans="1:2">
      <c r="A166" s="127">
        <v>40779</v>
      </c>
      <c r="B166">
        <v>92.35</v>
      </c>
    </row>
    <row r="167" spans="1:2">
      <c r="A167" s="127">
        <v>40778</v>
      </c>
      <c r="B167">
        <v>92.34</v>
      </c>
    </row>
    <row r="168" spans="1:2">
      <c r="A168" s="127">
        <v>40777</v>
      </c>
      <c r="B168">
        <v>92.81</v>
      </c>
    </row>
    <row r="169" spans="1:2">
      <c r="A169" s="127">
        <v>40774</v>
      </c>
      <c r="B169">
        <v>92.62</v>
      </c>
    </row>
    <row r="170" spans="1:2">
      <c r="A170" s="127">
        <v>40773</v>
      </c>
      <c r="B170">
        <v>90.6</v>
      </c>
    </row>
    <row r="171" spans="1:2">
      <c r="A171" s="127">
        <v>40772</v>
      </c>
      <c r="B171">
        <v>88.67</v>
      </c>
    </row>
    <row r="172" spans="1:2">
      <c r="A172" s="127">
        <v>40771</v>
      </c>
      <c r="B172">
        <v>88.72</v>
      </c>
    </row>
    <row r="173" spans="1:2">
      <c r="A173" s="127">
        <v>40767</v>
      </c>
      <c r="B173">
        <v>89.64</v>
      </c>
    </row>
    <row r="174" spans="1:2">
      <c r="A174" s="127">
        <v>40766</v>
      </c>
      <c r="B174">
        <v>90.65</v>
      </c>
    </row>
    <row r="175" spans="1:2">
      <c r="A175" s="127">
        <v>40765</v>
      </c>
      <c r="B175">
        <v>89.56</v>
      </c>
    </row>
    <row r="176" spans="1:2">
      <c r="A176" s="127">
        <v>40764</v>
      </c>
      <c r="B176">
        <v>89.97</v>
      </c>
    </row>
    <row r="177" spans="1:2">
      <c r="A177" s="127">
        <v>40763</v>
      </c>
      <c r="B177">
        <v>89.22</v>
      </c>
    </row>
    <row r="178" spans="1:2">
      <c r="A178" s="127">
        <v>40760</v>
      </c>
      <c r="B178">
        <v>89.85</v>
      </c>
    </row>
    <row r="179" spans="1:2">
      <c r="A179" s="127">
        <v>40759</v>
      </c>
      <c r="B179">
        <v>88.68</v>
      </c>
    </row>
    <row r="180" spans="1:2">
      <c r="A180" s="127">
        <v>40758</v>
      </c>
      <c r="B180">
        <v>88.84</v>
      </c>
    </row>
    <row r="181" spans="1:2">
      <c r="A181" s="127">
        <v>40757</v>
      </c>
      <c r="B181">
        <v>87.68</v>
      </c>
    </row>
    <row r="182" spans="1:2">
      <c r="A182" s="127">
        <v>40756</v>
      </c>
      <c r="B182">
        <v>86.39</v>
      </c>
    </row>
    <row r="183" spans="1:2">
      <c r="A183" s="127">
        <v>40753</v>
      </c>
      <c r="B183">
        <v>85.8</v>
      </c>
    </row>
    <row r="184" spans="1:2">
      <c r="A184" s="127">
        <v>40752</v>
      </c>
      <c r="B184">
        <v>85.7</v>
      </c>
    </row>
    <row r="185" spans="1:2">
      <c r="A185" s="127">
        <v>40751</v>
      </c>
      <c r="B185">
        <v>84.81</v>
      </c>
    </row>
    <row r="186" spans="1:2">
      <c r="A186" s="127">
        <v>40750</v>
      </c>
      <c r="B186">
        <v>83.24</v>
      </c>
    </row>
    <row r="187" spans="1:2">
      <c r="A187" s="127">
        <v>40749</v>
      </c>
      <c r="B187">
        <v>82.57</v>
      </c>
    </row>
    <row r="188" spans="1:2">
      <c r="A188" s="127">
        <v>40746</v>
      </c>
      <c r="B188">
        <v>81.03</v>
      </c>
    </row>
    <row r="189" spans="1:2">
      <c r="A189" s="127">
        <v>40745</v>
      </c>
      <c r="B189">
        <v>82.64</v>
      </c>
    </row>
    <row r="190" spans="1:2">
      <c r="A190" s="127">
        <v>40744</v>
      </c>
      <c r="B190">
        <v>83.68</v>
      </c>
    </row>
    <row r="191" spans="1:2">
      <c r="A191" s="127">
        <v>40743</v>
      </c>
      <c r="B191">
        <v>84.63</v>
      </c>
    </row>
    <row r="192" spans="1:2">
      <c r="A192" s="127">
        <v>40742</v>
      </c>
      <c r="B192">
        <v>85.76</v>
      </c>
    </row>
    <row r="193" spans="1:2">
      <c r="A193" s="127">
        <v>40739</v>
      </c>
      <c r="B193">
        <v>84.24</v>
      </c>
    </row>
    <row r="194" spans="1:2">
      <c r="A194" s="127">
        <v>40738</v>
      </c>
      <c r="B194">
        <v>83.93</v>
      </c>
    </row>
    <row r="195" spans="1:2">
      <c r="A195" s="127">
        <v>40737</v>
      </c>
      <c r="B195">
        <v>84.83</v>
      </c>
    </row>
    <row r="196" spans="1:2">
      <c r="A196" s="127">
        <v>40736</v>
      </c>
      <c r="B196">
        <v>87.3</v>
      </c>
    </row>
    <row r="197" spans="1:2">
      <c r="A197" s="127">
        <v>40735</v>
      </c>
      <c r="B197">
        <v>84.12</v>
      </c>
    </row>
    <row r="198" spans="1:2">
      <c r="A198" s="127">
        <v>40732</v>
      </c>
      <c r="B198">
        <v>80.36</v>
      </c>
    </row>
    <row r="199" spans="1:2">
      <c r="A199" s="127">
        <v>40731</v>
      </c>
      <c r="B199">
        <v>80.23</v>
      </c>
    </row>
    <row r="200" spans="1:2">
      <c r="A200" s="127">
        <v>40730</v>
      </c>
      <c r="B200">
        <v>80.44</v>
      </c>
    </row>
    <row r="201" spans="1:2">
      <c r="A201" s="127">
        <v>40729</v>
      </c>
      <c r="B201">
        <v>79.03</v>
      </c>
    </row>
    <row r="202" spans="1:2">
      <c r="A202" s="127">
        <v>40728</v>
      </c>
      <c r="B202">
        <v>78.5</v>
      </c>
    </row>
    <row r="203" spans="1:2">
      <c r="A203" s="127">
        <v>40725</v>
      </c>
      <c r="B203">
        <v>77.87</v>
      </c>
    </row>
    <row r="204" spans="1:2">
      <c r="A204" s="127">
        <v>40724</v>
      </c>
      <c r="B204">
        <v>77.599999999999994</v>
      </c>
    </row>
    <row r="205" spans="1:2">
      <c r="A205" s="127">
        <v>40723</v>
      </c>
      <c r="B205">
        <v>78.33</v>
      </c>
    </row>
    <row r="206" spans="1:2">
      <c r="A206" s="127">
        <v>40722</v>
      </c>
      <c r="B206">
        <v>79.459999999999994</v>
      </c>
    </row>
    <row r="207" spans="1:2">
      <c r="A207" s="127">
        <v>40721</v>
      </c>
      <c r="B207">
        <v>79.87</v>
      </c>
    </row>
    <row r="208" spans="1:2">
      <c r="A208" s="127">
        <v>40718</v>
      </c>
      <c r="B208">
        <v>80.06</v>
      </c>
    </row>
    <row r="209" spans="1:2">
      <c r="A209" s="127">
        <v>40716</v>
      </c>
      <c r="B209">
        <v>78.45</v>
      </c>
    </row>
    <row r="210" spans="1:2">
      <c r="A210" s="127">
        <v>40715</v>
      </c>
      <c r="B210">
        <v>79.349999999999994</v>
      </c>
    </row>
    <row r="211" spans="1:2">
      <c r="A211" s="127">
        <v>40714</v>
      </c>
      <c r="B211">
        <v>80.400000000000006</v>
      </c>
    </row>
    <row r="212" spans="1:2">
      <c r="A212" s="127">
        <v>40711</v>
      </c>
      <c r="B212">
        <v>80.010000000000005</v>
      </c>
    </row>
    <row r="213" spans="1:2">
      <c r="A213" s="127">
        <v>40710</v>
      </c>
      <c r="B213">
        <v>80.510000000000005</v>
      </c>
    </row>
    <row r="214" spans="1:2">
      <c r="A214" s="127">
        <v>40709</v>
      </c>
      <c r="B214">
        <v>79.650000000000006</v>
      </c>
    </row>
    <row r="215" spans="1:2">
      <c r="A215" s="127">
        <v>40708</v>
      </c>
      <c r="B215">
        <v>80.69</v>
      </c>
    </row>
    <row r="216" spans="1:2">
      <c r="A216" s="127">
        <v>40704</v>
      </c>
      <c r="B216">
        <v>80.319999999999993</v>
      </c>
    </row>
    <row r="217" spans="1:2">
      <c r="A217" s="127">
        <v>40703</v>
      </c>
      <c r="B217">
        <v>80.19</v>
      </c>
    </row>
    <row r="218" spans="1:2">
      <c r="A218" s="127">
        <v>40702</v>
      </c>
      <c r="B218">
        <v>79.87</v>
      </c>
    </row>
    <row r="219" spans="1:2">
      <c r="A219" s="127">
        <v>40701</v>
      </c>
      <c r="B219">
        <v>80.19</v>
      </c>
    </row>
    <row r="220" spans="1:2">
      <c r="A220" s="127">
        <v>40700</v>
      </c>
      <c r="B220">
        <v>80.650000000000006</v>
      </c>
    </row>
    <row r="221" spans="1:2">
      <c r="A221" s="127">
        <v>40697</v>
      </c>
      <c r="B221">
        <v>80.72</v>
      </c>
    </row>
    <row r="222" spans="1:2">
      <c r="A222" s="127">
        <v>40695</v>
      </c>
      <c r="B222">
        <v>80.38</v>
      </c>
    </row>
    <row r="223" spans="1:2">
      <c r="A223" s="127">
        <v>40694</v>
      </c>
      <c r="B223">
        <v>80.83</v>
      </c>
    </row>
    <row r="224" spans="1:2">
      <c r="A224" s="127">
        <v>40693</v>
      </c>
      <c r="B224">
        <v>81.16</v>
      </c>
    </row>
    <row r="225" spans="1:2">
      <c r="A225" s="127">
        <v>40690</v>
      </c>
      <c r="B225">
        <v>81.3</v>
      </c>
    </row>
    <row r="226" spans="1:2">
      <c r="A226" s="127">
        <v>40689</v>
      </c>
      <c r="B226">
        <v>80.31</v>
      </c>
    </row>
    <row r="227" spans="1:2">
      <c r="A227" s="127">
        <v>40688</v>
      </c>
      <c r="B227">
        <v>80.39</v>
      </c>
    </row>
    <row r="228" spans="1:2">
      <c r="A228" s="127">
        <v>40687</v>
      </c>
      <c r="B228">
        <v>80.52</v>
      </c>
    </row>
    <row r="229" spans="1:2">
      <c r="A229" s="127">
        <v>40686</v>
      </c>
      <c r="B229">
        <v>80.790000000000006</v>
      </c>
    </row>
    <row r="230" spans="1:2">
      <c r="A230" s="127">
        <v>40683</v>
      </c>
      <c r="B230">
        <v>79.55</v>
      </c>
    </row>
    <row r="231" spans="1:2">
      <c r="A231" s="127">
        <v>40682</v>
      </c>
      <c r="B231">
        <v>79.17</v>
      </c>
    </row>
    <row r="232" spans="1:2">
      <c r="A232" s="127">
        <v>40681</v>
      </c>
      <c r="B232">
        <v>79.56</v>
      </c>
    </row>
    <row r="233" spans="1:2">
      <c r="A233" s="127">
        <v>40680</v>
      </c>
      <c r="B233">
        <v>79.05</v>
      </c>
    </row>
    <row r="234" spans="1:2">
      <c r="A234" s="127">
        <v>40679</v>
      </c>
      <c r="B234">
        <v>79.849999999999994</v>
      </c>
    </row>
    <row r="235" spans="1:2">
      <c r="A235" s="127">
        <v>40676</v>
      </c>
      <c r="B235">
        <v>79.13</v>
      </c>
    </row>
    <row r="236" spans="1:2">
      <c r="A236" s="127">
        <v>40675</v>
      </c>
      <c r="B236">
        <v>79.77</v>
      </c>
    </row>
    <row r="237" spans="1:2">
      <c r="A237" s="127">
        <v>40674</v>
      </c>
      <c r="B237">
        <v>79.13</v>
      </c>
    </row>
    <row r="238" spans="1:2">
      <c r="A238" s="127">
        <v>40673</v>
      </c>
      <c r="B238">
        <v>79.55</v>
      </c>
    </row>
    <row r="239" spans="1:2">
      <c r="A239" s="127">
        <v>40672</v>
      </c>
      <c r="B239">
        <v>79.39</v>
      </c>
    </row>
    <row r="240" spans="1:2">
      <c r="A240" s="127">
        <v>40669</v>
      </c>
      <c r="B240">
        <v>78.88</v>
      </c>
    </row>
    <row r="241" spans="1:2">
      <c r="A241" s="127">
        <v>40668</v>
      </c>
      <c r="B241">
        <v>77.02</v>
      </c>
    </row>
    <row r="242" spans="1:2">
      <c r="A242" s="127">
        <v>40667</v>
      </c>
      <c r="B242">
        <v>77.489999999999995</v>
      </c>
    </row>
    <row r="243" spans="1:2">
      <c r="A243" s="127">
        <v>40666</v>
      </c>
      <c r="B243">
        <v>77.959999999999994</v>
      </c>
    </row>
    <row r="244" spans="1:2">
      <c r="A244" s="127">
        <v>40665</v>
      </c>
      <c r="B244">
        <v>78</v>
      </c>
    </row>
    <row r="245" spans="1:2">
      <c r="A245" s="127">
        <v>40662</v>
      </c>
      <c r="B245">
        <v>77.739999999999995</v>
      </c>
    </row>
    <row r="246" spans="1:2">
      <c r="A246" s="127">
        <v>40661</v>
      </c>
      <c r="B246">
        <v>77.12</v>
      </c>
    </row>
    <row r="247" spans="1:2">
      <c r="A247" s="127">
        <v>40660</v>
      </c>
      <c r="B247">
        <v>77</v>
      </c>
    </row>
    <row r="248" spans="1:2">
      <c r="A248" s="127">
        <v>40659</v>
      </c>
      <c r="B248">
        <v>77.11</v>
      </c>
    </row>
    <row r="249" spans="1:2">
      <c r="A249" s="127">
        <v>40654</v>
      </c>
      <c r="B249">
        <v>76.45</v>
      </c>
    </row>
    <row r="250" spans="1:2">
      <c r="A250" s="127">
        <v>40653</v>
      </c>
      <c r="B250">
        <v>76.61</v>
      </c>
    </row>
    <row r="251" spans="1:2">
      <c r="A251" s="127">
        <v>40652</v>
      </c>
      <c r="B251">
        <v>77.03</v>
      </c>
    </row>
    <row r="252" spans="1:2">
      <c r="A252" s="127">
        <v>40651</v>
      </c>
      <c r="B252">
        <v>76.260000000000005</v>
      </c>
    </row>
    <row r="253" spans="1:2">
      <c r="A253" s="127">
        <v>40648</v>
      </c>
      <c r="B253">
        <v>75.040000000000006</v>
      </c>
    </row>
    <row r="254" spans="1:2">
      <c r="A254" s="127">
        <v>40647</v>
      </c>
      <c r="B254">
        <v>75.25</v>
      </c>
    </row>
    <row r="255" spans="1:2">
      <c r="A255" s="127">
        <v>40646</v>
      </c>
      <c r="B255">
        <v>74.17</v>
      </c>
    </row>
    <row r="256" spans="1:2">
      <c r="A256" s="127">
        <v>40645</v>
      </c>
      <c r="B256">
        <v>74.02</v>
      </c>
    </row>
    <row r="257" spans="1:2">
      <c r="A257" s="127">
        <v>40644</v>
      </c>
      <c r="B257">
        <v>73.489999999999995</v>
      </c>
    </row>
    <row r="258" spans="1:2">
      <c r="A258" s="127">
        <v>40641</v>
      </c>
      <c r="B258">
        <v>74.08</v>
      </c>
    </row>
    <row r="259" spans="1:2">
      <c r="A259" s="127">
        <v>40640</v>
      </c>
      <c r="B259">
        <v>74.5</v>
      </c>
    </row>
    <row r="260" spans="1:2">
      <c r="A260" s="127">
        <v>40639</v>
      </c>
      <c r="B260">
        <v>75.56</v>
      </c>
    </row>
    <row r="261" spans="1:2">
      <c r="A261" s="127">
        <v>40638</v>
      </c>
      <c r="B261">
        <v>75.89</v>
      </c>
    </row>
    <row r="262" spans="1:2">
      <c r="A262" s="127">
        <v>40637</v>
      </c>
      <c r="B262">
        <v>75.73</v>
      </c>
    </row>
    <row r="263" spans="1:2">
      <c r="A263" s="127">
        <v>40634</v>
      </c>
      <c r="B263">
        <v>75.94</v>
      </c>
    </row>
    <row r="264" spans="1:2">
      <c r="A264" s="127">
        <v>40633</v>
      </c>
      <c r="B264">
        <v>76.75</v>
      </c>
    </row>
    <row r="265" spans="1:2">
      <c r="A265" s="127">
        <v>40632</v>
      </c>
      <c r="B265">
        <v>76.31</v>
      </c>
    </row>
    <row r="266" spans="1:2">
      <c r="A266" s="127">
        <v>40631</v>
      </c>
      <c r="B266">
        <v>76.7</v>
      </c>
    </row>
    <row r="267" spans="1:2">
      <c r="A267" s="127">
        <v>40630</v>
      </c>
      <c r="B267">
        <v>76.67</v>
      </c>
    </row>
    <row r="268" spans="1:2">
      <c r="A268" s="127">
        <v>40627</v>
      </c>
      <c r="B268">
        <v>77.12</v>
      </c>
    </row>
    <row r="269" spans="1:2">
      <c r="A269" s="127">
        <v>40626</v>
      </c>
      <c r="B269">
        <v>78.08</v>
      </c>
    </row>
    <row r="270" spans="1:2">
      <c r="A270" s="127">
        <v>40625</v>
      </c>
      <c r="B270">
        <v>78.209999999999994</v>
      </c>
    </row>
    <row r="271" spans="1:2">
      <c r="A271" s="127">
        <v>40624</v>
      </c>
      <c r="B271">
        <v>77.680000000000007</v>
      </c>
    </row>
    <row r="272" spans="1:2">
      <c r="A272" s="127">
        <v>40623</v>
      </c>
      <c r="B272">
        <v>78.47</v>
      </c>
    </row>
    <row r="273" spans="1:2">
      <c r="A273" s="127">
        <v>40620</v>
      </c>
      <c r="B273">
        <v>79.59</v>
      </c>
    </row>
    <row r="274" spans="1:2">
      <c r="A274" s="127">
        <v>40619</v>
      </c>
      <c r="B274">
        <v>80.319999999999993</v>
      </c>
    </row>
    <row r="275" spans="1:2">
      <c r="A275" s="127">
        <v>40618</v>
      </c>
      <c r="B275">
        <v>80.67</v>
      </c>
    </row>
    <row r="276" spans="1:2">
      <c r="A276" s="127">
        <v>40617</v>
      </c>
      <c r="B276">
        <v>81.290000000000006</v>
      </c>
    </row>
    <row r="277" spans="1:2">
      <c r="A277" s="127">
        <v>40616</v>
      </c>
      <c r="B277">
        <v>78.41</v>
      </c>
    </row>
    <row r="278" spans="1:2">
      <c r="A278" s="127">
        <v>40613</v>
      </c>
      <c r="B278">
        <v>79.3</v>
      </c>
    </row>
    <row r="279" spans="1:2">
      <c r="A279" s="127">
        <v>40612</v>
      </c>
      <c r="B279">
        <v>78.23</v>
      </c>
    </row>
    <row r="280" spans="1:2">
      <c r="A280" s="127">
        <v>40611</v>
      </c>
      <c r="B280">
        <v>77.349999999999994</v>
      </c>
    </row>
    <row r="281" spans="1:2">
      <c r="A281" s="127">
        <v>40610</v>
      </c>
      <c r="B281">
        <v>77.5</v>
      </c>
    </row>
    <row r="282" spans="1:2">
      <c r="A282" s="127">
        <v>40609</v>
      </c>
      <c r="B282">
        <v>77.400000000000006</v>
      </c>
    </row>
    <row r="283" spans="1:2">
      <c r="A283" s="127">
        <v>40606</v>
      </c>
      <c r="B283">
        <v>77.25</v>
      </c>
    </row>
    <row r="284" spans="1:2">
      <c r="A284" s="127">
        <v>40605</v>
      </c>
      <c r="B284">
        <v>78.36</v>
      </c>
    </row>
    <row r="285" spans="1:2">
      <c r="A285" s="127">
        <v>40604</v>
      </c>
      <c r="B285">
        <v>79.53</v>
      </c>
    </row>
    <row r="286" spans="1:2">
      <c r="A286" s="127">
        <v>40603</v>
      </c>
      <c r="B286">
        <v>79.319999999999993</v>
      </c>
    </row>
    <row r="287" spans="1:2">
      <c r="A287" s="127">
        <v>40602</v>
      </c>
      <c r="B287">
        <v>80.09</v>
      </c>
    </row>
    <row r="288" spans="1:2">
      <c r="A288" s="127">
        <v>40599</v>
      </c>
      <c r="B288">
        <v>79.489999999999995</v>
      </c>
    </row>
    <row r="289" spans="1:2">
      <c r="A289" s="127">
        <v>40598</v>
      </c>
      <c r="B289">
        <v>80.11</v>
      </c>
    </row>
    <row r="290" spans="1:2">
      <c r="A290" s="127">
        <v>40597</v>
      </c>
      <c r="B290">
        <v>79.489999999999995</v>
      </c>
    </row>
    <row r="291" spans="1:2">
      <c r="A291" s="127">
        <v>40596</v>
      </c>
      <c r="B291">
        <v>79.239999999999995</v>
      </c>
    </row>
    <row r="292" spans="1:2">
      <c r="A292" s="127">
        <v>40595</v>
      </c>
      <c r="B292">
        <v>78.25</v>
      </c>
    </row>
    <row r="293" spans="1:2">
      <c r="A293" s="127">
        <v>40592</v>
      </c>
      <c r="B293">
        <v>78.150000000000006</v>
      </c>
    </row>
    <row r="294" spans="1:2">
      <c r="A294" s="127">
        <v>40591</v>
      </c>
      <c r="B294">
        <v>77.489999999999995</v>
      </c>
    </row>
    <row r="295" spans="1:2">
      <c r="A295" s="127">
        <v>40590</v>
      </c>
      <c r="B295">
        <v>76.62</v>
      </c>
    </row>
    <row r="296" spans="1:2">
      <c r="A296" s="127">
        <v>40589</v>
      </c>
      <c r="B296">
        <v>76.06</v>
      </c>
    </row>
    <row r="297" spans="1:2">
      <c r="A297" s="127">
        <v>40588</v>
      </c>
      <c r="B297">
        <v>76.42</v>
      </c>
    </row>
    <row r="298" spans="1:2">
      <c r="A298" s="127">
        <v>40585</v>
      </c>
      <c r="B298">
        <v>76.84</v>
      </c>
    </row>
    <row r="299" spans="1:2">
      <c r="A299" s="127">
        <v>40584</v>
      </c>
      <c r="B299">
        <v>76.81</v>
      </c>
    </row>
    <row r="300" spans="1:2">
      <c r="A300" s="127">
        <v>40583</v>
      </c>
      <c r="B300">
        <v>76.53</v>
      </c>
    </row>
    <row r="301" spans="1:2">
      <c r="A301" s="127">
        <v>40582</v>
      </c>
      <c r="B301">
        <v>77.650000000000006</v>
      </c>
    </row>
    <row r="302" spans="1:2">
      <c r="A302" s="127">
        <v>40581</v>
      </c>
      <c r="B302">
        <v>77.290000000000006</v>
      </c>
    </row>
    <row r="303" spans="1:2">
      <c r="A303" s="127">
        <v>40578</v>
      </c>
      <c r="B303">
        <v>77.91</v>
      </c>
    </row>
    <row r="304" spans="1:2">
      <c r="A304" s="127">
        <v>40577</v>
      </c>
      <c r="B304">
        <v>77.930000000000007</v>
      </c>
    </row>
    <row r="305" spans="1:2">
      <c r="A305" s="127">
        <v>40576</v>
      </c>
      <c r="B305">
        <v>78.25</v>
      </c>
    </row>
    <row r="306" spans="1:2">
      <c r="A306" s="127">
        <v>40575</v>
      </c>
      <c r="B306">
        <v>78.39</v>
      </c>
    </row>
    <row r="307" spans="1:2">
      <c r="A307" s="127">
        <v>40574</v>
      </c>
      <c r="B307">
        <v>79.72</v>
      </c>
    </row>
    <row r="308" spans="1:2">
      <c r="A308" s="127">
        <v>40571</v>
      </c>
      <c r="B308">
        <v>78.83</v>
      </c>
    </row>
    <row r="309" spans="1:2">
      <c r="A309" s="127">
        <v>40570</v>
      </c>
      <c r="B309">
        <v>79.180000000000007</v>
      </c>
    </row>
    <row r="310" spans="1:2">
      <c r="A310" s="127">
        <v>40569</v>
      </c>
      <c r="B310">
        <v>79.260000000000005</v>
      </c>
    </row>
    <row r="311" spans="1:2">
      <c r="A311" s="127">
        <v>40568</v>
      </c>
      <c r="B311">
        <v>80.62</v>
      </c>
    </row>
    <row r="312" spans="1:2">
      <c r="A312" s="127">
        <v>40567</v>
      </c>
      <c r="B312">
        <v>79.56</v>
      </c>
    </row>
    <row r="313" spans="1:2">
      <c r="A313" s="127">
        <v>40564</v>
      </c>
      <c r="B313">
        <v>79.599999999999994</v>
      </c>
    </row>
    <row r="314" spans="1:2">
      <c r="A314" s="127">
        <v>40563</v>
      </c>
      <c r="B314">
        <v>79.97</v>
      </c>
    </row>
    <row r="315" spans="1:2">
      <c r="A315" s="127">
        <v>40562</v>
      </c>
      <c r="B315">
        <v>80.73</v>
      </c>
    </row>
    <row r="316" spans="1:2">
      <c r="A316" s="127">
        <v>40561</v>
      </c>
      <c r="B316">
        <v>80.94</v>
      </c>
    </row>
    <row r="317" spans="1:2">
      <c r="A317" s="127">
        <v>40560</v>
      </c>
      <c r="B317">
        <v>81.510000000000005</v>
      </c>
    </row>
    <row r="318" spans="1:2">
      <c r="A318" s="127">
        <v>40557</v>
      </c>
      <c r="B318">
        <v>81.650000000000006</v>
      </c>
    </row>
    <row r="319" spans="1:2">
      <c r="A319" s="127">
        <v>40556</v>
      </c>
      <c r="B319">
        <v>80.739999999999995</v>
      </c>
    </row>
    <row r="320" spans="1:2">
      <c r="A320" s="127">
        <v>40555</v>
      </c>
      <c r="B320">
        <v>81.599999999999994</v>
      </c>
    </row>
    <row r="321" spans="1:2">
      <c r="A321" s="127">
        <v>40554</v>
      </c>
      <c r="B321">
        <v>83.04</v>
      </c>
    </row>
    <row r="322" spans="1:2">
      <c r="A322" s="127">
        <v>40553</v>
      </c>
      <c r="B322">
        <v>82.77</v>
      </c>
    </row>
    <row r="323" spans="1:2">
      <c r="A323" s="127">
        <v>40550</v>
      </c>
      <c r="B323">
        <v>82.44</v>
      </c>
    </row>
    <row r="324" spans="1:2">
      <c r="A324" s="127">
        <v>40549</v>
      </c>
      <c r="B324">
        <v>81.77</v>
      </c>
    </row>
    <row r="325" spans="1:2">
      <c r="A325" s="127">
        <v>40548</v>
      </c>
      <c r="B325">
        <v>84.32</v>
      </c>
    </row>
    <row r="326" spans="1:2">
      <c r="A326" s="127">
        <v>40547</v>
      </c>
      <c r="B326">
        <v>82.9</v>
      </c>
    </row>
    <row r="327" spans="1:2">
      <c r="A327" s="127">
        <v>40546</v>
      </c>
      <c r="B327">
        <v>81.81</v>
      </c>
    </row>
    <row r="328" spans="1:2">
      <c r="A328" s="127">
        <v>40542</v>
      </c>
      <c r="B328">
        <v>82.37</v>
      </c>
    </row>
    <row r="329" spans="1:2">
      <c r="A329" s="127">
        <v>40541</v>
      </c>
      <c r="B329">
        <v>81.69</v>
      </c>
    </row>
    <row r="330" spans="1:2">
      <c r="A330" s="127">
        <v>40540</v>
      </c>
      <c r="B330">
        <v>81.41</v>
      </c>
    </row>
    <row r="331" spans="1:2">
      <c r="A331" s="127">
        <v>40539</v>
      </c>
      <c r="B331">
        <v>81.27</v>
      </c>
    </row>
    <row r="332" spans="1:2">
      <c r="A332" s="127">
        <v>40535</v>
      </c>
      <c r="B332">
        <v>82.85</v>
      </c>
    </row>
    <row r="333" spans="1:2">
      <c r="A333" s="127">
        <v>40534</v>
      </c>
      <c r="B333">
        <v>81.84</v>
      </c>
    </row>
    <row r="334" spans="1:2">
      <c r="A334" s="127">
        <v>40533</v>
      </c>
      <c r="B334">
        <v>82.31</v>
      </c>
    </row>
    <row r="335" spans="1:2">
      <c r="A335" s="127">
        <v>40532</v>
      </c>
      <c r="B335">
        <v>81.67</v>
      </c>
    </row>
    <row r="336" spans="1:2">
      <c r="A336" s="127">
        <v>40529</v>
      </c>
      <c r="B336">
        <v>81.11</v>
      </c>
    </row>
    <row r="337" spans="1:2">
      <c r="A337" s="127">
        <v>40528</v>
      </c>
      <c r="B337">
        <v>80.989999999999995</v>
      </c>
    </row>
    <row r="338" spans="1:2">
      <c r="A338" s="127">
        <v>40527</v>
      </c>
      <c r="B338">
        <v>80.900000000000006</v>
      </c>
    </row>
    <row r="339" spans="1:2">
      <c r="A339" s="127">
        <v>40526</v>
      </c>
      <c r="B339">
        <v>82.18</v>
      </c>
    </row>
    <row r="340" spans="1:2">
      <c r="A340" s="127">
        <v>40525</v>
      </c>
      <c r="B340">
        <v>82.83</v>
      </c>
    </row>
    <row r="341" spans="1:2">
      <c r="A341" s="127">
        <v>40522</v>
      </c>
      <c r="B341">
        <v>82.94</v>
      </c>
    </row>
    <row r="342" spans="1:2">
      <c r="A342" s="127">
        <v>40521</v>
      </c>
      <c r="B342">
        <v>82.78</v>
      </c>
    </row>
    <row r="343" spans="1:2">
      <c r="A343" s="127">
        <v>40520</v>
      </c>
      <c r="B343">
        <v>80.900000000000006</v>
      </c>
    </row>
    <row r="344" spans="1:2">
      <c r="A344" s="127">
        <v>40519</v>
      </c>
      <c r="B344">
        <v>82.82</v>
      </c>
    </row>
    <row r="345" spans="1:2">
      <c r="A345" s="127">
        <v>40518</v>
      </c>
      <c r="B345">
        <v>84.03</v>
      </c>
    </row>
    <row r="346" spans="1:2">
      <c r="A346" s="127">
        <v>40515</v>
      </c>
      <c r="B346">
        <v>85.5</v>
      </c>
    </row>
    <row r="347" spans="1:2">
      <c r="A347" s="127">
        <v>40514</v>
      </c>
      <c r="B347">
        <v>85.45</v>
      </c>
    </row>
    <row r="348" spans="1:2">
      <c r="A348" s="127">
        <v>40513</v>
      </c>
      <c r="B348">
        <v>87.78</v>
      </c>
    </row>
    <row r="349" spans="1:2">
      <c r="A349" s="127">
        <v>40512</v>
      </c>
      <c r="B349">
        <v>88.37</v>
      </c>
    </row>
    <row r="350" spans="1:2">
      <c r="A350" s="127">
        <v>40511</v>
      </c>
      <c r="B350">
        <v>86.2</v>
      </c>
    </row>
    <row r="351" spans="1:2">
      <c r="A351" s="127">
        <v>40508</v>
      </c>
      <c r="B351">
        <v>88.15</v>
      </c>
    </row>
    <row r="352" spans="1:2">
      <c r="A352" s="127">
        <v>40507</v>
      </c>
      <c r="B352">
        <v>87.76</v>
      </c>
    </row>
    <row r="353" spans="1:2">
      <c r="A353" s="127">
        <v>40506</v>
      </c>
      <c r="B353">
        <v>90.85</v>
      </c>
    </row>
    <row r="354" spans="1:2">
      <c r="A354" s="127">
        <v>40505</v>
      </c>
      <c r="B354">
        <v>88.65</v>
      </c>
    </row>
    <row r="355" spans="1:2">
      <c r="A355" s="127">
        <v>40504</v>
      </c>
      <c r="B355">
        <v>87.15</v>
      </c>
    </row>
    <row r="356" spans="1:2">
      <c r="A356" s="127">
        <v>40501</v>
      </c>
      <c r="B356">
        <v>87.15</v>
      </c>
    </row>
    <row r="357" spans="1:2">
      <c r="A357" s="127">
        <v>40500</v>
      </c>
      <c r="B357">
        <v>87.75</v>
      </c>
    </row>
    <row r="358" spans="1:2">
      <c r="A358" s="127">
        <v>40499</v>
      </c>
      <c r="B358">
        <v>89.12</v>
      </c>
    </row>
    <row r="359" spans="1:2">
      <c r="A359" s="127">
        <v>40498</v>
      </c>
      <c r="B359">
        <v>89.63</v>
      </c>
    </row>
    <row r="360" spans="1:2">
      <c r="A360" s="127">
        <v>40497</v>
      </c>
      <c r="B360">
        <v>90.62</v>
      </c>
    </row>
    <row r="361" spans="1:2">
      <c r="A361" s="127">
        <v>40494</v>
      </c>
      <c r="B361">
        <v>92.36</v>
      </c>
    </row>
    <row r="362" spans="1:2">
      <c r="A362" s="127">
        <v>40493</v>
      </c>
      <c r="B362">
        <v>93.74</v>
      </c>
    </row>
    <row r="363" spans="1:2">
      <c r="A363" s="127">
        <v>40492</v>
      </c>
      <c r="B363">
        <v>92.78</v>
      </c>
    </row>
    <row r="364" spans="1:2">
      <c r="A364" s="127">
        <v>40491</v>
      </c>
      <c r="B364">
        <v>94.4</v>
      </c>
    </row>
    <row r="365" spans="1:2">
      <c r="A365" s="127">
        <v>40490</v>
      </c>
      <c r="B365">
        <v>93.91</v>
      </c>
    </row>
    <row r="366" spans="1:2">
      <c r="A366" s="127">
        <v>40487</v>
      </c>
      <c r="B366">
        <v>94.73</v>
      </c>
    </row>
    <row r="367" spans="1:2">
      <c r="A367" s="127">
        <v>40486</v>
      </c>
      <c r="B367">
        <v>93.41</v>
      </c>
    </row>
    <row r="368" spans="1:2">
      <c r="A368" s="127">
        <v>40485</v>
      </c>
      <c r="B368">
        <v>95.6</v>
      </c>
    </row>
    <row r="369" spans="1:2">
      <c r="A369" s="127">
        <v>40484</v>
      </c>
      <c r="B369">
        <v>94.46</v>
      </c>
    </row>
    <row r="370" spans="1:2">
      <c r="A370" s="127">
        <v>40480</v>
      </c>
      <c r="B370">
        <v>91.6</v>
      </c>
    </row>
    <row r="371" spans="1:2">
      <c r="A371" s="127">
        <v>40479</v>
      </c>
      <c r="B371">
        <v>91.12</v>
      </c>
    </row>
    <row r="372" spans="1:2">
      <c r="A372" s="127">
        <v>40478</v>
      </c>
      <c r="B372">
        <v>91.68</v>
      </c>
    </row>
    <row r="373" spans="1:2">
      <c r="A373" s="127">
        <v>40477</v>
      </c>
      <c r="B373">
        <v>91.45</v>
      </c>
    </row>
    <row r="374" spans="1:2">
      <c r="A374" s="127">
        <v>40476</v>
      </c>
      <c r="B374">
        <v>92.77</v>
      </c>
    </row>
    <row r="375" spans="1:2">
      <c r="A375" s="127">
        <v>40473</v>
      </c>
      <c r="B375">
        <v>92.47</v>
      </c>
    </row>
    <row r="376" spans="1:2">
      <c r="A376" s="127">
        <v>40472</v>
      </c>
      <c r="B376">
        <v>92.1</v>
      </c>
    </row>
    <row r="377" spans="1:2">
      <c r="A377" s="127">
        <v>40471</v>
      </c>
      <c r="B377">
        <v>92.4</v>
      </c>
    </row>
    <row r="378" spans="1:2">
      <c r="A378" s="127">
        <v>40470</v>
      </c>
      <c r="B378">
        <v>91.78</v>
      </c>
    </row>
    <row r="379" spans="1:2">
      <c r="A379" s="127">
        <v>40469</v>
      </c>
      <c r="B379">
        <v>92.24</v>
      </c>
    </row>
    <row r="380" spans="1:2">
      <c r="A380" s="127">
        <v>40466</v>
      </c>
      <c r="B380">
        <v>93.7</v>
      </c>
    </row>
    <row r="381" spans="1:2">
      <c r="A381" s="127">
        <v>40465</v>
      </c>
      <c r="B381">
        <v>94.39</v>
      </c>
    </row>
    <row r="382" spans="1:2">
      <c r="A382" s="127">
        <v>40464</v>
      </c>
      <c r="B382">
        <v>95.46</v>
      </c>
    </row>
    <row r="383" spans="1:2">
      <c r="A383" s="127">
        <v>40463</v>
      </c>
      <c r="B383">
        <v>95.94</v>
      </c>
    </row>
    <row r="384" spans="1:2">
      <c r="A384" s="127">
        <v>40462</v>
      </c>
      <c r="B384">
        <v>94.26</v>
      </c>
    </row>
    <row r="385" spans="1:2">
      <c r="A385" s="127">
        <v>40459</v>
      </c>
      <c r="B385">
        <v>94.64</v>
      </c>
    </row>
    <row r="386" spans="1:2">
      <c r="A386" s="127">
        <v>40458</v>
      </c>
      <c r="B386">
        <v>94.91</v>
      </c>
    </row>
    <row r="387" spans="1:2">
      <c r="A387" s="127">
        <v>40457</v>
      </c>
      <c r="B387">
        <v>95.59</v>
      </c>
    </row>
    <row r="388" spans="1:2">
      <c r="A388" s="127">
        <v>40456</v>
      </c>
      <c r="B388">
        <v>95.97</v>
      </c>
    </row>
    <row r="389" spans="1:2">
      <c r="A389" s="127">
        <v>40455</v>
      </c>
      <c r="B389">
        <v>95.79</v>
      </c>
    </row>
    <row r="390" spans="1:2">
      <c r="A390" s="127">
        <v>40452</v>
      </c>
      <c r="B390">
        <v>95.03</v>
      </c>
    </row>
    <row r="391" spans="1:2">
      <c r="A391" s="127">
        <v>40451</v>
      </c>
      <c r="B391">
        <v>95.25</v>
      </c>
    </row>
    <row r="392" spans="1:2">
      <c r="A392" s="127">
        <v>40450</v>
      </c>
      <c r="B392">
        <v>95.21</v>
      </c>
    </row>
    <row r="393" spans="1:2">
      <c r="A393" s="127">
        <v>40449</v>
      </c>
      <c r="B393">
        <v>94.88</v>
      </c>
    </row>
    <row r="394" spans="1:2">
      <c r="A394" s="127">
        <v>40448</v>
      </c>
      <c r="B394">
        <v>93.4</v>
      </c>
    </row>
    <row r="395" spans="1:2">
      <c r="A395" s="127">
        <v>40445</v>
      </c>
      <c r="B395">
        <v>94.16</v>
      </c>
    </row>
    <row r="396" spans="1:2">
      <c r="A396" s="127">
        <v>40444</v>
      </c>
      <c r="B396">
        <v>94.02</v>
      </c>
    </row>
    <row r="397" spans="1:2">
      <c r="A397" s="127">
        <v>40443</v>
      </c>
      <c r="B397">
        <v>93.52</v>
      </c>
    </row>
    <row r="398" spans="1:2">
      <c r="A398" s="127">
        <v>40442</v>
      </c>
      <c r="B398">
        <v>90.49</v>
      </c>
    </row>
    <row r="399" spans="1:2">
      <c r="A399" s="127">
        <v>40441</v>
      </c>
      <c r="B399">
        <v>89.92</v>
      </c>
    </row>
    <row r="400" spans="1:2">
      <c r="A400" s="127">
        <v>40438</v>
      </c>
      <c r="B400">
        <v>89.08</v>
      </c>
    </row>
    <row r="401" spans="1:2">
      <c r="A401" s="127">
        <v>40437</v>
      </c>
      <c r="B401">
        <v>90.26</v>
      </c>
    </row>
    <row r="402" spans="1:2">
      <c r="A402" s="127">
        <v>40436</v>
      </c>
      <c r="B402">
        <v>92.55</v>
      </c>
    </row>
    <row r="403" spans="1:2">
      <c r="A403" s="127">
        <v>40435</v>
      </c>
      <c r="B403">
        <v>93.33</v>
      </c>
    </row>
    <row r="404" spans="1:2">
      <c r="A404" s="127">
        <v>40434</v>
      </c>
      <c r="B404">
        <v>91.27</v>
      </c>
    </row>
    <row r="405" spans="1:2">
      <c r="A405" s="127">
        <v>40431</v>
      </c>
      <c r="B405">
        <v>95.15</v>
      </c>
    </row>
    <row r="406" spans="1:2">
      <c r="A406" s="127">
        <v>40430</v>
      </c>
      <c r="B406">
        <v>96.3</v>
      </c>
    </row>
    <row r="407" spans="1:2">
      <c r="A407" s="127">
        <v>40429</v>
      </c>
      <c r="B407">
        <v>98.13</v>
      </c>
    </row>
    <row r="408" spans="1:2">
      <c r="A408" s="127">
        <v>40428</v>
      </c>
      <c r="B408">
        <v>95.45</v>
      </c>
    </row>
    <row r="409" spans="1:2">
      <c r="A409" s="127">
        <v>40427</v>
      </c>
      <c r="B409">
        <v>94.09</v>
      </c>
    </row>
    <row r="410" spans="1:2">
      <c r="A410" s="127">
        <v>40424</v>
      </c>
      <c r="B410">
        <v>95.2</v>
      </c>
    </row>
    <row r="411" spans="1:2">
      <c r="A411" s="127">
        <v>40423</v>
      </c>
      <c r="B411">
        <v>96.96</v>
      </c>
    </row>
    <row r="412" spans="1:2">
      <c r="A412" s="127">
        <v>40422</v>
      </c>
      <c r="B412">
        <v>99.27</v>
      </c>
    </row>
    <row r="413" spans="1:2">
      <c r="A413" s="127">
        <v>40421</v>
      </c>
      <c r="B413">
        <v>100.76</v>
      </c>
    </row>
    <row r="414" spans="1:2">
      <c r="A414" s="127">
        <v>40420</v>
      </c>
      <c r="B414">
        <v>100.43</v>
      </c>
    </row>
    <row r="415" spans="1:2">
      <c r="A415" s="127">
        <v>40417</v>
      </c>
      <c r="B415">
        <v>101.39</v>
      </c>
    </row>
    <row r="416" spans="1:2">
      <c r="A416" s="127">
        <v>40416</v>
      </c>
      <c r="B416">
        <v>100.23</v>
      </c>
    </row>
    <row r="417" spans="1:2">
      <c r="A417" s="127">
        <v>40415</v>
      </c>
      <c r="B417">
        <v>101.13</v>
      </c>
    </row>
    <row r="418" spans="1:2">
      <c r="A418" s="127">
        <v>40414</v>
      </c>
      <c r="B418">
        <v>100</v>
      </c>
    </row>
    <row r="419" spans="1:2">
      <c r="A419" s="127">
        <v>40413</v>
      </c>
      <c r="B419">
        <v>100</v>
      </c>
    </row>
    <row r="420" spans="1:2">
      <c r="A420" s="127">
        <v>40410</v>
      </c>
      <c r="B420">
        <v>100</v>
      </c>
    </row>
    <row r="421" spans="1:2">
      <c r="A421" s="127">
        <v>40409</v>
      </c>
      <c r="B421">
        <v>100</v>
      </c>
    </row>
    <row r="422" spans="1:2">
      <c r="A422" s="127">
        <v>40408</v>
      </c>
      <c r="B422">
        <v>100</v>
      </c>
    </row>
    <row r="423" spans="1:2">
      <c r="A423" s="127">
        <v>40407</v>
      </c>
      <c r="B423">
        <v>100</v>
      </c>
    </row>
    <row r="424" spans="1:2">
      <c r="A424" s="127">
        <v>40406</v>
      </c>
      <c r="B424">
        <v>100</v>
      </c>
    </row>
    <row r="425" spans="1:2">
      <c r="A425" s="127">
        <v>40403</v>
      </c>
      <c r="B425">
        <v>100</v>
      </c>
    </row>
    <row r="426" spans="1:2">
      <c r="A426" s="127">
        <v>40402</v>
      </c>
      <c r="B426">
        <v>100</v>
      </c>
    </row>
    <row r="427" spans="1:2">
      <c r="A427" s="127">
        <v>40401</v>
      </c>
      <c r="B427">
        <v>100</v>
      </c>
    </row>
    <row r="428" spans="1:2">
      <c r="A428" s="127">
        <v>40400</v>
      </c>
      <c r="B428">
        <v>100</v>
      </c>
    </row>
    <row r="429" spans="1:2">
      <c r="A429" s="127">
        <v>40399</v>
      </c>
      <c r="B429">
        <v>100</v>
      </c>
    </row>
    <row r="430" spans="1:2">
      <c r="A430" s="127">
        <v>40396</v>
      </c>
      <c r="B430">
        <v>100</v>
      </c>
    </row>
    <row r="431" spans="1:2">
      <c r="A431" s="127">
        <v>40395</v>
      </c>
      <c r="B431">
        <v>100</v>
      </c>
    </row>
    <row r="432" spans="1:2">
      <c r="A432" s="127">
        <v>40394</v>
      </c>
      <c r="B432">
        <v>100</v>
      </c>
    </row>
    <row r="433" spans="1:2">
      <c r="A433" s="127">
        <v>40393</v>
      </c>
      <c r="B433">
        <v>100</v>
      </c>
    </row>
    <row r="434" spans="1:2">
      <c r="A434" s="127">
        <v>40392</v>
      </c>
      <c r="B434">
        <v>100</v>
      </c>
    </row>
    <row r="435" spans="1:2">
      <c r="A435" s="127">
        <v>40389</v>
      </c>
      <c r="B435">
        <v>100</v>
      </c>
    </row>
    <row r="436" spans="1:2">
      <c r="A436" s="127">
        <v>40388</v>
      </c>
      <c r="B436">
        <v>100</v>
      </c>
    </row>
    <row r="437" spans="1:2">
      <c r="A437" s="127">
        <v>40387</v>
      </c>
      <c r="B437">
        <v>100</v>
      </c>
    </row>
    <row r="438" spans="1:2">
      <c r="A438" s="127">
        <v>40386</v>
      </c>
      <c r="B438">
        <v>100</v>
      </c>
    </row>
    <row r="439" spans="1:2">
      <c r="A439" s="127">
        <v>40385</v>
      </c>
      <c r="B439">
        <v>100</v>
      </c>
    </row>
    <row r="440" spans="1:2">
      <c r="A440" s="127">
        <v>40382</v>
      </c>
      <c r="B440">
        <v>100</v>
      </c>
    </row>
    <row r="441" spans="1:2">
      <c r="A441" s="127">
        <v>40381</v>
      </c>
      <c r="B441">
        <v>100</v>
      </c>
    </row>
    <row r="442" spans="1:2">
      <c r="A442" s="127">
        <v>40380</v>
      </c>
      <c r="B442">
        <v>100</v>
      </c>
    </row>
    <row r="443" spans="1:2">
      <c r="A443" s="127">
        <v>40379</v>
      </c>
      <c r="B443">
        <v>100</v>
      </c>
    </row>
    <row r="444" spans="1:2">
      <c r="A444" s="127">
        <v>40378</v>
      </c>
      <c r="B444">
        <v>100</v>
      </c>
    </row>
    <row r="445" spans="1:2">
      <c r="A445" s="127">
        <v>40375</v>
      </c>
      <c r="B445">
        <v>100</v>
      </c>
    </row>
    <row r="446" spans="1:2">
      <c r="A446" s="127">
        <v>40374</v>
      </c>
      <c r="B446">
        <v>100</v>
      </c>
    </row>
    <row r="447" spans="1:2">
      <c r="A447" s="127">
        <v>40373</v>
      </c>
      <c r="B447">
        <v>100</v>
      </c>
    </row>
    <row r="448" spans="1:2">
      <c r="A448" s="127">
        <v>40372</v>
      </c>
      <c r="B448">
        <v>100</v>
      </c>
    </row>
    <row r="449" spans="1:2">
      <c r="A449" s="127">
        <v>40371</v>
      </c>
      <c r="B449">
        <v>100</v>
      </c>
    </row>
    <row r="450" spans="1:2">
      <c r="A450" s="127">
        <v>40368</v>
      </c>
      <c r="B450">
        <v>100</v>
      </c>
    </row>
    <row r="451" spans="1:2">
      <c r="A451" s="127">
        <v>40367</v>
      </c>
      <c r="B451">
        <v>100</v>
      </c>
    </row>
    <row r="452" spans="1:2">
      <c r="A452" s="127">
        <v>40366</v>
      </c>
      <c r="B452">
        <v>100</v>
      </c>
    </row>
    <row r="453" spans="1:2">
      <c r="A453" s="127">
        <v>40365</v>
      </c>
      <c r="B453">
        <v>100</v>
      </c>
    </row>
    <row r="454" spans="1:2">
      <c r="A454" s="127">
        <v>40364</v>
      </c>
      <c r="B454">
        <v>100</v>
      </c>
    </row>
    <row r="455" spans="1:2">
      <c r="A455" s="127">
        <v>40361</v>
      </c>
      <c r="B455">
        <v>100</v>
      </c>
    </row>
    <row r="456" spans="1:2">
      <c r="A456" s="127">
        <v>40360</v>
      </c>
      <c r="B456">
        <v>100</v>
      </c>
    </row>
    <row r="457" spans="1:2">
      <c r="A457" s="127">
        <v>40359</v>
      </c>
      <c r="B457">
        <v>100</v>
      </c>
    </row>
    <row r="458" spans="1:2">
      <c r="A458" s="127">
        <v>40358</v>
      </c>
      <c r="B458">
        <v>100</v>
      </c>
    </row>
    <row r="459" spans="1:2">
      <c r="A459" s="127">
        <v>40357</v>
      </c>
      <c r="B459">
        <v>100</v>
      </c>
    </row>
    <row r="460" spans="1:2">
      <c r="A460" s="127">
        <v>40354</v>
      </c>
      <c r="B460">
        <v>100</v>
      </c>
    </row>
    <row r="461" spans="1:2">
      <c r="A461" s="127">
        <v>40353</v>
      </c>
      <c r="B461">
        <v>100</v>
      </c>
    </row>
    <row r="462" spans="1:2">
      <c r="A462" s="127">
        <v>40351</v>
      </c>
      <c r="B462">
        <v>100</v>
      </c>
    </row>
    <row r="463" spans="1:2">
      <c r="A463" s="127">
        <v>40350</v>
      </c>
      <c r="B463">
        <v>100</v>
      </c>
    </row>
    <row r="464" spans="1:2">
      <c r="A464" s="127">
        <v>40347</v>
      </c>
      <c r="B464">
        <v>100</v>
      </c>
    </row>
    <row r="465" spans="1:2">
      <c r="A465" s="127">
        <v>40346</v>
      </c>
      <c r="B465">
        <v>100</v>
      </c>
    </row>
    <row r="466" spans="1:2">
      <c r="A466" s="127">
        <v>40345</v>
      </c>
      <c r="B466">
        <v>100</v>
      </c>
    </row>
    <row r="467" spans="1:2">
      <c r="A467" s="127">
        <v>40344</v>
      </c>
      <c r="B467">
        <v>100</v>
      </c>
    </row>
    <row r="468" spans="1:2">
      <c r="A468" s="127">
        <v>40343</v>
      </c>
      <c r="B468">
        <v>100</v>
      </c>
    </row>
    <row r="469" spans="1:2">
      <c r="A469" s="127">
        <v>40340</v>
      </c>
      <c r="B469">
        <v>100</v>
      </c>
    </row>
    <row r="470" spans="1:2">
      <c r="A470" s="127">
        <v>40339</v>
      </c>
      <c r="B470">
        <v>100</v>
      </c>
    </row>
    <row r="471" spans="1:2">
      <c r="A471" s="127">
        <v>40338</v>
      </c>
      <c r="B471">
        <v>100</v>
      </c>
    </row>
    <row r="472" spans="1:2">
      <c r="A472" s="127">
        <v>40337</v>
      </c>
      <c r="B472">
        <v>100</v>
      </c>
    </row>
    <row r="473" spans="1:2">
      <c r="A473" s="127">
        <v>40336</v>
      </c>
      <c r="B473">
        <v>100</v>
      </c>
    </row>
    <row r="474" spans="1:2">
      <c r="A474" s="127">
        <v>40333</v>
      </c>
      <c r="B474">
        <v>100</v>
      </c>
    </row>
    <row r="475" spans="1:2">
      <c r="A475" s="127">
        <v>40331</v>
      </c>
      <c r="B475">
        <v>100</v>
      </c>
    </row>
    <row r="476" spans="1:2">
      <c r="A476" s="127">
        <v>40330</v>
      </c>
      <c r="B476">
        <v>100</v>
      </c>
    </row>
    <row r="477" spans="1:2">
      <c r="A477" s="127">
        <v>40329</v>
      </c>
      <c r="B477">
        <v>100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278"/>
  <sheetViews>
    <sheetView showZeros="0" zoomScale="85" zoomScaleNormal="85" workbookViewId="0">
      <selection activeCell="F10" sqref="F10"/>
    </sheetView>
  </sheetViews>
  <sheetFormatPr baseColWidth="10" defaultRowHeight="15"/>
  <cols>
    <col min="1" max="1" width="17.85546875" bestFit="1" customWidth="1"/>
    <col min="2" max="2" width="12.5703125" bestFit="1" customWidth="1"/>
    <col min="3" max="3" width="9.7109375" customWidth="1"/>
    <col min="4" max="5" width="8.140625" customWidth="1"/>
    <col min="6" max="6" width="14.140625" bestFit="1" customWidth="1"/>
    <col min="7" max="7" width="9.7109375" customWidth="1"/>
    <col min="8" max="8" width="7.140625" customWidth="1"/>
    <col min="9" max="9" width="9.28515625" customWidth="1"/>
    <col min="10" max="10" width="5.140625" customWidth="1"/>
    <col min="11" max="11" width="7" customWidth="1"/>
    <col min="12" max="12" width="13.7109375" bestFit="1" customWidth="1"/>
    <col min="14" max="15" width="11.42578125" style="156"/>
  </cols>
  <sheetData>
    <row r="1" spans="1:16">
      <c r="A1" t="s">
        <v>88</v>
      </c>
      <c r="B1" t="s">
        <v>89</v>
      </c>
      <c r="C1" t="s">
        <v>90</v>
      </c>
      <c r="D1" t="s">
        <v>136</v>
      </c>
      <c r="E1" t="s">
        <v>91</v>
      </c>
      <c r="F1" t="s">
        <v>92</v>
      </c>
      <c r="G1" t="s">
        <v>93</v>
      </c>
      <c r="H1">
        <v>846900</v>
      </c>
      <c r="I1" t="s">
        <v>94</v>
      </c>
      <c r="J1" t="s">
        <v>95</v>
      </c>
      <c r="K1" t="s">
        <v>96</v>
      </c>
      <c r="L1" t="s">
        <v>97</v>
      </c>
    </row>
    <row r="3" spans="1:16">
      <c r="A3" t="s">
        <v>98</v>
      </c>
    </row>
    <row r="4" spans="1:16">
      <c r="A4" t="s">
        <v>0</v>
      </c>
      <c r="B4" t="s">
        <v>99</v>
      </c>
      <c r="C4" t="s">
        <v>100</v>
      </c>
      <c r="D4" t="s">
        <v>101</v>
      </c>
      <c r="E4" t="s">
        <v>102</v>
      </c>
      <c r="N4" s="157" t="s">
        <v>86</v>
      </c>
      <c r="O4" s="157" t="s">
        <v>104</v>
      </c>
      <c r="P4" t="s">
        <v>135</v>
      </c>
    </row>
    <row r="5" spans="1:16">
      <c r="A5" s="127">
        <v>41004</v>
      </c>
      <c r="B5" s="155">
        <v>6817.85</v>
      </c>
      <c r="C5" s="155">
        <v>6685.8</v>
      </c>
      <c r="D5" s="155">
        <v>6831.36</v>
      </c>
      <c r="E5" s="155">
        <v>6775.26</v>
      </c>
      <c r="N5" s="156" t="e">
        <f>IF(SUMIF('Daten (Kopie)'!$A$2:$A$189,DAX!A5,'Daten (Kopie)'!$T$2:$T$189)=0,#N/A,SUMIF('Daten (Kopie)'!$A$2:$A$189,DAX!A5,'Daten (Kopie)'!$T$2:$T$189))</f>
        <v>#N/A</v>
      </c>
      <c r="O5" s="156" t="e">
        <f>IF(SUMIF('Daten (Kopie)'!$A$2:$A$189,DAX!A5,'Daten (Kopie)'!$U$2:$U$189)=0,#N/A,SUMIF('Daten (Kopie)'!$A$2:$A$189,DAX!A5,'Daten (Kopie)'!$U$2:$U$189))</f>
        <v>#N/A</v>
      </c>
      <c r="P5" s="156">
        <f>VLOOKUP(A5,'MSCI ACWI GDP net €'!$A$4:$B$1459,2,FALSE)/$Q$1096</f>
        <v>0.91810233651002848</v>
      </c>
    </row>
    <row r="6" spans="1:16">
      <c r="A6" s="127">
        <v>41003</v>
      </c>
      <c r="B6" s="155">
        <v>6940.61</v>
      </c>
      <c r="C6" s="155">
        <v>6772.95</v>
      </c>
      <c r="D6" s="155">
        <v>6944.4</v>
      </c>
      <c r="E6" s="155">
        <v>6784.06</v>
      </c>
      <c r="N6" s="156" t="e">
        <f>IF(SUMIF('Daten (Kopie)'!$A$2:$A$189,DAX!A6,'Daten (Kopie)'!$T$2:$T$189)=0,#N/A,SUMIF('Daten (Kopie)'!$A$2:$A$189,DAX!A6,'Daten (Kopie)'!$T$2:$T$189))</f>
        <v>#N/A</v>
      </c>
      <c r="O6" s="156" t="e">
        <f>IF(SUMIF('Daten (Kopie)'!$A$2:$A$189,DAX!A6,'Daten (Kopie)'!$U$2:$U$189)=0,#N/A,SUMIF('Daten (Kopie)'!$A$2:$A$189,DAX!A6,'Daten (Kopie)'!$U$2:$U$189))</f>
        <v>#N/A</v>
      </c>
      <c r="P6" s="156">
        <f>VLOOKUP(A6,'MSCI ACWI GDP net €'!$A$4:$B$1459,2,FALSE)/$Q$1096</f>
        <v>0.91578263351188738</v>
      </c>
    </row>
    <row r="7" spans="1:16">
      <c r="A7" s="127">
        <v>41002</v>
      </c>
      <c r="B7" s="155">
        <v>7053.91</v>
      </c>
      <c r="C7" s="155">
        <v>6981.21</v>
      </c>
      <c r="D7" s="155">
        <v>7081.06</v>
      </c>
      <c r="E7" s="155">
        <v>6982.28</v>
      </c>
      <c r="N7" s="156" t="e">
        <f>IF(SUMIF('Daten (Kopie)'!$A$2:$A$189,DAX!A7,'Daten (Kopie)'!$T$2:$T$189)=0,#N/A,SUMIF('Daten (Kopie)'!$A$2:$A$189,DAX!A7,'Daten (Kopie)'!$T$2:$T$189))</f>
        <v>#N/A</v>
      </c>
      <c r="O7" s="156" t="e">
        <f>IF(SUMIF('Daten (Kopie)'!$A$2:$A$189,DAX!A7,'Daten (Kopie)'!$U$2:$U$189)=0,#N/A,SUMIF('Daten (Kopie)'!$A$2:$A$189,DAX!A7,'Daten (Kopie)'!$U$2:$U$189))</f>
        <v>#N/A</v>
      </c>
      <c r="P7" s="156">
        <f>VLOOKUP(A7,'MSCI ACWI GDP net €'!$A$4:$B$1459,2,FALSE)/$Q$1096</f>
        <v>0.91945521924854279</v>
      </c>
    </row>
    <row r="8" spans="1:16">
      <c r="A8" s="127">
        <v>41001</v>
      </c>
      <c r="B8" s="155">
        <v>6973.99</v>
      </c>
      <c r="C8" s="155">
        <v>6911.63</v>
      </c>
      <c r="D8" s="155">
        <v>7057.2</v>
      </c>
      <c r="E8" s="155">
        <v>7056.65</v>
      </c>
      <c r="N8" s="156" t="e">
        <f>IF(SUMIF('Daten (Kopie)'!$A$2:$A$189,DAX!A8,'Daten (Kopie)'!$T$2:$T$189)=0,#N/A,SUMIF('Daten (Kopie)'!$A$2:$A$189,DAX!A8,'Daten (Kopie)'!$T$2:$T$189))</f>
        <v>#N/A</v>
      </c>
      <c r="O8" s="156" t="e">
        <f>IF(SUMIF('Daten (Kopie)'!$A$2:$A$189,DAX!A8,'Daten (Kopie)'!$U$2:$U$189)=0,#N/A,SUMIF('Daten (Kopie)'!$A$2:$A$189,DAX!A8,'Daten (Kopie)'!$U$2:$U$189))</f>
        <v>#N/A</v>
      </c>
      <c r="P8" s="156">
        <f>VLOOKUP(A8,'MSCI ACWI GDP net €'!$A$4:$B$1459,2,FALSE)/$Q$1096</f>
        <v>0.9234847463719279</v>
      </c>
    </row>
    <row r="9" spans="1:16">
      <c r="A9" s="127">
        <v>40998</v>
      </c>
      <c r="B9" s="155">
        <v>6924.82</v>
      </c>
      <c r="C9" s="155">
        <v>6898.91</v>
      </c>
      <c r="D9" s="155">
        <v>6959.71</v>
      </c>
      <c r="E9" s="155">
        <v>6946.83</v>
      </c>
      <c r="N9" s="156" t="e">
        <f>IF(SUMIF('Daten (Kopie)'!$A$2:$A$189,DAX!A9,'Daten (Kopie)'!$T$2:$T$189)=0,#N/A,SUMIF('Daten (Kopie)'!$A$2:$A$189,DAX!A9,'Daten (Kopie)'!$T$2:$T$189))</f>
        <v>#N/A</v>
      </c>
      <c r="O9" s="156" t="e">
        <f>IF(SUMIF('Daten (Kopie)'!$A$2:$A$189,DAX!A9,'Daten (Kopie)'!$U$2:$U$189)=0,#N/A,SUMIF('Daten (Kopie)'!$A$2:$A$189,DAX!A9,'Daten (Kopie)'!$U$2:$U$189))</f>
        <v>#N/A</v>
      </c>
      <c r="P9" s="156">
        <f>VLOOKUP(A9,'MSCI ACWI GDP net €'!$A$4:$B$1459,2,FALSE)/$Q$1096</f>
        <v>0.91533916087988965</v>
      </c>
    </row>
    <row r="10" spans="1:16">
      <c r="A10" s="127">
        <v>40997</v>
      </c>
      <c r="B10" s="155">
        <v>6980.09</v>
      </c>
      <c r="C10" s="155">
        <v>6841.97</v>
      </c>
      <c r="D10" s="155">
        <v>6993.74</v>
      </c>
      <c r="E10" s="155">
        <v>6875.15</v>
      </c>
      <c r="N10" s="156" t="e">
        <f>IF(SUMIF('Daten (Kopie)'!$A$2:$A$189,DAX!A10,'Daten (Kopie)'!$T$2:$T$189)=0,#N/A,SUMIF('Daten (Kopie)'!$A$2:$A$189,DAX!A10,'Daten (Kopie)'!$T$2:$T$189))</f>
        <v>#N/A</v>
      </c>
      <c r="O10" s="156" t="e">
        <f>IF(SUMIF('Daten (Kopie)'!$A$2:$A$189,DAX!A10,'Daten (Kopie)'!$U$2:$U$189)=0,#N/A,SUMIF('Daten (Kopie)'!$A$2:$A$189,DAX!A10,'Daten (Kopie)'!$U$2:$U$189))</f>
        <v>#N/A</v>
      </c>
      <c r="P10" s="156">
        <f>VLOOKUP(A10,'MSCI ACWI GDP net €'!$A$4:$B$1459,2,FALSE)/$Q$1096</f>
        <v>0.91174312201404817</v>
      </c>
    </row>
    <row r="11" spans="1:16">
      <c r="A11" s="127">
        <v>40996</v>
      </c>
      <c r="B11" s="155">
        <v>7056.05</v>
      </c>
      <c r="C11" s="155">
        <v>6998.8</v>
      </c>
      <c r="D11" s="155">
        <v>7110.54</v>
      </c>
      <c r="E11" s="155">
        <v>6998.8</v>
      </c>
      <c r="N11" s="156" t="e">
        <f>IF(SUMIF('Daten (Kopie)'!$A$2:$A$189,DAX!A11,'Daten (Kopie)'!$T$2:$T$189)=0,#N/A,SUMIF('Daten (Kopie)'!$A$2:$A$189,DAX!A11,'Daten (Kopie)'!$T$2:$T$189))</f>
        <v>#N/A</v>
      </c>
      <c r="O11" s="156" t="e">
        <f>IF(SUMIF('Daten (Kopie)'!$A$2:$A$189,DAX!A11,'Daten (Kopie)'!$U$2:$U$189)=0,#N/A,SUMIF('Daten (Kopie)'!$A$2:$A$189,DAX!A11,'Daten (Kopie)'!$U$2:$U$189))</f>
        <v>#N/A</v>
      </c>
      <c r="P11" s="156">
        <f>VLOOKUP(A11,'MSCI ACWI GDP net €'!$A$4:$B$1459,2,FALSE)/$Q$1096</f>
        <v>0.9185291685179362</v>
      </c>
    </row>
    <row r="12" spans="1:16">
      <c r="A12" s="127">
        <v>40995</v>
      </c>
      <c r="B12" s="155">
        <v>7106.77</v>
      </c>
      <c r="C12" s="155">
        <v>7075.16</v>
      </c>
      <c r="D12" s="155">
        <v>7153.68</v>
      </c>
      <c r="E12" s="155">
        <v>7078.9</v>
      </c>
      <c r="N12" s="156" t="e">
        <f>IF(SUMIF('Daten (Kopie)'!$A$2:$A$189,DAX!A12,'Daten (Kopie)'!$T$2:$T$189)=0,#N/A,SUMIF('Daten (Kopie)'!$A$2:$A$189,DAX!A12,'Daten (Kopie)'!$T$2:$T$189))</f>
        <v>#N/A</v>
      </c>
      <c r="O12" s="156" t="e">
        <f>IF(SUMIF('Daten (Kopie)'!$A$2:$A$189,DAX!A12,'Daten (Kopie)'!$U$2:$U$189)=0,#N/A,SUMIF('Daten (Kopie)'!$A$2:$A$189,DAX!A12,'Daten (Kopie)'!$U$2:$U$189))</f>
        <v>#N/A</v>
      </c>
      <c r="P12" s="156">
        <f>VLOOKUP(A12,'MSCI ACWI GDP net €'!$A$4:$B$1459,2,FALSE)/$Q$1096</f>
        <v>0.92362369558307922</v>
      </c>
    </row>
    <row r="13" spans="1:16">
      <c r="A13" s="127">
        <v>40994</v>
      </c>
      <c r="B13" s="155">
        <v>7022.64</v>
      </c>
      <c r="C13" s="155">
        <v>6969.97</v>
      </c>
      <c r="D13" s="155">
        <v>7102.05</v>
      </c>
      <c r="E13" s="155">
        <v>7079.23</v>
      </c>
      <c r="N13" s="156" t="e">
        <f>IF(SUMIF('Daten (Kopie)'!$A$2:$A$189,DAX!A13,'Daten (Kopie)'!$T$2:$T$189)=0,#N/A,SUMIF('Daten (Kopie)'!$A$2:$A$189,DAX!A13,'Daten (Kopie)'!$T$2:$T$189))</f>
        <v>#N/A</v>
      </c>
      <c r="O13" s="156" t="e">
        <f>IF(SUMIF('Daten (Kopie)'!$A$2:$A$189,DAX!A13,'Daten (Kopie)'!$U$2:$U$189)=0,#N/A,SUMIF('Daten (Kopie)'!$A$2:$A$189,DAX!A13,'Daten (Kopie)'!$U$2:$U$189))</f>
        <v>#N/A</v>
      </c>
      <c r="P13" s="156">
        <f>VLOOKUP(A13,'MSCI ACWI GDP net €'!$A$4:$B$1459,2,FALSE)/$Q$1096</f>
        <v>0.92036213326144589</v>
      </c>
    </row>
    <row r="14" spans="1:16">
      <c r="A14" s="127">
        <v>40991</v>
      </c>
      <c r="B14" s="155">
        <v>6986.9</v>
      </c>
      <c r="C14" s="155">
        <v>6908.97</v>
      </c>
      <c r="D14" s="155">
        <v>7026.9</v>
      </c>
      <c r="E14" s="155">
        <v>6995.62</v>
      </c>
      <c r="N14" s="156" t="e">
        <f>IF(SUMIF('Daten (Kopie)'!$A$2:$A$189,DAX!A14,'Daten (Kopie)'!$T$2:$T$189)=0,#N/A,SUMIF('Daten (Kopie)'!$A$2:$A$189,DAX!A14,'Daten (Kopie)'!$T$2:$T$189))</f>
        <v>#N/A</v>
      </c>
      <c r="O14" s="156" t="e">
        <f>IF(SUMIF('Daten (Kopie)'!$A$2:$A$189,DAX!A14,'Daten (Kopie)'!$U$2:$U$189)=0,#N/A,SUMIF('Daten (Kopie)'!$A$2:$A$189,DAX!A14,'Daten (Kopie)'!$U$2:$U$189))</f>
        <v>#N/A</v>
      </c>
      <c r="P14" s="156">
        <f>VLOOKUP(A14,'MSCI ACWI GDP net €'!$A$4:$B$1459,2,FALSE)/$Q$1096</f>
        <v>0.91709474672138114</v>
      </c>
    </row>
    <row r="15" spans="1:16">
      <c r="A15" s="127">
        <v>40990</v>
      </c>
      <c r="B15" s="155">
        <v>7053.42</v>
      </c>
      <c r="C15" s="155">
        <v>6938.2</v>
      </c>
      <c r="D15" s="155">
        <v>7071.09</v>
      </c>
      <c r="E15" s="155">
        <v>6981.26</v>
      </c>
      <c r="N15" s="156" t="e">
        <f>IF(SUMIF('Daten (Kopie)'!$A$2:$A$189,DAX!A15,'Daten (Kopie)'!$T$2:$T$189)=0,#N/A,SUMIF('Daten (Kopie)'!$A$2:$A$189,DAX!A15,'Daten (Kopie)'!$T$2:$T$189))</f>
        <v>#N/A</v>
      </c>
      <c r="O15" s="156" t="e">
        <f>IF(SUMIF('Daten (Kopie)'!$A$2:$A$189,DAX!A15,'Daten (Kopie)'!$U$2:$U$189)=0,#N/A,SUMIF('Daten (Kopie)'!$A$2:$A$189,DAX!A15,'Daten (Kopie)'!$U$2:$U$189))</f>
        <v>#N/A</v>
      </c>
      <c r="P15" s="156">
        <f>VLOOKUP(A15,'MSCI ACWI GDP net €'!$A$4:$B$1459,2,FALSE)/$Q$1096</f>
        <v>0.92005594577819061</v>
      </c>
    </row>
    <row r="16" spans="1:16">
      <c r="A16" s="127">
        <v>40989</v>
      </c>
      <c r="B16" s="155">
        <v>7088.76</v>
      </c>
      <c r="C16" s="155">
        <v>7012.04</v>
      </c>
      <c r="D16" s="155">
        <v>7114.01</v>
      </c>
      <c r="E16" s="155">
        <v>7071.32</v>
      </c>
      <c r="N16" s="156" t="e">
        <f>IF(SUMIF('Daten (Kopie)'!$A$2:$A$189,DAX!A16,'Daten (Kopie)'!$T$2:$T$189)=0,#N/A,SUMIF('Daten (Kopie)'!$A$2:$A$189,DAX!A16,'Daten (Kopie)'!$T$2:$T$189))</f>
        <v>#N/A</v>
      </c>
      <c r="O16" s="156" t="e">
        <f>IF(SUMIF('Daten (Kopie)'!$A$2:$A$189,DAX!A16,'Daten (Kopie)'!$U$2:$U$189)=0,#N/A,SUMIF('Daten (Kopie)'!$A$2:$A$189,DAX!A16,'Daten (Kopie)'!$U$2:$U$189))</f>
        <v>#N/A</v>
      </c>
      <c r="P16" s="156">
        <f>VLOOKUP(A16,'MSCI ACWI GDP net €'!$A$4:$B$1459,2,FALSE)/$Q$1096</f>
        <v>0.92610148451007501</v>
      </c>
    </row>
    <row r="17" spans="1:16">
      <c r="A17" s="127">
        <v>40988</v>
      </c>
      <c r="B17" s="155">
        <v>7121.92</v>
      </c>
      <c r="C17" s="155">
        <v>7032.07</v>
      </c>
      <c r="D17" s="155">
        <v>7124.63</v>
      </c>
      <c r="E17" s="155">
        <v>7054.94</v>
      </c>
      <c r="N17" s="156">
        <f>IF(SUMIF('Daten (Kopie)'!$A$2:$A$189,DAX!A17,'Daten (Kopie)'!$T$2:$T$189)=0,#N/A,SUMIF('Daten (Kopie)'!$A$2:$A$189,DAX!A17,'Daten (Kopie)'!$T$2:$T$189))</f>
        <v>0.75814617050827193</v>
      </c>
      <c r="O17" s="156">
        <f>IF(SUMIF('Daten (Kopie)'!$A$2:$A$189,DAX!A17,'Daten (Kopie)'!$U$2:$U$189)=0,#N/A,SUMIF('Daten (Kopie)'!$A$2:$A$189,DAX!A17,'Daten (Kopie)'!$U$2:$U$189))</f>
        <v>1.0689204814878199</v>
      </c>
      <c r="P17" s="156">
        <f>VLOOKUP(A17,'MSCI ACWI GDP net €'!$A$4:$B$1459,2,FALSE)/$Q$1096</f>
        <v>0.9271415235156979</v>
      </c>
    </row>
    <row r="18" spans="1:16">
      <c r="A18" s="127">
        <v>40987</v>
      </c>
      <c r="B18" s="155">
        <v>7143.93</v>
      </c>
      <c r="C18" s="155">
        <v>7095.13</v>
      </c>
      <c r="D18" s="155">
        <v>7154.83</v>
      </c>
      <c r="E18" s="155">
        <v>7154.22</v>
      </c>
      <c r="N18" s="156">
        <f>IF(SUMIF('Daten (Kopie)'!$A$2:$A$189,DAX!A18,'Daten (Kopie)'!$T$2:$T$189)=0,#N/A,SUMIF('Daten (Kopie)'!$A$2:$A$189,DAX!A18,'Daten (Kopie)'!$T$2:$T$189))</f>
        <v>0.76058629844442127</v>
      </c>
      <c r="O18" s="156">
        <f>IF(SUMIF('Daten (Kopie)'!$A$2:$A$189,DAX!A18,'Daten (Kopie)'!$U$2:$U$189)=0,#N/A,SUMIF('Daten (Kopie)'!$A$2:$A$189,DAX!A18,'Daten (Kopie)'!$U$2:$U$189))</f>
        <v>1.0760659110057555</v>
      </c>
      <c r="P18" s="156">
        <f>VLOOKUP(A18,'MSCI ACWI GDP net €'!$A$4:$B$1459,2,FALSE)/$Q$1096</f>
        <v>0.93363303097319372</v>
      </c>
    </row>
    <row r="19" spans="1:16">
      <c r="A19" s="127">
        <v>40984</v>
      </c>
      <c r="B19" s="155">
        <v>7145.78</v>
      </c>
      <c r="C19" s="155">
        <v>7142.75</v>
      </c>
      <c r="D19" s="155">
        <v>7194.33</v>
      </c>
      <c r="E19" s="155">
        <v>7157.82</v>
      </c>
      <c r="N19" s="156" t="e">
        <f>IF(SUMIF('Daten (Kopie)'!$A$2:$A$189,DAX!A19,'Daten (Kopie)'!$T$2:$T$189)=0,#N/A,SUMIF('Daten (Kopie)'!$A$2:$A$189,DAX!A19,'Daten (Kopie)'!$T$2:$T$189))</f>
        <v>#N/A</v>
      </c>
      <c r="O19" s="156" t="e">
        <f>IF(SUMIF('Daten (Kopie)'!$A$2:$A$189,DAX!A19,'Daten (Kopie)'!$U$2:$U$189)=0,#N/A,SUMIF('Daten (Kopie)'!$A$2:$A$189,DAX!A19,'Daten (Kopie)'!$U$2:$U$189))</f>
        <v>#N/A</v>
      </c>
      <c r="P19" s="156">
        <f>VLOOKUP(A19,'MSCI ACWI GDP net €'!$A$4:$B$1459,2,FALSE)/$Q$1096</f>
        <v>0.93782397215025171</v>
      </c>
    </row>
    <row r="20" spans="1:16">
      <c r="A20" s="127">
        <v>40983</v>
      </c>
      <c r="B20" s="155">
        <v>7093.97</v>
      </c>
      <c r="C20" s="155">
        <v>7072.27</v>
      </c>
      <c r="D20" s="155">
        <v>7153.11</v>
      </c>
      <c r="E20" s="155">
        <v>7144.45</v>
      </c>
      <c r="N20" s="156" t="e">
        <f>IF(SUMIF('Daten (Kopie)'!$A$2:$A$189,DAX!A20,'Daten (Kopie)'!$T$2:$T$189)=0,#N/A,SUMIF('Daten (Kopie)'!$A$2:$A$189,DAX!A20,'Daten (Kopie)'!$T$2:$T$189))</f>
        <v>#N/A</v>
      </c>
      <c r="O20" s="156" t="e">
        <f>IF(SUMIF('Daten (Kopie)'!$A$2:$A$189,DAX!A20,'Daten (Kopie)'!$U$2:$U$189)=0,#N/A,SUMIF('Daten (Kopie)'!$A$2:$A$189,DAX!A20,'Daten (Kopie)'!$U$2:$U$189))</f>
        <v>#N/A</v>
      </c>
      <c r="P20" s="156">
        <f>VLOOKUP(A20,'MSCI ACWI GDP net €'!$A$4:$B$1459,2,FALSE)/$Q$1096</f>
        <v>0.94128605399216891</v>
      </c>
    </row>
    <row r="21" spans="1:16">
      <c r="A21" s="127">
        <v>40982</v>
      </c>
      <c r="B21" s="155">
        <v>7028.92</v>
      </c>
      <c r="C21" s="155">
        <v>7028.15</v>
      </c>
      <c r="D21" s="155">
        <v>7099.34</v>
      </c>
      <c r="E21" s="155">
        <v>7079.42</v>
      </c>
      <c r="N21" s="156" t="e">
        <f>IF(SUMIF('Daten (Kopie)'!$A$2:$A$189,DAX!A21,'Daten (Kopie)'!$T$2:$T$189)=0,#N/A,SUMIF('Daten (Kopie)'!$A$2:$A$189,DAX!A21,'Daten (Kopie)'!$T$2:$T$189))</f>
        <v>#N/A</v>
      </c>
      <c r="O21" s="156" t="e">
        <f>IF(SUMIF('Daten (Kopie)'!$A$2:$A$189,DAX!A21,'Daten (Kopie)'!$U$2:$U$189)=0,#N/A,SUMIF('Daten (Kopie)'!$A$2:$A$189,DAX!A21,'Daten (Kopie)'!$U$2:$U$189))</f>
        <v>#N/A</v>
      </c>
      <c r="P21" s="156">
        <f>VLOOKUP(A21,'MSCI ACWI GDP net €'!$A$4:$B$1459,2,FALSE)/$Q$1096</f>
        <v>0.93981835094743404</v>
      </c>
    </row>
    <row r="22" spans="1:16">
      <c r="A22" s="127">
        <v>40981</v>
      </c>
      <c r="B22" s="155">
        <v>6957.25</v>
      </c>
      <c r="C22" s="155">
        <v>6941.96</v>
      </c>
      <c r="D22" s="155">
        <v>7020.04</v>
      </c>
      <c r="E22" s="155">
        <v>6995.91</v>
      </c>
      <c r="N22" s="156" t="e">
        <f>IF(SUMIF('Daten (Kopie)'!$A$2:$A$189,DAX!A22,'Daten (Kopie)'!$T$2:$T$189)=0,#N/A,SUMIF('Daten (Kopie)'!$A$2:$A$189,DAX!A22,'Daten (Kopie)'!$T$2:$T$189))</f>
        <v>#N/A</v>
      </c>
      <c r="O22" s="156" t="e">
        <f>IF(SUMIF('Daten (Kopie)'!$A$2:$A$189,DAX!A22,'Daten (Kopie)'!$U$2:$U$189)=0,#N/A,SUMIF('Daten (Kopie)'!$A$2:$A$189,DAX!A22,'Daten (Kopie)'!$U$2:$U$189))</f>
        <v>#N/A</v>
      </c>
      <c r="P22" s="156">
        <f>VLOOKUP(A22,'MSCI ACWI GDP net €'!$A$4:$B$1459,2,FALSE)/$Q$1096</f>
        <v>0.9349002144976446</v>
      </c>
    </row>
    <row r="23" spans="1:16">
      <c r="A23" s="127">
        <v>40980</v>
      </c>
      <c r="B23" s="155">
        <v>6868.97</v>
      </c>
      <c r="C23" s="155">
        <v>6846.9</v>
      </c>
      <c r="D23" s="155">
        <v>6911.27</v>
      </c>
      <c r="E23" s="155">
        <v>6901.35</v>
      </c>
      <c r="N23" s="156" t="e">
        <f>IF(SUMIF('Daten (Kopie)'!$A$2:$A$189,DAX!A23,'Daten (Kopie)'!$T$2:$T$189)=0,#N/A,SUMIF('Daten (Kopie)'!$A$2:$A$189,DAX!A23,'Daten (Kopie)'!$T$2:$T$189))</f>
        <v>#N/A</v>
      </c>
      <c r="O23" s="156" t="e">
        <f>IF(SUMIF('Daten (Kopie)'!$A$2:$A$189,DAX!A23,'Daten (Kopie)'!$U$2:$U$189)=0,#N/A,SUMIF('Daten (Kopie)'!$A$2:$A$189,DAX!A23,'Daten (Kopie)'!$U$2:$U$189))</f>
        <v>#N/A</v>
      </c>
      <c r="P23" s="156">
        <f>VLOOKUP(A23,'MSCI ACWI GDP net €'!$A$4:$B$1459,2,FALSE)/$Q$1096</f>
        <v>0.92060425434195481</v>
      </c>
    </row>
    <row r="24" spans="1:16">
      <c r="A24" s="127">
        <v>40977</v>
      </c>
      <c r="B24" s="155">
        <v>6848.52</v>
      </c>
      <c r="C24" s="155">
        <v>6830.63</v>
      </c>
      <c r="D24" s="155">
        <v>6912.42</v>
      </c>
      <c r="E24" s="155">
        <v>6880.21</v>
      </c>
      <c r="N24" s="156" t="e">
        <f>IF(SUMIF('Daten (Kopie)'!$A$2:$A$189,DAX!A24,'Daten (Kopie)'!$T$2:$T$189)=0,#N/A,SUMIF('Daten (Kopie)'!$A$2:$A$189,DAX!A24,'Daten (Kopie)'!$T$2:$T$189))</f>
        <v>#N/A</v>
      </c>
      <c r="O24" s="156" t="e">
        <f>IF(SUMIF('Daten (Kopie)'!$A$2:$A$189,DAX!A24,'Daten (Kopie)'!$U$2:$U$189)=0,#N/A,SUMIF('Daten (Kopie)'!$A$2:$A$189,DAX!A24,'Daten (Kopie)'!$U$2:$U$189))</f>
        <v>#N/A</v>
      </c>
      <c r="P24" s="156">
        <f>VLOOKUP(A24,'MSCI ACWI GDP net €'!$A$4:$B$1459,2,FALSE)/$Q$1096</f>
        <v>0.9246196369348636</v>
      </c>
    </row>
    <row r="25" spans="1:16">
      <c r="A25" s="127">
        <v>40976</v>
      </c>
      <c r="B25" s="155">
        <v>6723.33</v>
      </c>
      <c r="C25" s="155">
        <v>6703.89</v>
      </c>
      <c r="D25" s="155">
        <v>6838.39</v>
      </c>
      <c r="E25" s="155">
        <v>6834.54</v>
      </c>
      <c r="N25" s="156" t="e">
        <f>IF(SUMIF('Daten (Kopie)'!$A$2:$A$189,DAX!A25,'Daten (Kopie)'!$T$2:$T$189)=0,#N/A,SUMIF('Daten (Kopie)'!$A$2:$A$189,DAX!A25,'Daten (Kopie)'!$T$2:$T$189))</f>
        <v>#N/A</v>
      </c>
      <c r="O25" s="156" t="e">
        <f>IF(SUMIF('Daten (Kopie)'!$A$2:$A$189,DAX!A25,'Daten (Kopie)'!$U$2:$U$189)=0,#N/A,SUMIF('Daten (Kopie)'!$A$2:$A$189,DAX!A25,'Daten (Kopie)'!$U$2:$U$189))</f>
        <v>#N/A</v>
      </c>
      <c r="P25" s="156">
        <f>VLOOKUP(A25,'MSCI ACWI GDP net €'!$A$4:$B$1459,2,FALSE)/$Q$1096</f>
        <v>0.91224816495517858</v>
      </c>
    </row>
    <row r="26" spans="1:16">
      <c r="A26" s="127">
        <v>40975</v>
      </c>
      <c r="B26" s="155">
        <v>6638.48</v>
      </c>
      <c r="C26" s="155">
        <v>6612.61</v>
      </c>
      <c r="D26" s="155">
        <v>6682.68</v>
      </c>
      <c r="E26" s="155">
        <v>6671.11</v>
      </c>
      <c r="N26" s="156" t="e">
        <f>IF(SUMIF('Daten (Kopie)'!$A$2:$A$189,DAX!A26,'Daten (Kopie)'!$T$2:$T$189)=0,#N/A,SUMIF('Daten (Kopie)'!$A$2:$A$189,DAX!A26,'Daten (Kopie)'!$T$2:$T$189))</f>
        <v>#N/A</v>
      </c>
      <c r="O26" s="156" t="e">
        <f>IF(SUMIF('Daten (Kopie)'!$A$2:$A$189,DAX!A26,'Daten (Kopie)'!$U$2:$U$189)=0,#N/A,SUMIF('Daten (Kopie)'!$A$2:$A$189,DAX!A26,'Daten (Kopie)'!$U$2:$U$189))</f>
        <v>#N/A</v>
      </c>
      <c r="P26" s="156">
        <f>VLOOKUP(A26,'MSCI ACWI GDP net €'!$A$4:$B$1459,2,FALSE)/$Q$1096</f>
        <v>0.90742654412511092</v>
      </c>
    </row>
    <row r="27" spans="1:16">
      <c r="A27" s="127">
        <v>40974</v>
      </c>
      <c r="B27" s="155">
        <v>6835.97</v>
      </c>
      <c r="C27" s="155">
        <v>6633.11</v>
      </c>
      <c r="D27" s="155">
        <v>6840.33</v>
      </c>
      <c r="E27" s="155">
        <v>6633.11</v>
      </c>
      <c r="N27" s="156" t="e">
        <f>IF(SUMIF('Daten (Kopie)'!$A$2:$A$189,DAX!A27,'Daten (Kopie)'!$T$2:$T$189)=0,#N/A,SUMIF('Daten (Kopie)'!$A$2:$A$189,DAX!A27,'Daten (Kopie)'!$T$2:$T$189))</f>
        <v>#N/A</v>
      </c>
      <c r="O27" s="156" t="e">
        <f>IF(SUMIF('Daten (Kopie)'!$A$2:$A$189,DAX!A27,'Daten (Kopie)'!$U$2:$U$189)=0,#N/A,SUMIF('Daten (Kopie)'!$A$2:$A$189,DAX!A27,'Daten (Kopie)'!$U$2:$U$189))</f>
        <v>#N/A</v>
      </c>
      <c r="P27" s="156">
        <f>VLOOKUP(A27,'MSCI ACWI GDP net €'!$A$4:$B$1459,2,FALSE)/$Q$1096</f>
        <v>0.90615353638222851</v>
      </c>
    </row>
    <row r="28" spans="1:16">
      <c r="A28" s="127">
        <v>40973</v>
      </c>
      <c r="B28" s="155">
        <v>6876.89</v>
      </c>
      <c r="C28" s="155">
        <v>6815.47</v>
      </c>
      <c r="D28" s="155">
        <v>6902.58</v>
      </c>
      <c r="E28" s="155">
        <v>6866.46</v>
      </c>
      <c r="N28" s="156">
        <f>IF(SUMIF('Daten (Kopie)'!$A$2:$A$189,DAX!A28,'Daten (Kopie)'!$T$2:$T$189)=0,#N/A,SUMIF('Daten (Kopie)'!$A$2:$A$189,DAX!A28,'Daten (Kopie)'!$T$2:$T$189))</f>
        <v>0.69030285065681507</v>
      </c>
      <c r="O28" s="156">
        <f>IF(SUMIF('Daten (Kopie)'!$A$2:$A$189,DAX!A28,'Daten (Kopie)'!$U$2:$U$189)=0,#N/A,SUMIF('Daten (Kopie)'!$A$2:$A$189,DAX!A28,'Daten (Kopie)'!$U$2:$U$189))</f>
        <v>1.0848442562351979</v>
      </c>
      <c r="P28" s="156">
        <f>VLOOKUP(A28,'MSCI ACWI GDP net €'!$A$4:$B$1459,2,FALSE)/$Q$1096</f>
        <v>0.91934955128557139</v>
      </c>
    </row>
    <row r="29" spans="1:16">
      <c r="A29" s="127">
        <v>40970</v>
      </c>
      <c r="B29" s="155">
        <v>6944.45</v>
      </c>
      <c r="C29" s="155">
        <v>6904.1</v>
      </c>
      <c r="D29" s="155">
        <v>6954.89</v>
      </c>
      <c r="E29" s="155">
        <v>6921.37</v>
      </c>
      <c r="N29" s="156" t="e">
        <f>IF(SUMIF('Daten (Kopie)'!$A$2:$A$189,DAX!A29,'Daten (Kopie)'!$T$2:$T$189)=0,#N/A,SUMIF('Daten (Kopie)'!$A$2:$A$189,DAX!A29,'Daten (Kopie)'!$T$2:$T$189))</f>
        <v>#N/A</v>
      </c>
      <c r="O29" s="156" t="e">
        <f>IF(SUMIF('Daten (Kopie)'!$A$2:$A$189,DAX!A29,'Daten (Kopie)'!$U$2:$U$189)=0,#N/A,SUMIF('Daten (Kopie)'!$A$2:$A$189,DAX!A29,'Daten (Kopie)'!$U$2:$U$189))</f>
        <v>#N/A</v>
      </c>
      <c r="P29" s="156">
        <f>VLOOKUP(A29,'MSCI ACWI GDP net €'!$A$4:$B$1459,2,FALSE)/$Q$1096</f>
        <v>0.92835379298065202</v>
      </c>
    </row>
    <row r="30" spans="1:16">
      <c r="A30" s="127">
        <v>40969</v>
      </c>
      <c r="B30" s="155">
        <v>6831.97</v>
      </c>
      <c r="C30" s="155">
        <v>6817.73</v>
      </c>
      <c r="D30" s="155">
        <v>6949.45</v>
      </c>
      <c r="E30" s="155">
        <v>6941.77</v>
      </c>
      <c r="N30" s="156" t="e">
        <f>IF(SUMIF('Daten (Kopie)'!$A$2:$A$189,DAX!A30,'Daten (Kopie)'!$T$2:$T$189)=0,#N/A,SUMIF('Daten (Kopie)'!$A$2:$A$189,DAX!A30,'Daten (Kopie)'!$T$2:$T$189))</f>
        <v>#N/A</v>
      </c>
      <c r="O30" s="156" t="e">
        <f>IF(SUMIF('Daten (Kopie)'!$A$2:$A$189,DAX!A30,'Daten (Kopie)'!$U$2:$U$189)=0,#N/A,SUMIF('Daten (Kopie)'!$A$2:$A$189,DAX!A30,'Daten (Kopie)'!$U$2:$U$189))</f>
        <v>#N/A</v>
      </c>
      <c r="P30" s="156">
        <f>VLOOKUP(A30,'MSCI ACWI GDP net €'!$A$4:$B$1459,2,FALSE)/$Q$1096</f>
        <v>0.92105771134840653</v>
      </c>
    </row>
    <row r="31" spans="1:16">
      <c r="A31" s="127">
        <v>40968</v>
      </c>
      <c r="B31" s="155">
        <v>6914.66</v>
      </c>
      <c r="C31" s="155">
        <v>6843.27</v>
      </c>
      <c r="D31" s="155">
        <v>6967.14</v>
      </c>
      <c r="E31" s="155">
        <v>6856.08</v>
      </c>
      <c r="N31" s="156" t="e">
        <f>IF(SUMIF('Daten (Kopie)'!$A$2:$A$189,DAX!A31,'Daten (Kopie)'!$T$2:$T$189)=0,#N/A,SUMIF('Daten (Kopie)'!$A$2:$A$189,DAX!A31,'Daten (Kopie)'!$T$2:$T$189))</f>
        <v>#N/A</v>
      </c>
      <c r="O31" s="156" t="e">
        <f>IF(SUMIF('Daten (Kopie)'!$A$2:$A$189,DAX!A31,'Daten (Kopie)'!$U$2:$U$189)=0,#N/A,SUMIF('Daten (Kopie)'!$A$2:$A$189,DAX!A31,'Daten (Kopie)'!$U$2:$U$189))</f>
        <v>#N/A</v>
      </c>
      <c r="P31" s="156">
        <f>VLOOKUP(A31,'MSCI ACWI GDP net €'!$A$4:$B$1459,2,FALSE)/$Q$1096</f>
        <v>0.91667041080708711</v>
      </c>
    </row>
    <row r="32" spans="1:16">
      <c r="A32" s="127">
        <v>40967</v>
      </c>
      <c r="B32" s="155">
        <v>6867.23</v>
      </c>
      <c r="C32" s="155">
        <v>6809.22</v>
      </c>
      <c r="D32" s="155">
        <v>6900.51</v>
      </c>
      <c r="E32" s="155">
        <v>6887.63</v>
      </c>
      <c r="N32" s="156" t="e">
        <f>IF(SUMIF('Daten (Kopie)'!$A$2:$A$189,DAX!A32,'Daten (Kopie)'!$T$2:$T$189)=0,#N/A,SUMIF('Daten (Kopie)'!$A$2:$A$189,DAX!A32,'Daten (Kopie)'!$T$2:$T$189))</f>
        <v>#N/A</v>
      </c>
      <c r="O32" s="156" t="e">
        <f>IF(SUMIF('Daten (Kopie)'!$A$2:$A$189,DAX!A32,'Daten (Kopie)'!$U$2:$U$189)=0,#N/A,SUMIF('Daten (Kopie)'!$A$2:$A$189,DAX!A32,'Daten (Kopie)'!$U$2:$U$189))</f>
        <v>#N/A</v>
      </c>
      <c r="P32" s="156">
        <f>VLOOKUP(A32,'MSCI ACWI GDP net €'!$A$4:$B$1459,2,FALSE)/$Q$1096</f>
        <v>0.91362018441139614</v>
      </c>
    </row>
    <row r="33" spans="1:16">
      <c r="A33" s="127">
        <v>40966</v>
      </c>
      <c r="B33" s="155">
        <v>6817.46</v>
      </c>
      <c r="C33" s="155">
        <v>6743.65</v>
      </c>
      <c r="D33" s="155">
        <v>6868.58</v>
      </c>
      <c r="E33" s="155">
        <v>6849.6</v>
      </c>
      <c r="N33" s="156" t="e">
        <f>IF(SUMIF('Daten (Kopie)'!$A$2:$A$189,DAX!A33,'Daten (Kopie)'!$T$2:$T$189)=0,#N/A,SUMIF('Daten (Kopie)'!$A$2:$A$189,DAX!A33,'Daten (Kopie)'!$T$2:$T$189))</f>
        <v>#N/A</v>
      </c>
      <c r="O33" s="156" t="e">
        <f>IF(SUMIF('Daten (Kopie)'!$A$2:$A$189,DAX!A33,'Daten (Kopie)'!$U$2:$U$189)=0,#N/A,SUMIF('Daten (Kopie)'!$A$2:$A$189,DAX!A33,'Daten (Kopie)'!$U$2:$U$189))</f>
        <v>#N/A</v>
      </c>
      <c r="P33" s="156">
        <f>VLOOKUP(A33,'MSCI ACWI GDP net €'!$A$4:$B$1459,2,FALSE)/$Q$1096</f>
        <v>0.90938098542447732</v>
      </c>
    </row>
    <row r="34" spans="1:16">
      <c r="A34" s="127">
        <v>40963</v>
      </c>
      <c r="B34" s="155">
        <v>6871.25</v>
      </c>
      <c r="C34" s="155">
        <v>6826.34</v>
      </c>
      <c r="D34" s="155">
        <v>6890.9</v>
      </c>
      <c r="E34" s="155">
        <v>6864.43</v>
      </c>
      <c r="N34" s="156" t="e">
        <f>IF(SUMIF('Daten (Kopie)'!$A$2:$A$189,DAX!A34,'Daten (Kopie)'!$T$2:$T$189)=0,#N/A,SUMIF('Daten (Kopie)'!$A$2:$A$189,DAX!A34,'Daten (Kopie)'!$T$2:$T$189))</f>
        <v>#N/A</v>
      </c>
      <c r="O34" s="156" t="e">
        <f>IF(SUMIF('Daten (Kopie)'!$A$2:$A$189,DAX!A34,'Daten (Kopie)'!$U$2:$U$189)=0,#N/A,SUMIF('Daten (Kopie)'!$A$2:$A$189,DAX!A34,'Daten (Kopie)'!$U$2:$U$189))</f>
        <v>#N/A</v>
      </c>
      <c r="P34" s="156">
        <f>VLOOKUP(A34,'MSCI ACWI GDP net €'!$A$4:$B$1459,2,FALSE)/$Q$1096</f>
        <v>0.90945586823288227</v>
      </c>
    </row>
    <row r="35" spans="1:16">
      <c r="A35" s="127">
        <v>40962</v>
      </c>
      <c r="B35" s="155">
        <v>6838.94</v>
      </c>
      <c r="C35" s="155">
        <v>6733.59</v>
      </c>
      <c r="D35" s="155">
        <v>6903.51</v>
      </c>
      <c r="E35" s="155">
        <v>6809.46</v>
      </c>
      <c r="N35" s="156" t="e">
        <f>IF(SUMIF('Daten (Kopie)'!$A$2:$A$189,DAX!A35,'Daten (Kopie)'!$T$2:$T$189)=0,#N/A,SUMIF('Daten (Kopie)'!$A$2:$A$189,DAX!A35,'Daten (Kopie)'!$T$2:$T$189))</f>
        <v>#N/A</v>
      </c>
      <c r="O35" s="156" t="e">
        <f>IF(SUMIF('Daten (Kopie)'!$A$2:$A$189,DAX!A35,'Daten (Kopie)'!$U$2:$U$189)=0,#N/A,SUMIF('Daten (Kopie)'!$A$2:$A$189,DAX!A35,'Daten (Kopie)'!$U$2:$U$189))</f>
        <v>#N/A</v>
      </c>
      <c r="P35" s="156">
        <f>VLOOKUP(A35,'MSCI ACWI GDP net €'!$A$4:$B$1459,2,FALSE)/$Q$1096</f>
        <v>0.91364514534753105</v>
      </c>
    </row>
    <row r="36" spans="1:16">
      <c r="A36" s="127">
        <v>40961</v>
      </c>
      <c r="B36" s="155">
        <v>6914.68</v>
      </c>
      <c r="C36" s="155">
        <v>6821.8</v>
      </c>
      <c r="D36" s="155">
        <v>6915.18</v>
      </c>
      <c r="E36" s="155">
        <v>6843.87</v>
      </c>
      <c r="N36" s="156" t="e">
        <f>IF(SUMIF('Daten (Kopie)'!$A$2:$A$189,DAX!A36,'Daten (Kopie)'!$T$2:$T$189)=0,#N/A,SUMIF('Daten (Kopie)'!$A$2:$A$189,DAX!A36,'Daten (Kopie)'!$T$2:$T$189))</f>
        <v>#N/A</v>
      </c>
      <c r="O36" s="156" t="e">
        <f>IF(SUMIF('Daten (Kopie)'!$A$2:$A$189,DAX!A36,'Daten (Kopie)'!$U$2:$U$189)=0,#N/A,SUMIF('Daten (Kopie)'!$A$2:$A$189,DAX!A36,'Daten (Kopie)'!$U$2:$U$189))</f>
        <v>#N/A</v>
      </c>
      <c r="P36" s="156">
        <f>VLOOKUP(A36,'MSCI ACWI GDP net €'!$A$4:$B$1459,2,FALSE)/$Q$1096</f>
        <v>0.91807654354268908</v>
      </c>
    </row>
    <row r="37" spans="1:16">
      <c r="A37" s="127">
        <v>40960</v>
      </c>
      <c r="B37" s="155">
        <v>6936.91</v>
      </c>
      <c r="C37" s="155">
        <v>6873.54</v>
      </c>
      <c r="D37" s="155">
        <v>6971.03</v>
      </c>
      <c r="E37" s="155">
        <v>6908.18</v>
      </c>
      <c r="N37" s="156" t="e">
        <f>IF(SUMIF('Daten (Kopie)'!$A$2:$A$189,DAX!A37,'Daten (Kopie)'!$T$2:$T$189)=0,#N/A,SUMIF('Daten (Kopie)'!$A$2:$A$189,DAX!A37,'Daten (Kopie)'!$T$2:$T$189))</f>
        <v>#N/A</v>
      </c>
      <c r="O37" s="156" t="e">
        <f>IF(SUMIF('Daten (Kopie)'!$A$2:$A$189,DAX!A37,'Daten (Kopie)'!$U$2:$U$189)=0,#N/A,SUMIF('Daten (Kopie)'!$A$2:$A$189,DAX!A37,'Daten (Kopie)'!$U$2:$U$189))</f>
        <v>#N/A</v>
      </c>
      <c r="P37" s="156">
        <f>VLOOKUP(A37,'MSCI ACWI GDP net €'!$A$4:$B$1459,2,FALSE)/$Q$1096</f>
        <v>0.91933374269268597</v>
      </c>
    </row>
    <row r="38" spans="1:16">
      <c r="A38" s="127">
        <v>40959</v>
      </c>
      <c r="B38" s="155">
        <v>6892.04</v>
      </c>
      <c r="C38" s="155">
        <v>6878.53</v>
      </c>
      <c r="D38" s="155">
        <v>6956.67</v>
      </c>
      <c r="E38" s="155">
        <v>6948.25</v>
      </c>
      <c r="N38" s="156">
        <f>IF(SUMIF('Daten (Kopie)'!$A$2:$A$189,DAX!A38,'Daten (Kopie)'!$T$2:$T$189)=0,#N/A,SUMIF('Daten (Kopie)'!$A$2:$A$189,DAX!A38,'Daten (Kopie)'!$T$2:$T$189))</f>
        <v>0.57722099504088709</v>
      </c>
      <c r="O38" s="156">
        <f>IF(SUMIF('Daten (Kopie)'!$A$2:$A$189,DAX!A38,'Daten (Kopie)'!$U$2:$U$189)=0,#N/A,SUMIF('Daten (Kopie)'!$A$2:$A$189,DAX!A38,'Daten (Kopie)'!$U$2:$U$189))</f>
        <v>1.0722875167111079</v>
      </c>
      <c r="P38" s="156">
        <f>VLOOKUP(A38,'MSCI ACWI GDP net €'!$A$4:$B$1459,2,FALSE)/$Q$1096</f>
        <v>0.92149868788679057</v>
      </c>
    </row>
    <row r="39" spans="1:16">
      <c r="A39" s="127">
        <v>40956</v>
      </c>
      <c r="B39" s="155">
        <v>6811.02</v>
      </c>
      <c r="C39" s="155">
        <v>6794.89</v>
      </c>
      <c r="D39" s="155">
        <v>6874.53</v>
      </c>
      <c r="E39" s="155">
        <v>6848.03</v>
      </c>
      <c r="N39" s="156" t="e">
        <f>IF(SUMIF('Daten (Kopie)'!$A$2:$A$189,DAX!A39,'Daten (Kopie)'!$T$2:$T$189)=0,#N/A,SUMIF('Daten (Kopie)'!$A$2:$A$189,DAX!A39,'Daten (Kopie)'!$T$2:$T$189))</f>
        <v>#N/A</v>
      </c>
      <c r="O39" s="156" t="e">
        <f>IF(SUMIF('Daten (Kopie)'!$A$2:$A$189,DAX!A39,'Daten (Kopie)'!$U$2:$U$189)=0,#N/A,SUMIF('Daten (Kopie)'!$A$2:$A$189,DAX!A39,'Daten (Kopie)'!$U$2:$U$189))</f>
        <v>#N/A</v>
      </c>
      <c r="P39" s="156">
        <f>VLOOKUP(A39,'MSCI ACWI GDP net €'!$A$4:$B$1459,2,FALSE)/$Q$1096</f>
        <v>0.92180570740125034</v>
      </c>
    </row>
    <row r="40" spans="1:16">
      <c r="A40" s="127">
        <v>40955</v>
      </c>
      <c r="B40" s="155">
        <v>6665.24</v>
      </c>
      <c r="C40" s="155">
        <v>6651.72</v>
      </c>
      <c r="D40" s="155">
        <v>6751.96</v>
      </c>
      <c r="E40" s="155">
        <v>6751.96</v>
      </c>
      <c r="N40" s="156" t="e">
        <f>IF(SUMIF('Daten (Kopie)'!$A$2:$A$189,DAX!A40,'Daten (Kopie)'!$T$2:$T$189)=0,#N/A,SUMIF('Daten (Kopie)'!$A$2:$A$189,DAX!A40,'Daten (Kopie)'!$T$2:$T$189))</f>
        <v>#N/A</v>
      </c>
      <c r="O40" s="156" t="e">
        <f>IF(SUMIF('Daten (Kopie)'!$A$2:$A$189,DAX!A40,'Daten (Kopie)'!$U$2:$U$189)=0,#N/A,SUMIF('Daten (Kopie)'!$A$2:$A$189,DAX!A40,'Daten (Kopie)'!$U$2:$U$189))</f>
        <v>#N/A</v>
      </c>
      <c r="P40" s="156">
        <f>VLOOKUP(A40,'MSCI ACWI GDP net €'!$A$4:$B$1459,2,FALSE)/$Q$1096</f>
        <v>0.92116005118655986</v>
      </c>
    </row>
    <row r="41" spans="1:16">
      <c r="A41" s="127">
        <v>40954</v>
      </c>
      <c r="B41" s="155">
        <v>6807.55</v>
      </c>
      <c r="C41" s="155">
        <v>6736.56</v>
      </c>
      <c r="D41" s="155">
        <v>6830.1</v>
      </c>
      <c r="E41" s="155">
        <v>6757.94</v>
      </c>
      <c r="N41" s="156" t="e">
        <f>IF(SUMIF('Daten (Kopie)'!$A$2:$A$189,DAX!A41,'Daten (Kopie)'!$T$2:$T$189)=0,#N/A,SUMIF('Daten (Kopie)'!$A$2:$A$189,DAX!A41,'Daten (Kopie)'!$T$2:$T$189))</f>
        <v>#N/A</v>
      </c>
      <c r="O41" s="156" t="e">
        <f>IF(SUMIF('Daten (Kopie)'!$A$2:$A$189,DAX!A41,'Daten (Kopie)'!$U$2:$U$189)=0,#N/A,SUMIF('Daten (Kopie)'!$A$2:$A$189,DAX!A41,'Daten (Kopie)'!$U$2:$U$189))</f>
        <v>#N/A</v>
      </c>
      <c r="P41" s="156">
        <f>VLOOKUP(A41,'MSCI ACWI GDP net €'!$A$4:$B$1459,2,FALSE)/$Q$1096</f>
        <v>0.91995527000244626</v>
      </c>
    </row>
    <row r="42" spans="1:16">
      <c r="A42" s="127">
        <v>40953</v>
      </c>
      <c r="B42" s="155">
        <v>6712.68</v>
      </c>
      <c r="C42" s="155">
        <v>6698.32</v>
      </c>
      <c r="D42" s="155">
        <v>6788.57</v>
      </c>
      <c r="E42" s="155">
        <v>6728.19</v>
      </c>
      <c r="N42" s="156" t="e">
        <f>IF(SUMIF('Daten (Kopie)'!$A$2:$A$189,DAX!A42,'Daten (Kopie)'!$T$2:$T$189)=0,#N/A,SUMIF('Daten (Kopie)'!$A$2:$A$189,DAX!A42,'Daten (Kopie)'!$T$2:$T$189))</f>
        <v>#N/A</v>
      </c>
      <c r="O42" s="156" t="e">
        <f>IF(SUMIF('Daten (Kopie)'!$A$2:$A$189,DAX!A42,'Daten (Kopie)'!$U$2:$U$189)=0,#N/A,SUMIF('Daten (Kopie)'!$A$2:$A$189,DAX!A42,'Daten (Kopie)'!$U$2:$U$189))</f>
        <v>#N/A</v>
      </c>
      <c r="P42" s="156">
        <f>VLOOKUP(A42,'MSCI ACWI GDP net €'!$A$4:$B$1459,2,FALSE)/$Q$1096</f>
        <v>0.91053834082993457</v>
      </c>
    </row>
    <row r="43" spans="1:16">
      <c r="A43" s="127">
        <v>40952</v>
      </c>
      <c r="B43" s="155">
        <v>6748.68</v>
      </c>
      <c r="C43" s="155">
        <v>6709.63</v>
      </c>
      <c r="D43" s="155">
        <v>6774.6</v>
      </c>
      <c r="E43" s="155">
        <v>6738.47</v>
      </c>
      <c r="N43" s="156" t="e">
        <f>IF(SUMIF('Daten (Kopie)'!$A$2:$A$189,DAX!A43,'Daten (Kopie)'!$T$2:$T$189)=0,#N/A,SUMIF('Daten (Kopie)'!$A$2:$A$189,DAX!A43,'Daten (Kopie)'!$T$2:$T$189))</f>
        <v>#N/A</v>
      </c>
      <c r="O43" s="156" t="e">
        <f>IF(SUMIF('Daten (Kopie)'!$A$2:$A$189,DAX!A43,'Daten (Kopie)'!$U$2:$U$189)=0,#N/A,SUMIF('Daten (Kopie)'!$A$2:$A$189,DAX!A43,'Daten (Kopie)'!$U$2:$U$189))</f>
        <v>#N/A</v>
      </c>
      <c r="P43" s="156">
        <f>VLOOKUP(A43,'MSCI ACWI GDP net €'!$A$4:$B$1459,2,FALSE)/$Q$1096</f>
        <v>0.9094267471407248</v>
      </c>
    </row>
    <row r="44" spans="1:16">
      <c r="A44" s="127">
        <v>40949</v>
      </c>
      <c r="B44" s="155">
        <v>6730.54</v>
      </c>
      <c r="C44" s="155">
        <v>6649.56</v>
      </c>
      <c r="D44" s="155">
        <v>6751.08</v>
      </c>
      <c r="E44" s="155">
        <v>6692.96</v>
      </c>
      <c r="N44" s="156" t="e">
        <f>IF(SUMIF('Daten (Kopie)'!$A$2:$A$189,DAX!A44,'Daten (Kopie)'!$T$2:$T$189)=0,#N/A,SUMIF('Daten (Kopie)'!$A$2:$A$189,DAX!A44,'Daten (Kopie)'!$T$2:$T$189))</f>
        <v>#N/A</v>
      </c>
      <c r="O44" s="156" t="e">
        <f>IF(SUMIF('Daten (Kopie)'!$A$2:$A$189,DAX!A44,'Daten (Kopie)'!$U$2:$U$189)=0,#N/A,SUMIF('Daten (Kopie)'!$A$2:$A$189,DAX!A44,'Daten (Kopie)'!$U$2:$U$189))</f>
        <v>#N/A</v>
      </c>
      <c r="P44" s="156">
        <f>VLOOKUP(A44,'MSCI ACWI GDP net €'!$A$4:$B$1459,2,FALSE)/$Q$1096</f>
        <v>0.90371734901545742</v>
      </c>
    </row>
    <row r="45" spans="1:16">
      <c r="A45" s="127">
        <v>40948</v>
      </c>
      <c r="B45" s="155">
        <v>6782.14</v>
      </c>
      <c r="C45" s="155">
        <v>6746.1</v>
      </c>
      <c r="D45" s="155">
        <v>6838.13</v>
      </c>
      <c r="E45" s="155">
        <v>6788.8</v>
      </c>
      <c r="N45" s="156" t="e">
        <f>IF(SUMIF('Daten (Kopie)'!$A$2:$A$189,DAX!A45,'Daten (Kopie)'!$T$2:$T$189)=0,#N/A,SUMIF('Daten (Kopie)'!$A$2:$A$189,DAX!A45,'Daten (Kopie)'!$T$2:$T$189))</f>
        <v>#N/A</v>
      </c>
      <c r="O45" s="156" t="e">
        <f>IF(SUMIF('Daten (Kopie)'!$A$2:$A$189,DAX!A45,'Daten (Kopie)'!$U$2:$U$189)=0,#N/A,SUMIF('Daten (Kopie)'!$A$2:$A$189,DAX!A45,'Daten (Kopie)'!$U$2:$U$189))</f>
        <v>#N/A</v>
      </c>
      <c r="P45" s="156">
        <f>VLOOKUP(A45,'MSCI ACWI GDP net €'!$A$4:$B$1459,2,FALSE)/$Q$1096</f>
        <v>0.90917630574817088</v>
      </c>
    </row>
    <row r="46" spans="1:16">
      <c r="A46" s="127">
        <v>40947</v>
      </c>
      <c r="B46" s="155">
        <v>6800.72</v>
      </c>
      <c r="C46" s="155">
        <v>6735.67</v>
      </c>
      <c r="D46" s="155">
        <v>6829.88</v>
      </c>
      <c r="E46" s="155">
        <v>6748.76</v>
      </c>
      <c r="N46" s="156" t="e">
        <f>IF(SUMIF('Daten (Kopie)'!$A$2:$A$189,DAX!A46,'Daten (Kopie)'!$T$2:$T$189)=0,#N/A,SUMIF('Daten (Kopie)'!$A$2:$A$189,DAX!A46,'Daten (Kopie)'!$T$2:$T$189))</f>
        <v>#N/A</v>
      </c>
      <c r="O46" s="156" t="e">
        <f>IF(SUMIF('Daten (Kopie)'!$A$2:$A$189,DAX!A46,'Daten (Kopie)'!$U$2:$U$189)=0,#N/A,SUMIF('Daten (Kopie)'!$A$2:$A$189,DAX!A46,'Daten (Kopie)'!$U$2:$U$189))</f>
        <v>#N/A</v>
      </c>
      <c r="P46" s="156">
        <f>VLOOKUP(A46,'MSCI ACWI GDP net €'!$A$4:$B$1459,2,FALSE)/$Q$1096</f>
        <v>0.91103922361504264</v>
      </c>
    </row>
    <row r="47" spans="1:16">
      <c r="A47" s="127">
        <v>40946</v>
      </c>
      <c r="B47" s="155">
        <v>6772.75</v>
      </c>
      <c r="C47" s="155">
        <v>6682.89</v>
      </c>
      <c r="D47" s="155">
        <v>6788.77</v>
      </c>
      <c r="E47" s="155">
        <v>6754.2</v>
      </c>
      <c r="N47" s="156" t="e">
        <f>IF(SUMIF('Daten (Kopie)'!$A$2:$A$189,DAX!A47,'Daten (Kopie)'!$T$2:$T$189)=0,#N/A,SUMIF('Daten (Kopie)'!$A$2:$A$189,DAX!A47,'Daten (Kopie)'!$T$2:$T$189))</f>
        <v>#N/A</v>
      </c>
      <c r="O47" s="156" t="e">
        <f>IF(SUMIF('Daten (Kopie)'!$A$2:$A$189,DAX!A47,'Daten (Kopie)'!$U$2:$U$189)=0,#N/A,SUMIF('Daten (Kopie)'!$A$2:$A$189,DAX!A47,'Daten (Kopie)'!$U$2:$U$189))</f>
        <v>#N/A</v>
      </c>
      <c r="P47" s="156">
        <f>VLOOKUP(A47,'MSCI ACWI GDP net €'!$A$4:$B$1459,2,FALSE)/$Q$1096</f>
        <v>0.90623507544026938</v>
      </c>
    </row>
    <row r="48" spans="1:16">
      <c r="A48" s="127">
        <v>40945</v>
      </c>
      <c r="B48" s="155">
        <v>6752.03</v>
      </c>
      <c r="C48" s="155">
        <v>6714.82</v>
      </c>
      <c r="D48" s="155">
        <v>6781.43</v>
      </c>
      <c r="E48" s="155">
        <v>6764.83</v>
      </c>
      <c r="N48" s="156" t="e">
        <f>IF(SUMIF('Daten (Kopie)'!$A$2:$A$189,DAX!A48,'Daten (Kopie)'!$T$2:$T$189)=0,#N/A,SUMIF('Daten (Kopie)'!$A$2:$A$189,DAX!A48,'Daten (Kopie)'!$T$2:$T$189))</f>
        <v>#N/A</v>
      </c>
      <c r="O48" s="156" t="e">
        <f>IF(SUMIF('Daten (Kopie)'!$A$2:$A$189,DAX!A48,'Daten (Kopie)'!$U$2:$U$189)=0,#N/A,SUMIF('Daten (Kopie)'!$A$2:$A$189,DAX!A48,'Daten (Kopie)'!$U$2:$U$189))</f>
        <v>#N/A</v>
      </c>
      <c r="P48" s="156">
        <f>VLOOKUP(A48,'MSCI ACWI GDP net €'!$A$4:$B$1459,2,FALSE)/$Q$1096</f>
        <v>0.91425419218922388</v>
      </c>
    </row>
    <row r="49" spans="1:16">
      <c r="A49" s="127">
        <v>40942</v>
      </c>
      <c r="B49" s="155">
        <v>6649.57</v>
      </c>
      <c r="C49" s="155">
        <v>6635.63</v>
      </c>
      <c r="D49" s="155">
        <v>6767.46</v>
      </c>
      <c r="E49" s="155">
        <v>6766.67</v>
      </c>
      <c r="N49" s="156" t="e">
        <f>IF(SUMIF('Daten (Kopie)'!$A$2:$A$189,DAX!A49,'Daten (Kopie)'!$T$2:$T$189)=0,#N/A,SUMIF('Daten (Kopie)'!$A$2:$A$189,DAX!A49,'Daten (Kopie)'!$T$2:$T$189))</f>
        <v>#N/A</v>
      </c>
      <c r="O49" s="156" t="e">
        <f>IF(SUMIF('Daten (Kopie)'!$A$2:$A$189,DAX!A49,'Daten (Kopie)'!$U$2:$U$189)=0,#N/A,SUMIF('Daten (Kopie)'!$A$2:$A$189,DAX!A49,'Daten (Kopie)'!$U$2:$U$189))</f>
        <v>#N/A</v>
      </c>
      <c r="P49" s="156">
        <f>VLOOKUP(A49,'MSCI ACWI GDP net €'!$A$4:$B$1459,2,FALSE)/$Q$1096</f>
        <v>0.91148352827824453</v>
      </c>
    </row>
    <row r="50" spans="1:16">
      <c r="A50" s="127">
        <v>40941</v>
      </c>
      <c r="B50" s="155">
        <v>6640.05</v>
      </c>
      <c r="C50" s="155">
        <v>6606.37</v>
      </c>
      <c r="D50" s="155">
        <v>6667.98</v>
      </c>
      <c r="E50" s="155">
        <v>6655.63</v>
      </c>
      <c r="N50" s="156" t="e">
        <f>IF(SUMIF('Daten (Kopie)'!$A$2:$A$189,DAX!A50,'Daten (Kopie)'!$T$2:$T$189)=0,#N/A,SUMIF('Daten (Kopie)'!$A$2:$A$189,DAX!A50,'Daten (Kopie)'!$T$2:$T$189))</f>
        <v>#N/A</v>
      </c>
      <c r="O50" s="156" t="e">
        <f>IF(SUMIF('Daten (Kopie)'!$A$2:$A$189,DAX!A50,'Daten (Kopie)'!$U$2:$U$189)=0,#N/A,SUMIF('Daten (Kopie)'!$A$2:$A$189,DAX!A50,'Daten (Kopie)'!$U$2:$U$189))</f>
        <v>#N/A</v>
      </c>
      <c r="P50" s="156">
        <f>VLOOKUP(A50,'MSCI ACWI GDP net €'!$A$4:$B$1459,2,FALSE)/$Q$1096</f>
        <v>0.90078859917562348</v>
      </c>
    </row>
    <row r="51" spans="1:16">
      <c r="A51" s="127">
        <v>40940</v>
      </c>
      <c r="B51" s="155">
        <v>6482.95</v>
      </c>
      <c r="C51" s="155">
        <v>6482.56</v>
      </c>
      <c r="D51" s="155">
        <v>6630.48</v>
      </c>
      <c r="E51" s="155">
        <v>6616.64</v>
      </c>
      <c r="N51" s="156" t="e">
        <f>IF(SUMIF('Daten (Kopie)'!$A$2:$A$189,DAX!A51,'Daten (Kopie)'!$T$2:$T$189)=0,#N/A,SUMIF('Daten (Kopie)'!$A$2:$A$189,DAX!A51,'Daten (Kopie)'!$T$2:$T$189))</f>
        <v>#N/A</v>
      </c>
      <c r="O51" s="156" t="e">
        <f>IF(SUMIF('Daten (Kopie)'!$A$2:$A$189,DAX!A51,'Daten (Kopie)'!$U$2:$U$189)=0,#N/A,SUMIF('Daten (Kopie)'!$A$2:$A$189,DAX!A51,'Daten (Kopie)'!$U$2:$U$189))</f>
        <v>#N/A</v>
      </c>
      <c r="P51" s="156">
        <f>VLOOKUP(A51,'MSCI ACWI GDP net €'!$A$4:$B$1459,2,FALSE)/$Q$1096</f>
        <v>0.89364810737861922</v>
      </c>
    </row>
    <row r="52" spans="1:16">
      <c r="A52" s="127">
        <v>40939</v>
      </c>
      <c r="B52" s="155">
        <v>6489.04</v>
      </c>
      <c r="C52" s="155">
        <v>6450.1</v>
      </c>
      <c r="D52" s="155">
        <v>6533.22</v>
      </c>
      <c r="E52" s="155">
        <v>6458.91</v>
      </c>
      <c r="N52" s="156" t="e">
        <f>IF(SUMIF('Daten (Kopie)'!$A$2:$A$189,DAX!A52,'Daten (Kopie)'!$T$2:$T$189)=0,#N/A,SUMIF('Daten (Kopie)'!$A$2:$A$189,DAX!A52,'Daten (Kopie)'!$T$2:$T$189))</f>
        <v>#N/A</v>
      </c>
      <c r="O52" s="156" t="e">
        <f>IF(SUMIF('Daten (Kopie)'!$A$2:$A$189,DAX!A52,'Daten (Kopie)'!$U$2:$U$189)=0,#N/A,SUMIF('Daten (Kopie)'!$A$2:$A$189,DAX!A52,'Daten (Kopie)'!$U$2:$U$189))</f>
        <v>#N/A</v>
      </c>
      <c r="P52" s="156">
        <f>VLOOKUP(A52,'MSCI ACWI GDP net €'!$A$4:$B$1459,2,FALSE)/$Q$1096</f>
        <v>0.88857354906238417</v>
      </c>
    </row>
    <row r="53" spans="1:16">
      <c r="A53" s="127">
        <v>40938</v>
      </c>
      <c r="B53" s="155">
        <v>6454.54</v>
      </c>
      <c r="C53" s="155">
        <v>6414.33</v>
      </c>
      <c r="D53" s="155">
        <v>6491.52</v>
      </c>
      <c r="E53" s="155">
        <v>6444.45</v>
      </c>
      <c r="N53" s="156" t="e">
        <f>IF(SUMIF('Daten (Kopie)'!$A$2:$A$189,DAX!A53,'Daten (Kopie)'!$T$2:$T$189)=0,#N/A,SUMIF('Daten (Kopie)'!$A$2:$A$189,DAX!A53,'Daten (Kopie)'!$T$2:$T$189))</f>
        <v>#N/A</v>
      </c>
      <c r="O53" s="156" t="e">
        <f>IF(SUMIF('Daten (Kopie)'!$A$2:$A$189,DAX!A53,'Daten (Kopie)'!$U$2:$U$189)=0,#N/A,SUMIF('Daten (Kopie)'!$A$2:$A$189,DAX!A53,'Daten (Kopie)'!$U$2:$U$189))</f>
        <v>#N/A</v>
      </c>
      <c r="P53" s="156">
        <f>VLOOKUP(A53,'MSCI ACWI GDP net €'!$A$4:$B$1459,2,FALSE)/$Q$1096</f>
        <v>0.88211116269704593</v>
      </c>
    </row>
    <row r="54" spans="1:16">
      <c r="A54" s="127">
        <v>40935</v>
      </c>
      <c r="B54" s="155">
        <v>6507.77</v>
      </c>
      <c r="C54" s="155">
        <v>6484.35</v>
      </c>
      <c r="D54" s="155">
        <v>6574.19</v>
      </c>
      <c r="E54" s="155">
        <v>6511.98</v>
      </c>
      <c r="N54" s="156" t="e">
        <f>IF(SUMIF('Daten (Kopie)'!$A$2:$A$189,DAX!A54,'Daten (Kopie)'!$T$2:$T$189)=0,#N/A,SUMIF('Daten (Kopie)'!$A$2:$A$189,DAX!A54,'Daten (Kopie)'!$T$2:$T$189))</f>
        <v>#N/A</v>
      </c>
      <c r="O54" s="156" t="e">
        <f>IF(SUMIF('Daten (Kopie)'!$A$2:$A$189,DAX!A54,'Daten (Kopie)'!$U$2:$U$189)=0,#N/A,SUMIF('Daten (Kopie)'!$A$2:$A$189,DAX!A54,'Daten (Kopie)'!$U$2:$U$189))</f>
        <v>#N/A</v>
      </c>
      <c r="P54" s="156">
        <f>VLOOKUP(A54,'MSCI ACWI GDP net €'!$A$4:$B$1459,2,FALSE)/$Q$1096</f>
        <v>0.8890852482531505</v>
      </c>
    </row>
    <row r="55" spans="1:16">
      <c r="A55" s="127">
        <v>40934</v>
      </c>
      <c r="B55" s="155">
        <v>6453.62</v>
      </c>
      <c r="C55" s="155">
        <v>6430.37</v>
      </c>
      <c r="D55" s="155">
        <v>6559.07</v>
      </c>
      <c r="E55" s="155">
        <v>6539.85</v>
      </c>
      <c r="N55" s="156" t="e">
        <f>IF(SUMIF('Daten (Kopie)'!$A$2:$A$189,DAX!A55,'Daten (Kopie)'!$T$2:$T$189)=0,#N/A,SUMIF('Daten (Kopie)'!$A$2:$A$189,DAX!A55,'Daten (Kopie)'!$T$2:$T$189))</f>
        <v>#N/A</v>
      </c>
      <c r="O55" s="156" t="e">
        <f>IF(SUMIF('Daten (Kopie)'!$A$2:$A$189,DAX!A55,'Daten (Kopie)'!$U$2:$U$189)=0,#N/A,SUMIF('Daten (Kopie)'!$A$2:$A$189,DAX!A55,'Daten (Kopie)'!$U$2:$U$189))</f>
        <v>#N/A</v>
      </c>
      <c r="P55" s="156">
        <f>VLOOKUP(A55,'MSCI ACWI GDP net €'!$A$4:$B$1459,2,FALSE)/$Q$1096</f>
        <v>0.88932320917763696</v>
      </c>
    </row>
    <row r="56" spans="1:16">
      <c r="A56" s="127">
        <v>40933</v>
      </c>
      <c r="B56" s="155">
        <v>6448.87</v>
      </c>
      <c r="C56" s="155">
        <v>6366.65</v>
      </c>
      <c r="D56" s="155">
        <v>6456.57</v>
      </c>
      <c r="E56" s="155">
        <v>6421.85</v>
      </c>
      <c r="N56" s="156" t="e">
        <f>IF(SUMIF('Daten (Kopie)'!$A$2:$A$189,DAX!A56,'Daten (Kopie)'!$T$2:$T$189)=0,#N/A,SUMIF('Daten (Kopie)'!$A$2:$A$189,DAX!A56,'Daten (Kopie)'!$T$2:$T$189))</f>
        <v>#N/A</v>
      </c>
      <c r="O56" s="156" t="e">
        <f>IF(SUMIF('Daten (Kopie)'!$A$2:$A$189,DAX!A56,'Daten (Kopie)'!$U$2:$U$189)=0,#N/A,SUMIF('Daten (Kopie)'!$A$2:$A$189,DAX!A56,'Daten (Kopie)'!$U$2:$U$189))</f>
        <v>#N/A</v>
      </c>
      <c r="P56" s="156">
        <f>VLOOKUP(A56,'MSCI ACWI GDP net €'!$A$4:$B$1459,2,FALSE)/$Q$1096</f>
        <v>0.89049970130079759</v>
      </c>
    </row>
    <row r="57" spans="1:16">
      <c r="A57" s="127">
        <v>40932</v>
      </c>
      <c r="B57" s="155">
        <v>6372.49</v>
      </c>
      <c r="C57" s="155">
        <v>6339</v>
      </c>
      <c r="D57" s="155">
        <v>6420.05</v>
      </c>
      <c r="E57" s="155">
        <v>6419.22</v>
      </c>
      <c r="N57" s="156" t="e">
        <f>IF(SUMIF('Daten (Kopie)'!$A$2:$A$189,DAX!A57,'Daten (Kopie)'!$T$2:$T$189)=0,#N/A,SUMIF('Daten (Kopie)'!$A$2:$A$189,DAX!A57,'Daten (Kopie)'!$T$2:$T$189))</f>
        <v>#N/A</v>
      </c>
      <c r="O57" s="156" t="e">
        <f>IF(SUMIF('Daten (Kopie)'!$A$2:$A$189,DAX!A57,'Daten (Kopie)'!$U$2:$U$189)=0,#N/A,SUMIF('Daten (Kopie)'!$A$2:$A$189,DAX!A57,'Daten (Kopie)'!$U$2:$U$189))</f>
        <v>#N/A</v>
      </c>
      <c r="P57" s="156">
        <f>VLOOKUP(A57,'MSCI ACWI GDP net €'!$A$4:$B$1459,2,FALSE)/$Q$1096</f>
        <v>0.88662992416867614</v>
      </c>
    </row>
    <row r="58" spans="1:16">
      <c r="A58" s="127">
        <v>40931</v>
      </c>
      <c r="B58" s="155">
        <v>6387.33</v>
      </c>
      <c r="C58" s="155">
        <v>6349.69</v>
      </c>
      <c r="D58" s="155">
        <v>6467.34</v>
      </c>
      <c r="E58" s="155">
        <v>6436.62</v>
      </c>
      <c r="N58" s="156">
        <f>IF(SUMIF('Daten (Kopie)'!$A$2:$A$189,DAX!A58,'Daten (Kopie)'!$T$2:$T$189)=0,#N/A,SUMIF('Daten (Kopie)'!$A$2:$A$189,DAX!A58,'Daten (Kopie)'!$T$2:$T$189))</f>
        <v>0.56778355037801631</v>
      </c>
      <c r="O58" s="156">
        <f>IF(SUMIF('Daten (Kopie)'!$A$2:$A$189,DAX!A58,'Daten (Kopie)'!$U$2:$U$189)=0,#N/A,SUMIF('Daten (Kopie)'!$A$2:$A$189,DAX!A58,'Daten (Kopie)'!$U$2:$U$189))</f>
        <v>1.0486215039279185</v>
      </c>
      <c r="P58" s="156">
        <f>VLOOKUP(A58,'MSCI ACWI GDP net €'!$A$4:$B$1459,2,FALSE)/$Q$1096</f>
        <v>0.88615816247572565</v>
      </c>
    </row>
    <row r="59" spans="1:16">
      <c r="A59" s="127">
        <v>40928</v>
      </c>
      <c r="B59" s="155">
        <v>6410.75</v>
      </c>
      <c r="C59" s="155">
        <v>6371.69</v>
      </c>
      <c r="D59" s="155">
        <v>6431.26</v>
      </c>
      <c r="E59" s="155">
        <v>6404.39</v>
      </c>
      <c r="N59" s="156">
        <f>IF(SUMIF('Daten (Kopie)'!$A$2:$A$189,DAX!A59,'Daten (Kopie)'!$T$2:$T$189)=0,#N/A,SUMIF('Daten (Kopie)'!$A$2:$A$189,DAX!A59,'Daten (Kopie)'!$T$2:$T$189))</f>
        <v>0.52395506470114228</v>
      </c>
      <c r="O59" s="156">
        <f>IF(SUMIF('Daten (Kopie)'!$A$2:$A$189,DAX!A59,'Daten (Kopie)'!$U$2:$U$189)=0,#N/A,SUMIF('Daten (Kopie)'!$A$2:$A$189,DAX!A59,'Daten (Kopie)'!$U$2:$U$189))</f>
        <v>1.0548352223914357</v>
      </c>
      <c r="P59" s="156">
        <f>VLOOKUP(A59,'MSCI ACWI GDP net €'!$A$4:$B$1459,2,FALSE)/$Q$1096</f>
        <v>0.88863511937151696</v>
      </c>
    </row>
    <row r="60" spans="1:16">
      <c r="A60" s="127">
        <v>40927</v>
      </c>
      <c r="B60" s="155">
        <v>6377.24</v>
      </c>
      <c r="C60" s="155">
        <v>6333.7</v>
      </c>
      <c r="D60" s="155">
        <v>6420.35</v>
      </c>
      <c r="E60" s="155">
        <v>6416.26</v>
      </c>
      <c r="N60" s="156" t="e">
        <f>IF(SUMIF('Daten (Kopie)'!$A$2:$A$189,DAX!A60,'Daten (Kopie)'!$T$2:$T$189)=0,#N/A,SUMIF('Daten (Kopie)'!$A$2:$A$189,DAX!A60,'Daten (Kopie)'!$T$2:$T$189))</f>
        <v>#N/A</v>
      </c>
      <c r="O60" s="156" t="e">
        <f>IF(SUMIF('Daten (Kopie)'!$A$2:$A$189,DAX!A60,'Daten (Kopie)'!$U$2:$U$189)=0,#N/A,SUMIF('Daten (Kopie)'!$A$2:$A$189,DAX!A60,'Daten (Kopie)'!$U$2:$U$189))</f>
        <v>#N/A</v>
      </c>
      <c r="P60" s="156">
        <f>VLOOKUP(A60,'MSCI ACWI GDP net €'!$A$4:$B$1459,2,FALSE)/$Q$1096</f>
        <v>0.88782139285351769</v>
      </c>
    </row>
    <row r="61" spans="1:16">
      <c r="A61" s="127">
        <v>40926</v>
      </c>
      <c r="B61" s="155">
        <v>6330.43</v>
      </c>
      <c r="C61" s="155">
        <v>6280.52</v>
      </c>
      <c r="D61" s="155">
        <v>6399.43</v>
      </c>
      <c r="E61" s="155">
        <v>6354.57</v>
      </c>
      <c r="N61" s="156" t="e">
        <f>IF(SUMIF('Daten (Kopie)'!$A$2:$A$189,DAX!A61,'Daten (Kopie)'!$T$2:$T$189)=0,#N/A,SUMIF('Daten (Kopie)'!$A$2:$A$189,DAX!A61,'Daten (Kopie)'!$T$2:$T$189))</f>
        <v>#N/A</v>
      </c>
      <c r="O61" s="156" t="e">
        <f>IF(SUMIF('Daten (Kopie)'!$A$2:$A$189,DAX!A61,'Daten (Kopie)'!$U$2:$U$189)=0,#N/A,SUMIF('Daten (Kopie)'!$A$2:$A$189,DAX!A61,'Daten (Kopie)'!$U$2:$U$189))</f>
        <v>#N/A</v>
      </c>
      <c r="P61" s="156">
        <f>VLOOKUP(A61,'MSCI ACWI GDP net €'!$A$4:$B$1459,2,FALSE)/$Q$1096</f>
        <v>0.88332925638043136</v>
      </c>
    </row>
    <row r="62" spans="1:16">
      <c r="A62" s="127">
        <v>40925</v>
      </c>
      <c r="B62" s="155">
        <v>6301.91</v>
      </c>
      <c r="C62" s="155">
        <v>6270.97</v>
      </c>
      <c r="D62" s="155">
        <v>6343.04</v>
      </c>
      <c r="E62" s="155">
        <v>6332.93</v>
      </c>
      <c r="N62" s="156" t="e">
        <f>IF(SUMIF('Daten (Kopie)'!$A$2:$A$189,DAX!A62,'Daten (Kopie)'!$T$2:$T$189)=0,#N/A,SUMIF('Daten (Kopie)'!$A$2:$A$189,DAX!A62,'Daten (Kopie)'!$T$2:$T$189))</f>
        <v>#N/A</v>
      </c>
      <c r="O62" s="156" t="e">
        <f>IF(SUMIF('Daten (Kopie)'!$A$2:$A$189,DAX!A62,'Daten (Kopie)'!$U$2:$U$189)=0,#N/A,SUMIF('Daten (Kopie)'!$A$2:$A$189,DAX!A62,'Daten (Kopie)'!$U$2:$U$189))</f>
        <v>#N/A</v>
      </c>
      <c r="P62" s="156">
        <f>VLOOKUP(A62,'MSCI ACWI GDP net €'!$A$4:$B$1459,2,FALSE)/$Q$1096</f>
        <v>0.88159613538146131</v>
      </c>
    </row>
    <row r="63" spans="1:16">
      <c r="A63" s="127">
        <v>40924</v>
      </c>
      <c r="B63" s="155">
        <v>6120.4</v>
      </c>
      <c r="C63" s="155">
        <v>6104.11</v>
      </c>
      <c r="D63" s="155">
        <v>6232.21</v>
      </c>
      <c r="E63" s="155">
        <v>6220.01</v>
      </c>
      <c r="N63" s="156" t="e">
        <f>IF(SUMIF('Daten (Kopie)'!$A$2:$A$189,DAX!A63,'Daten (Kopie)'!$T$2:$T$189)=0,#N/A,SUMIF('Daten (Kopie)'!$A$2:$A$189,DAX!A63,'Daten (Kopie)'!$T$2:$T$189))</f>
        <v>#N/A</v>
      </c>
      <c r="O63" s="156" t="e">
        <f>IF(SUMIF('Daten (Kopie)'!$A$2:$A$189,DAX!A63,'Daten (Kopie)'!$U$2:$U$189)=0,#N/A,SUMIF('Daten (Kopie)'!$A$2:$A$189,DAX!A63,'Daten (Kopie)'!$U$2:$U$189))</f>
        <v>#N/A</v>
      </c>
      <c r="P63" s="156">
        <f>VLOOKUP(A63,'MSCI ACWI GDP net €'!$A$4:$B$1459,2,FALSE)/$Q$1096</f>
        <v>0.87385158892999126</v>
      </c>
    </row>
    <row r="64" spans="1:16">
      <c r="A64" s="127">
        <v>40921</v>
      </c>
      <c r="B64" s="155">
        <v>6242.49</v>
      </c>
      <c r="C64" s="155">
        <v>6063.66</v>
      </c>
      <c r="D64" s="155">
        <v>6245.38</v>
      </c>
      <c r="E64" s="155">
        <v>6143.08</v>
      </c>
      <c r="N64" s="156" t="e">
        <f>IF(SUMIF('Daten (Kopie)'!$A$2:$A$189,DAX!A64,'Daten (Kopie)'!$T$2:$T$189)=0,#N/A,SUMIF('Daten (Kopie)'!$A$2:$A$189,DAX!A64,'Daten (Kopie)'!$T$2:$T$189))</f>
        <v>#N/A</v>
      </c>
      <c r="O64" s="156" t="e">
        <f>IF(SUMIF('Daten (Kopie)'!$A$2:$A$189,DAX!A64,'Daten (Kopie)'!$U$2:$U$189)=0,#N/A,SUMIF('Daten (Kopie)'!$A$2:$A$189,DAX!A64,'Daten (Kopie)'!$U$2:$U$189))</f>
        <v>#N/A</v>
      </c>
      <c r="P64" s="156">
        <f>VLOOKUP(A64,'MSCI ACWI GDP net €'!$A$4:$B$1459,2,FALSE)/$Q$1096</f>
        <v>0.87363858894163982</v>
      </c>
    </row>
    <row r="65" spans="1:16">
      <c r="A65" s="127">
        <v>40920</v>
      </c>
      <c r="B65" s="155">
        <v>6160.09</v>
      </c>
      <c r="C65" s="155">
        <v>6148.85</v>
      </c>
      <c r="D65" s="155">
        <v>6256.95</v>
      </c>
      <c r="E65" s="155">
        <v>6179.21</v>
      </c>
      <c r="N65" s="156" t="e">
        <f>IF(SUMIF('Daten (Kopie)'!$A$2:$A$189,DAX!A65,'Daten (Kopie)'!$T$2:$T$189)=0,#N/A,SUMIF('Daten (Kopie)'!$A$2:$A$189,DAX!A65,'Daten (Kopie)'!$T$2:$T$189))</f>
        <v>#N/A</v>
      </c>
      <c r="O65" s="156" t="e">
        <f>IF(SUMIF('Daten (Kopie)'!$A$2:$A$189,DAX!A65,'Daten (Kopie)'!$U$2:$U$189)=0,#N/A,SUMIF('Daten (Kopie)'!$A$2:$A$189,DAX!A65,'Daten (Kopie)'!$U$2:$U$189))</f>
        <v>#N/A</v>
      </c>
      <c r="P65" s="156">
        <f>VLOOKUP(A65,'MSCI ACWI GDP net €'!$A$4:$B$1459,2,FALSE)/$Q$1096</f>
        <v>0.86840344860293639</v>
      </c>
    </row>
    <row r="66" spans="1:16">
      <c r="A66" s="127">
        <v>40919</v>
      </c>
      <c r="B66" s="155">
        <v>6148.45</v>
      </c>
      <c r="C66" s="155">
        <v>6106.03</v>
      </c>
      <c r="D66" s="155">
        <v>6181.61</v>
      </c>
      <c r="E66" s="155">
        <v>6152.34</v>
      </c>
      <c r="N66" s="156" t="e">
        <f>IF(SUMIF('Daten (Kopie)'!$A$2:$A$189,DAX!A66,'Daten (Kopie)'!$T$2:$T$189)=0,#N/A,SUMIF('Daten (Kopie)'!$A$2:$A$189,DAX!A66,'Daten (Kopie)'!$T$2:$T$189))</f>
        <v>#N/A</v>
      </c>
      <c r="O66" s="156" t="e">
        <f>IF(SUMIF('Daten (Kopie)'!$A$2:$A$189,DAX!A66,'Daten (Kopie)'!$U$2:$U$189)=0,#N/A,SUMIF('Daten (Kopie)'!$A$2:$A$189,DAX!A66,'Daten (Kopie)'!$U$2:$U$189))</f>
        <v>#N/A</v>
      </c>
      <c r="P66" s="156">
        <f>VLOOKUP(A66,'MSCI ACWI GDP net €'!$A$4:$B$1459,2,FALSE)/$Q$1096</f>
        <v>0.87273749914716803</v>
      </c>
    </row>
    <row r="67" spans="1:16">
      <c r="A67" s="127">
        <v>40918</v>
      </c>
      <c r="B67" s="155">
        <v>6090.87</v>
      </c>
      <c r="C67" s="155">
        <v>6069.36</v>
      </c>
      <c r="D67" s="155">
        <v>6191.29</v>
      </c>
      <c r="E67" s="155">
        <v>6162.98</v>
      </c>
      <c r="N67" s="156" t="e">
        <f>IF(SUMIF('Daten (Kopie)'!$A$2:$A$189,DAX!A67,'Daten (Kopie)'!$T$2:$T$189)=0,#N/A,SUMIF('Daten (Kopie)'!$A$2:$A$189,DAX!A67,'Daten (Kopie)'!$T$2:$T$189))</f>
        <v>#N/A</v>
      </c>
      <c r="O67" s="156" t="e">
        <f>IF(SUMIF('Daten (Kopie)'!$A$2:$A$189,DAX!A67,'Daten (Kopie)'!$U$2:$U$189)=0,#N/A,SUMIF('Daten (Kopie)'!$A$2:$A$189,DAX!A67,'Daten (Kopie)'!$U$2:$U$189))</f>
        <v>#N/A</v>
      </c>
      <c r="P67" s="156">
        <f>VLOOKUP(A67,'MSCI ACWI GDP net €'!$A$4:$B$1459,2,FALSE)/$Q$1096</f>
        <v>0.86796580018937042</v>
      </c>
    </row>
    <row r="68" spans="1:16">
      <c r="A68" s="127">
        <v>40917</v>
      </c>
      <c r="B68" s="155">
        <v>6061.26</v>
      </c>
      <c r="C68" s="155">
        <v>5987.75</v>
      </c>
      <c r="D68" s="155">
        <v>6076.59</v>
      </c>
      <c r="E68" s="155">
        <v>6017.23</v>
      </c>
      <c r="N68" s="156" t="e">
        <f>IF(SUMIF('Daten (Kopie)'!$A$2:$A$189,DAX!A68,'Daten (Kopie)'!$T$2:$T$189)=0,#N/A,SUMIF('Daten (Kopie)'!$A$2:$A$189,DAX!A68,'Daten (Kopie)'!$T$2:$T$189))</f>
        <v>#N/A</v>
      </c>
      <c r="O68" s="156" t="e">
        <f>IF(SUMIF('Daten (Kopie)'!$A$2:$A$189,DAX!A68,'Daten (Kopie)'!$U$2:$U$189)=0,#N/A,SUMIF('Daten (Kopie)'!$A$2:$A$189,DAX!A68,'Daten (Kopie)'!$U$2:$U$189))</f>
        <v>#N/A</v>
      </c>
      <c r="P68" s="156">
        <f>VLOOKUP(A68,'MSCI ACWI GDP net €'!$A$4:$B$1459,2,FALSE)/$Q$1096</f>
        <v>0.85714024218764318</v>
      </c>
    </row>
    <row r="69" spans="1:16">
      <c r="A69" s="127">
        <v>40914</v>
      </c>
      <c r="B69" s="155">
        <v>6114.64</v>
      </c>
      <c r="C69" s="155">
        <v>6012.64</v>
      </c>
      <c r="D69" s="155">
        <v>6152.56</v>
      </c>
      <c r="E69" s="155">
        <v>6057.92</v>
      </c>
      <c r="N69" s="156" t="e">
        <f>IF(SUMIF('Daten (Kopie)'!$A$2:$A$189,DAX!A69,'Daten (Kopie)'!$T$2:$T$189)=0,#N/A,SUMIF('Daten (Kopie)'!$A$2:$A$189,DAX!A69,'Daten (Kopie)'!$T$2:$T$189))</f>
        <v>#N/A</v>
      </c>
      <c r="O69" s="156" t="e">
        <f>IF(SUMIF('Daten (Kopie)'!$A$2:$A$189,DAX!A69,'Daten (Kopie)'!$U$2:$U$189)=0,#N/A,SUMIF('Daten (Kopie)'!$A$2:$A$189,DAX!A69,'Daten (Kopie)'!$U$2:$U$189))</f>
        <v>#N/A</v>
      </c>
      <c r="P69" s="156">
        <f>VLOOKUP(A69,'MSCI ACWI GDP net €'!$A$4:$B$1459,2,FALSE)/$Q$1096</f>
        <v>0.85643467972622844</v>
      </c>
    </row>
    <row r="70" spans="1:16">
      <c r="A70" s="127">
        <v>40913</v>
      </c>
      <c r="B70" s="155">
        <v>6121.34</v>
      </c>
      <c r="C70" s="155">
        <v>6040.94</v>
      </c>
      <c r="D70" s="155">
        <v>6130.1</v>
      </c>
      <c r="E70" s="155">
        <v>6095.99</v>
      </c>
      <c r="N70" s="156" t="e">
        <f>IF(SUMIF('Daten (Kopie)'!$A$2:$A$189,DAX!A70,'Daten (Kopie)'!$T$2:$T$189)=0,#N/A,SUMIF('Daten (Kopie)'!$A$2:$A$189,DAX!A70,'Daten (Kopie)'!$T$2:$T$189))</f>
        <v>#N/A</v>
      </c>
      <c r="O70" s="156" t="e">
        <f>IF(SUMIF('Daten (Kopie)'!$A$2:$A$189,DAX!A70,'Daten (Kopie)'!$U$2:$U$189)=0,#N/A,SUMIF('Daten (Kopie)'!$A$2:$A$189,DAX!A70,'Daten (Kopie)'!$U$2:$U$189))</f>
        <v>#N/A</v>
      </c>
      <c r="P70" s="156">
        <f>VLOOKUP(A70,'MSCI ACWI GDP net €'!$A$4:$B$1459,2,FALSE)/$Q$1096</f>
        <v>0.85652786722113228</v>
      </c>
    </row>
    <row r="71" spans="1:16">
      <c r="A71" s="127">
        <v>40912</v>
      </c>
      <c r="B71" s="155">
        <v>6141.26</v>
      </c>
      <c r="C71" s="155">
        <v>6088.06</v>
      </c>
      <c r="D71" s="155">
        <v>6163.48</v>
      </c>
      <c r="E71" s="155">
        <v>6111.55</v>
      </c>
      <c r="N71" s="156" t="e">
        <f>IF(SUMIF('Daten (Kopie)'!$A$2:$A$189,DAX!A71,'Daten (Kopie)'!$T$2:$T$189)=0,#N/A,SUMIF('Daten (Kopie)'!$A$2:$A$189,DAX!A71,'Daten (Kopie)'!$T$2:$T$189))</f>
        <v>#N/A</v>
      </c>
      <c r="O71" s="156" t="e">
        <f>IF(SUMIF('Daten (Kopie)'!$A$2:$A$189,DAX!A71,'Daten (Kopie)'!$U$2:$U$189)=0,#N/A,SUMIF('Daten (Kopie)'!$A$2:$A$189,DAX!A71,'Daten (Kopie)'!$U$2:$U$189))</f>
        <v>#N/A</v>
      </c>
      <c r="P71" s="156">
        <f>VLOOKUP(A71,'MSCI ACWI GDP net €'!$A$4:$B$1459,2,FALSE)/$Q$1096</f>
        <v>0.85541460946951364</v>
      </c>
    </row>
    <row r="72" spans="1:16">
      <c r="A72" s="127">
        <v>40911</v>
      </c>
      <c r="B72" s="155">
        <v>6124.11</v>
      </c>
      <c r="C72" s="155">
        <v>6108.62</v>
      </c>
      <c r="D72" s="155">
        <v>6179.03</v>
      </c>
      <c r="E72" s="155">
        <v>6166.57</v>
      </c>
      <c r="N72" s="156" t="e">
        <f>IF(SUMIF('Daten (Kopie)'!$A$2:$A$189,DAX!A72,'Daten (Kopie)'!$T$2:$T$189)=0,#N/A,SUMIF('Daten (Kopie)'!$A$2:$A$189,DAX!A72,'Daten (Kopie)'!$T$2:$T$189))</f>
        <v>#N/A</v>
      </c>
      <c r="O72" s="156" t="e">
        <f>IF(SUMIF('Daten (Kopie)'!$A$2:$A$189,DAX!A72,'Daten (Kopie)'!$U$2:$U$189)=0,#N/A,SUMIF('Daten (Kopie)'!$A$2:$A$189,DAX!A72,'Daten (Kopie)'!$U$2:$U$189))</f>
        <v>#N/A</v>
      </c>
      <c r="P72" s="156">
        <f>VLOOKUP(A72,'MSCI ACWI GDP net €'!$A$4:$B$1459,2,FALSE)/$Q$1096</f>
        <v>0.84953630900973309</v>
      </c>
    </row>
    <row r="73" spans="1:16">
      <c r="A73" s="127">
        <v>40910</v>
      </c>
      <c r="B73" s="155">
        <v>5900.18</v>
      </c>
      <c r="C73" s="155">
        <v>5900.18</v>
      </c>
      <c r="D73" s="155">
        <v>6075.52</v>
      </c>
      <c r="E73" s="155">
        <v>6075.52</v>
      </c>
      <c r="N73" s="156" t="e">
        <f>IF(SUMIF('Daten (Kopie)'!$A$2:$A$189,DAX!A73,'Daten (Kopie)'!$T$2:$T$189)=0,#N/A,SUMIF('Daten (Kopie)'!$A$2:$A$189,DAX!A73,'Daten (Kopie)'!$T$2:$T$189))</f>
        <v>#N/A</v>
      </c>
      <c r="O73" s="156" t="e">
        <f>IF(SUMIF('Daten (Kopie)'!$A$2:$A$189,DAX!A73,'Daten (Kopie)'!$U$2:$U$189)=0,#N/A,SUMIF('Daten (Kopie)'!$A$2:$A$189,DAX!A73,'Daten (Kopie)'!$U$2:$U$189))</f>
        <v>#N/A</v>
      </c>
      <c r="P73" s="156">
        <f>VLOOKUP(A73,'MSCI ACWI GDP net €'!$A$4:$B$1459,2,FALSE)/$Q$1096</f>
        <v>0.83903357911535126</v>
      </c>
    </row>
    <row r="74" spans="1:16">
      <c r="A74" s="127">
        <v>40907</v>
      </c>
      <c r="B74" s="155">
        <v>5867.03</v>
      </c>
      <c r="C74" s="155">
        <v>5817.71</v>
      </c>
      <c r="D74" s="155">
        <v>5898.35</v>
      </c>
      <c r="E74" s="155">
        <v>5898.35</v>
      </c>
      <c r="N74" s="156" t="e">
        <f>IF(SUMIF('Daten (Kopie)'!$A$2:$A$189,DAX!A74,'Daten (Kopie)'!$T$2:$T$189)=0,#N/A,SUMIF('Daten (Kopie)'!$A$2:$A$189,DAX!A74,'Daten (Kopie)'!$T$2:$T$189))</f>
        <v>#N/A</v>
      </c>
      <c r="O74" s="156" t="e">
        <f>IF(SUMIF('Daten (Kopie)'!$A$2:$A$189,DAX!A74,'Daten (Kopie)'!$U$2:$U$189)=0,#N/A,SUMIF('Daten (Kopie)'!$A$2:$A$189,DAX!A74,'Daten (Kopie)'!$U$2:$U$189))</f>
        <v>#N/A</v>
      </c>
      <c r="P74" s="156">
        <f>VLOOKUP(A74,'MSCI ACWI GDP net €'!$A$4:$B$1459,2,FALSE)/$Q$1096</f>
        <v>0.83484679809431583</v>
      </c>
    </row>
    <row r="75" spans="1:16">
      <c r="A75" s="127">
        <v>40906</v>
      </c>
      <c r="B75" s="155">
        <v>5804.13</v>
      </c>
      <c r="C75" s="155">
        <v>5775.79</v>
      </c>
      <c r="D75" s="155">
        <v>5848.78</v>
      </c>
      <c r="E75" s="155">
        <v>5848.78</v>
      </c>
      <c r="N75" s="156" t="e">
        <f>IF(SUMIF('Daten (Kopie)'!$A$2:$A$189,DAX!A75,'Daten (Kopie)'!$T$2:$T$189)=0,#N/A,SUMIF('Daten (Kopie)'!$A$2:$A$189,DAX!A75,'Daten (Kopie)'!$T$2:$T$189))</f>
        <v>#N/A</v>
      </c>
      <c r="O75" s="156" t="e">
        <f>IF(SUMIF('Daten (Kopie)'!$A$2:$A$189,DAX!A75,'Daten (Kopie)'!$U$2:$U$189)=0,#N/A,SUMIF('Daten (Kopie)'!$A$2:$A$189,DAX!A75,'Daten (Kopie)'!$U$2:$U$189))</f>
        <v>#N/A</v>
      </c>
      <c r="P75" s="156">
        <f>VLOOKUP(A75,'MSCI ACWI GDP net €'!$A$4:$B$1459,2,FALSE)/$Q$1096</f>
        <v>0.83460218092019334</v>
      </c>
    </row>
    <row r="76" spans="1:16">
      <c r="A76" s="127">
        <v>40905</v>
      </c>
      <c r="B76" s="155">
        <v>5875.87</v>
      </c>
      <c r="C76" s="155">
        <v>5771.27</v>
      </c>
      <c r="D76" s="155">
        <v>5901.35</v>
      </c>
      <c r="E76" s="155">
        <v>5771.27</v>
      </c>
      <c r="N76" s="156" t="e">
        <f>IF(SUMIF('Daten (Kopie)'!$A$2:$A$189,DAX!A76,'Daten (Kopie)'!$T$2:$T$189)=0,#N/A,SUMIF('Daten (Kopie)'!$A$2:$A$189,DAX!A76,'Daten (Kopie)'!$T$2:$T$189))</f>
        <v>#N/A</v>
      </c>
      <c r="O76" s="156" t="e">
        <f>IF(SUMIF('Daten (Kopie)'!$A$2:$A$189,DAX!A76,'Daten (Kopie)'!$U$2:$U$189)=0,#N/A,SUMIF('Daten (Kopie)'!$A$2:$A$189,DAX!A76,'Daten (Kopie)'!$U$2:$U$189))</f>
        <v>#N/A</v>
      </c>
      <c r="P76" s="156">
        <f>VLOOKUP(A76,'MSCI ACWI GDP net €'!$A$4:$B$1459,2,FALSE)/$Q$1096</f>
        <v>0.82788852113109657</v>
      </c>
    </row>
    <row r="77" spans="1:16">
      <c r="A77" s="127">
        <v>40904</v>
      </c>
      <c r="B77" s="155">
        <v>5900.7</v>
      </c>
      <c r="C77" s="155">
        <v>5877.98</v>
      </c>
      <c r="D77" s="155">
        <v>5924.38</v>
      </c>
      <c r="E77" s="155">
        <v>5889.76</v>
      </c>
      <c r="N77" s="156" t="e">
        <f>IF(SUMIF('Daten (Kopie)'!$A$2:$A$189,DAX!A77,'Daten (Kopie)'!$T$2:$T$189)=0,#N/A,SUMIF('Daten (Kopie)'!$A$2:$A$189,DAX!A77,'Daten (Kopie)'!$T$2:$T$189))</f>
        <v>#N/A</v>
      </c>
      <c r="O77" s="156" t="e">
        <f>IF(SUMIF('Daten (Kopie)'!$A$2:$A$189,DAX!A77,'Daten (Kopie)'!$U$2:$U$189)=0,#N/A,SUMIF('Daten (Kopie)'!$A$2:$A$189,DAX!A77,'Daten (Kopie)'!$U$2:$U$189))</f>
        <v>#N/A</v>
      </c>
      <c r="P77" s="156">
        <f>VLOOKUP(A77,'MSCI ACWI GDP net €'!$A$4:$B$1459,2,FALSE)/$Q$1096</f>
        <v>0.83178991544898906</v>
      </c>
    </row>
    <row r="78" spans="1:16">
      <c r="A78" s="127">
        <v>40900</v>
      </c>
      <c r="B78" s="155">
        <v>5905.18</v>
      </c>
      <c r="C78" s="155">
        <v>5844.64</v>
      </c>
      <c r="D78" s="155">
        <v>5913.41</v>
      </c>
      <c r="E78" s="155">
        <v>5878.93</v>
      </c>
      <c r="N78" s="156" t="e">
        <f>IF(SUMIF('Daten (Kopie)'!$A$2:$A$189,DAX!A78,'Daten (Kopie)'!$T$2:$T$189)=0,#N/A,SUMIF('Daten (Kopie)'!$A$2:$A$189,DAX!A78,'Daten (Kopie)'!$T$2:$T$189))</f>
        <v>#N/A</v>
      </c>
      <c r="O78" s="156" t="e">
        <f>IF(SUMIF('Daten (Kopie)'!$A$2:$A$189,DAX!A78,'Daten (Kopie)'!$U$2:$U$189)=0,#N/A,SUMIF('Daten (Kopie)'!$A$2:$A$189,DAX!A78,'Daten (Kopie)'!$U$2:$U$189))</f>
        <v>#N/A</v>
      </c>
      <c r="P78" s="156">
        <f>VLOOKUP(A78,'MSCI ACWI GDP net €'!$A$4:$B$1459,2,FALSE)/$Q$1096</f>
        <v>0.83287738023326841</v>
      </c>
    </row>
    <row r="79" spans="1:16">
      <c r="A79" s="127">
        <v>40899</v>
      </c>
      <c r="B79" s="155">
        <v>5830.13</v>
      </c>
      <c r="C79" s="155">
        <v>5820.44</v>
      </c>
      <c r="D79" s="155">
        <v>5886.18</v>
      </c>
      <c r="E79" s="155">
        <v>5852.18</v>
      </c>
      <c r="N79" s="156" t="e">
        <f>IF(SUMIF('Daten (Kopie)'!$A$2:$A$189,DAX!A79,'Daten (Kopie)'!$T$2:$T$189)=0,#N/A,SUMIF('Daten (Kopie)'!$A$2:$A$189,DAX!A79,'Daten (Kopie)'!$T$2:$T$189))</f>
        <v>#N/A</v>
      </c>
      <c r="O79" s="156" t="e">
        <f>IF(SUMIF('Daten (Kopie)'!$A$2:$A$189,DAX!A79,'Daten (Kopie)'!$U$2:$U$189)=0,#N/A,SUMIF('Daten (Kopie)'!$A$2:$A$189,DAX!A79,'Daten (Kopie)'!$U$2:$U$189))</f>
        <v>#N/A</v>
      </c>
      <c r="P79" s="156">
        <f>VLOOKUP(A79,'MSCI ACWI GDP net €'!$A$4:$B$1459,2,FALSE)/$Q$1096</f>
        <v>0.82569445484483461</v>
      </c>
    </row>
    <row r="80" spans="1:16">
      <c r="A80" s="127">
        <v>40898</v>
      </c>
      <c r="B80" s="155">
        <v>5918.72</v>
      </c>
      <c r="C80" s="155">
        <v>5771.62</v>
      </c>
      <c r="D80" s="155">
        <v>5965.35</v>
      </c>
      <c r="E80" s="155">
        <v>5791.53</v>
      </c>
      <c r="N80" s="156" t="e">
        <f>IF(SUMIF('Daten (Kopie)'!$A$2:$A$189,DAX!A80,'Daten (Kopie)'!$T$2:$T$189)=0,#N/A,SUMIF('Daten (Kopie)'!$A$2:$A$189,DAX!A80,'Daten (Kopie)'!$T$2:$T$189))</f>
        <v>#N/A</v>
      </c>
      <c r="O80" s="156" t="e">
        <f>IF(SUMIF('Daten (Kopie)'!$A$2:$A$189,DAX!A80,'Daten (Kopie)'!$U$2:$U$189)=0,#N/A,SUMIF('Daten (Kopie)'!$A$2:$A$189,DAX!A80,'Daten (Kopie)'!$U$2:$U$189))</f>
        <v>#N/A</v>
      </c>
      <c r="P80" s="156">
        <f>VLOOKUP(A80,'MSCI ACWI GDP net €'!$A$4:$B$1459,2,FALSE)/$Q$1096</f>
        <v>0.82157174022654544</v>
      </c>
    </row>
    <row r="81" spans="1:16">
      <c r="A81" s="127">
        <v>40897</v>
      </c>
      <c r="B81" s="155">
        <v>5652.61</v>
      </c>
      <c r="C81" s="155">
        <v>5637.53</v>
      </c>
      <c r="D81" s="155">
        <v>5847.71</v>
      </c>
      <c r="E81" s="155">
        <v>5847.03</v>
      </c>
      <c r="N81" s="156">
        <f>IF(SUMIF('Daten (Kopie)'!$A$2:$A$189,DAX!A81,'Daten (Kopie)'!$T$2:$T$189)=0,#N/A,SUMIF('Daten (Kopie)'!$A$2:$A$189,DAX!A81,'Daten (Kopie)'!$T$2:$T$189))</f>
        <v>0.50053964081993019</v>
      </c>
      <c r="O81" s="156">
        <f>IF(SUMIF('Daten (Kopie)'!$A$2:$A$189,DAX!A81,'Daten (Kopie)'!$U$2:$U$189)=0,#N/A,SUMIF('Daten (Kopie)'!$A$2:$A$189,DAX!A81,'Daten (Kopie)'!$U$2:$U$189))</f>
        <v>1.0078366130752581</v>
      </c>
      <c r="P81" s="156">
        <f>VLOOKUP(A81,'MSCI ACWI GDP net €'!$A$4:$B$1459,2,FALSE)/$Q$1096</f>
        <v>0.81516759604552214</v>
      </c>
    </row>
    <row r="82" spans="1:16">
      <c r="A82" s="127">
        <v>40896</v>
      </c>
      <c r="B82" s="155">
        <v>5651.74</v>
      </c>
      <c r="C82" s="155">
        <v>5644.19</v>
      </c>
      <c r="D82" s="155">
        <v>5775.24</v>
      </c>
      <c r="E82" s="155">
        <v>5670.71</v>
      </c>
      <c r="N82" s="156" t="e">
        <f>IF(SUMIF('Daten (Kopie)'!$A$2:$A$189,DAX!A82,'Daten (Kopie)'!$T$2:$T$189)=0,#N/A,SUMIF('Daten (Kopie)'!$A$2:$A$189,DAX!A82,'Daten (Kopie)'!$T$2:$T$189))</f>
        <v>#N/A</v>
      </c>
      <c r="O82" s="156" t="e">
        <f>IF(SUMIF('Daten (Kopie)'!$A$2:$A$189,DAX!A82,'Daten (Kopie)'!$U$2:$U$189)=0,#N/A,SUMIF('Daten (Kopie)'!$A$2:$A$189,DAX!A82,'Daten (Kopie)'!$U$2:$U$189))</f>
        <v>#N/A</v>
      </c>
      <c r="P82" s="156">
        <f>VLOOKUP(A82,'MSCI ACWI GDP net €'!$A$4:$B$1459,2,FALSE)/$Q$1096</f>
        <v>0.80414567867953324</v>
      </c>
    </row>
    <row r="83" spans="1:16">
      <c r="A83" s="127">
        <v>40893</v>
      </c>
      <c r="B83" s="155">
        <v>5764.45</v>
      </c>
      <c r="C83" s="155">
        <v>5693.41</v>
      </c>
      <c r="D83" s="155">
        <v>5775</v>
      </c>
      <c r="E83" s="155">
        <v>5701.78</v>
      </c>
      <c r="N83" s="156">
        <f>IF(SUMIF('Daten (Kopie)'!$A$2:$A$189,DAX!A83,'Daten (Kopie)'!$T$2:$T$189)=0,#N/A,SUMIF('Daten (Kopie)'!$A$2:$A$189,DAX!A83,'Daten (Kopie)'!$T$2:$T$189))</f>
        <v>0.50227043650507375</v>
      </c>
      <c r="O83" s="156">
        <f>IF(SUMIF('Daten (Kopie)'!$A$2:$A$189,DAX!A83,'Daten (Kopie)'!$U$2:$U$189)=0,#N/A,SUMIF('Daten (Kopie)'!$A$2:$A$189,DAX!A83,'Daten (Kopie)'!$U$2:$U$189))</f>
        <v>1.0107144395062608</v>
      </c>
      <c r="P83" s="156">
        <f>VLOOKUP(A83,'MSCI ACWI GDP net €'!$A$4:$B$1459,2,FALSE)/$Q$1096</f>
        <v>0.81072704550711472</v>
      </c>
    </row>
    <row r="84" spans="1:16">
      <c r="A84" s="127">
        <v>40892</v>
      </c>
      <c r="B84" s="155">
        <v>5713.48</v>
      </c>
      <c r="C84" s="155">
        <v>5682.16</v>
      </c>
      <c r="D84" s="155">
        <v>5795.87</v>
      </c>
      <c r="E84" s="155">
        <v>5730.62</v>
      </c>
      <c r="N84" s="156" t="e">
        <f>IF(SUMIF('Daten (Kopie)'!$A$2:$A$189,DAX!A84,'Daten (Kopie)'!$T$2:$T$189)=0,#N/A,SUMIF('Daten (Kopie)'!$A$2:$A$189,DAX!A84,'Daten (Kopie)'!$T$2:$T$189))</f>
        <v>#N/A</v>
      </c>
      <c r="O84" s="156" t="e">
        <f>IF(SUMIF('Daten (Kopie)'!$A$2:$A$189,DAX!A84,'Daten (Kopie)'!$U$2:$U$189)=0,#N/A,SUMIF('Daten (Kopie)'!$A$2:$A$189,DAX!A84,'Daten (Kopie)'!$U$2:$U$189))</f>
        <v>#N/A</v>
      </c>
      <c r="P84" s="156">
        <f>VLOOKUP(A84,'MSCI ACWI GDP net €'!$A$4:$B$1459,2,FALSE)/$Q$1096</f>
        <v>0.81016708850648733</v>
      </c>
    </row>
    <row r="85" spans="1:16">
      <c r="A85" s="127">
        <v>40891</v>
      </c>
      <c r="B85" s="155">
        <v>5738.98</v>
      </c>
      <c r="C85" s="155">
        <v>5675.14</v>
      </c>
      <c r="D85" s="155">
        <v>5771.6</v>
      </c>
      <c r="E85" s="155">
        <v>5675.14</v>
      </c>
      <c r="N85" s="156" t="e">
        <f>IF(SUMIF('Daten (Kopie)'!$A$2:$A$189,DAX!A85,'Daten (Kopie)'!$T$2:$T$189)=0,#N/A,SUMIF('Daten (Kopie)'!$A$2:$A$189,DAX!A85,'Daten (Kopie)'!$T$2:$T$189))</f>
        <v>#N/A</v>
      </c>
      <c r="O85" s="156" t="e">
        <f>IF(SUMIF('Daten (Kopie)'!$A$2:$A$189,DAX!A85,'Daten (Kopie)'!$U$2:$U$189)=0,#N/A,SUMIF('Daten (Kopie)'!$A$2:$A$189,DAX!A85,'Daten (Kopie)'!$U$2:$U$189))</f>
        <v>#N/A</v>
      </c>
      <c r="P85" s="156">
        <f>VLOOKUP(A85,'MSCI ACWI GDP net €'!$A$4:$B$1459,2,FALSE)/$Q$1096</f>
        <v>0.81276302586452209</v>
      </c>
    </row>
    <row r="86" spans="1:16">
      <c r="A86" s="127">
        <v>40890</v>
      </c>
      <c r="B86" s="155">
        <v>5801.39</v>
      </c>
      <c r="C86" s="155">
        <v>5734.12</v>
      </c>
      <c r="D86" s="155">
        <v>5852.43</v>
      </c>
      <c r="E86" s="155">
        <v>5774.26</v>
      </c>
      <c r="N86" s="156" t="e">
        <f>IF(SUMIF('Daten (Kopie)'!$A$2:$A$189,DAX!A86,'Daten (Kopie)'!$T$2:$T$189)=0,#N/A,SUMIF('Daten (Kopie)'!$A$2:$A$189,DAX!A86,'Daten (Kopie)'!$T$2:$T$189))</f>
        <v>#N/A</v>
      </c>
      <c r="O86" s="156" t="e">
        <f>IF(SUMIF('Daten (Kopie)'!$A$2:$A$189,DAX!A86,'Daten (Kopie)'!$U$2:$U$189)=0,#N/A,SUMIF('Daten (Kopie)'!$A$2:$A$189,DAX!A86,'Daten (Kopie)'!$U$2:$U$189))</f>
        <v>#N/A</v>
      </c>
      <c r="P86" s="156">
        <f>VLOOKUP(A86,'MSCI ACWI GDP net €'!$A$4:$B$1459,2,FALSE)/$Q$1096</f>
        <v>0.8186080450761225</v>
      </c>
    </row>
    <row r="87" spans="1:16">
      <c r="A87" s="127">
        <v>40889</v>
      </c>
      <c r="B87" s="155">
        <v>5945.19</v>
      </c>
      <c r="C87" s="155">
        <v>5785.43</v>
      </c>
      <c r="D87" s="155">
        <v>5952.55</v>
      </c>
      <c r="E87" s="155">
        <v>5785.43</v>
      </c>
      <c r="N87" s="156" t="e">
        <f>IF(SUMIF('Daten (Kopie)'!$A$2:$A$189,DAX!A87,'Daten (Kopie)'!$T$2:$T$189)=0,#N/A,SUMIF('Daten (Kopie)'!$A$2:$A$189,DAX!A87,'Daten (Kopie)'!$T$2:$T$189))</f>
        <v>#N/A</v>
      </c>
      <c r="O87" s="156" t="e">
        <f>IF(SUMIF('Daten (Kopie)'!$A$2:$A$189,DAX!A87,'Daten (Kopie)'!$U$2:$U$189)=0,#N/A,SUMIF('Daten (Kopie)'!$A$2:$A$189,DAX!A87,'Daten (Kopie)'!$U$2:$U$189))</f>
        <v>#N/A</v>
      </c>
      <c r="P87" s="156">
        <f>VLOOKUP(A87,'MSCI ACWI GDP net €'!$A$4:$B$1459,2,FALSE)/$Q$1096</f>
        <v>0.81724018577592739</v>
      </c>
    </row>
    <row r="88" spans="1:16">
      <c r="A88" s="127">
        <v>40886</v>
      </c>
      <c r="B88" s="155">
        <v>5806.49</v>
      </c>
      <c r="C88" s="155">
        <v>5802.36</v>
      </c>
      <c r="D88" s="155">
        <v>6007.05</v>
      </c>
      <c r="E88" s="155">
        <v>5986.71</v>
      </c>
      <c r="N88" s="156" t="e">
        <f>IF(SUMIF('Daten (Kopie)'!$A$2:$A$189,DAX!A88,'Daten (Kopie)'!$T$2:$T$189)=0,#N/A,SUMIF('Daten (Kopie)'!$A$2:$A$189,DAX!A88,'Daten (Kopie)'!$T$2:$T$189))</f>
        <v>#N/A</v>
      </c>
      <c r="O88" s="156" t="e">
        <f>IF(SUMIF('Daten (Kopie)'!$A$2:$A$189,DAX!A88,'Daten (Kopie)'!$U$2:$U$189)=0,#N/A,SUMIF('Daten (Kopie)'!$A$2:$A$189,DAX!A88,'Daten (Kopie)'!$U$2:$U$189))</f>
        <v>#N/A</v>
      </c>
      <c r="P88" s="156">
        <f>VLOOKUP(A88,'MSCI ACWI GDP net €'!$A$4:$B$1459,2,FALSE)/$Q$1096</f>
        <v>0.82147356054441478</v>
      </c>
    </row>
    <row r="89" spans="1:16">
      <c r="A89" s="127">
        <v>40885</v>
      </c>
      <c r="B89" s="155">
        <v>6054.56</v>
      </c>
      <c r="C89" s="155">
        <v>5868.63</v>
      </c>
      <c r="D89" s="155">
        <v>6077.17</v>
      </c>
      <c r="E89" s="155">
        <v>5874.44</v>
      </c>
      <c r="N89" s="156" t="e">
        <f>IF(SUMIF('Daten (Kopie)'!$A$2:$A$189,DAX!A89,'Daten (Kopie)'!$T$2:$T$189)=0,#N/A,SUMIF('Daten (Kopie)'!$A$2:$A$189,DAX!A89,'Daten (Kopie)'!$T$2:$T$189))</f>
        <v>#N/A</v>
      </c>
      <c r="O89" s="156" t="e">
        <f>IF(SUMIF('Daten (Kopie)'!$A$2:$A$189,DAX!A89,'Daten (Kopie)'!$U$2:$U$189)=0,#N/A,SUMIF('Daten (Kopie)'!$A$2:$A$189,DAX!A89,'Daten (Kopie)'!$U$2:$U$189))</f>
        <v>#N/A</v>
      </c>
      <c r="P89" s="156">
        <f>VLOOKUP(A89,'MSCI ACWI GDP net €'!$A$4:$B$1459,2,FALSE)/$Q$1096</f>
        <v>0.82237215424527288</v>
      </c>
    </row>
    <row r="90" spans="1:16">
      <c r="A90" s="127">
        <v>40884</v>
      </c>
      <c r="B90" s="155">
        <v>6116.26</v>
      </c>
      <c r="C90" s="155">
        <v>5919.56</v>
      </c>
      <c r="D90" s="155">
        <v>6137.05</v>
      </c>
      <c r="E90" s="155">
        <v>5994.73</v>
      </c>
      <c r="N90" s="156" t="e">
        <f>IF(SUMIF('Daten (Kopie)'!$A$2:$A$189,DAX!A90,'Daten (Kopie)'!$T$2:$T$189)=0,#N/A,SUMIF('Daten (Kopie)'!$A$2:$A$189,DAX!A90,'Daten (Kopie)'!$T$2:$T$189))</f>
        <v>#N/A</v>
      </c>
      <c r="O90" s="156" t="e">
        <f>IF(SUMIF('Daten (Kopie)'!$A$2:$A$189,DAX!A90,'Daten (Kopie)'!$U$2:$U$189)=0,#N/A,SUMIF('Daten (Kopie)'!$A$2:$A$189,DAX!A90,'Daten (Kopie)'!$U$2:$U$189))</f>
        <v>#N/A</v>
      </c>
      <c r="P90" s="156">
        <f>VLOOKUP(A90,'MSCI ACWI GDP net €'!$A$4:$B$1459,2,FALSE)/$Q$1096</f>
        <v>0.83196380997072916</v>
      </c>
    </row>
    <row r="91" spans="1:16">
      <c r="A91" s="127">
        <v>40883</v>
      </c>
      <c r="B91" s="155">
        <v>6021.73</v>
      </c>
      <c r="C91" s="155">
        <v>6005.82</v>
      </c>
      <c r="D91" s="155">
        <v>6094.77</v>
      </c>
      <c r="E91" s="155">
        <v>6028.82</v>
      </c>
      <c r="N91" s="156" t="e">
        <f>IF(SUMIF('Daten (Kopie)'!$A$2:$A$189,DAX!A91,'Daten (Kopie)'!$T$2:$T$189)=0,#N/A,SUMIF('Daten (Kopie)'!$A$2:$A$189,DAX!A91,'Daten (Kopie)'!$T$2:$T$189))</f>
        <v>#N/A</v>
      </c>
      <c r="O91" s="156" t="e">
        <f>IF(SUMIF('Daten (Kopie)'!$A$2:$A$189,DAX!A91,'Daten (Kopie)'!$U$2:$U$189)=0,#N/A,SUMIF('Daten (Kopie)'!$A$2:$A$189,DAX!A91,'Daten (Kopie)'!$U$2:$U$189))</f>
        <v>#N/A</v>
      </c>
      <c r="P91" s="156">
        <f>VLOOKUP(A91,'MSCI ACWI GDP net €'!$A$4:$B$1459,2,FALSE)/$Q$1096</f>
        <v>0.82918066559168235</v>
      </c>
    </row>
    <row r="92" spans="1:16">
      <c r="A92" s="127">
        <v>40882</v>
      </c>
      <c r="B92" s="155">
        <v>6137.87</v>
      </c>
      <c r="C92" s="155">
        <v>6086.42</v>
      </c>
      <c r="D92" s="155">
        <v>6170.04</v>
      </c>
      <c r="E92" s="155">
        <v>6106.09</v>
      </c>
      <c r="N92" s="156" t="e">
        <f>IF(SUMIF('Daten (Kopie)'!$A$2:$A$189,DAX!A92,'Daten (Kopie)'!$T$2:$T$189)=0,#N/A,SUMIF('Daten (Kopie)'!$A$2:$A$189,DAX!A92,'Daten (Kopie)'!$T$2:$T$189))</f>
        <v>#N/A</v>
      </c>
      <c r="O92" s="156" t="e">
        <f>IF(SUMIF('Daten (Kopie)'!$A$2:$A$189,DAX!A92,'Daten (Kopie)'!$U$2:$U$189)=0,#N/A,SUMIF('Daten (Kopie)'!$A$2:$A$189,DAX!A92,'Daten (Kopie)'!$U$2:$U$189))</f>
        <v>#N/A</v>
      </c>
      <c r="P92" s="156">
        <f>VLOOKUP(A92,'MSCI ACWI GDP net €'!$A$4:$B$1459,2,FALSE)/$Q$1096</f>
        <v>0.83139719672046586</v>
      </c>
    </row>
    <row r="93" spans="1:16">
      <c r="A93" s="127">
        <v>40879</v>
      </c>
      <c r="B93" s="155">
        <v>6117.73</v>
      </c>
      <c r="C93" s="155">
        <v>6055.48</v>
      </c>
      <c r="D93" s="155">
        <v>6169.64</v>
      </c>
      <c r="E93" s="155">
        <v>6080.68</v>
      </c>
      <c r="N93" s="156" t="e">
        <f>IF(SUMIF('Daten (Kopie)'!$A$2:$A$189,DAX!A93,'Daten (Kopie)'!$T$2:$T$189)=0,#N/A,SUMIF('Daten (Kopie)'!$A$2:$A$189,DAX!A93,'Daten (Kopie)'!$T$2:$T$189))</f>
        <v>#N/A</v>
      </c>
      <c r="O93" s="156" t="e">
        <f>IF(SUMIF('Daten (Kopie)'!$A$2:$A$189,DAX!A93,'Daten (Kopie)'!$U$2:$U$189)=0,#N/A,SUMIF('Daten (Kopie)'!$A$2:$A$189,DAX!A93,'Daten (Kopie)'!$U$2:$U$189))</f>
        <v>#N/A</v>
      </c>
      <c r="P93" s="156">
        <f>VLOOKUP(A93,'MSCI ACWI GDP net €'!$A$4:$B$1459,2,FALSE)/$Q$1096</f>
        <v>0.82598649779761346</v>
      </c>
    </row>
    <row r="94" spans="1:16">
      <c r="A94" s="127">
        <v>40878</v>
      </c>
      <c r="B94" s="155">
        <v>6080.48</v>
      </c>
      <c r="C94" s="155">
        <v>6017.38</v>
      </c>
      <c r="D94" s="155">
        <v>6111.97</v>
      </c>
      <c r="E94" s="155">
        <v>6035.88</v>
      </c>
      <c r="N94" s="156" t="e">
        <f>IF(SUMIF('Daten (Kopie)'!$A$2:$A$189,DAX!A94,'Daten (Kopie)'!$T$2:$T$189)=0,#N/A,SUMIF('Daten (Kopie)'!$A$2:$A$189,DAX!A94,'Daten (Kopie)'!$T$2:$T$189))</f>
        <v>#N/A</v>
      </c>
      <c r="O94" s="156" t="e">
        <f>IF(SUMIF('Daten (Kopie)'!$A$2:$A$189,DAX!A94,'Daten (Kopie)'!$U$2:$U$189)=0,#N/A,SUMIF('Daten (Kopie)'!$A$2:$A$189,DAX!A94,'Daten (Kopie)'!$U$2:$U$189))</f>
        <v>#N/A</v>
      </c>
      <c r="P94" s="156">
        <f>VLOOKUP(A94,'MSCI ACWI GDP net €'!$A$4:$B$1459,2,FALSE)/$Q$1096</f>
        <v>0.82028125982836864</v>
      </c>
    </row>
    <row r="95" spans="1:16">
      <c r="A95" s="127">
        <v>40877</v>
      </c>
      <c r="B95" s="155">
        <v>5741.21</v>
      </c>
      <c r="C95" s="155">
        <v>5725.98</v>
      </c>
      <c r="D95" s="155">
        <v>6130.68</v>
      </c>
      <c r="E95" s="155">
        <v>6088.84</v>
      </c>
      <c r="N95" s="156" t="e">
        <f>IF(SUMIF('Daten (Kopie)'!$A$2:$A$189,DAX!A95,'Daten (Kopie)'!$T$2:$T$189)=0,#N/A,SUMIF('Daten (Kopie)'!$A$2:$A$189,DAX!A95,'Daten (Kopie)'!$T$2:$T$189))</f>
        <v>#N/A</v>
      </c>
      <c r="O95" s="156" t="e">
        <f>IF(SUMIF('Daten (Kopie)'!$A$2:$A$189,DAX!A95,'Daten (Kopie)'!$U$2:$U$189)=0,#N/A,SUMIF('Daten (Kopie)'!$A$2:$A$189,DAX!A95,'Daten (Kopie)'!$U$2:$U$189))</f>
        <v>#N/A</v>
      </c>
      <c r="P95" s="156">
        <f>VLOOKUP(A95,'MSCI ACWI GDP net €'!$A$4:$B$1459,2,FALSE)/$Q$1096</f>
        <v>0.81254004150171644</v>
      </c>
    </row>
    <row r="96" spans="1:16">
      <c r="A96" s="127">
        <v>40876</v>
      </c>
      <c r="B96" s="155">
        <v>5725.68</v>
      </c>
      <c r="C96" s="155">
        <v>5690.57</v>
      </c>
      <c r="D96" s="155">
        <v>5826.35</v>
      </c>
      <c r="E96" s="155">
        <v>5799.91</v>
      </c>
      <c r="N96" s="156" t="e">
        <f>IF(SUMIF('Daten (Kopie)'!$A$2:$A$189,DAX!A96,'Daten (Kopie)'!$T$2:$T$189)=0,#N/A,SUMIF('Daten (Kopie)'!$A$2:$A$189,DAX!A96,'Daten (Kopie)'!$T$2:$T$189))</f>
        <v>#N/A</v>
      </c>
      <c r="O96" s="156" t="e">
        <f>IF(SUMIF('Daten (Kopie)'!$A$2:$A$189,DAX!A96,'Daten (Kopie)'!$U$2:$U$189)=0,#N/A,SUMIF('Daten (Kopie)'!$A$2:$A$189,DAX!A96,'Daten (Kopie)'!$U$2:$U$189))</f>
        <v>#N/A</v>
      </c>
      <c r="P96" s="156">
        <f>VLOOKUP(A96,'MSCI ACWI GDP net €'!$A$4:$B$1459,2,FALSE)/$Q$1096</f>
        <v>0.79439011280679073</v>
      </c>
    </row>
    <row r="97" spans="1:16">
      <c r="A97" s="127">
        <v>40875</v>
      </c>
      <c r="B97" s="155">
        <v>5577.19</v>
      </c>
      <c r="C97" s="155">
        <v>5573</v>
      </c>
      <c r="D97" s="155">
        <v>5754.51</v>
      </c>
      <c r="E97" s="155">
        <v>5745.33</v>
      </c>
      <c r="N97" s="156" t="e">
        <f>IF(SUMIF('Daten (Kopie)'!$A$2:$A$189,DAX!A97,'Daten (Kopie)'!$T$2:$T$189)=0,#N/A,SUMIF('Daten (Kopie)'!$A$2:$A$189,DAX!A97,'Daten (Kopie)'!$T$2:$T$189))</f>
        <v>#N/A</v>
      </c>
      <c r="O97" s="156" t="e">
        <f>IF(SUMIF('Daten (Kopie)'!$A$2:$A$189,DAX!A97,'Daten (Kopie)'!$U$2:$U$189)=0,#N/A,SUMIF('Daten (Kopie)'!$A$2:$A$189,DAX!A97,'Daten (Kopie)'!$U$2:$U$189))</f>
        <v>#N/A</v>
      </c>
      <c r="P97" s="156">
        <f>VLOOKUP(A97,'MSCI ACWI GDP net €'!$A$4:$B$1459,2,FALSE)/$Q$1096</f>
        <v>0.78776132020055289</v>
      </c>
    </row>
    <row r="98" spans="1:16">
      <c r="A98" s="127">
        <v>40872</v>
      </c>
      <c r="B98" s="155">
        <v>5433.3</v>
      </c>
      <c r="C98" s="155">
        <v>5366.5</v>
      </c>
      <c r="D98" s="155">
        <v>5528.64</v>
      </c>
      <c r="E98" s="155">
        <v>5492.87</v>
      </c>
      <c r="N98" s="156" t="e">
        <f>IF(SUMIF('Daten (Kopie)'!$A$2:$A$189,DAX!A98,'Daten (Kopie)'!$T$2:$T$189)=0,#N/A,SUMIF('Daten (Kopie)'!$A$2:$A$189,DAX!A98,'Daten (Kopie)'!$T$2:$T$189))</f>
        <v>#N/A</v>
      </c>
      <c r="O98" s="156" t="e">
        <f>IF(SUMIF('Daten (Kopie)'!$A$2:$A$189,DAX!A98,'Daten (Kopie)'!$U$2:$U$189)=0,#N/A,SUMIF('Daten (Kopie)'!$A$2:$A$189,DAX!A98,'Daten (Kopie)'!$U$2:$U$189))</f>
        <v>#N/A</v>
      </c>
      <c r="P98" s="156">
        <f>VLOOKUP(A98,'MSCI ACWI GDP net €'!$A$4:$B$1459,2,FALSE)/$Q$1096</f>
        <v>0.76853224703339285</v>
      </c>
    </row>
    <row r="99" spans="1:16">
      <c r="A99" s="127">
        <v>40871</v>
      </c>
      <c r="B99" s="155">
        <v>5512.76</v>
      </c>
      <c r="C99" s="155">
        <v>5399.85</v>
      </c>
      <c r="D99" s="155">
        <v>5563.82</v>
      </c>
      <c r="E99" s="155">
        <v>5428.11</v>
      </c>
      <c r="N99" s="156" t="e">
        <f>IF(SUMIF('Daten (Kopie)'!$A$2:$A$189,DAX!A99,'Daten (Kopie)'!$T$2:$T$189)=0,#N/A,SUMIF('Daten (Kopie)'!$A$2:$A$189,DAX!A99,'Daten (Kopie)'!$T$2:$T$189))</f>
        <v>#N/A</v>
      </c>
      <c r="O99" s="156" t="e">
        <f>IF(SUMIF('Daten (Kopie)'!$A$2:$A$189,DAX!A99,'Daten (Kopie)'!$U$2:$U$189)=0,#N/A,SUMIF('Daten (Kopie)'!$A$2:$A$189,DAX!A99,'Daten (Kopie)'!$U$2:$U$189))</f>
        <v>#N/A</v>
      </c>
      <c r="P99" s="156">
        <f>VLOOKUP(A99,'MSCI ACWI GDP net €'!$A$4:$B$1459,2,FALSE)/$Q$1096</f>
        <v>0.768893348576145</v>
      </c>
    </row>
    <row r="100" spans="1:16">
      <c r="A100" s="127">
        <v>40870</v>
      </c>
      <c r="B100" s="155">
        <v>5485.67</v>
      </c>
      <c r="C100" s="155">
        <v>5457.77</v>
      </c>
      <c r="D100" s="155">
        <v>5588.11</v>
      </c>
      <c r="E100" s="155">
        <v>5457.77</v>
      </c>
      <c r="N100" s="156" t="e">
        <f>IF(SUMIF('Daten (Kopie)'!$A$2:$A$189,DAX!A100,'Daten (Kopie)'!$T$2:$T$189)=0,#N/A,SUMIF('Daten (Kopie)'!$A$2:$A$189,DAX!A100,'Daten (Kopie)'!$T$2:$T$189))</f>
        <v>#N/A</v>
      </c>
      <c r="O100" s="156" t="e">
        <f>IF(SUMIF('Daten (Kopie)'!$A$2:$A$189,DAX!A100,'Daten (Kopie)'!$U$2:$U$189)=0,#N/A,SUMIF('Daten (Kopie)'!$A$2:$A$189,DAX!A100,'Daten (Kopie)'!$U$2:$U$189))</f>
        <v>#N/A</v>
      </c>
      <c r="P100" s="156">
        <f>VLOOKUP(A100,'MSCI ACWI GDP net €'!$A$4:$B$1459,2,FALSE)/$Q$1096</f>
        <v>0.76863625093395505</v>
      </c>
    </row>
    <row r="101" spans="1:16">
      <c r="A101" s="127">
        <v>40869</v>
      </c>
      <c r="B101" s="155">
        <v>5648.5</v>
      </c>
      <c r="C101" s="155">
        <v>5537.39</v>
      </c>
      <c r="D101" s="155">
        <v>5681.74</v>
      </c>
      <c r="E101" s="155">
        <v>5537.39</v>
      </c>
      <c r="N101" s="156" t="e">
        <f>IF(SUMIF('Daten (Kopie)'!$A$2:$A$189,DAX!A101,'Daten (Kopie)'!$T$2:$T$189)=0,#N/A,SUMIF('Daten (Kopie)'!$A$2:$A$189,DAX!A101,'Daten (Kopie)'!$T$2:$T$189))</f>
        <v>#N/A</v>
      </c>
      <c r="O101" s="156" t="e">
        <f>IF(SUMIF('Daten (Kopie)'!$A$2:$A$189,DAX!A101,'Daten (Kopie)'!$U$2:$U$189)=0,#N/A,SUMIF('Daten (Kopie)'!$A$2:$A$189,DAX!A101,'Daten (Kopie)'!$U$2:$U$189))</f>
        <v>#N/A</v>
      </c>
      <c r="P101" s="156">
        <f>VLOOKUP(A101,'MSCI ACWI GDP net €'!$A$4:$B$1459,2,FALSE)/$Q$1096</f>
        <v>0.77782104340041169</v>
      </c>
    </row>
    <row r="102" spans="1:16">
      <c r="A102" s="127">
        <v>40868</v>
      </c>
      <c r="B102" s="155">
        <v>5767.09</v>
      </c>
      <c r="C102" s="155">
        <v>5598.05</v>
      </c>
      <c r="D102" s="155">
        <v>5771.7</v>
      </c>
      <c r="E102" s="155">
        <v>5606</v>
      </c>
      <c r="N102" s="156">
        <f>IF(SUMIF('Daten (Kopie)'!$A$2:$A$189,DAX!A102,'Daten (Kopie)'!$T$2:$T$189)=0,#N/A,SUMIF('Daten (Kopie)'!$A$2:$A$189,DAX!A102,'Daten (Kopie)'!$T$2:$T$189))</f>
        <v>0.55009108607112633</v>
      </c>
      <c r="O102" s="156">
        <f>IF(SUMIF('Daten (Kopie)'!$A$2:$A$189,DAX!A102,'Daten (Kopie)'!$U$2:$U$189)=0,#N/A,SUMIF('Daten (Kopie)'!$A$2:$A$189,DAX!A102,'Daten (Kopie)'!$U$2:$U$189))</f>
        <v>0.99949791420200096</v>
      </c>
      <c r="P102" s="156">
        <f>VLOOKUP(A102,'MSCI ACWI GDP net €'!$A$4:$B$1459,2,FALSE)/$Q$1096</f>
        <v>0.78164838694110395</v>
      </c>
    </row>
    <row r="103" spans="1:16">
      <c r="A103" s="127">
        <v>40865</v>
      </c>
      <c r="B103" s="155">
        <v>5800.79</v>
      </c>
      <c r="C103" s="155">
        <v>5769.69</v>
      </c>
      <c r="D103" s="155">
        <v>5897.99</v>
      </c>
      <c r="E103" s="155">
        <v>5800.24</v>
      </c>
      <c r="N103" s="156" t="e">
        <f>IF(SUMIF('Daten (Kopie)'!$A$2:$A$189,DAX!A103,'Daten (Kopie)'!$T$2:$T$189)=0,#N/A,SUMIF('Daten (Kopie)'!$A$2:$A$189,DAX!A103,'Daten (Kopie)'!$T$2:$T$189))</f>
        <v>#N/A</v>
      </c>
      <c r="O103" s="156" t="e">
        <f>IF(SUMIF('Daten (Kopie)'!$A$2:$A$189,DAX!A103,'Daten (Kopie)'!$U$2:$U$189)=0,#N/A,SUMIF('Daten (Kopie)'!$A$2:$A$189,DAX!A103,'Daten (Kopie)'!$U$2:$U$189))</f>
        <v>#N/A</v>
      </c>
      <c r="P103" s="156">
        <f>VLOOKUP(A103,'MSCI ACWI GDP net €'!$A$4:$B$1459,2,FALSE)/$Q$1096</f>
        <v>0.79840466336849503</v>
      </c>
    </row>
    <row r="104" spans="1:16">
      <c r="A104" s="127">
        <v>40864</v>
      </c>
      <c r="B104" s="155">
        <v>5875.86</v>
      </c>
      <c r="C104" s="155">
        <v>5778.1</v>
      </c>
      <c r="D104" s="155">
        <v>5921.25</v>
      </c>
      <c r="E104" s="155">
        <v>5850.17</v>
      </c>
      <c r="N104" s="156" t="e">
        <f>IF(SUMIF('Daten (Kopie)'!$A$2:$A$189,DAX!A104,'Daten (Kopie)'!$T$2:$T$189)=0,#N/A,SUMIF('Daten (Kopie)'!$A$2:$A$189,DAX!A104,'Daten (Kopie)'!$T$2:$T$189))</f>
        <v>#N/A</v>
      </c>
      <c r="O104" s="156" t="e">
        <f>IF(SUMIF('Daten (Kopie)'!$A$2:$A$189,DAX!A104,'Daten (Kopie)'!$U$2:$U$189)=0,#N/A,SUMIF('Daten (Kopie)'!$A$2:$A$189,DAX!A104,'Daten (Kopie)'!$U$2:$U$189))</f>
        <v>#N/A</v>
      </c>
      <c r="P104" s="156">
        <f>VLOOKUP(A104,'MSCI ACWI GDP net €'!$A$4:$B$1459,2,FALSE)/$Q$1096</f>
        <v>0.80598280357906549</v>
      </c>
    </row>
    <row r="105" spans="1:16">
      <c r="A105" s="127">
        <v>40863</v>
      </c>
      <c r="B105" s="155">
        <v>5873.29</v>
      </c>
      <c r="C105" s="155">
        <v>5852.04</v>
      </c>
      <c r="D105" s="155">
        <v>6028.23</v>
      </c>
      <c r="E105" s="155">
        <v>5913.36</v>
      </c>
      <c r="N105" s="156" t="e">
        <f>IF(SUMIF('Daten (Kopie)'!$A$2:$A$189,DAX!A105,'Daten (Kopie)'!$T$2:$T$189)=0,#N/A,SUMIF('Daten (Kopie)'!$A$2:$A$189,DAX!A105,'Daten (Kopie)'!$T$2:$T$189))</f>
        <v>#N/A</v>
      </c>
      <c r="O105" s="156" t="e">
        <f>IF(SUMIF('Daten (Kopie)'!$A$2:$A$189,DAX!A105,'Daten (Kopie)'!$U$2:$U$189)=0,#N/A,SUMIF('Daten (Kopie)'!$A$2:$A$189,DAX!A105,'Daten (Kopie)'!$U$2:$U$189))</f>
        <v>#N/A</v>
      </c>
      <c r="P105" s="156">
        <f>VLOOKUP(A105,'MSCI ACWI GDP net €'!$A$4:$B$1459,2,FALSE)/$Q$1096</f>
        <v>0.81478818981627088</v>
      </c>
    </row>
    <row r="106" spans="1:16">
      <c r="A106" s="127">
        <v>40862</v>
      </c>
      <c r="B106" s="155">
        <v>5920.43</v>
      </c>
      <c r="C106" s="155">
        <v>5815.85</v>
      </c>
      <c r="D106" s="155">
        <v>6011.47</v>
      </c>
      <c r="E106" s="155">
        <v>5933.14</v>
      </c>
      <c r="N106" s="156" t="e">
        <f>IF(SUMIF('Daten (Kopie)'!$A$2:$A$189,DAX!A106,'Daten (Kopie)'!$T$2:$T$189)=0,#N/A,SUMIF('Daten (Kopie)'!$A$2:$A$189,DAX!A106,'Daten (Kopie)'!$T$2:$T$189))</f>
        <v>#N/A</v>
      </c>
      <c r="O106" s="156" t="e">
        <f>IF(SUMIF('Daten (Kopie)'!$A$2:$A$189,DAX!A106,'Daten (Kopie)'!$U$2:$U$189)=0,#N/A,SUMIF('Daten (Kopie)'!$A$2:$A$189,DAX!A106,'Daten (Kopie)'!$U$2:$U$189))</f>
        <v>#N/A</v>
      </c>
      <c r="P106" s="156">
        <f>VLOOKUP(A106,'MSCI ACWI GDP net €'!$A$4:$B$1459,2,FALSE)/$Q$1096</f>
        <v>0.8222748065943466</v>
      </c>
    </row>
    <row r="107" spans="1:16">
      <c r="A107" s="127">
        <v>40861</v>
      </c>
      <c r="B107" s="155">
        <v>6097.27</v>
      </c>
      <c r="C107" s="155">
        <v>5934.09</v>
      </c>
      <c r="D107" s="155">
        <v>6116.07</v>
      </c>
      <c r="E107" s="155">
        <v>5985.02</v>
      </c>
      <c r="N107" s="156" t="e">
        <f>IF(SUMIF('Daten (Kopie)'!$A$2:$A$189,DAX!A107,'Daten (Kopie)'!$T$2:$T$189)=0,#N/A,SUMIF('Daten (Kopie)'!$A$2:$A$189,DAX!A107,'Daten (Kopie)'!$T$2:$T$189))</f>
        <v>#N/A</v>
      </c>
      <c r="O107" s="156" t="e">
        <f>IF(SUMIF('Daten (Kopie)'!$A$2:$A$189,DAX!A107,'Daten (Kopie)'!$U$2:$U$189)=0,#N/A,SUMIF('Daten (Kopie)'!$A$2:$A$189,DAX!A107,'Daten (Kopie)'!$U$2:$U$189))</f>
        <v>#N/A</v>
      </c>
      <c r="P107" s="156">
        <f>VLOOKUP(A107,'MSCI ACWI GDP net €'!$A$4:$B$1459,2,FALSE)/$Q$1096</f>
        <v>0.8210617050981881</v>
      </c>
    </row>
    <row r="108" spans="1:16">
      <c r="A108" s="127">
        <v>40858</v>
      </c>
      <c r="B108" s="155">
        <v>5881.49</v>
      </c>
      <c r="C108" s="155">
        <v>5855.12</v>
      </c>
      <c r="D108" s="155">
        <v>6065.29</v>
      </c>
      <c r="E108" s="155">
        <v>6057.03</v>
      </c>
      <c r="N108" s="156" t="e">
        <f>IF(SUMIF('Daten (Kopie)'!$A$2:$A$189,DAX!A108,'Daten (Kopie)'!$T$2:$T$189)=0,#N/A,SUMIF('Daten (Kopie)'!$A$2:$A$189,DAX!A108,'Daten (Kopie)'!$T$2:$T$189))</f>
        <v>#N/A</v>
      </c>
      <c r="O108" s="156" t="e">
        <f>IF(SUMIF('Daten (Kopie)'!$A$2:$A$189,DAX!A108,'Daten (Kopie)'!$U$2:$U$189)=0,#N/A,SUMIF('Daten (Kopie)'!$A$2:$A$189,DAX!A108,'Daten (Kopie)'!$U$2:$U$189))</f>
        <v>#N/A</v>
      </c>
      <c r="P108" s="156">
        <f>VLOOKUP(A108,'MSCI ACWI GDP net €'!$A$4:$B$1459,2,FALSE)/$Q$1096</f>
        <v>0.81904319739607523</v>
      </c>
    </row>
    <row r="109" spans="1:16">
      <c r="A109" s="127">
        <v>40857</v>
      </c>
      <c r="B109" s="155">
        <v>5732.32</v>
      </c>
      <c r="C109" s="155">
        <v>5721.97</v>
      </c>
      <c r="D109" s="155">
        <v>5934.31</v>
      </c>
      <c r="E109" s="155">
        <v>5867.81</v>
      </c>
      <c r="N109" s="156" t="e">
        <f>IF(SUMIF('Daten (Kopie)'!$A$2:$A$189,DAX!A109,'Daten (Kopie)'!$T$2:$T$189)=0,#N/A,SUMIF('Daten (Kopie)'!$A$2:$A$189,DAX!A109,'Daten (Kopie)'!$T$2:$T$189))</f>
        <v>#N/A</v>
      </c>
      <c r="O109" s="156" t="e">
        <f>IF(SUMIF('Daten (Kopie)'!$A$2:$A$189,DAX!A109,'Daten (Kopie)'!$U$2:$U$189)=0,#N/A,SUMIF('Daten (Kopie)'!$A$2:$A$189,DAX!A109,'Daten (Kopie)'!$U$2:$U$189))</f>
        <v>#N/A</v>
      </c>
      <c r="P109" s="156">
        <f>VLOOKUP(A109,'MSCI ACWI GDP net €'!$A$4:$B$1459,2,FALSE)/$Q$1096</f>
        <v>0.81076032675529464</v>
      </c>
    </row>
    <row r="110" spans="1:16">
      <c r="A110" s="127">
        <v>40856</v>
      </c>
      <c r="B110" s="155">
        <v>6045.87</v>
      </c>
      <c r="C110" s="155">
        <v>5767.26</v>
      </c>
      <c r="D110" s="155">
        <v>6055.58</v>
      </c>
      <c r="E110" s="155">
        <v>5829.54</v>
      </c>
      <c r="N110" s="156" t="e">
        <f>IF(SUMIF('Daten (Kopie)'!$A$2:$A$189,DAX!A110,'Daten (Kopie)'!$T$2:$T$189)=0,#N/A,SUMIF('Daten (Kopie)'!$A$2:$A$189,DAX!A110,'Daten (Kopie)'!$T$2:$T$189))</f>
        <v>#N/A</v>
      </c>
      <c r="O110" s="156" t="e">
        <f>IF(SUMIF('Daten (Kopie)'!$A$2:$A$189,DAX!A110,'Daten (Kopie)'!$U$2:$U$189)=0,#N/A,SUMIF('Daten (Kopie)'!$A$2:$A$189,DAX!A110,'Daten (Kopie)'!$U$2:$U$189))</f>
        <v>#N/A</v>
      </c>
      <c r="P110" s="156">
        <f>VLOOKUP(A110,'MSCI ACWI GDP net €'!$A$4:$B$1459,2,FALSE)/$Q$1096</f>
        <v>0.81864049429309793</v>
      </c>
    </row>
    <row r="111" spans="1:16">
      <c r="A111" s="127">
        <v>40855</v>
      </c>
      <c r="B111" s="155">
        <v>5950.44</v>
      </c>
      <c r="C111" s="155">
        <v>5934.23</v>
      </c>
      <c r="D111" s="155">
        <v>6087.06</v>
      </c>
      <c r="E111" s="155">
        <v>5961.44</v>
      </c>
      <c r="N111" s="156" t="e">
        <f>IF(SUMIF('Daten (Kopie)'!$A$2:$A$189,DAX!A111,'Daten (Kopie)'!$T$2:$T$189)=0,#N/A,SUMIF('Daten (Kopie)'!$A$2:$A$189,DAX!A111,'Daten (Kopie)'!$T$2:$T$189))</f>
        <v>#N/A</v>
      </c>
      <c r="O111" s="156" t="e">
        <f>IF(SUMIF('Daten (Kopie)'!$A$2:$A$189,DAX!A111,'Daten (Kopie)'!$U$2:$U$189)=0,#N/A,SUMIF('Daten (Kopie)'!$A$2:$A$189,DAX!A111,'Daten (Kopie)'!$U$2:$U$189))</f>
        <v>#N/A</v>
      </c>
      <c r="P111" s="156">
        <f>VLOOKUP(A111,'MSCI ACWI GDP net €'!$A$4:$B$1459,2,FALSE)/$Q$1096</f>
        <v>0.82310434170523128</v>
      </c>
    </row>
    <row r="112" spans="1:16">
      <c r="A112" s="127">
        <v>40854</v>
      </c>
      <c r="B112" s="155">
        <v>5905.93</v>
      </c>
      <c r="C112" s="155">
        <v>5835.09</v>
      </c>
      <c r="D112" s="155">
        <v>6028.59</v>
      </c>
      <c r="E112" s="155">
        <v>5928.68</v>
      </c>
      <c r="N112" s="156" t="e">
        <f>IF(SUMIF('Daten (Kopie)'!$A$2:$A$189,DAX!A112,'Daten (Kopie)'!$T$2:$T$189)=0,#N/A,SUMIF('Daten (Kopie)'!$A$2:$A$189,DAX!A112,'Daten (Kopie)'!$T$2:$T$189))</f>
        <v>#N/A</v>
      </c>
      <c r="O112" s="156" t="e">
        <f>IF(SUMIF('Daten (Kopie)'!$A$2:$A$189,DAX!A112,'Daten (Kopie)'!$U$2:$U$189)=0,#N/A,SUMIF('Daten (Kopie)'!$A$2:$A$189,DAX!A112,'Daten (Kopie)'!$U$2:$U$189))</f>
        <v>#N/A</v>
      </c>
      <c r="P112" s="156">
        <f>VLOOKUP(A112,'MSCI ACWI GDP net €'!$A$4:$B$1459,2,FALSE)/$Q$1096</f>
        <v>0.82161417381797497</v>
      </c>
    </row>
    <row r="113" spans="1:16">
      <c r="A113" s="127">
        <v>40851</v>
      </c>
      <c r="B113" s="155">
        <v>6175.43</v>
      </c>
      <c r="C113" s="155">
        <v>5928.92</v>
      </c>
      <c r="D113" s="155">
        <v>6175.43</v>
      </c>
      <c r="E113" s="155">
        <v>5966.16</v>
      </c>
      <c r="N113" s="156" t="e">
        <f>IF(SUMIF('Daten (Kopie)'!$A$2:$A$189,DAX!A113,'Daten (Kopie)'!$T$2:$T$189)=0,#N/A,SUMIF('Daten (Kopie)'!$A$2:$A$189,DAX!A113,'Daten (Kopie)'!$T$2:$T$189))</f>
        <v>#N/A</v>
      </c>
      <c r="O113" s="156" t="e">
        <f>IF(SUMIF('Daten (Kopie)'!$A$2:$A$189,DAX!A113,'Daten (Kopie)'!$U$2:$U$189)=0,#N/A,SUMIF('Daten (Kopie)'!$A$2:$A$189,DAX!A113,'Daten (Kopie)'!$U$2:$U$189))</f>
        <v>#N/A</v>
      </c>
      <c r="P113" s="156">
        <f>VLOOKUP(A113,'MSCI ACWI GDP net €'!$A$4:$B$1459,2,FALSE)/$Q$1096</f>
        <v>0.82042520122674689</v>
      </c>
    </row>
    <row r="114" spans="1:16">
      <c r="A114" s="127">
        <v>40850</v>
      </c>
      <c r="B114" s="155">
        <v>5835.36</v>
      </c>
      <c r="C114" s="155">
        <v>5832.03</v>
      </c>
      <c r="D114" s="155">
        <v>6193.34</v>
      </c>
      <c r="E114" s="155">
        <v>6133.18</v>
      </c>
      <c r="N114" s="156" t="e">
        <f>IF(SUMIF('Daten (Kopie)'!$A$2:$A$189,DAX!A114,'Daten (Kopie)'!$T$2:$T$189)=0,#N/A,SUMIF('Daten (Kopie)'!$A$2:$A$189,DAX!A114,'Daten (Kopie)'!$T$2:$T$189))</f>
        <v>#N/A</v>
      </c>
      <c r="O114" s="156" t="e">
        <f>IF(SUMIF('Daten (Kopie)'!$A$2:$A$189,DAX!A114,'Daten (Kopie)'!$U$2:$U$189)=0,#N/A,SUMIF('Daten (Kopie)'!$A$2:$A$189,DAX!A114,'Daten (Kopie)'!$U$2:$U$189))</f>
        <v>#N/A</v>
      </c>
      <c r="P114" s="156">
        <f>VLOOKUP(A114,'MSCI ACWI GDP net €'!$A$4:$B$1459,2,FALSE)/$Q$1096</f>
        <v>0.82017725592780644</v>
      </c>
    </row>
    <row r="115" spans="1:16">
      <c r="A115" s="127">
        <v>40849</v>
      </c>
      <c r="B115" s="155">
        <v>5897.14</v>
      </c>
      <c r="C115" s="155">
        <v>5810.79</v>
      </c>
      <c r="D115" s="155">
        <v>5990.56</v>
      </c>
      <c r="E115" s="155">
        <v>5965.63</v>
      </c>
      <c r="N115" s="156" t="e">
        <f>IF(SUMIF('Daten (Kopie)'!$A$2:$A$189,DAX!A115,'Daten (Kopie)'!$T$2:$T$189)=0,#N/A,SUMIF('Daten (Kopie)'!$A$2:$A$189,DAX!A115,'Daten (Kopie)'!$T$2:$T$189))</f>
        <v>#N/A</v>
      </c>
      <c r="O115" s="156" t="e">
        <f>IF(SUMIF('Daten (Kopie)'!$A$2:$A$189,DAX!A115,'Daten (Kopie)'!$U$2:$U$189)=0,#N/A,SUMIF('Daten (Kopie)'!$A$2:$A$189,DAX!A115,'Daten (Kopie)'!$U$2:$U$189))</f>
        <v>#N/A</v>
      </c>
      <c r="P115" s="156">
        <f>VLOOKUP(A115,'MSCI ACWI GDP net €'!$A$4:$B$1459,2,FALSE)/$Q$1096</f>
        <v>0.80867775265043551</v>
      </c>
    </row>
    <row r="116" spans="1:16">
      <c r="A116" s="127">
        <v>40848</v>
      </c>
      <c r="B116" s="155">
        <v>5934.54</v>
      </c>
      <c r="C116" s="155">
        <v>5762.26</v>
      </c>
      <c r="D116" s="155">
        <v>5947.58</v>
      </c>
      <c r="E116" s="155">
        <v>5834.51</v>
      </c>
      <c r="N116" s="156" t="e">
        <f>IF(SUMIF('Daten (Kopie)'!$A$2:$A$189,DAX!A116,'Daten (Kopie)'!$T$2:$T$189)=0,#N/A,SUMIF('Daten (Kopie)'!$A$2:$A$189,DAX!A116,'Daten (Kopie)'!$T$2:$T$189))</f>
        <v>#N/A</v>
      </c>
      <c r="O116" s="156" t="e">
        <f>IF(SUMIF('Daten (Kopie)'!$A$2:$A$189,DAX!A116,'Daten (Kopie)'!$U$2:$U$189)=0,#N/A,SUMIF('Daten (Kopie)'!$A$2:$A$189,DAX!A116,'Daten (Kopie)'!$U$2:$U$189))</f>
        <v>#N/A</v>
      </c>
      <c r="P116" s="156">
        <f>VLOOKUP(A116,'MSCI ACWI GDP net €'!$A$4:$B$1459,2,FALSE)/$Q$1096</f>
        <v>0.80613506528948864</v>
      </c>
    </row>
    <row r="117" spans="1:16">
      <c r="A117" s="127">
        <v>40847</v>
      </c>
      <c r="B117" s="155">
        <v>6283.19</v>
      </c>
      <c r="C117" s="155">
        <v>6141.34</v>
      </c>
      <c r="D117" s="155">
        <v>6304.84</v>
      </c>
      <c r="E117" s="155">
        <v>6141.34</v>
      </c>
      <c r="N117" s="156" t="e">
        <f>IF(SUMIF('Daten (Kopie)'!$A$2:$A$189,DAX!A117,'Daten (Kopie)'!$T$2:$T$189)=0,#N/A,SUMIF('Daten (Kopie)'!$A$2:$A$189,DAX!A117,'Daten (Kopie)'!$T$2:$T$189))</f>
        <v>#N/A</v>
      </c>
      <c r="O117" s="156" t="e">
        <f>IF(SUMIF('Daten (Kopie)'!$A$2:$A$189,DAX!A117,'Daten (Kopie)'!$U$2:$U$189)=0,#N/A,SUMIF('Daten (Kopie)'!$A$2:$A$189,DAX!A117,'Daten (Kopie)'!$U$2:$U$189))</f>
        <v>#N/A</v>
      </c>
      <c r="P117" s="156">
        <f>VLOOKUP(A117,'MSCI ACWI GDP net €'!$A$4:$B$1459,2,FALSE)/$Q$1096</f>
        <v>0.82067314652568735</v>
      </c>
    </row>
    <row r="118" spans="1:16">
      <c r="A118" s="127">
        <v>40844</v>
      </c>
      <c r="B118" s="155">
        <v>6364.18</v>
      </c>
      <c r="C118" s="155">
        <v>6305.5</v>
      </c>
      <c r="D118" s="155">
        <v>6430.6</v>
      </c>
      <c r="E118" s="155">
        <v>6346.19</v>
      </c>
      <c r="N118" s="156" t="e">
        <f>IF(SUMIF('Daten (Kopie)'!$A$2:$A$189,DAX!A118,'Daten (Kopie)'!$T$2:$T$189)=0,#N/A,SUMIF('Daten (Kopie)'!$A$2:$A$189,DAX!A118,'Daten (Kopie)'!$T$2:$T$189))</f>
        <v>#N/A</v>
      </c>
      <c r="O118" s="156" t="e">
        <f>IF(SUMIF('Daten (Kopie)'!$A$2:$A$189,DAX!A118,'Daten (Kopie)'!$U$2:$U$189)=0,#N/A,SUMIF('Daten (Kopie)'!$A$2:$A$189,DAX!A118,'Daten (Kopie)'!$U$2:$U$189))</f>
        <v>#N/A</v>
      </c>
      <c r="P118" s="156">
        <f>VLOOKUP(A118,'MSCI ACWI GDP net €'!$A$4:$B$1459,2,FALSE)/$Q$1096</f>
        <v>0.83058263817126199</v>
      </c>
    </row>
    <row r="119" spans="1:16">
      <c r="A119" s="127">
        <v>40843</v>
      </c>
      <c r="B119" s="155">
        <v>6222.75</v>
      </c>
      <c r="C119" s="155">
        <v>6196.6</v>
      </c>
      <c r="D119" s="155">
        <v>6347.6</v>
      </c>
      <c r="E119" s="155">
        <v>6337.84</v>
      </c>
      <c r="N119" s="156" t="e">
        <f>IF(SUMIF('Daten (Kopie)'!$A$2:$A$189,DAX!A119,'Daten (Kopie)'!$T$2:$T$189)=0,#N/A,SUMIF('Daten (Kopie)'!$A$2:$A$189,DAX!A119,'Daten (Kopie)'!$T$2:$T$189))</f>
        <v>#N/A</v>
      </c>
      <c r="O119" s="156" t="e">
        <f>IF(SUMIF('Daten (Kopie)'!$A$2:$A$189,DAX!A119,'Daten (Kopie)'!$U$2:$U$189)=0,#N/A,SUMIF('Daten (Kopie)'!$A$2:$A$189,DAX!A119,'Daten (Kopie)'!$U$2:$U$189))</f>
        <v>#N/A</v>
      </c>
      <c r="P119" s="156">
        <f>VLOOKUP(A119,'MSCI ACWI GDP net €'!$A$4:$B$1459,2,FALSE)/$Q$1096</f>
        <v>0.82769715395406196</v>
      </c>
    </row>
    <row r="120" spans="1:16">
      <c r="A120" s="127">
        <v>40842</v>
      </c>
      <c r="B120" s="155">
        <v>6041.16</v>
      </c>
      <c r="C120" s="155">
        <v>5951.82</v>
      </c>
      <c r="D120" s="155">
        <v>6143.56</v>
      </c>
      <c r="E120" s="155">
        <v>6016.07</v>
      </c>
      <c r="N120" s="156" t="e">
        <f>IF(SUMIF('Daten (Kopie)'!$A$2:$A$189,DAX!A120,'Daten (Kopie)'!$T$2:$T$189)=0,#N/A,SUMIF('Daten (Kopie)'!$A$2:$A$189,DAX!A120,'Daten (Kopie)'!$T$2:$T$189))</f>
        <v>#N/A</v>
      </c>
      <c r="O120" s="156" t="e">
        <f>IF(SUMIF('Daten (Kopie)'!$A$2:$A$189,DAX!A120,'Daten (Kopie)'!$U$2:$U$189)=0,#N/A,SUMIF('Daten (Kopie)'!$A$2:$A$189,DAX!A120,'Daten (Kopie)'!$U$2:$U$189))</f>
        <v>#N/A</v>
      </c>
      <c r="P120" s="156">
        <f>VLOOKUP(A120,'MSCI ACWI GDP net €'!$A$4:$B$1459,2,FALSE)/$Q$1096</f>
        <v>0.81113640485972782</v>
      </c>
    </row>
    <row r="121" spans="1:16">
      <c r="A121" s="127">
        <v>40841</v>
      </c>
      <c r="B121" s="155">
        <v>6026.45</v>
      </c>
      <c r="C121" s="155">
        <v>5964.28</v>
      </c>
      <c r="D121" s="155">
        <v>6157.93</v>
      </c>
      <c r="E121" s="155">
        <v>6046.75</v>
      </c>
      <c r="N121" s="156" t="e">
        <f>IF(SUMIF('Daten (Kopie)'!$A$2:$A$189,DAX!A121,'Daten (Kopie)'!$T$2:$T$189)=0,#N/A,SUMIF('Daten (Kopie)'!$A$2:$A$189,DAX!A121,'Daten (Kopie)'!$T$2:$T$189))</f>
        <v>#N/A</v>
      </c>
      <c r="O121" s="156" t="e">
        <f>IF(SUMIF('Daten (Kopie)'!$A$2:$A$189,DAX!A121,'Daten (Kopie)'!$U$2:$U$189)=0,#N/A,SUMIF('Daten (Kopie)'!$A$2:$A$189,DAX!A121,'Daten (Kopie)'!$U$2:$U$189))</f>
        <v>#N/A</v>
      </c>
      <c r="P121" s="156">
        <f>VLOOKUP(A121,'MSCI ACWI GDP net €'!$A$4:$B$1459,2,FALSE)/$Q$1096</f>
        <v>0.80364479589442528</v>
      </c>
    </row>
    <row r="122" spans="1:16">
      <c r="A122" s="127">
        <v>40840</v>
      </c>
      <c r="B122" s="155">
        <v>6014.36</v>
      </c>
      <c r="C122" s="155">
        <v>5937.58</v>
      </c>
      <c r="D122" s="155">
        <v>6067.16</v>
      </c>
      <c r="E122" s="155">
        <v>6055.27</v>
      </c>
      <c r="N122" s="156" t="e">
        <f>IF(SUMIF('Daten (Kopie)'!$A$2:$A$189,DAX!A122,'Daten (Kopie)'!$T$2:$T$189)=0,#N/A,SUMIF('Daten (Kopie)'!$A$2:$A$189,DAX!A122,'Daten (Kopie)'!$T$2:$T$189))</f>
        <v>#N/A</v>
      </c>
      <c r="O122" s="156" t="e">
        <f>IF(SUMIF('Daten (Kopie)'!$A$2:$A$189,DAX!A122,'Daten (Kopie)'!$U$2:$U$189)=0,#N/A,SUMIF('Daten (Kopie)'!$A$2:$A$189,DAX!A122,'Daten (Kopie)'!$U$2:$U$189))</f>
        <v>#N/A</v>
      </c>
      <c r="P122" s="156">
        <f>VLOOKUP(A122,'MSCI ACWI GDP net €'!$A$4:$B$1459,2,FALSE)/$Q$1096</f>
        <v>0.80934836980126112</v>
      </c>
    </row>
    <row r="123" spans="1:16">
      <c r="A123" s="127">
        <v>40837</v>
      </c>
      <c r="B123" s="155">
        <v>5800.06</v>
      </c>
      <c r="C123" s="155">
        <v>5769.19</v>
      </c>
      <c r="D123" s="155">
        <v>5980.46</v>
      </c>
      <c r="E123" s="155">
        <v>5970.96</v>
      </c>
      <c r="N123" s="156" t="e">
        <f>IF(SUMIF('Daten (Kopie)'!$A$2:$A$189,DAX!A123,'Daten (Kopie)'!$T$2:$T$189)=0,#N/A,SUMIF('Daten (Kopie)'!$A$2:$A$189,DAX!A123,'Daten (Kopie)'!$T$2:$T$189))</f>
        <v>#N/A</v>
      </c>
      <c r="O123" s="156" t="e">
        <f>IF(SUMIF('Daten (Kopie)'!$A$2:$A$189,DAX!A123,'Daten (Kopie)'!$U$2:$U$189)=0,#N/A,SUMIF('Daten (Kopie)'!$A$2:$A$189,DAX!A123,'Daten (Kopie)'!$U$2:$U$189))</f>
        <v>#N/A</v>
      </c>
      <c r="P123" s="156">
        <f>VLOOKUP(A123,'MSCI ACWI GDP net €'!$A$4:$B$1459,2,FALSE)/$Q$1096</f>
        <v>0.79340249176705124</v>
      </c>
    </row>
    <row r="124" spans="1:16">
      <c r="A124" s="127">
        <v>40836</v>
      </c>
      <c r="B124" s="155">
        <v>5834.42</v>
      </c>
      <c r="C124" s="155">
        <v>5752.83</v>
      </c>
      <c r="D124" s="155">
        <v>5914.87</v>
      </c>
      <c r="E124" s="155">
        <v>5766.48</v>
      </c>
      <c r="N124" s="156">
        <f>IF(SUMIF('Daten (Kopie)'!$A$2:$A$189,DAX!A124,'Daten (Kopie)'!$T$2:$T$189)=0,#N/A,SUMIF('Daten (Kopie)'!$A$2:$A$189,DAX!A124,'Daten (Kopie)'!$T$2:$T$189))</f>
        <v>0.5646171944397762</v>
      </c>
      <c r="O124" s="156">
        <f>IF(SUMIF('Daten (Kopie)'!$A$2:$A$189,DAX!A124,'Daten (Kopie)'!$U$2:$U$189)=0,#N/A,SUMIF('Daten (Kopie)'!$A$2:$A$189,DAX!A124,'Daten (Kopie)'!$U$2:$U$189))</f>
        <v>0.97484291812300317</v>
      </c>
      <c r="P124" s="156">
        <f>VLOOKUP(A124,'MSCI ACWI GDP net €'!$A$4:$B$1459,2,FALSE)/$Q$1096</f>
        <v>0.78786116394509265</v>
      </c>
    </row>
    <row r="125" spans="1:16">
      <c r="A125" s="127">
        <v>40835</v>
      </c>
      <c r="B125" s="155">
        <v>5909.58</v>
      </c>
      <c r="C125" s="155">
        <v>5874.85</v>
      </c>
      <c r="D125" s="155">
        <v>5977.75</v>
      </c>
      <c r="E125" s="155">
        <v>5913.53</v>
      </c>
      <c r="N125" s="156" t="e">
        <f>IF(SUMIF('Daten (Kopie)'!$A$2:$A$189,DAX!A125,'Daten (Kopie)'!$T$2:$T$189)=0,#N/A,SUMIF('Daten (Kopie)'!$A$2:$A$189,DAX!A125,'Daten (Kopie)'!$T$2:$T$189))</f>
        <v>#N/A</v>
      </c>
      <c r="O125" s="156" t="e">
        <f>IF(SUMIF('Daten (Kopie)'!$A$2:$A$189,DAX!A125,'Daten (Kopie)'!$U$2:$U$189)=0,#N/A,SUMIF('Daten (Kopie)'!$A$2:$A$189,DAX!A125,'Daten (Kopie)'!$U$2:$U$189))</f>
        <v>#N/A</v>
      </c>
      <c r="P125" s="156">
        <f>VLOOKUP(A125,'MSCI ACWI GDP net €'!$A$4:$B$1459,2,FALSE)/$Q$1096</f>
        <v>0.79407643704269493</v>
      </c>
    </row>
    <row r="126" spans="1:16">
      <c r="A126" s="127">
        <v>40834</v>
      </c>
      <c r="B126" s="155">
        <v>5781.77</v>
      </c>
      <c r="C126" s="155">
        <v>5747.65</v>
      </c>
      <c r="D126" s="155">
        <v>5907.46</v>
      </c>
      <c r="E126" s="155">
        <v>5877.41</v>
      </c>
      <c r="N126" s="156" t="e">
        <f>IF(SUMIF('Daten (Kopie)'!$A$2:$A$189,DAX!A126,'Daten (Kopie)'!$T$2:$T$189)=0,#N/A,SUMIF('Daten (Kopie)'!$A$2:$A$189,DAX!A126,'Daten (Kopie)'!$T$2:$T$189))</f>
        <v>#N/A</v>
      </c>
      <c r="O126" s="156" t="e">
        <f>IF(SUMIF('Daten (Kopie)'!$A$2:$A$189,DAX!A126,'Daten (Kopie)'!$U$2:$U$189)=0,#N/A,SUMIF('Daten (Kopie)'!$A$2:$A$189,DAX!A126,'Daten (Kopie)'!$U$2:$U$189))</f>
        <v>#N/A</v>
      </c>
      <c r="P126" s="156">
        <f>VLOOKUP(A126,'MSCI ACWI GDP net €'!$A$4:$B$1459,2,FALSE)/$Q$1096</f>
        <v>0.79851781961230683</v>
      </c>
    </row>
    <row r="127" spans="1:16">
      <c r="A127" s="127">
        <v>40833</v>
      </c>
      <c r="B127" s="155">
        <v>6021.29</v>
      </c>
      <c r="C127" s="155">
        <v>5819.97</v>
      </c>
      <c r="D127" s="155">
        <v>6081.41</v>
      </c>
      <c r="E127" s="155">
        <v>5859.43</v>
      </c>
      <c r="N127" s="156" t="e">
        <f>IF(SUMIF('Daten (Kopie)'!$A$2:$A$189,DAX!A127,'Daten (Kopie)'!$T$2:$T$189)=0,#N/A,SUMIF('Daten (Kopie)'!$A$2:$A$189,DAX!A127,'Daten (Kopie)'!$T$2:$T$189))</f>
        <v>#N/A</v>
      </c>
      <c r="O127" s="156" t="e">
        <f>IF(SUMIF('Daten (Kopie)'!$A$2:$A$189,DAX!A127,'Daten (Kopie)'!$U$2:$U$189)=0,#N/A,SUMIF('Daten (Kopie)'!$A$2:$A$189,DAX!A127,'Daten (Kopie)'!$U$2:$U$189))</f>
        <v>#N/A</v>
      </c>
      <c r="P127" s="156">
        <f>VLOOKUP(A127,'MSCI ACWI GDP net €'!$A$4:$B$1459,2,FALSE)/$Q$1096</f>
        <v>0.7980668586994687</v>
      </c>
    </row>
    <row r="128" spans="1:16">
      <c r="A128" s="127">
        <v>40830</v>
      </c>
      <c r="B128" s="155">
        <v>5934.78</v>
      </c>
      <c r="C128" s="155">
        <v>5885.39</v>
      </c>
      <c r="D128" s="155">
        <v>6037.29</v>
      </c>
      <c r="E128" s="155">
        <v>5967.2</v>
      </c>
      <c r="N128" s="156" t="e">
        <f>IF(SUMIF('Daten (Kopie)'!$A$2:$A$189,DAX!A128,'Daten (Kopie)'!$T$2:$T$189)=0,#N/A,SUMIF('Daten (Kopie)'!$A$2:$A$189,DAX!A128,'Daten (Kopie)'!$T$2:$T$189))</f>
        <v>#N/A</v>
      </c>
      <c r="O128" s="156" t="e">
        <f>IF(SUMIF('Daten (Kopie)'!$A$2:$A$189,DAX!A128,'Daten (Kopie)'!$U$2:$U$189)=0,#N/A,SUMIF('Daten (Kopie)'!$A$2:$A$189,DAX!A128,'Daten (Kopie)'!$U$2:$U$189))</f>
        <v>#N/A</v>
      </c>
      <c r="P128" s="156">
        <f>VLOOKUP(A128,'MSCI ACWI GDP net €'!$A$4:$B$1459,2,FALSE)/$Q$1096</f>
        <v>0.79729390171048975</v>
      </c>
    </row>
    <row r="129" spans="1:16">
      <c r="A129" s="127">
        <v>40829</v>
      </c>
      <c r="B129" s="155">
        <v>5969.91</v>
      </c>
      <c r="C129" s="155">
        <v>5878.29</v>
      </c>
      <c r="D129" s="155">
        <v>6036.02</v>
      </c>
      <c r="E129" s="155">
        <v>5914.84</v>
      </c>
      <c r="N129" s="156" t="e">
        <f>IF(SUMIF('Daten (Kopie)'!$A$2:$A$189,DAX!A129,'Daten (Kopie)'!$T$2:$T$189)=0,#N/A,SUMIF('Daten (Kopie)'!$A$2:$A$189,DAX!A129,'Daten (Kopie)'!$T$2:$T$189))</f>
        <v>#N/A</v>
      </c>
      <c r="O129" s="156" t="e">
        <f>IF(SUMIF('Daten (Kopie)'!$A$2:$A$189,DAX!A129,'Daten (Kopie)'!$U$2:$U$189)=0,#N/A,SUMIF('Daten (Kopie)'!$A$2:$A$189,DAX!A129,'Daten (Kopie)'!$U$2:$U$189))</f>
        <v>#N/A</v>
      </c>
      <c r="P129" s="156">
        <f>VLOOKUP(A129,'MSCI ACWI GDP net €'!$A$4:$B$1459,2,FALSE)/$Q$1096</f>
        <v>0.7980751790115137</v>
      </c>
    </row>
    <row r="130" spans="1:16">
      <c r="A130" s="127">
        <v>40828</v>
      </c>
      <c r="B130" s="155">
        <v>5851.1</v>
      </c>
      <c r="C130" s="155">
        <v>5798.16</v>
      </c>
      <c r="D130" s="155">
        <v>6022.05</v>
      </c>
      <c r="E130" s="155">
        <v>5994.47</v>
      </c>
      <c r="N130" s="156" t="e">
        <f>IF(SUMIF('Daten (Kopie)'!$A$2:$A$189,DAX!A130,'Daten (Kopie)'!$T$2:$T$189)=0,#N/A,SUMIF('Daten (Kopie)'!$A$2:$A$189,DAX!A130,'Daten (Kopie)'!$T$2:$T$189))</f>
        <v>#N/A</v>
      </c>
      <c r="O130" s="156" t="e">
        <f>IF(SUMIF('Daten (Kopie)'!$A$2:$A$189,DAX!A130,'Daten (Kopie)'!$U$2:$U$189)=0,#N/A,SUMIF('Daten (Kopie)'!$A$2:$A$189,DAX!A130,'Daten (Kopie)'!$U$2:$U$189))</f>
        <v>#N/A</v>
      </c>
      <c r="P130" s="156">
        <f>VLOOKUP(A130,'MSCI ACWI GDP net €'!$A$4:$B$1459,2,FALSE)/$Q$1096</f>
        <v>0.79435849562101979</v>
      </c>
    </row>
    <row r="131" spans="1:16">
      <c r="A131" s="127">
        <v>40827</v>
      </c>
      <c r="B131" s="155">
        <v>5825.91</v>
      </c>
      <c r="C131" s="155">
        <v>5773.88</v>
      </c>
      <c r="D131" s="155">
        <v>5883.38</v>
      </c>
      <c r="E131" s="155">
        <v>5865.01</v>
      </c>
      <c r="N131" s="156" t="e">
        <f>IF(SUMIF('Daten (Kopie)'!$A$2:$A$189,DAX!A131,'Daten (Kopie)'!$T$2:$T$189)=0,#N/A,SUMIF('Daten (Kopie)'!$A$2:$A$189,DAX!A131,'Daten (Kopie)'!$T$2:$T$189))</f>
        <v>#N/A</v>
      </c>
      <c r="O131" s="156" t="e">
        <f>IF(SUMIF('Daten (Kopie)'!$A$2:$A$189,DAX!A131,'Daten (Kopie)'!$U$2:$U$189)=0,#N/A,SUMIF('Daten (Kopie)'!$A$2:$A$189,DAX!A131,'Daten (Kopie)'!$U$2:$U$189))</f>
        <v>#N/A</v>
      </c>
      <c r="P131" s="156">
        <f>VLOOKUP(A131,'MSCI ACWI GDP net €'!$A$4:$B$1459,2,FALSE)/$Q$1096</f>
        <v>0.7898638630543201</v>
      </c>
    </row>
    <row r="132" spans="1:16">
      <c r="A132" s="127">
        <v>40826</v>
      </c>
      <c r="B132" s="155">
        <v>5705.4</v>
      </c>
      <c r="C132" s="155">
        <v>5652.99</v>
      </c>
      <c r="D132" s="155">
        <v>5872.15</v>
      </c>
      <c r="E132" s="155">
        <v>5847.29</v>
      </c>
      <c r="N132" s="156" t="e">
        <f>IF(SUMIF('Daten (Kopie)'!$A$2:$A$189,DAX!A132,'Daten (Kopie)'!$T$2:$T$189)=0,#N/A,SUMIF('Daten (Kopie)'!$A$2:$A$189,DAX!A132,'Daten (Kopie)'!$T$2:$T$189))</f>
        <v>#N/A</v>
      </c>
      <c r="O132" s="156" t="e">
        <f>IF(SUMIF('Daten (Kopie)'!$A$2:$A$189,DAX!A132,'Daten (Kopie)'!$U$2:$U$189)=0,#N/A,SUMIF('Daten (Kopie)'!$A$2:$A$189,DAX!A132,'Daten (Kopie)'!$U$2:$U$189))</f>
        <v>#N/A</v>
      </c>
      <c r="P132" s="156">
        <f>VLOOKUP(A132,'MSCI ACWI GDP net €'!$A$4:$B$1459,2,FALSE)/$Q$1096</f>
        <v>0.78454385553275796</v>
      </c>
    </row>
    <row r="133" spans="1:16">
      <c r="A133" s="127">
        <v>40823</v>
      </c>
      <c r="B133" s="155">
        <v>5647.66</v>
      </c>
      <c r="C133" s="155">
        <v>5606.32</v>
      </c>
      <c r="D133" s="155">
        <v>5749.13</v>
      </c>
      <c r="E133" s="155">
        <v>5675.7</v>
      </c>
      <c r="N133" s="156" t="e">
        <f>IF(SUMIF('Daten (Kopie)'!$A$2:$A$189,DAX!A133,'Daten (Kopie)'!$T$2:$T$189)=0,#N/A,SUMIF('Daten (Kopie)'!$A$2:$A$189,DAX!A133,'Daten (Kopie)'!$T$2:$T$189))</f>
        <v>#N/A</v>
      </c>
      <c r="O133" s="156" t="e">
        <f>IF(SUMIF('Daten (Kopie)'!$A$2:$A$189,DAX!A133,'Daten (Kopie)'!$U$2:$U$189)=0,#N/A,SUMIF('Daten (Kopie)'!$A$2:$A$189,DAX!A133,'Daten (Kopie)'!$U$2:$U$189))</f>
        <v>#N/A</v>
      </c>
      <c r="P133" s="156">
        <f>VLOOKUP(A133,'MSCI ACWI GDP net €'!$A$4:$B$1459,2,FALSE)/$Q$1096</f>
        <v>0.77602219193628641</v>
      </c>
    </row>
    <row r="134" spans="1:16">
      <c r="A134" s="127">
        <v>40822</v>
      </c>
      <c r="B134" s="155">
        <v>5511.56</v>
      </c>
      <c r="C134" s="155">
        <v>5465.55</v>
      </c>
      <c r="D134" s="155">
        <v>5645.25</v>
      </c>
      <c r="E134" s="155">
        <v>5645.25</v>
      </c>
      <c r="N134" s="156" t="e">
        <f>IF(SUMIF('Daten (Kopie)'!$A$2:$A$189,DAX!A134,'Daten (Kopie)'!$T$2:$T$189)=0,#N/A,SUMIF('Daten (Kopie)'!$A$2:$A$189,DAX!A134,'Daten (Kopie)'!$T$2:$T$189))</f>
        <v>#N/A</v>
      </c>
      <c r="O134" s="156" t="e">
        <f>IF(SUMIF('Daten (Kopie)'!$A$2:$A$189,DAX!A134,'Daten (Kopie)'!$U$2:$U$189)=0,#N/A,SUMIF('Daten (Kopie)'!$A$2:$A$189,DAX!A134,'Daten (Kopie)'!$U$2:$U$189))</f>
        <v>#N/A</v>
      </c>
      <c r="P134" s="156">
        <f>VLOOKUP(A134,'MSCI ACWI GDP net €'!$A$4:$B$1459,2,FALSE)/$Q$1096</f>
        <v>0.77347950457533965</v>
      </c>
    </row>
    <row r="135" spans="1:16">
      <c r="A135" s="127">
        <v>40821</v>
      </c>
      <c r="B135" s="155">
        <v>5341.43</v>
      </c>
      <c r="C135" s="155">
        <v>5266.14</v>
      </c>
      <c r="D135" s="155">
        <v>5486.03</v>
      </c>
      <c r="E135" s="155">
        <v>5473.03</v>
      </c>
      <c r="N135" s="156" t="e">
        <f>IF(SUMIF('Daten (Kopie)'!$A$2:$A$189,DAX!A135,'Daten (Kopie)'!$T$2:$T$189)=0,#N/A,SUMIF('Daten (Kopie)'!$A$2:$A$189,DAX!A135,'Daten (Kopie)'!$T$2:$T$189))</f>
        <v>#N/A</v>
      </c>
      <c r="O135" s="156" t="e">
        <f>IF(SUMIF('Daten (Kopie)'!$A$2:$A$189,DAX!A135,'Daten (Kopie)'!$U$2:$U$189)=0,#N/A,SUMIF('Daten (Kopie)'!$A$2:$A$189,DAX!A135,'Daten (Kopie)'!$U$2:$U$189))</f>
        <v>#N/A</v>
      </c>
      <c r="P135" s="156">
        <f>VLOOKUP(A135,'MSCI ACWI GDP net €'!$A$4:$B$1459,2,FALSE)/$Q$1096</f>
        <v>0.75639623988458071</v>
      </c>
    </row>
    <row r="136" spans="1:16">
      <c r="A136" s="127">
        <v>40820</v>
      </c>
      <c r="B136" s="155">
        <v>5284.11</v>
      </c>
      <c r="C136" s="155">
        <v>5125.4399999999996</v>
      </c>
      <c r="D136" s="155">
        <v>5288.78</v>
      </c>
      <c r="E136" s="155">
        <v>5216.71</v>
      </c>
      <c r="N136" s="156" t="e">
        <f>IF(SUMIF('Daten (Kopie)'!$A$2:$A$189,DAX!A136,'Daten (Kopie)'!$T$2:$T$189)=0,#N/A,SUMIF('Daten (Kopie)'!$A$2:$A$189,DAX!A136,'Daten (Kopie)'!$T$2:$T$189))</f>
        <v>#N/A</v>
      </c>
      <c r="O136" s="156" t="e">
        <f>IF(SUMIF('Daten (Kopie)'!$A$2:$A$189,DAX!A136,'Daten (Kopie)'!$U$2:$U$189)=0,#N/A,SUMIF('Daten (Kopie)'!$A$2:$A$189,DAX!A136,'Daten (Kopie)'!$U$2:$U$189))</f>
        <v>#N/A</v>
      </c>
      <c r="P136" s="156">
        <f>VLOOKUP(A136,'MSCI ACWI GDP net €'!$A$4:$B$1459,2,FALSE)/$Q$1096</f>
        <v>0.74563890844162228</v>
      </c>
    </row>
    <row r="137" spans="1:16">
      <c r="A137" s="127">
        <v>40819</v>
      </c>
      <c r="B137" s="155">
        <v>5311.93</v>
      </c>
      <c r="C137" s="155">
        <v>5289.04</v>
      </c>
      <c r="D137" s="155">
        <v>5437.74</v>
      </c>
      <c r="E137" s="155">
        <v>5376.7</v>
      </c>
      <c r="N137" s="156" t="e">
        <f>IF(SUMIF('Daten (Kopie)'!$A$2:$A$189,DAX!A137,'Daten (Kopie)'!$T$2:$T$189)=0,#N/A,SUMIF('Daten (Kopie)'!$A$2:$A$189,DAX!A137,'Daten (Kopie)'!$T$2:$T$189))</f>
        <v>#N/A</v>
      </c>
      <c r="O137" s="156" t="e">
        <f>IF(SUMIF('Daten (Kopie)'!$A$2:$A$189,DAX!A137,'Daten (Kopie)'!$U$2:$U$189)=0,#N/A,SUMIF('Daten (Kopie)'!$A$2:$A$189,DAX!A137,'Daten (Kopie)'!$U$2:$U$189))</f>
        <v>#N/A</v>
      </c>
      <c r="P137" s="156">
        <f>VLOOKUP(A137,'MSCI ACWI GDP net €'!$A$4:$B$1459,2,FALSE)/$Q$1096</f>
        <v>0.75506998214461041</v>
      </c>
    </row>
    <row r="138" spans="1:16">
      <c r="A138" s="127">
        <v>40816</v>
      </c>
      <c r="B138" s="155">
        <v>5602.55</v>
      </c>
      <c r="C138" s="155">
        <v>5438.55</v>
      </c>
      <c r="D138" s="155">
        <v>5606.56</v>
      </c>
      <c r="E138" s="155">
        <v>5502.02</v>
      </c>
      <c r="N138" s="156" t="e">
        <f>IF(SUMIF('Daten (Kopie)'!$A$2:$A$189,DAX!A138,'Daten (Kopie)'!$T$2:$T$189)=0,#N/A,SUMIF('Daten (Kopie)'!$A$2:$A$189,DAX!A138,'Daten (Kopie)'!$T$2:$T$189))</f>
        <v>#N/A</v>
      </c>
      <c r="O138" s="156" t="e">
        <f>IF(SUMIF('Daten (Kopie)'!$A$2:$A$189,DAX!A138,'Daten (Kopie)'!$U$2:$U$189)=0,#N/A,SUMIF('Daten (Kopie)'!$A$2:$A$189,DAX!A138,'Daten (Kopie)'!$U$2:$U$189))</f>
        <v>#N/A</v>
      </c>
      <c r="P138" s="156">
        <f>VLOOKUP(A138,'MSCI ACWI GDP net €'!$A$4:$B$1459,2,FALSE)/$Q$1096</f>
        <v>0.76996417273633433</v>
      </c>
    </row>
    <row r="139" spans="1:16">
      <c r="A139" s="127">
        <v>40815</v>
      </c>
      <c r="B139" s="155">
        <v>5555.07</v>
      </c>
      <c r="C139" s="155">
        <v>5533.33</v>
      </c>
      <c r="D139" s="155">
        <v>5704.41</v>
      </c>
      <c r="E139" s="155">
        <v>5639.58</v>
      </c>
      <c r="N139" s="156" t="e">
        <f>IF(SUMIF('Daten (Kopie)'!$A$2:$A$189,DAX!A139,'Daten (Kopie)'!$T$2:$T$189)=0,#N/A,SUMIF('Daten (Kopie)'!$A$2:$A$189,DAX!A139,'Daten (Kopie)'!$T$2:$T$189))</f>
        <v>#N/A</v>
      </c>
      <c r="O139" s="156" t="e">
        <f>IF(SUMIF('Daten (Kopie)'!$A$2:$A$189,DAX!A139,'Daten (Kopie)'!$U$2:$U$189)=0,#N/A,SUMIF('Daten (Kopie)'!$A$2:$A$189,DAX!A139,'Daten (Kopie)'!$U$2:$U$189))</f>
        <v>#N/A</v>
      </c>
      <c r="P139" s="156">
        <f>VLOOKUP(A139,'MSCI ACWI GDP net €'!$A$4:$B$1459,2,FALSE)/$Q$1096</f>
        <v>0.77374825065439257</v>
      </c>
    </row>
    <row r="140" spans="1:16">
      <c r="A140" s="127">
        <v>40814</v>
      </c>
      <c r="B140" s="155">
        <v>5560.6</v>
      </c>
      <c r="C140" s="155">
        <v>5520.59</v>
      </c>
      <c r="D140" s="155">
        <v>5700.08</v>
      </c>
      <c r="E140" s="155">
        <v>5578.42</v>
      </c>
      <c r="N140" s="156" t="e">
        <f>IF(SUMIF('Daten (Kopie)'!$A$2:$A$189,DAX!A140,'Daten (Kopie)'!$T$2:$T$189)=0,#N/A,SUMIF('Daten (Kopie)'!$A$2:$A$189,DAX!A140,'Daten (Kopie)'!$T$2:$T$189))</f>
        <v>#N/A</v>
      </c>
      <c r="O140" s="156" t="e">
        <f>IF(SUMIF('Daten (Kopie)'!$A$2:$A$189,DAX!A140,'Daten (Kopie)'!$U$2:$U$189)=0,#N/A,SUMIF('Daten (Kopie)'!$A$2:$A$189,DAX!A140,'Daten (Kopie)'!$U$2:$U$189))</f>
        <v>#N/A</v>
      </c>
      <c r="P140" s="156">
        <f>VLOOKUP(A140,'MSCI ACWI GDP net €'!$A$4:$B$1459,2,FALSE)/$Q$1096</f>
        <v>0.77108491876879359</v>
      </c>
    </row>
    <row r="141" spans="1:16">
      <c r="A141" s="127">
        <v>40813</v>
      </c>
      <c r="B141" s="155">
        <v>5502.89</v>
      </c>
      <c r="C141" s="155">
        <v>5483.23</v>
      </c>
      <c r="D141" s="155">
        <v>5638.04</v>
      </c>
      <c r="E141" s="155">
        <v>5628.44</v>
      </c>
      <c r="N141" s="156" t="e">
        <f>IF(SUMIF('Daten (Kopie)'!$A$2:$A$189,DAX!A141,'Daten (Kopie)'!$T$2:$T$189)=0,#N/A,SUMIF('Daten (Kopie)'!$A$2:$A$189,DAX!A141,'Daten (Kopie)'!$T$2:$T$189))</f>
        <v>#N/A</v>
      </c>
      <c r="O141" s="156" t="e">
        <f>IF(SUMIF('Daten (Kopie)'!$A$2:$A$189,DAX!A141,'Daten (Kopie)'!$U$2:$U$189)=0,#N/A,SUMIF('Daten (Kopie)'!$A$2:$A$189,DAX!A141,'Daten (Kopie)'!$U$2:$U$189))</f>
        <v>#N/A</v>
      </c>
      <c r="P141" s="156">
        <f>VLOOKUP(A141,'MSCI ACWI GDP net €'!$A$4:$B$1459,2,FALSE)/$Q$1096</f>
        <v>0.77540732087616226</v>
      </c>
    </row>
    <row r="142" spans="1:16">
      <c r="A142" s="127">
        <v>40812</v>
      </c>
      <c r="B142" s="155">
        <v>5128.5600000000004</v>
      </c>
      <c r="C142" s="155">
        <v>5118.1899999999996</v>
      </c>
      <c r="D142" s="155">
        <v>5415.56</v>
      </c>
      <c r="E142" s="155">
        <v>5345.56</v>
      </c>
      <c r="N142" s="156" t="e">
        <f>IF(SUMIF('Daten (Kopie)'!$A$2:$A$189,DAX!A142,'Daten (Kopie)'!$T$2:$T$189)=0,#N/A,SUMIF('Daten (Kopie)'!$A$2:$A$189,DAX!A142,'Daten (Kopie)'!$T$2:$T$189))</f>
        <v>#N/A</v>
      </c>
      <c r="O142" s="156" t="e">
        <f>IF(SUMIF('Daten (Kopie)'!$A$2:$A$189,DAX!A142,'Daten (Kopie)'!$U$2:$U$189)=0,#N/A,SUMIF('Daten (Kopie)'!$A$2:$A$189,DAX!A142,'Daten (Kopie)'!$U$2:$U$189))</f>
        <v>#N/A</v>
      </c>
      <c r="P142" s="156">
        <f>VLOOKUP(A142,'MSCI ACWI GDP net €'!$A$4:$B$1459,2,FALSE)/$Q$1096</f>
        <v>0.75678563048828584</v>
      </c>
    </row>
    <row r="143" spans="1:16">
      <c r="A143" s="127">
        <v>40809</v>
      </c>
      <c r="B143" s="155">
        <v>5227.09</v>
      </c>
      <c r="C143" s="155">
        <v>4973.92</v>
      </c>
      <c r="D143" s="155">
        <v>5229.6000000000004</v>
      </c>
      <c r="E143" s="155">
        <v>5196.5600000000004</v>
      </c>
      <c r="N143" s="156">
        <f>IF(SUMIF('Daten (Kopie)'!$A$2:$A$189,DAX!A143,'Daten (Kopie)'!$T$2:$T$189)=0,#N/A,SUMIF('Daten (Kopie)'!$A$2:$A$189,DAX!A143,'Daten (Kopie)'!$T$2:$T$189))</f>
        <v>0.5352250358209355</v>
      </c>
      <c r="O143" s="156">
        <f>IF(SUMIF('Daten (Kopie)'!$A$2:$A$189,DAX!A143,'Daten (Kopie)'!$U$2:$U$189)=0,#N/A,SUMIF('Daten (Kopie)'!$A$2:$A$189,DAX!A143,'Daten (Kopie)'!$U$2:$U$189))</f>
        <v>0.97403299389366904</v>
      </c>
      <c r="P143" s="156">
        <f>VLOOKUP(A143,'MSCI ACWI GDP net €'!$A$4:$B$1459,2,FALSE)/$Q$1096</f>
        <v>0.75123431829187326</v>
      </c>
    </row>
    <row r="144" spans="1:16">
      <c r="A144" s="127">
        <v>40808</v>
      </c>
      <c r="B144" s="155">
        <v>5258.42</v>
      </c>
      <c r="C144" s="155">
        <v>5135.8500000000004</v>
      </c>
      <c r="D144" s="155">
        <v>5289.77</v>
      </c>
      <c r="E144" s="155">
        <v>5164.21</v>
      </c>
      <c r="N144" s="156" t="e">
        <f>IF(SUMIF('Daten (Kopie)'!$A$2:$A$189,DAX!A144,'Daten (Kopie)'!$T$2:$T$189)=0,#N/A,SUMIF('Daten (Kopie)'!$A$2:$A$189,DAX!A144,'Daten (Kopie)'!$T$2:$T$189))</f>
        <v>#N/A</v>
      </c>
      <c r="O144" s="156" t="e">
        <f>IF(SUMIF('Daten (Kopie)'!$A$2:$A$189,DAX!A144,'Daten (Kopie)'!$U$2:$U$189)=0,#N/A,SUMIF('Daten (Kopie)'!$A$2:$A$189,DAX!A144,'Daten (Kopie)'!$U$2:$U$189))</f>
        <v>#N/A</v>
      </c>
      <c r="P144" s="156">
        <f>VLOOKUP(A144,'MSCI ACWI GDP net €'!$A$4:$B$1459,2,FALSE)/$Q$1096</f>
        <v>0.75499593136741006</v>
      </c>
    </row>
    <row r="145" spans="1:16">
      <c r="A145" s="127">
        <v>40807</v>
      </c>
      <c r="B145" s="155">
        <v>5557.07</v>
      </c>
      <c r="C145" s="155">
        <v>5417.85</v>
      </c>
      <c r="D145" s="155">
        <v>5557.92</v>
      </c>
      <c r="E145" s="155">
        <v>5433.8</v>
      </c>
      <c r="N145" s="156" t="e">
        <f>IF(SUMIF('Daten (Kopie)'!$A$2:$A$189,DAX!A145,'Daten (Kopie)'!$T$2:$T$189)=0,#N/A,SUMIF('Daten (Kopie)'!$A$2:$A$189,DAX!A145,'Daten (Kopie)'!$T$2:$T$189))</f>
        <v>#N/A</v>
      </c>
      <c r="O145" s="156" t="e">
        <f>IF(SUMIF('Daten (Kopie)'!$A$2:$A$189,DAX!A145,'Daten (Kopie)'!$U$2:$U$189)=0,#N/A,SUMIF('Daten (Kopie)'!$A$2:$A$189,DAX!A145,'Daten (Kopie)'!$U$2:$U$189))</f>
        <v>#N/A</v>
      </c>
      <c r="P145" s="156">
        <f>VLOOKUP(A145,'MSCI ACWI GDP net €'!$A$4:$B$1459,2,FALSE)/$Q$1096</f>
        <v>0.78207105879298899</v>
      </c>
    </row>
    <row r="146" spans="1:16">
      <c r="A146" s="127">
        <v>40806</v>
      </c>
      <c r="B146" s="155">
        <v>5373.53</v>
      </c>
      <c r="C146" s="155">
        <v>5369.07</v>
      </c>
      <c r="D146" s="155">
        <v>5577.6</v>
      </c>
      <c r="E146" s="155">
        <v>5571.68</v>
      </c>
      <c r="N146" s="156">
        <f>IF(SUMIF('Daten (Kopie)'!$A$2:$A$189,DAX!A146,'Daten (Kopie)'!$T$2:$T$189)=0,#N/A,SUMIF('Daten (Kopie)'!$A$2:$A$189,DAX!A146,'Daten (Kopie)'!$T$2:$T$189))</f>
        <v>0.62848305255342685</v>
      </c>
      <c r="O146" s="156">
        <f>IF(SUMIF('Daten (Kopie)'!$A$2:$A$189,DAX!A146,'Daten (Kopie)'!$U$2:$U$189)=0,#N/A,SUMIF('Daten (Kopie)'!$A$2:$A$189,DAX!A146,'Daten (Kopie)'!$U$2:$U$189))</f>
        <v>1.0043042720649251</v>
      </c>
      <c r="P146" s="156">
        <f>VLOOKUP(A146,'MSCI ACWI GDP net €'!$A$4:$B$1459,2,FALSE)/$Q$1096</f>
        <v>0.79417960891205264</v>
      </c>
    </row>
    <row r="147" spans="1:16">
      <c r="A147" s="127">
        <v>40805</v>
      </c>
      <c r="B147" s="155">
        <v>5447.32</v>
      </c>
      <c r="C147" s="155">
        <v>5362.01</v>
      </c>
      <c r="D147" s="155">
        <v>5496.94</v>
      </c>
      <c r="E147" s="155">
        <v>5415.91</v>
      </c>
      <c r="N147" s="156" t="e">
        <f>IF(SUMIF('Daten (Kopie)'!$A$2:$A$189,DAX!A147,'Daten (Kopie)'!$T$2:$T$189)=0,#N/A,SUMIF('Daten (Kopie)'!$A$2:$A$189,DAX!A147,'Daten (Kopie)'!$T$2:$T$189))</f>
        <v>#N/A</v>
      </c>
      <c r="O147" s="156" t="e">
        <f>IF(SUMIF('Daten (Kopie)'!$A$2:$A$189,DAX!A147,'Daten (Kopie)'!$U$2:$U$189)=0,#N/A,SUMIF('Daten (Kopie)'!$A$2:$A$189,DAX!A147,'Daten (Kopie)'!$U$2:$U$189))</f>
        <v>#N/A</v>
      </c>
      <c r="P147" s="156">
        <f>VLOOKUP(A147,'MSCI ACWI GDP net €'!$A$4:$B$1459,2,FALSE)/$Q$1096</f>
        <v>0.79537939790893919</v>
      </c>
    </row>
    <row r="148" spans="1:16">
      <c r="A148" s="127">
        <v>40802</v>
      </c>
      <c r="B148" s="155">
        <v>5607.51</v>
      </c>
      <c r="C148" s="155">
        <v>5524.22</v>
      </c>
      <c r="D148" s="155">
        <v>5655.95</v>
      </c>
      <c r="E148" s="155">
        <v>5573.51</v>
      </c>
      <c r="N148" s="156" t="e">
        <f>IF(SUMIF('Daten (Kopie)'!$A$2:$A$189,DAX!A148,'Daten (Kopie)'!$T$2:$T$189)=0,#N/A,SUMIF('Daten (Kopie)'!$A$2:$A$189,DAX!A148,'Daten (Kopie)'!$T$2:$T$189))</f>
        <v>#N/A</v>
      </c>
      <c r="O148" s="156" t="e">
        <f>IF(SUMIF('Daten (Kopie)'!$A$2:$A$189,DAX!A148,'Daten (Kopie)'!$U$2:$U$189)=0,#N/A,SUMIF('Daten (Kopie)'!$A$2:$A$189,DAX!A148,'Daten (Kopie)'!$U$2:$U$189))</f>
        <v>#N/A</v>
      </c>
      <c r="P148" s="156">
        <f>VLOOKUP(A148,'MSCI ACWI GDP net €'!$A$4:$B$1459,2,FALSE)/$Q$1096</f>
        <v>0.80250324908185355</v>
      </c>
    </row>
    <row r="149" spans="1:16">
      <c r="A149" s="127">
        <v>40801</v>
      </c>
      <c r="B149" s="155">
        <v>5386.86</v>
      </c>
      <c r="C149" s="155">
        <v>5374.57</v>
      </c>
      <c r="D149" s="155">
        <v>5566.58</v>
      </c>
      <c r="E149" s="155">
        <v>5508.24</v>
      </c>
      <c r="N149" s="156" t="e">
        <f>IF(SUMIF('Daten (Kopie)'!$A$2:$A$189,DAX!A149,'Daten (Kopie)'!$T$2:$T$189)=0,#N/A,SUMIF('Daten (Kopie)'!$A$2:$A$189,DAX!A149,'Daten (Kopie)'!$T$2:$T$189))</f>
        <v>#N/A</v>
      </c>
      <c r="O149" s="156" t="e">
        <f>IF(SUMIF('Daten (Kopie)'!$A$2:$A$189,DAX!A149,'Daten (Kopie)'!$U$2:$U$189)=0,#N/A,SUMIF('Daten (Kopie)'!$A$2:$A$189,DAX!A149,'Daten (Kopie)'!$U$2:$U$189))</f>
        <v>#N/A</v>
      </c>
      <c r="P149" s="156">
        <f>VLOOKUP(A149,'MSCI ACWI GDP net €'!$A$4:$B$1459,2,FALSE)/$Q$1096</f>
        <v>0.79296900350950772</v>
      </c>
    </row>
    <row r="150" spans="1:16">
      <c r="A150" s="127">
        <v>40800</v>
      </c>
      <c r="B150" s="155">
        <v>5108.1000000000004</v>
      </c>
      <c r="C150" s="155">
        <v>5105.82</v>
      </c>
      <c r="D150" s="155">
        <v>5347.82</v>
      </c>
      <c r="E150" s="155">
        <v>5340.19</v>
      </c>
      <c r="N150" s="156" t="e">
        <f>IF(SUMIF('Daten (Kopie)'!$A$2:$A$189,DAX!A150,'Daten (Kopie)'!$T$2:$T$189)=0,#N/A,SUMIF('Daten (Kopie)'!$A$2:$A$189,DAX!A150,'Daten (Kopie)'!$T$2:$T$189))</f>
        <v>#N/A</v>
      </c>
      <c r="O150" s="156" t="e">
        <f>IF(SUMIF('Daten (Kopie)'!$A$2:$A$189,DAX!A150,'Daten (Kopie)'!$U$2:$U$189)=0,#N/A,SUMIF('Daten (Kopie)'!$A$2:$A$189,DAX!A150,'Daten (Kopie)'!$U$2:$U$189))</f>
        <v>#N/A</v>
      </c>
      <c r="P150" s="156">
        <f>VLOOKUP(A150,'MSCI ACWI GDP net €'!$A$4:$B$1459,2,FALSE)/$Q$1096</f>
        <v>0.78738940225214216</v>
      </c>
    </row>
    <row r="151" spans="1:16">
      <c r="A151" s="127">
        <v>40799</v>
      </c>
      <c r="B151" s="155">
        <v>5153.95</v>
      </c>
      <c r="C151" s="155">
        <v>4969.84</v>
      </c>
      <c r="D151" s="155">
        <v>5222.8100000000004</v>
      </c>
      <c r="E151" s="155">
        <v>5166.3599999999997</v>
      </c>
      <c r="N151" s="156" t="e">
        <f>IF(SUMIF('Daten (Kopie)'!$A$2:$A$189,DAX!A151,'Daten (Kopie)'!$T$2:$T$189)=0,#N/A,SUMIF('Daten (Kopie)'!$A$2:$A$189,DAX!A151,'Daten (Kopie)'!$T$2:$T$189))</f>
        <v>#N/A</v>
      </c>
      <c r="O151" s="156" t="e">
        <f>IF(SUMIF('Daten (Kopie)'!$A$2:$A$189,DAX!A151,'Daten (Kopie)'!$U$2:$U$189)=0,#N/A,SUMIF('Daten (Kopie)'!$A$2:$A$189,DAX!A151,'Daten (Kopie)'!$U$2:$U$189))</f>
        <v>#N/A</v>
      </c>
      <c r="P151" s="156">
        <f>VLOOKUP(A151,'MSCI ACWI GDP net €'!$A$4:$B$1459,2,FALSE)/$Q$1096</f>
        <v>0.78301541421009457</v>
      </c>
    </row>
    <row r="152" spans="1:16">
      <c r="A152" s="127">
        <v>40798</v>
      </c>
      <c r="B152" s="155">
        <v>5063.59</v>
      </c>
      <c r="C152" s="155">
        <v>4965.8</v>
      </c>
      <c r="D152" s="155">
        <v>5126.5200000000004</v>
      </c>
      <c r="E152" s="155">
        <v>5072.33</v>
      </c>
      <c r="N152" s="156">
        <f>IF(SUMIF('Daten (Kopie)'!$A$2:$A$189,DAX!A152,'Daten (Kopie)'!$T$2:$T$189)=0,#N/A,SUMIF('Daten (Kopie)'!$A$2:$A$189,DAX!A152,'Daten (Kopie)'!$T$2:$T$189))</f>
        <v>0.62704439514644195</v>
      </c>
      <c r="O152" s="156">
        <f>IF(SUMIF('Daten (Kopie)'!$A$2:$A$189,DAX!A152,'Daten (Kopie)'!$U$2:$U$189)=0,#N/A,SUMIF('Daten (Kopie)'!$A$2:$A$189,DAX!A152,'Daten (Kopie)'!$U$2:$U$189))</f>
        <v>0.98968237238196954</v>
      </c>
      <c r="P152" s="156">
        <f>VLOOKUP(A152,'MSCI ACWI GDP net €'!$A$4:$B$1459,2,FALSE)/$Q$1096</f>
        <v>0.78088541432657899</v>
      </c>
    </row>
    <row r="153" spans="1:16">
      <c r="A153" s="127">
        <v>40795</v>
      </c>
      <c r="B153" s="155">
        <v>5383.63</v>
      </c>
      <c r="C153" s="155">
        <v>5174.24</v>
      </c>
      <c r="D153" s="155">
        <v>5400.79</v>
      </c>
      <c r="E153" s="155">
        <v>5189.93</v>
      </c>
      <c r="N153" s="156" t="e">
        <f>IF(SUMIF('Daten (Kopie)'!$A$2:$A$189,DAX!A153,'Daten (Kopie)'!$T$2:$T$189)=0,#N/A,SUMIF('Daten (Kopie)'!$A$2:$A$189,DAX!A153,'Daten (Kopie)'!$T$2:$T$189))</f>
        <v>#N/A</v>
      </c>
      <c r="O153" s="156" t="e">
        <f>IF(SUMIF('Daten (Kopie)'!$A$2:$A$189,DAX!A153,'Daten (Kopie)'!$U$2:$U$189)=0,#N/A,SUMIF('Daten (Kopie)'!$A$2:$A$189,DAX!A153,'Daten (Kopie)'!$U$2:$U$189))</f>
        <v>#N/A</v>
      </c>
      <c r="P153" s="156">
        <f>VLOOKUP(A153,'MSCI ACWI GDP net €'!$A$4:$B$1459,2,FALSE)/$Q$1096</f>
        <v>0.79097046455630271</v>
      </c>
    </row>
    <row r="154" spans="1:16">
      <c r="A154" s="127">
        <v>40794</v>
      </c>
      <c r="B154" s="155">
        <v>5410.08</v>
      </c>
      <c r="C154" s="155">
        <v>5313.78</v>
      </c>
      <c r="D154" s="155">
        <v>5473.68</v>
      </c>
      <c r="E154" s="155">
        <v>5408.46</v>
      </c>
      <c r="N154" s="156" t="e">
        <f>IF(SUMIF('Daten (Kopie)'!$A$2:$A$189,DAX!A154,'Daten (Kopie)'!$T$2:$T$189)=0,#N/A,SUMIF('Daten (Kopie)'!$A$2:$A$189,DAX!A154,'Daten (Kopie)'!$T$2:$T$189))</f>
        <v>#N/A</v>
      </c>
      <c r="O154" s="156" t="e">
        <f>IF(SUMIF('Daten (Kopie)'!$A$2:$A$189,DAX!A154,'Daten (Kopie)'!$U$2:$U$189)=0,#N/A,SUMIF('Daten (Kopie)'!$A$2:$A$189,DAX!A154,'Daten (Kopie)'!$U$2:$U$189))</f>
        <v>#N/A</v>
      </c>
      <c r="P154" s="156">
        <f>VLOOKUP(A154,'MSCI ACWI GDP net €'!$A$4:$B$1459,2,FALSE)/$Q$1096</f>
        <v>0.79789962042736451</v>
      </c>
    </row>
    <row r="155" spans="1:16">
      <c r="A155" s="127">
        <v>40793</v>
      </c>
      <c r="B155" s="155">
        <v>5332.52</v>
      </c>
      <c r="C155" s="155">
        <v>5276.88</v>
      </c>
      <c r="D155" s="155">
        <v>5406.23</v>
      </c>
      <c r="E155" s="155">
        <v>5405.53</v>
      </c>
      <c r="N155" s="156" t="e">
        <f>IF(SUMIF('Daten (Kopie)'!$A$2:$A$189,DAX!A155,'Daten (Kopie)'!$T$2:$T$189)=0,#N/A,SUMIF('Daten (Kopie)'!$A$2:$A$189,DAX!A155,'Daten (Kopie)'!$T$2:$T$189))</f>
        <v>#N/A</v>
      </c>
      <c r="O155" s="156" t="e">
        <f>IF(SUMIF('Daten (Kopie)'!$A$2:$A$189,DAX!A155,'Daten (Kopie)'!$U$2:$U$189)=0,#N/A,SUMIF('Daten (Kopie)'!$A$2:$A$189,DAX!A155,'Daten (Kopie)'!$U$2:$U$189))</f>
        <v>#N/A</v>
      </c>
      <c r="P155" s="156">
        <f>VLOOKUP(A155,'MSCI ACWI GDP net €'!$A$4:$B$1459,2,FALSE)/$Q$1096</f>
        <v>0.7963994681656541</v>
      </c>
    </row>
    <row r="156" spans="1:16">
      <c r="A156" s="127">
        <v>40792</v>
      </c>
      <c r="B156" s="155">
        <v>5248.31</v>
      </c>
      <c r="C156" s="155">
        <v>5150.05</v>
      </c>
      <c r="D156" s="155">
        <v>5332.11</v>
      </c>
      <c r="E156" s="155">
        <v>5193.97</v>
      </c>
      <c r="N156" s="156" t="e">
        <f>IF(SUMIF('Daten (Kopie)'!$A$2:$A$189,DAX!A156,'Daten (Kopie)'!$T$2:$T$189)=0,#N/A,SUMIF('Daten (Kopie)'!$A$2:$A$189,DAX!A156,'Daten (Kopie)'!$T$2:$T$189))</f>
        <v>#N/A</v>
      </c>
      <c r="O156" s="156" t="e">
        <f>IF(SUMIF('Daten (Kopie)'!$A$2:$A$189,DAX!A156,'Daten (Kopie)'!$U$2:$U$189)=0,#N/A,SUMIF('Daten (Kopie)'!$A$2:$A$189,DAX!A156,'Daten (Kopie)'!$U$2:$U$189))</f>
        <v>#N/A</v>
      </c>
      <c r="P156" s="156">
        <f>VLOOKUP(A156,'MSCI ACWI GDP net €'!$A$4:$B$1459,2,FALSE)/$Q$1096</f>
        <v>0.77661709424750269</v>
      </c>
    </row>
    <row r="157" spans="1:16">
      <c r="A157" s="127">
        <v>40791</v>
      </c>
      <c r="B157" s="155">
        <v>5409.87</v>
      </c>
      <c r="C157" s="155">
        <v>5208.37</v>
      </c>
      <c r="D157" s="155">
        <v>5421.11</v>
      </c>
      <c r="E157" s="155">
        <v>5246.18</v>
      </c>
      <c r="N157" s="156" t="e">
        <f>IF(SUMIF('Daten (Kopie)'!$A$2:$A$189,DAX!A157,'Daten (Kopie)'!$T$2:$T$189)=0,#N/A,SUMIF('Daten (Kopie)'!$A$2:$A$189,DAX!A157,'Daten (Kopie)'!$T$2:$T$189))</f>
        <v>#N/A</v>
      </c>
      <c r="O157" s="156" t="e">
        <f>IF(SUMIF('Daten (Kopie)'!$A$2:$A$189,DAX!A157,'Daten (Kopie)'!$U$2:$U$189)=0,#N/A,SUMIF('Daten (Kopie)'!$A$2:$A$189,DAX!A157,'Daten (Kopie)'!$U$2:$U$189))</f>
        <v>#N/A</v>
      </c>
      <c r="P157" s="156">
        <f>VLOOKUP(A157,'MSCI ACWI GDP net €'!$A$4:$B$1459,2,FALSE)/$Q$1096</f>
        <v>0.77772286371828092</v>
      </c>
    </row>
    <row r="158" spans="1:16">
      <c r="A158" s="127">
        <v>40788</v>
      </c>
      <c r="B158" s="155">
        <v>5623.7</v>
      </c>
      <c r="C158" s="155">
        <v>5493.31</v>
      </c>
      <c r="D158" s="155">
        <v>5635.5</v>
      </c>
      <c r="E158" s="155">
        <v>5538.33</v>
      </c>
      <c r="N158" s="156" t="e">
        <f>IF(SUMIF('Daten (Kopie)'!$A$2:$A$189,DAX!A158,'Daten (Kopie)'!$T$2:$T$189)=0,#N/A,SUMIF('Daten (Kopie)'!$A$2:$A$189,DAX!A158,'Daten (Kopie)'!$T$2:$T$189))</f>
        <v>#N/A</v>
      </c>
      <c r="O158" s="156" t="e">
        <f>IF(SUMIF('Daten (Kopie)'!$A$2:$A$189,DAX!A158,'Daten (Kopie)'!$U$2:$U$189)=0,#N/A,SUMIF('Daten (Kopie)'!$A$2:$A$189,DAX!A158,'Daten (Kopie)'!$U$2:$U$189))</f>
        <v>#N/A</v>
      </c>
      <c r="P158" s="156">
        <f>VLOOKUP(A158,'MSCI ACWI GDP net €'!$A$4:$B$1459,2,FALSE)/$Q$1096</f>
        <v>0.79313457771920282</v>
      </c>
    </row>
    <row r="159" spans="1:16">
      <c r="A159" s="127">
        <v>40787</v>
      </c>
      <c r="B159" s="155">
        <v>5793.1</v>
      </c>
      <c r="C159" s="155">
        <v>5639.03</v>
      </c>
      <c r="D159" s="155">
        <v>5794.5</v>
      </c>
      <c r="E159" s="155">
        <v>5730.63</v>
      </c>
      <c r="N159" s="156" t="e">
        <f>IF(SUMIF('Daten (Kopie)'!$A$2:$A$189,DAX!A159,'Daten (Kopie)'!$T$2:$T$189)=0,#N/A,SUMIF('Daten (Kopie)'!$A$2:$A$189,DAX!A159,'Daten (Kopie)'!$T$2:$T$189))</f>
        <v>#N/A</v>
      </c>
      <c r="O159" s="156" t="e">
        <f>IF(SUMIF('Daten (Kopie)'!$A$2:$A$189,DAX!A159,'Daten (Kopie)'!$U$2:$U$189)=0,#N/A,SUMIF('Daten (Kopie)'!$A$2:$A$189,DAX!A159,'Daten (Kopie)'!$U$2:$U$189))</f>
        <v>#N/A</v>
      </c>
      <c r="P159" s="156">
        <f>VLOOKUP(A159,'MSCI ACWI GDP net €'!$A$4:$B$1459,2,FALSE)/$Q$1096</f>
        <v>0.80823677611205136</v>
      </c>
    </row>
    <row r="160" spans="1:16">
      <c r="A160" s="127">
        <v>40786</v>
      </c>
      <c r="B160" s="155">
        <v>5686.26</v>
      </c>
      <c r="C160" s="155">
        <v>5648.97</v>
      </c>
      <c r="D160" s="155">
        <v>5869.65</v>
      </c>
      <c r="E160" s="155">
        <v>5784.85</v>
      </c>
      <c r="N160" s="156" t="e">
        <f>IF(SUMIF('Daten (Kopie)'!$A$2:$A$189,DAX!A160,'Daten (Kopie)'!$T$2:$T$189)=0,#N/A,SUMIF('Daten (Kopie)'!$A$2:$A$189,DAX!A160,'Daten (Kopie)'!$T$2:$T$189))</f>
        <v>#N/A</v>
      </c>
      <c r="O160" s="156" t="e">
        <f>IF(SUMIF('Daten (Kopie)'!$A$2:$A$189,DAX!A160,'Daten (Kopie)'!$U$2:$U$189)=0,#N/A,SUMIF('Daten (Kopie)'!$A$2:$A$189,DAX!A160,'Daten (Kopie)'!$U$2:$U$189))</f>
        <v>#N/A</v>
      </c>
      <c r="P160" s="156">
        <f>VLOOKUP(A160,'MSCI ACWI GDP net €'!$A$4:$B$1459,2,FALSE)/$Q$1096</f>
        <v>0.80267298344757132</v>
      </c>
    </row>
    <row r="161" spans="1:16">
      <c r="A161" s="127">
        <v>40785</v>
      </c>
      <c r="B161" s="155">
        <v>5713.53</v>
      </c>
      <c r="C161" s="155">
        <v>5572.65</v>
      </c>
      <c r="D161" s="155">
        <v>5730.36</v>
      </c>
      <c r="E161" s="155">
        <v>5643.92</v>
      </c>
      <c r="N161" s="156" t="e">
        <f>IF(SUMIF('Daten (Kopie)'!$A$2:$A$189,DAX!A161,'Daten (Kopie)'!$T$2:$T$189)=0,#N/A,SUMIF('Daten (Kopie)'!$A$2:$A$189,DAX!A161,'Daten (Kopie)'!$T$2:$T$189))</f>
        <v>#N/A</v>
      </c>
      <c r="O161" s="156" t="e">
        <f>IF(SUMIF('Daten (Kopie)'!$A$2:$A$189,DAX!A161,'Daten (Kopie)'!$U$2:$U$189)=0,#N/A,SUMIF('Daten (Kopie)'!$A$2:$A$189,DAX!A161,'Daten (Kopie)'!$U$2:$U$189))</f>
        <v>#N/A</v>
      </c>
      <c r="P161" s="156">
        <f>VLOOKUP(A161,'MSCI ACWI GDP net €'!$A$4:$B$1459,2,FALSE)/$Q$1096</f>
        <v>0.78867489046309192</v>
      </c>
    </row>
    <row r="162" spans="1:16">
      <c r="A162" s="127">
        <v>40784</v>
      </c>
      <c r="B162" s="155">
        <v>5634.06</v>
      </c>
      <c r="C162" s="155">
        <v>5587.78</v>
      </c>
      <c r="D162" s="155">
        <v>5714.72</v>
      </c>
      <c r="E162" s="155">
        <v>5670.07</v>
      </c>
      <c r="N162" s="156" t="e">
        <f>IF(SUMIF('Daten (Kopie)'!$A$2:$A$189,DAX!A162,'Daten (Kopie)'!$T$2:$T$189)=0,#N/A,SUMIF('Daten (Kopie)'!$A$2:$A$189,DAX!A162,'Daten (Kopie)'!$T$2:$T$189))</f>
        <v>#N/A</v>
      </c>
      <c r="O162" s="156" t="e">
        <f>IF(SUMIF('Daten (Kopie)'!$A$2:$A$189,DAX!A162,'Daten (Kopie)'!$U$2:$U$189)=0,#N/A,SUMIF('Daten (Kopie)'!$A$2:$A$189,DAX!A162,'Daten (Kopie)'!$U$2:$U$189))</f>
        <v>#N/A</v>
      </c>
      <c r="P162" s="156">
        <f>VLOOKUP(A162,'MSCI ACWI GDP net €'!$A$4:$B$1459,2,FALSE)/$Q$1096</f>
        <v>0.77920471129349245</v>
      </c>
    </row>
    <row r="163" spans="1:16">
      <c r="A163" s="127">
        <v>40781</v>
      </c>
      <c r="B163" s="155">
        <v>5582.5</v>
      </c>
      <c r="C163" s="155">
        <v>5403.58</v>
      </c>
      <c r="D163" s="155">
        <v>5588.69</v>
      </c>
      <c r="E163" s="155">
        <v>5537.48</v>
      </c>
      <c r="N163" s="156" t="e">
        <f>IF(SUMIF('Daten (Kopie)'!$A$2:$A$189,DAX!A163,'Daten (Kopie)'!$T$2:$T$189)=0,#N/A,SUMIF('Daten (Kopie)'!$A$2:$A$189,DAX!A163,'Daten (Kopie)'!$T$2:$T$189))</f>
        <v>#N/A</v>
      </c>
      <c r="O163" s="156" t="e">
        <f>IF(SUMIF('Daten (Kopie)'!$A$2:$A$189,DAX!A163,'Daten (Kopie)'!$U$2:$U$189)=0,#N/A,SUMIF('Daten (Kopie)'!$A$2:$A$189,DAX!A163,'Daten (Kopie)'!$U$2:$U$189))</f>
        <v>#N/A</v>
      </c>
      <c r="P163" s="156">
        <f>VLOOKUP(A163,'MSCI ACWI GDP net €'!$A$4:$B$1459,2,FALSE)/$Q$1096</f>
        <v>0.76888835638891806</v>
      </c>
    </row>
    <row r="164" spans="1:16">
      <c r="A164" s="127">
        <v>40780</v>
      </c>
      <c r="B164" s="155">
        <v>5739.86</v>
      </c>
      <c r="C164" s="155">
        <v>5451.52</v>
      </c>
      <c r="D164" s="155">
        <v>5777.04</v>
      </c>
      <c r="E164" s="155">
        <v>5584.14</v>
      </c>
      <c r="N164" s="156" t="e">
        <f>IF(SUMIF('Daten (Kopie)'!$A$2:$A$189,DAX!A164,'Daten (Kopie)'!$T$2:$T$189)=0,#N/A,SUMIF('Daten (Kopie)'!$A$2:$A$189,DAX!A164,'Daten (Kopie)'!$T$2:$T$189))</f>
        <v>#N/A</v>
      </c>
      <c r="O164" s="156" t="e">
        <f>IF(SUMIF('Daten (Kopie)'!$A$2:$A$189,DAX!A164,'Daten (Kopie)'!$U$2:$U$189)=0,#N/A,SUMIF('Daten (Kopie)'!$A$2:$A$189,DAX!A164,'Daten (Kopie)'!$U$2:$U$189))</f>
        <v>#N/A</v>
      </c>
      <c r="P164" s="156">
        <f>VLOOKUP(A164,'MSCI ACWI GDP net €'!$A$4:$B$1459,2,FALSE)/$Q$1096</f>
        <v>0.76675669244299338</v>
      </c>
    </row>
    <row r="165" spans="1:16">
      <c r="A165" s="127">
        <v>40779</v>
      </c>
      <c r="B165" s="155">
        <v>5579.8</v>
      </c>
      <c r="C165" s="155">
        <v>5514.15</v>
      </c>
      <c r="D165" s="155">
        <v>5743.1</v>
      </c>
      <c r="E165" s="155">
        <v>5681.08</v>
      </c>
      <c r="N165" s="156" t="e">
        <f>IF(SUMIF('Daten (Kopie)'!$A$2:$A$189,DAX!A165,'Daten (Kopie)'!$T$2:$T$189)=0,#N/A,SUMIF('Daten (Kopie)'!$A$2:$A$189,DAX!A165,'Daten (Kopie)'!$T$2:$T$189))</f>
        <v>#N/A</v>
      </c>
      <c r="O165" s="156" t="e">
        <f>IF(SUMIF('Daten (Kopie)'!$A$2:$A$189,DAX!A165,'Daten (Kopie)'!$U$2:$U$189)=0,#N/A,SUMIF('Daten (Kopie)'!$A$2:$A$189,DAX!A165,'Daten (Kopie)'!$U$2:$U$189))</f>
        <v>#N/A</v>
      </c>
      <c r="P165" s="156">
        <f>VLOOKUP(A165,'MSCI ACWI GDP net €'!$A$4:$B$1459,2,FALSE)/$Q$1096</f>
        <v>0.76971872353100734</v>
      </c>
    </row>
    <row r="166" spans="1:16">
      <c r="A166" s="127">
        <v>40778</v>
      </c>
      <c r="B166" s="155">
        <v>5529.26</v>
      </c>
      <c r="C166" s="155">
        <v>5452.15</v>
      </c>
      <c r="D166" s="155">
        <v>5636.06</v>
      </c>
      <c r="E166" s="155">
        <v>5532.38</v>
      </c>
      <c r="N166" s="156" t="e">
        <f>IF(SUMIF('Daten (Kopie)'!$A$2:$A$189,DAX!A166,'Daten (Kopie)'!$T$2:$T$189)=0,#N/A,SUMIF('Daten (Kopie)'!$A$2:$A$189,DAX!A166,'Daten (Kopie)'!$T$2:$T$189))</f>
        <v>#N/A</v>
      </c>
      <c r="O166" s="156" t="e">
        <f>IF(SUMIF('Daten (Kopie)'!$A$2:$A$189,DAX!A166,'Daten (Kopie)'!$U$2:$U$189)=0,#N/A,SUMIF('Daten (Kopie)'!$A$2:$A$189,DAX!A166,'Daten (Kopie)'!$U$2:$U$189))</f>
        <v>#N/A</v>
      </c>
      <c r="P166" s="156">
        <f>VLOOKUP(A166,'MSCI ACWI GDP net €'!$A$4:$B$1459,2,FALSE)/$Q$1096</f>
        <v>0.76787494238183918</v>
      </c>
    </row>
    <row r="167" spans="1:16">
      <c r="A167" s="127">
        <v>40777</v>
      </c>
      <c r="B167" s="155">
        <v>5412.75</v>
      </c>
      <c r="C167" s="155">
        <v>5408.71</v>
      </c>
      <c r="D167" s="155">
        <v>5591.35</v>
      </c>
      <c r="E167" s="155">
        <v>5473.78</v>
      </c>
      <c r="N167" s="156">
        <f>IF(SUMIF('Daten (Kopie)'!$A$2:$A$189,DAX!A167,'Daten (Kopie)'!$T$2:$T$189)=0,#N/A,SUMIF('Daten (Kopie)'!$A$2:$A$189,DAX!A167,'Daten (Kopie)'!$T$2:$T$189))</f>
        <v>0.69940698543145308</v>
      </c>
      <c r="O167" s="156">
        <f>IF(SUMIF('Daten (Kopie)'!$A$2:$A$189,DAX!A167,'Daten (Kopie)'!$U$2:$U$189)=0,#N/A,SUMIF('Daten (Kopie)'!$A$2:$A$189,DAX!A167,'Daten (Kopie)'!$U$2:$U$189))</f>
        <v>0.95180952148748088</v>
      </c>
      <c r="P167" s="156">
        <f>VLOOKUP(A167,'MSCI ACWI GDP net €'!$A$4:$B$1459,2,FALSE)/$Q$1096</f>
        <v>0.75466145482320168</v>
      </c>
    </row>
    <row r="168" spans="1:16">
      <c r="A168" s="127">
        <v>40774</v>
      </c>
      <c r="B168" s="155">
        <v>5581.51</v>
      </c>
      <c r="C168" s="155">
        <v>5345.36</v>
      </c>
      <c r="D168" s="155">
        <v>5595.15</v>
      </c>
      <c r="E168" s="155">
        <v>5480</v>
      </c>
      <c r="N168" s="156" t="e">
        <f>IF(SUMIF('Daten (Kopie)'!$A$2:$A$189,DAX!A168,'Daten (Kopie)'!$T$2:$T$189)=0,#N/A,SUMIF('Daten (Kopie)'!$A$2:$A$189,DAX!A168,'Daten (Kopie)'!$T$2:$T$189))</f>
        <v>#N/A</v>
      </c>
      <c r="O168" s="156" t="e">
        <f>IF(SUMIF('Daten (Kopie)'!$A$2:$A$189,DAX!A168,'Daten (Kopie)'!$U$2:$U$189)=0,#N/A,SUMIF('Daten (Kopie)'!$A$2:$A$189,DAX!A168,'Daten (Kopie)'!$U$2:$U$189))</f>
        <v>#N/A</v>
      </c>
      <c r="P168" s="156">
        <f>VLOOKUP(A168,'MSCI ACWI GDP net €'!$A$4:$B$1459,2,FALSE)/$Q$1096</f>
        <v>0.75398667751635362</v>
      </c>
    </row>
    <row r="169" spans="1:16">
      <c r="A169" s="127">
        <v>40773</v>
      </c>
      <c r="B169" s="155">
        <v>5854.36</v>
      </c>
      <c r="C169" s="155">
        <v>5535.61</v>
      </c>
      <c r="D169" s="155">
        <v>5892.57</v>
      </c>
      <c r="E169" s="155">
        <v>5602.8</v>
      </c>
      <c r="N169" s="156" t="e">
        <f>IF(SUMIF('Daten (Kopie)'!$A$2:$A$189,DAX!A169,'Daten (Kopie)'!$T$2:$T$189)=0,#N/A,SUMIF('Daten (Kopie)'!$A$2:$A$189,DAX!A169,'Daten (Kopie)'!$T$2:$T$189))</f>
        <v>#N/A</v>
      </c>
      <c r="O169" s="156" t="e">
        <f>IF(SUMIF('Daten (Kopie)'!$A$2:$A$189,DAX!A169,'Daten (Kopie)'!$U$2:$U$189)=0,#N/A,SUMIF('Daten (Kopie)'!$A$2:$A$189,DAX!A169,'Daten (Kopie)'!$U$2:$U$189))</f>
        <v>#N/A</v>
      </c>
      <c r="P169" s="156">
        <f>VLOOKUP(A169,'MSCI ACWI GDP net €'!$A$4:$B$1459,2,FALSE)/$Q$1096</f>
        <v>0.77206089137167</v>
      </c>
    </row>
    <row r="170" spans="1:16">
      <c r="A170" s="127">
        <v>40772</v>
      </c>
      <c r="B170" s="155">
        <v>5910.5</v>
      </c>
      <c r="C170" s="155">
        <v>5870.17</v>
      </c>
      <c r="D170" s="155">
        <v>6018.37</v>
      </c>
      <c r="E170" s="155">
        <v>5948.94</v>
      </c>
      <c r="N170" s="156" t="e">
        <f>IF(SUMIF('Daten (Kopie)'!$A$2:$A$189,DAX!A170,'Daten (Kopie)'!$T$2:$T$189)=0,#N/A,SUMIF('Daten (Kopie)'!$A$2:$A$189,DAX!A170,'Daten (Kopie)'!$T$2:$T$189))</f>
        <v>#N/A</v>
      </c>
      <c r="O170" s="156" t="e">
        <f>IF(SUMIF('Daten (Kopie)'!$A$2:$A$189,DAX!A170,'Daten (Kopie)'!$U$2:$U$189)=0,#N/A,SUMIF('Daten (Kopie)'!$A$2:$A$189,DAX!A170,'Daten (Kopie)'!$U$2:$U$189))</f>
        <v>#N/A</v>
      </c>
      <c r="P170" s="156">
        <f>VLOOKUP(A170,'MSCI ACWI GDP net €'!$A$4:$B$1459,2,FALSE)/$Q$1096</f>
        <v>0.79598927678183651</v>
      </c>
    </row>
    <row r="171" spans="1:16">
      <c r="A171" s="127">
        <v>40771</v>
      </c>
      <c r="B171" s="155">
        <v>5957.94</v>
      </c>
      <c r="C171" s="155">
        <v>5849.52</v>
      </c>
      <c r="D171" s="155">
        <v>5998.31</v>
      </c>
      <c r="E171" s="155">
        <v>5994.9</v>
      </c>
      <c r="N171" s="156" t="e">
        <f>IF(SUMIF('Daten (Kopie)'!$A$2:$A$189,DAX!A171,'Daten (Kopie)'!$T$2:$T$189)=0,#N/A,SUMIF('Daten (Kopie)'!$A$2:$A$189,DAX!A171,'Daten (Kopie)'!$T$2:$T$189))</f>
        <v>#N/A</v>
      </c>
      <c r="O171" s="156" t="e">
        <f>IF(SUMIF('Daten (Kopie)'!$A$2:$A$189,DAX!A171,'Daten (Kopie)'!$U$2:$U$189)=0,#N/A,SUMIF('Daten (Kopie)'!$A$2:$A$189,DAX!A171,'Daten (Kopie)'!$U$2:$U$189))</f>
        <v>#N/A</v>
      </c>
      <c r="P171" s="156">
        <f>VLOOKUP(A171,'MSCI ACWI GDP net €'!$A$4:$B$1459,2,FALSE)/$Q$1096</f>
        <v>0.79533030806787386</v>
      </c>
    </row>
    <row r="172" spans="1:16">
      <c r="A172" s="127">
        <v>40770</v>
      </c>
      <c r="B172" s="155">
        <v>6075.59</v>
      </c>
      <c r="C172" s="155">
        <v>6008.01</v>
      </c>
      <c r="D172" s="155">
        <v>6106.11</v>
      </c>
      <c r="E172" s="155">
        <v>6022.24</v>
      </c>
      <c r="N172" s="156" t="e">
        <f>IF(SUMIF('Daten (Kopie)'!$A$2:$A$189,DAX!A172,'Daten (Kopie)'!$T$2:$T$189)=0,#N/A,SUMIF('Daten (Kopie)'!$A$2:$A$189,DAX!A172,'Daten (Kopie)'!$T$2:$T$189))</f>
        <v>#N/A</v>
      </c>
      <c r="O172" s="156" t="e">
        <f>IF(SUMIF('Daten (Kopie)'!$A$2:$A$189,DAX!A172,'Daten (Kopie)'!$U$2:$U$189)=0,#N/A,SUMIF('Daten (Kopie)'!$A$2:$A$189,DAX!A172,'Daten (Kopie)'!$U$2:$U$189))</f>
        <v>#N/A</v>
      </c>
      <c r="P172" s="156">
        <f>VLOOKUP(A172,'MSCI ACWI GDP net €'!$A$4:$B$1459,2,FALSE)/$Q$1096</f>
        <v>0.79587861663163817</v>
      </c>
    </row>
    <row r="173" spans="1:16">
      <c r="A173" s="127">
        <v>40767</v>
      </c>
      <c r="B173" s="155">
        <v>5775.96</v>
      </c>
      <c r="C173" s="155">
        <v>5678.62</v>
      </c>
      <c r="D173" s="155">
        <v>6023.75</v>
      </c>
      <c r="E173" s="155">
        <v>5997.74</v>
      </c>
      <c r="N173" s="156" t="e">
        <f>IF(SUMIF('Daten (Kopie)'!$A$2:$A$189,DAX!A173,'Daten (Kopie)'!$T$2:$T$189)=0,#N/A,SUMIF('Daten (Kopie)'!$A$2:$A$189,DAX!A173,'Daten (Kopie)'!$T$2:$T$189))</f>
        <v>#N/A</v>
      </c>
      <c r="O173" s="156" t="e">
        <f>IF(SUMIF('Daten (Kopie)'!$A$2:$A$189,DAX!A173,'Daten (Kopie)'!$U$2:$U$189)=0,#N/A,SUMIF('Daten (Kopie)'!$A$2:$A$189,DAX!A173,'Daten (Kopie)'!$U$2:$U$189))</f>
        <v>#N/A</v>
      </c>
      <c r="P173" s="156">
        <f>VLOOKUP(A173,'MSCI ACWI GDP net €'!$A$4:$B$1459,2,FALSE)/$Q$1096</f>
        <v>0.79083317940756059</v>
      </c>
    </row>
    <row r="174" spans="1:16">
      <c r="A174" s="127">
        <v>40766</v>
      </c>
      <c r="B174" s="155">
        <v>5771.21</v>
      </c>
      <c r="C174" s="155">
        <v>5487.82</v>
      </c>
      <c r="D174" s="155">
        <v>5825.08</v>
      </c>
      <c r="E174" s="155">
        <v>5797.66</v>
      </c>
      <c r="N174" s="156" t="e">
        <f>IF(SUMIF('Daten (Kopie)'!$A$2:$A$189,DAX!A174,'Daten (Kopie)'!$T$2:$T$189)=0,#N/A,SUMIF('Daten (Kopie)'!$A$2:$A$189,DAX!A174,'Daten (Kopie)'!$T$2:$T$189))</f>
        <v>#N/A</v>
      </c>
      <c r="O174" s="156" t="e">
        <f>IF(SUMIF('Daten (Kopie)'!$A$2:$A$189,DAX!A174,'Daten (Kopie)'!$U$2:$U$189)=0,#N/A,SUMIF('Daten (Kopie)'!$A$2:$A$189,DAX!A174,'Daten (Kopie)'!$U$2:$U$189))</f>
        <v>#N/A</v>
      </c>
      <c r="P174" s="156">
        <f>VLOOKUP(A174,'MSCI ACWI GDP net €'!$A$4:$B$1459,2,FALSE)/$Q$1096</f>
        <v>0.77946097690447791</v>
      </c>
    </row>
    <row r="175" spans="1:16">
      <c r="A175" s="127">
        <v>40765</v>
      </c>
      <c r="B175" s="155">
        <v>6040.68</v>
      </c>
      <c r="C175" s="155">
        <v>5549.02</v>
      </c>
      <c r="D175" s="155">
        <v>6089.08</v>
      </c>
      <c r="E175" s="155">
        <v>5613.42</v>
      </c>
      <c r="N175" s="156">
        <f>IF(SUMIF('Daten (Kopie)'!$A$2:$A$189,DAX!A175,'Daten (Kopie)'!$T$2:$T$189)=0,#N/A,SUMIF('Daten (Kopie)'!$A$2:$A$189,DAX!A175,'Daten (Kopie)'!$T$2:$T$189))</f>
        <v>0.71251808304349162</v>
      </c>
      <c r="O175" s="156">
        <f>IF(SUMIF('Daten (Kopie)'!$A$2:$A$189,DAX!A175,'Daten (Kopie)'!$U$2:$U$189)=0,#N/A,SUMIF('Daten (Kopie)'!$A$2:$A$189,DAX!A175,'Daten (Kopie)'!$U$2:$U$189))</f>
        <v>0.95988917307609656</v>
      </c>
      <c r="P175" s="156">
        <f>VLOOKUP(A175,'MSCI ACWI GDP net €'!$A$4:$B$1459,2,FALSE)/$Q$1096</f>
        <v>0.76700047758591139</v>
      </c>
    </row>
    <row r="176" spans="1:16">
      <c r="A176" s="127">
        <v>40764</v>
      </c>
      <c r="B176" s="155">
        <v>5896.14</v>
      </c>
      <c r="C176" s="155">
        <v>5502.63</v>
      </c>
      <c r="D176" s="155">
        <v>6026.27</v>
      </c>
      <c r="E176" s="155">
        <v>5917.08</v>
      </c>
      <c r="N176" s="156" t="e">
        <f>IF(SUMIF('Daten (Kopie)'!$A$2:$A$189,DAX!A176,'Daten (Kopie)'!$T$2:$T$189)=0,#N/A,SUMIF('Daten (Kopie)'!$A$2:$A$189,DAX!A176,'Daten (Kopie)'!$T$2:$T$189))</f>
        <v>#N/A</v>
      </c>
      <c r="O176" s="156" t="e">
        <f>IF(SUMIF('Daten (Kopie)'!$A$2:$A$189,DAX!A176,'Daten (Kopie)'!$U$2:$U$189)=0,#N/A,SUMIF('Daten (Kopie)'!$A$2:$A$189,DAX!A176,'Daten (Kopie)'!$U$2:$U$189))</f>
        <v>#N/A</v>
      </c>
      <c r="P176" s="156">
        <f>VLOOKUP(A176,'MSCI ACWI GDP net €'!$A$4:$B$1459,2,FALSE)/$Q$1096</f>
        <v>0.77840263321235603</v>
      </c>
    </row>
    <row r="177" spans="1:16">
      <c r="A177" s="127">
        <v>40763</v>
      </c>
      <c r="B177" s="155">
        <v>6170.69</v>
      </c>
      <c r="C177" s="155">
        <v>5911.09</v>
      </c>
      <c r="D177" s="155">
        <v>6272.94</v>
      </c>
      <c r="E177" s="155">
        <v>5923.27</v>
      </c>
      <c r="N177" s="156" t="e">
        <f>IF(SUMIF('Daten (Kopie)'!$A$2:$A$189,DAX!A177,'Daten (Kopie)'!$T$2:$T$189)=0,#N/A,SUMIF('Daten (Kopie)'!$A$2:$A$189,DAX!A177,'Daten (Kopie)'!$T$2:$T$189))</f>
        <v>#N/A</v>
      </c>
      <c r="O177" s="156" t="e">
        <f>IF(SUMIF('Daten (Kopie)'!$A$2:$A$189,DAX!A177,'Daten (Kopie)'!$U$2:$U$189)=0,#N/A,SUMIF('Daten (Kopie)'!$A$2:$A$189,DAX!A177,'Daten (Kopie)'!$U$2:$U$189))</f>
        <v>#N/A</v>
      </c>
      <c r="P177" s="156">
        <f>VLOOKUP(A177,'MSCI ACWI GDP net €'!$A$4:$B$1459,2,FALSE)/$Q$1096</f>
        <v>0.77568771539207815</v>
      </c>
    </row>
    <row r="178" spans="1:16">
      <c r="A178" s="127">
        <v>40760</v>
      </c>
      <c r="B178" s="155">
        <v>6338.77</v>
      </c>
      <c r="C178" s="155">
        <v>6152.62</v>
      </c>
      <c r="D178" s="155">
        <v>6436.66</v>
      </c>
      <c r="E178" s="155">
        <v>6236.16</v>
      </c>
      <c r="N178" s="156" t="e">
        <f>IF(SUMIF('Daten (Kopie)'!$A$2:$A$189,DAX!A178,'Daten (Kopie)'!$T$2:$T$189)=0,#N/A,SUMIF('Daten (Kopie)'!$A$2:$A$189,DAX!A178,'Daten (Kopie)'!$T$2:$T$189))</f>
        <v>#N/A</v>
      </c>
      <c r="O178" s="156" t="e">
        <f>IF(SUMIF('Daten (Kopie)'!$A$2:$A$189,DAX!A178,'Daten (Kopie)'!$U$2:$U$189)=0,#N/A,SUMIF('Daten (Kopie)'!$A$2:$A$189,DAX!A178,'Daten (Kopie)'!$U$2:$U$189))</f>
        <v>#N/A</v>
      </c>
      <c r="P178" s="156">
        <f>VLOOKUP(A178,'MSCI ACWI GDP net €'!$A$4:$B$1459,2,FALSE)/$Q$1096</f>
        <v>0.8129286000742173</v>
      </c>
    </row>
    <row r="179" spans="1:16">
      <c r="A179" s="127">
        <v>40759</v>
      </c>
      <c r="B179" s="155">
        <v>6714.79</v>
      </c>
      <c r="C179" s="155">
        <v>6391.54</v>
      </c>
      <c r="D179" s="155">
        <v>6730.43</v>
      </c>
      <c r="E179" s="155">
        <v>6414.76</v>
      </c>
      <c r="N179" s="156">
        <f>IF(SUMIF('Daten (Kopie)'!$A$2:$A$189,DAX!A179,'Daten (Kopie)'!$T$2:$T$189)=0,#N/A,SUMIF('Daten (Kopie)'!$A$2:$A$189,DAX!A179,'Daten (Kopie)'!$T$2:$T$189))</f>
        <v>0.82201836487120694</v>
      </c>
      <c r="O179" s="156">
        <f>IF(SUMIF('Daten (Kopie)'!$A$2:$A$189,DAX!A179,'Daten (Kopie)'!$U$2:$U$189)=0,#N/A,SUMIF('Daten (Kopie)'!$A$2:$A$189,DAX!A179,'Daten (Kopie)'!$U$2:$U$189))</f>
        <v>1.0266496256295297</v>
      </c>
      <c r="P179" s="156">
        <f>VLOOKUP(A179,'MSCI ACWI GDP net €'!$A$4:$B$1459,2,FALSE)/$Q$1096</f>
        <v>0.83045616942817824</v>
      </c>
    </row>
    <row r="180" spans="1:16">
      <c r="A180" s="127">
        <v>40758</v>
      </c>
      <c r="B180" s="155">
        <v>6717.84</v>
      </c>
      <c r="C180" s="155">
        <v>6543.6</v>
      </c>
      <c r="D180" s="155">
        <v>6783.07</v>
      </c>
      <c r="E180" s="155">
        <v>6640.59</v>
      </c>
      <c r="N180" s="156" t="e">
        <f>IF(SUMIF('Daten (Kopie)'!$A$2:$A$189,DAX!A180,'Daten (Kopie)'!$T$2:$T$189)=0,#N/A,SUMIF('Daten (Kopie)'!$A$2:$A$189,DAX!A180,'Daten (Kopie)'!$T$2:$T$189))</f>
        <v>#N/A</v>
      </c>
      <c r="O180" s="156" t="e">
        <f>IF(SUMIF('Daten (Kopie)'!$A$2:$A$189,DAX!A180,'Daten (Kopie)'!$U$2:$U$189)=0,#N/A,SUMIF('Daten (Kopie)'!$A$2:$A$189,DAX!A180,'Daten (Kopie)'!$U$2:$U$189))</f>
        <v>#N/A</v>
      </c>
      <c r="P180" s="156">
        <f>VLOOKUP(A180,'MSCI ACWI GDP net €'!$A$4:$B$1459,2,FALSE)/$Q$1096</f>
        <v>0.85336032442560728</v>
      </c>
    </row>
    <row r="181" spans="1:16">
      <c r="A181" s="127">
        <v>40757</v>
      </c>
      <c r="B181" s="155">
        <v>6909.43</v>
      </c>
      <c r="C181" s="155">
        <v>6772.38</v>
      </c>
      <c r="D181" s="155">
        <v>6938.34</v>
      </c>
      <c r="E181" s="155">
        <v>6796.75</v>
      </c>
      <c r="N181" s="156" t="e">
        <f>IF(SUMIF('Daten (Kopie)'!$A$2:$A$189,DAX!A181,'Daten (Kopie)'!$T$2:$T$189)=0,#N/A,SUMIF('Daten (Kopie)'!$A$2:$A$189,DAX!A181,'Daten (Kopie)'!$T$2:$T$189))</f>
        <v>#N/A</v>
      </c>
      <c r="O181" s="156" t="e">
        <f>IF(SUMIF('Daten (Kopie)'!$A$2:$A$189,DAX!A181,'Daten (Kopie)'!$U$2:$U$189)=0,#N/A,SUMIF('Daten (Kopie)'!$A$2:$A$189,DAX!A181,'Daten (Kopie)'!$U$2:$U$189))</f>
        <v>#N/A</v>
      </c>
      <c r="P181" s="156">
        <f>VLOOKUP(A181,'MSCI ACWI GDP net €'!$A$4:$B$1459,2,FALSE)/$Q$1096</f>
        <v>0.8679225345667364</v>
      </c>
    </row>
    <row r="182" spans="1:16">
      <c r="A182" s="127">
        <v>40756</v>
      </c>
      <c r="B182" s="155">
        <v>7254.5</v>
      </c>
      <c r="C182" s="155">
        <v>6953.98</v>
      </c>
      <c r="D182" s="155">
        <v>7282.01</v>
      </c>
      <c r="E182" s="155">
        <v>6953.98</v>
      </c>
      <c r="N182" s="156" t="e">
        <f>IF(SUMIF('Daten (Kopie)'!$A$2:$A$189,DAX!A182,'Daten (Kopie)'!$T$2:$T$189)=0,#N/A,SUMIF('Daten (Kopie)'!$A$2:$A$189,DAX!A182,'Daten (Kopie)'!$T$2:$T$189))</f>
        <v>#N/A</v>
      </c>
      <c r="O182" s="156" t="e">
        <f>IF(SUMIF('Daten (Kopie)'!$A$2:$A$189,DAX!A182,'Daten (Kopie)'!$U$2:$U$189)=0,#N/A,SUMIF('Daten (Kopie)'!$A$2:$A$189,DAX!A182,'Daten (Kopie)'!$U$2:$U$189))</f>
        <v>#N/A</v>
      </c>
      <c r="P182" s="156">
        <f>VLOOKUP(A182,'MSCI ACWI GDP net €'!$A$4:$B$1459,2,FALSE)/$Q$1096</f>
        <v>0.88634869762155555</v>
      </c>
    </row>
    <row r="183" spans="1:16">
      <c r="A183" s="127">
        <v>40753</v>
      </c>
      <c r="B183" s="155">
        <v>7108.27</v>
      </c>
      <c r="C183" s="155">
        <v>7063.82</v>
      </c>
      <c r="D183" s="155">
        <v>7190.91</v>
      </c>
      <c r="E183" s="155">
        <v>7158.77</v>
      </c>
      <c r="N183" s="156" t="e">
        <f>IF(SUMIF('Daten (Kopie)'!$A$2:$A$189,DAX!A183,'Daten (Kopie)'!$T$2:$T$189)=0,#N/A,SUMIF('Daten (Kopie)'!$A$2:$A$189,DAX!A183,'Daten (Kopie)'!$T$2:$T$189))</f>
        <v>#N/A</v>
      </c>
      <c r="O183" s="156" t="e">
        <f>IF(SUMIF('Daten (Kopie)'!$A$2:$A$189,DAX!A183,'Daten (Kopie)'!$U$2:$U$189)=0,#N/A,SUMIF('Daten (Kopie)'!$A$2:$A$189,DAX!A183,'Daten (Kopie)'!$U$2:$U$189))</f>
        <v>#N/A</v>
      </c>
      <c r="P183" s="156">
        <f>VLOOKUP(A183,'MSCI ACWI GDP net €'!$A$4:$B$1459,2,FALSE)/$Q$1096</f>
        <v>0.88070336589903475</v>
      </c>
    </row>
    <row r="184" spans="1:16">
      <c r="A184" s="127">
        <v>40752</v>
      </c>
      <c r="B184" s="155">
        <v>7163.95</v>
      </c>
      <c r="C184" s="155">
        <v>7110.13</v>
      </c>
      <c r="D184" s="155">
        <v>7203.01</v>
      </c>
      <c r="E184" s="155">
        <v>7190.06</v>
      </c>
      <c r="N184" s="156" t="e">
        <f>IF(SUMIF('Daten (Kopie)'!$A$2:$A$189,DAX!A184,'Daten (Kopie)'!$T$2:$T$189)=0,#N/A,SUMIF('Daten (Kopie)'!$A$2:$A$189,DAX!A184,'Daten (Kopie)'!$T$2:$T$189))</f>
        <v>#N/A</v>
      </c>
      <c r="O184" s="156" t="e">
        <f>IF(SUMIF('Daten (Kopie)'!$A$2:$A$189,DAX!A184,'Daten (Kopie)'!$U$2:$U$189)=0,#N/A,SUMIF('Daten (Kopie)'!$A$2:$A$189,DAX!A184,'Daten (Kopie)'!$U$2:$U$189))</f>
        <v>#N/A</v>
      </c>
      <c r="P184" s="156">
        <f>VLOOKUP(A184,'MSCI ACWI GDP net €'!$A$4:$B$1459,2,FALSE)/$Q$1096</f>
        <v>0.88913517012542054</v>
      </c>
    </row>
    <row r="185" spans="1:16">
      <c r="A185" s="127">
        <v>40751</v>
      </c>
      <c r="B185" s="155">
        <v>7315.75</v>
      </c>
      <c r="C185" s="155">
        <v>7216.58</v>
      </c>
      <c r="D185" s="155">
        <v>7344.17</v>
      </c>
      <c r="E185" s="155">
        <v>7252.68</v>
      </c>
      <c r="N185" s="156" t="e">
        <f>IF(SUMIF('Daten (Kopie)'!$A$2:$A$189,DAX!A185,'Daten (Kopie)'!$T$2:$T$189)=0,#N/A,SUMIF('Daten (Kopie)'!$A$2:$A$189,DAX!A185,'Daten (Kopie)'!$T$2:$T$189))</f>
        <v>#N/A</v>
      </c>
      <c r="O185" s="156" t="e">
        <f>IF(SUMIF('Daten (Kopie)'!$A$2:$A$189,DAX!A185,'Daten (Kopie)'!$U$2:$U$189)=0,#N/A,SUMIF('Daten (Kopie)'!$A$2:$A$189,DAX!A185,'Daten (Kopie)'!$U$2:$U$189))</f>
        <v>#N/A</v>
      </c>
      <c r="P185" s="156">
        <f>VLOOKUP(A185,'MSCI ACWI GDP net €'!$A$4:$B$1459,2,FALSE)/$Q$1096</f>
        <v>0.88808597877654816</v>
      </c>
    </row>
    <row r="186" spans="1:16">
      <c r="A186" s="127">
        <v>40750</v>
      </c>
      <c r="B186" s="155">
        <v>7369.89</v>
      </c>
      <c r="C186" s="155">
        <v>7302.5</v>
      </c>
      <c r="D186" s="155">
        <v>7382.8</v>
      </c>
      <c r="E186" s="155">
        <v>7349.45</v>
      </c>
      <c r="N186" s="156" t="e">
        <f>IF(SUMIF('Daten (Kopie)'!$A$2:$A$189,DAX!A186,'Daten (Kopie)'!$T$2:$T$189)=0,#N/A,SUMIF('Daten (Kopie)'!$A$2:$A$189,DAX!A186,'Daten (Kopie)'!$T$2:$T$189))</f>
        <v>#N/A</v>
      </c>
      <c r="O186" s="156" t="e">
        <f>IF(SUMIF('Daten (Kopie)'!$A$2:$A$189,DAX!A186,'Daten (Kopie)'!$U$2:$U$189)=0,#N/A,SUMIF('Daten (Kopie)'!$A$2:$A$189,DAX!A186,'Daten (Kopie)'!$U$2:$U$189))</f>
        <v>#N/A</v>
      </c>
      <c r="P186" s="156">
        <f>VLOOKUP(A186,'MSCI ACWI GDP net €'!$A$4:$B$1459,2,FALSE)/$Q$1096</f>
        <v>0.89427961906283338</v>
      </c>
    </row>
    <row r="187" spans="1:16">
      <c r="A187" s="127">
        <v>40749</v>
      </c>
      <c r="B187" s="155">
        <v>7273.6</v>
      </c>
      <c r="C187" s="155">
        <v>7258.52</v>
      </c>
      <c r="D187" s="155">
        <v>7366.78</v>
      </c>
      <c r="E187" s="155">
        <v>7344.54</v>
      </c>
      <c r="N187" s="156" t="e">
        <f>IF(SUMIF('Daten (Kopie)'!$A$2:$A$189,DAX!A187,'Daten (Kopie)'!$T$2:$T$189)=0,#N/A,SUMIF('Daten (Kopie)'!$A$2:$A$189,DAX!A187,'Daten (Kopie)'!$T$2:$T$189))</f>
        <v>#N/A</v>
      </c>
      <c r="O187" s="156" t="e">
        <f>IF(SUMIF('Daten (Kopie)'!$A$2:$A$189,DAX!A187,'Daten (Kopie)'!$U$2:$U$189)=0,#N/A,SUMIF('Daten (Kopie)'!$A$2:$A$189,DAX!A187,'Daten (Kopie)'!$U$2:$U$189))</f>
        <v>#N/A</v>
      </c>
      <c r="P187" s="156">
        <f>VLOOKUP(A187,'MSCI ACWI GDP net €'!$A$4:$B$1459,2,FALSE)/$Q$1096</f>
        <v>0.89975688048204561</v>
      </c>
    </row>
    <row r="188" spans="1:16">
      <c r="A188" s="127">
        <v>40746</v>
      </c>
      <c r="B188" s="155">
        <v>7308.48</v>
      </c>
      <c r="C188" s="155">
        <v>7266.79</v>
      </c>
      <c r="D188" s="155">
        <v>7357.25</v>
      </c>
      <c r="E188" s="155">
        <v>7326.39</v>
      </c>
      <c r="N188" s="156" t="e">
        <f>IF(SUMIF('Daten (Kopie)'!$A$2:$A$189,DAX!A188,'Daten (Kopie)'!$T$2:$T$189)=0,#N/A,SUMIF('Daten (Kopie)'!$A$2:$A$189,DAX!A188,'Daten (Kopie)'!$T$2:$T$189))</f>
        <v>#N/A</v>
      </c>
      <c r="O188" s="156" t="e">
        <f>IF(SUMIF('Daten (Kopie)'!$A$2:$A$189,DAX!A188,'Daten (Kopie)'!$U$2:$U$189)=0,#N/A,SUMIF('Daten (Kopie)'!$A$2:$A$189,DAX!A188,'Daten (Kopie)'!$U$2:$U$189))</f>
        <v>#N/A</v>
      </c>
      <c r="P188" s="156">
        <f>VLOOKUP(A188,'MSCI ACWI GDP net €'!$A$4:$B$1459,2,FALSE)/$Q$1096</f>
        <v>0.90381552869758841</v>
      </c>
    </row>
    <row r="189" spans="1:16">
      <c r="A189" s="127">
        <v>40745</v>
      </c>
      <c r="B189" s="155">
        <v>7264.98</v>
      </c>
      <c r="C189" s="155">
        <v>7142.43</v>
      </c>
      <c r="D189" s="155">
        <v>7326.61</v>
      </c>
      <c r="E189" s="155">
        <v>7290.14</v>
      </c>
      <c r="N189" s="156" t="e">
        <f>IF(SUMIF('Daten (Kopie)'!$A$2:$A$189,DAX!A189,'Daten (Kopie)'!$T$2:$T$189)=0,#N/A,SUMIF('Daten (Kopie)'!$A$2:$A$189,DAX!A189,'Daten (Kopie)'!$T$2:$T$189))</f>
        <v>#N/A</v>
      </c>
      <c r="O189" s="156" t="e">
        <f>IF(SUMIF('Daten (Kopie)'!$A$2:$A$189,DAX!A189,'Daten (Kopie)'!$U$2:$U$189)=0,#N/A,SUMIF('Daten (Kopie)'!$A$2:$A$189,DAX!A189,'Daten (Kopie)'!$U$2:$U$189))</f>
        <v>#N/A</v>
      </c>
      <c r="P189" s="156">
        <f>VLOOKUP(A189,'MSCI ACWI GDP net €'!$A$4:$B$1459,2,FALSE)/$Q$1096</f>
        <v>0.89719505640339536</v>
      </c>
    </row>
    <row r="190" spans="1:16">
      <c r="A190" s="127">
        <v>40744</v>
      </c>
      <c r="B190" s="155">
        <v>7250.18</v>
      </c>
      <c r="C190" s="155">
        <v>7166.37</v>
      </c>
      <c r="D190" s="155">
        <v>7263.18</v>
      </c>
      <c r="E190" s="155">
        <v>7221.36</v>
      </c>
      <c r="N190" s="156">
        <f>IF(SUMIF('Daten (Kopie)'!$A$2:$A$189,DAX!A190,'Daten (Kopie)'!$T$2:$T$189)=0,#N/A,SUMIF('Daten (Kopie)'!$A$2:$A$189,DAX!A190,'Daten (Kopie)'!$T$2:$T$189))</f>
        <v>1</v>
      </c>
      <c r="O190" s="156">
        <f>IF(SUMIF('Daten (Kopie)'!$A$2:$A$189,DAX!A190,'Daten (Kopie)'!$U$2:$U$189)=0,#N/A,SUMIF('Daten (Kopie)'!$A$2:$A$189,DAX!A190,'Daten (Kopie)'!$U$2:$U$189))</f>
        <v>1.0892122054437832</v>
      </c>
      <c r="P190" s="156">
        <f>VLOOKUP(A190,'MSCI ACWI GDP net €'!$A$4:$B$1459,2,FALSE)/$Q$1096</f>
        <v>0.89656687284399927</v>
      </c>
    </row>
    <row r="191" spans="1:16">
      <c r="A191" s="127">
        <v>40743</v>
      </c>
      <c r="B191" s="155">
        <v>7148.48</v>
      </c>
      <c r="C191" s="155">
        <v>7139.76</v>
      </c>
      <c r="D191" s="155">
        <v>7236.44</v>
      </c>
      <c r="E191" s="155">
        <v>7192.67</v>
      </c>
      <c r="N191" s="156" t="e">
        <f>IF(SUMIF('Daten (Kopie)'!$A$2:$A$189,DAX!A191,'Daten (Kopie)'!$T$2:$T$189)=0,#N/A,SUMIF('Daten (Kopie)'!$A$2:$A$189,DAX!A191,'Daten (Kopie)'!$T$2:$T$189))</f>
        <v>#N/A</v>
      </c>
      <c r="O191" s="156" t="e">
        <f>IF(SUMIF('Daten (Kopie)'!$A$2:$A$189,DAX!A191,'Daten (Kopie)'!$U$2:$U$189)=0,#N/A,SUMIF('Daten (Kopie)'!$A$2:$A$189,DAX!A191,'Daten (Kopie)'!$U$2:$U$189))</f>
        <v>#N/A</v>
      </c>
      <c r="P191" s="156">
        <f>VLOOKUP(A191,'MSCI ACWI GDP net €'!$A$4:$B$1459,2,FALSE)/$Q$1096</f>
        <v>0.89078425597273603</v>
      </c>
    </row>
    <row r="192" spans="1:16">
      <c r="A192" s="127">
        <v>40742</v>
      </c>
      <c r="B192" s="155">
        <v>7162.82</v>
      </c>
      <c r="C192" s="155">
        <v>7089.09</v>
      </c>
      <c r="D192" s="155">
        <v>7171.55</v>
      </c>
      <c r="E192" s="155">
        <v>7107.92</v>
      </c>
      <c r="N192" s="156" t="e">
        <f>IF(SUMIF('Daten (Kopie)'!$A$2:$A$189,DAX!A192,'Daten (Kopie)'!$T$2:$T$189)=0,#N/A,SUMIF('Daten (Kopie)'!$A$2:$A$189,DAX!A192,'Daten (Kopie)'!$T$2:$T$189))</f>
        <v>#N/A</v>
      </c>
      <c r="O192" s="156" t="e">
        <f>IF(SUMIF('Daten (Kopie)'!$A$2:$A$189,DAX!A192,'Daten (Kopie)'!$U$2:$U$189)=0,#N/A,SUMIF('Daten (Kopie)'!$A$2:$A$189,DAX!A192,'Daten (Kopie)'!$U$2:$U$189))</f>
        <v>#N/A</v>
      </c>
      <c r="P192" s="156">
        <f>VLOOKUP(A192,'MSCI ACWI GDP net €'!$A$4:$B$1459,2,FALSE)/$Q$1096</f>
        <v>0.89018935366151963</v>
      </c>
    </row>
    <row r="193" spans="1:16">
      <c r="A193" s="127">
        <v>40739</v>
      </c>
      <c r="B193" s="155">
        <v>7188.7</v>
      </c>
      <c r="C193" s="155">
        <v>7139.68</v>
      </c>
      <c r="D193" s="155">
        <v>7254.1</v>
      </c>
      <c r="E193" s="155">
        <v>7220.12</v>
      </c>
      <c r="N193" s="156" t="e">
        <f>IF(SUMIF('Daten (Kopie)'!$A$2:$A$189,DAX!A193,'Daten (Kopie)'!$T$2:$T$189)=0,#N/A,SUMIF('Daten (Kopie)'!$A$2:$A$189,DAX!A193,'Daten (Kopie)'!$T$2:$T$189))</f>
        <v>#N/A</v>
      </c>
      <c r="O193" s="156" t="e">
        <f>IF(SUMIF('Daten (Kopie)'!$A$2:$A$189,DAX!A193,'Daten (Kopie)'!$U$2:$U$189)=0,#N/A,SUMIF('Daten (Kopie)'!$A$2:$A$189,DAX!A193,'Daten (Kopie)'!$U$2:$U$189))</f>
        <v>#N/A</v>
      </c>
      <c r="P193" s="156">
        <f>VLOOKUP(A193,'MSCI ACWI GDP net €'!$A$4:$B$1459,2,FALSE)/$Q$1096</f>
        <v>0.89524061510402897</v>
      </c>
    </row>
    <row r="194" spans="1:16">
      <c r="A194" s="127">
        <v>40738</v>
      </c>
      <c r="B194" s="155">
        <v>7204.94</v>
      </c>
      <c r="C194" s="155">
        <v>7197.49</v>
      </c>
      <c r="D194" s="155">
        <v>7267.28</v>
      </c>
      <c r="E194" s="155">
        <v>7214.74</v>
      </c>
      <c r="N194" s="156" t="e">
        <f>IF(SUMIF('Daten (Kopie)'!$A$2:$A$189,DAX!A194,'Daten (Kopie)'!$T$2:$T$189)=0,#N/A,SUMIF('Daten (Kopie)'!$A$2:$A$189,DAX!A194,'Daten (Kopie)'!$T$2:$T$189))</f>
        <v>#N/A</v>
      </c>
      <c r="O194" s="156" t="e">
        <f>IF(SUMIF('Daten (Kopie)'!$A$2:$A$189,DAX!A194,'Daten (Kopie)'!$U$2:$U$189)=0,#N/A,SUMIF('Daten (Kopie)'!$A$2:$A$189,DAX!A194,'Daten (Kopie)'!$U$2:$U$189))</f>
        <v>#N/A</v>
      </c>
      <c r="P194" s="156">
        <f>VLOOKUP(A194,'MSCI ACWI GDP net €'!$A$4:$B$1459,2,FALSE)/$Q$1096</f>
        <v>0.89345341207676654</v>
      </c>
    </row>
    <row r="195" spans="1:16">
      <c r="A195" s="127">
        <v>40737</v>
      </c>
      <c r="B195" s="155">
        <v>7171.47</v>
      </c>
      <c r="C195" s="155">
        <v>7163.09</v>
      </c>
      <c r="D195" s="155">
        <v>7280.16</v>
      </c>
      <c r="E195" s="155">
        <v>7267.87</v>
      </c>
      <c r="N195" s="156" t="e">
        <f>IF(SUMIF('Daten (Kopie)'!$A$2:$A$189,DAX!A195,'Daten (Kopie)'!$T$2:$T$189)=0,#N/A,SUMIF('Daten (Kopie)'!$A$2:$A$189,DAX!A195,'Daten (Kopie)'!$T$2:$T$189))</f>
        <v>#N/A</v>
      </c>
      <c r="O195" s="156" t="e">
        <f>IF(SUMIF('Daten (Kopie)'!$A$2:$A$189,DAX!A195,'Daten (Kopie)'!$U$2:$U$189)=0,#N/A,SUMIF('Daten (Kopie)'!$A$2:$A$189,DAX!A195,'Daten (Kopie)'!$U$2:$U$189))</f>
        <v>#N/A</v>
      </c>
      <c r="P195" s="156">
        <f>VLOOKUP(A195,'MSCI ACWI GDP net €'!$A$4:$B$1459,2,FALSE)/$Q$1096</f>
        <v>0.89822927119058671</v>
      </c>
    </row>
    <row r="196" spans="1:16">
      <c r="A196" s="127">
        <v>40736</v>
      </c>
      <c r="B196" s="155">
        <v>7112.19</v>
      </c>
      <c r="C196" s="155">
        <v>6996.26</v>
      </c>
      <c r="D196" s="155">
        <v>7190.47</v>
      </c>
      <c r="E196" s="155">
        <v>7174.14</v>
      </c>
      <c r="N196" s="156" t="e">
        <f>IF(SUMIF('Daten (Kopie)'!$A$2:$A$189,DAX!A196,'Daten (Kopie)'!$T$2:$T$189)=0,#N/A,SUMIF('Daten (Kopie)'!$A$2:$A$189,DAX!A196,'Daten (Kopie)'!$T$2:$T$189))</f>
        <v>#N/A</v>
      </c>
      <c r="O196" s="156" t="e">
        <f>IF(SUMIF('Daten (Kopie)'!$A$2:$A$189,DAX!A196,'Daten (Kopie)'!$U$2:$U$189)=0,#N/A,SUMIF('Daten (Kopie)'!$A$2:$A$189,DAX!A196,'Daten (Kopie)'!$U$2:$U$189))</f>
        <v>#N/A</v>
      </c>
      <c r="P196" s="156">
        <f>VLOOKUP(A196,'MSCI ACWI GDP net €'!$A$4:$B$1459,2,FALSE)/$Q$1096</f>
        <v>0.89711185328294563</v>
      </c>
    </row>
    <row r="197" spans="1:16">
      <c r="A197" s="127">
        <v>40735</v>
      </c>
      <c r="B197" s="155">
        <v>7352.73</v>
      </c>
      <c r="C197" s="155">
        <v>7188.96</v>
      </c>
      <c r="D197" s="155">
        <v>7358.5</v>
      </c>
      <c r="E197" s="155">
        <v>7230.25</v>
      </c>
      <c r="N197" s="156" t="e">
        <f>IF(SUMIF('Daten (Kopie)'!$A$2:$A$189,DAX!A197,'Daten (Kopie)'!$T$2:$T$189)=0,#N/A,SUMIF('Daten (Kopie)'!$A$2:$A$189,DAX!A197,'Daten (Kopie)'!$T$2:$T$189))</f>
        <v>#N/A</v>
      </c>
      <c r="O197" s="156" t="e">
        <f>IF(SUMIF('Daten (Kopie)'!$A$2:$A$189,DAX!A197,'Daten (Kopie)'!$U$2:$U$189)=0,#N/A,SUMIF('Daten (Kopie)'!$A$2:$A$189,DAX!A197,'Daten (Kopie)'!$U$2:$U$189))</f>
        <v>#N/A</v>
      </c>
      <c r="P197" s="156">
        <f>VLOOKUP(A197,'MSCI ACWI GDP net €'!$A$4:$B$1459,2,FALSE)/$Q$1096</f>
        <v>0.90588895045919815</v>
      </c>
    </row>
    <row r="198" spans="1:16">
      <c r="A198" s="127">
        <v>40732</v>
      </c>
      <c r="B198" s="155">
        <v>7502.83</v>
      </c>
      <c r="C198" s="155">
        <v>7389.8</v>
      </c>
      <c r="D198" s="155">
        <v>7523.53</v>
      </c>
      <c r="E198" s="155">
        <v>7402.73</v>
      </c>
      <c r="N198" s="156" t="e">
        <f>IF(SUMIF('Daten (Kopie)'!$A$2:$A$189,DAX!A198,'Daten (Kopie)'!$T$2:$T$189)=0,#N/A,SUMIF('Daten (Kopie)'!$A$2:$A$189,DAX!A198,'Daten (Kopie)'!$T$2:$T$189))</f>
        <v>#N/A</v>
      </c>
      <c r="O198" s="156" t="e">
        <f>IF(SUMIF('Daten (Kopie)'!$A$2:$A$189,DAX!A198,'Daten (Kopie)'!$U$2:$U$189)=0,#N/A,SUMIF('Daten (Kopie)'!$A$2:$A$189,DAX!A198,'Daten (Kopie)'!$U$2:$U$189))</f>
        <v>#N/A</v>
      </c>
      <c r="P198" s="156">
        <f>VLOOKUP(A198,'MSCI ACWI GDP net €'!$A$4:$B$1459,2,FALSE)/$Q$1096</f>
        <v>0.90972128618711723</v>
      </c>
    </row>
    <row r="199" spans="1:16">
      <c r="A199" s="127">
        <v>40731</v>
      </c>
      <c r="B199" s="155">
        <v>7467.82</v>
      </c>
      <c r="C199" s="155">
        <v>7442.98</v>
      </c>
      <c r="D199" s="155">
        <v>7516.15</v>
      </c>
      <c r="E199" s="155">
        <v>7471.44</v>
      </c>
      <c r="N199" s="156" t="e">
        <f>IF(SUMIF('Daten (Kopie)'!$A$2:$A$189,DAX!A199,'Daten (Kopie)'!$T$2:$T$189)=0,#N/A,SUMIF('Daten (Kopie)'!$A$2:$A$189,DAX!A199,'Daten (Kopie)'!$T$2:$T$189))</f>
        <v>#N/A</v>
      </c>
      <c r="O199" s="156" t="e">
        <f>IF(SUMIF('Daten (Kopie)'!$A$2:$A$189,DAX!A199,'Daten (Kopie)'!$U$2:$U$189)=0,#N/A,SUMIF('Daten (Kopie)'!$A$2:$A$189,DAX!A199,'Daten (Kopie)'!$U$2:$U$189))</f>
        <v>#N/A</v>
      </c>
      <c r="P199" s="156">
        <f>VLOOKUP(A199,'MSCI ACWI GDP net €'!$A$4:$B$1459,2,FALSE)/$Q$1096</f>
        <v>0.90923288387007672</v>
      </c>
    </row>
    <row r="200" spans="1:16">
      <c r="A200" s="127">
        <v>40730</v>
      </c>
      <c r="B200" s="155">
        <v>7443.93</v>
      </c>
      <c r="C200" s="155">
        <v>7396.74</v>
      </c>
      <c r="D200" s="155">
        <v>7450.71</v>
      </c>
      <c r="E200" s="155">
        <v>7431.19</v>
      </c>
      <c r="N200" s="156" t="e">
        <f>IF(SUMIF('Daten (Kopie)'!$A$2:$A$189,DAX!A200,'Daten (Kopie)'!$T$2:$T$189)=0,#N/A,SUMIF('Daten (Kopie)'!$A$2:$A$189,DAX!A200,'Daten (Kopie)'!$T$2:$T$189))</f>
        <v>#N/A</v>
      </c>
      <c r="O200" s="156" t="e">
        <f>IF(SUMIF('Daten (Kopie)'!$A$2:$A$189,DAX!A200,'Daten (Kopie)'!$U$2:$U$189)=0,#N/A,SUMIF('Daten (Kopie)'!$A$2:$A$189,DAX!A200,'Daten (Kopie)'!$U$2:$U$189))</f>
        <v>#N/A</v>
      </c>
      <c r="P200" s="156">
        <f>VLOOKUP(A200,'MSCI ACWI GDP net €'!$A$4:$B$1459,2,FALSE)/$Q$1096</f>
        <v>0.9065637277660461</v>
      </c>
    </row>
    <row r="201" spans="1:16">
      <c r="A201" s="127">
        <v>40729</v>
      </c>
      <c r="B201" s="155">
        <v>7433.13</v>
      </c>
      <c r="C201" s="155">
        <v>7424.73</v>
      </c>
      <c r="D201" s="155">
        <v>7474.93</v>
      </c>
      <c r="E201" s="155">
        <v>7439.44</v>
      </c>
      <c r="N201" s="156" t="e">
        <f>IF(SUMIF('Daten (Kopie)'!$A$2:$A$189,DAX!A201,'Daten (Kopie)'!$T$2:$T$189)=0,#N/A,SUMIF('Daten (Kopie)'!$A$2:$A$189,DAX!A201,'Daten (Kopie)'!$T$2:$T$189))</f>
        <v>#N/A</v>
      </c>
      <c r="O201" s="156" t="e">
        <f>IF(SUMIF('Daten (Kopie)'!$A$2:$A$189,DAX!A201,'Daten (Kopie)'!$U$2:$U$189)=0,#N/A,SUMIF('Daten (Kopie)'!$A$2:$A$189,DAX!A201,'Daten (Kopie)'!$U$2:$U$189))</f>
        <v>#N/A</v>
      </c>
      <c r="P201" s="156">
        <f>VLOOKUP(A201,'MSCI ACWI GDP net €'!$A$4:$B$1459,2,FALSE)/$Q$1096</f>
        <v>0.90229457565576554</v>
      </c>
    </row>
    <row r="202" spans="1:16">
      <c r="A202" s="127">
        <v>40728</v>
      </c>
      <c r="B202" s="155">
        <v>7427.14</v>
      </c>
      <c r="C202" s="155">
        <v>7416.73</v>
      </c>
      <c r="D202" s="155">
        <v>7450.38</v>
      </c>
      <c r="E202" s="155">
        <v>7442.96</v>
      </c>
      <c r="N202" s="156" t="e">
        <f>IF(SUMIF('Daten (Kopie)'!$A$2:$A$189,DAX!A202,'Daten (Kopie)'!$T$2:$T$189)=0,#N/A,SUMIF('Daten (Kopie)'!$A$2:$A$189,DAX!A202,'Daten (Kopie)'!$T$2:$T$189))</f>
        <v>#N/A</v>
      </c>
      <c r="O202" s="156" t="e">
        <f>IF(SUMIF('Daten (Kopie)'!$A$2:$A$189,DAX!A202,'Daten (Kopie)'!$U$2:$U$189)=0,#N/A,SUMIF('Daten (Kopie)'!$A$2:$A$189,DAX!A202,'Daten (Kopie)'!$U$2:$U$189))</f>
        <v>#N/A</v>
      </c>
      <c r="P202" s="156">
        <f>VLOOKUP(A202,'MSCI ACWI GDP net €'!$A$4:$B$1459,2,FALSE)/$Q$1096</f>
        <v>0.90245598970943819</v>
      </c>
    </row>
    <row r="203" spans="1:16">
      <c r="A203" s="127">
        <v>40725</v>
      </c>
      <c r="B203" s="155">
        <v>7374.49</v>
      </c>
      <c r="C203" s="155">
        <v>7357.03</v>
      </c>
      <c r="D203" s="155">
        <v>7443.2</v>
      </c>
      <c r="E203" s="155">
        <v>7419.44</v>
      </c>
      <c r="N203" s="156" t="e">
        <f>IF(SUMIF('Daten (Kopie)'!$A$2:$A$189,DAX!A203,'Daten (Kopie)'!$T$2:$T$189)=0,#N/A,SUMIF('Daten (Kopie)'!$A$2:$A$189,DAX!A203,'Daten (Kopie)'!$T$2:$T$189))</f>
        <v>#N/A</v>
      </c>
      <c r="O203" s="156" t="e">
        <f>IF(SUMIF('Daten (Kopie)'!$A$2:$A$189,DAX!A203,'Daten (Kopie)'!$U$2:$U$189)=0,#N/A,SUMIF('Daten (Kopie)'!$A$2:$A$189,DAX!A203,'Daten (Kopie)'!$U$2:$U$189))</f>
        <v>#N/A</v>
      </c>
      <c r="P203" s="156">
        <f>VLOOKUP(A203,'MSCI ACWI GDP net €'!$A$4:$B$1459,2,FALSE)/$Q$1096</f>
        <v>0.89819682197361128</v>
      </c>
    </row>
    <row r="204" spans="1:16">
      <c r="A204" s="127">
        <v>40724</v>
      </c>
      <c r="B204" s="155">
        <v>7310.34</v>
      </c>
      <c r="C204" s="155">
        <v>7285.44</v>
      </c>
      <c r="D204" s="155">
        <v>7378.35</v>
      </c>
      <c r="E204" s="155">
        <v>7376.24</v>
      </c>
      <c r="N204" s="156" t="e">
        <f>IF(SUMIF('Daten (Kopie)'!$A$2:$A$189,DAX!A204,'Daten (Kopie)'!$T$2:$T$189)=0,#N/A,SUMIF('Daten (Kopie)'!$A$2:$A$189,DAX!A204,'Daten (Kopie)'!$T$2:$T$189))</f>
        <v>#N/A</v>
      </c>
      <c r="O204" s="156" t="e">
        <f>IF(SUMIF('Daten (Kopie)'!$A$2:$A$189,DAX!A204,'Daten (Kopie)'!$U$2:$U$189)=0,#N/A,SUMIF('Daten (Kopie)'!$A$2:$A$189,DAX!A204,'Daten (Kopie)'!$U$2:$U$189))</f>
        <v>#N/A</v>
      </c>
      <c r="P204" s="156">
        <f>VLOOKUP(A204,'MSCI ACWI GDP net €'!$A$4:$B$1459,2,FALSE)/$Q$1096</f>
        <v>0.88950625604262668</v>
      </c>
    </row>
    <row r="205" spans="1:16">
      <c r="A205" s="127">
        <v>40723</v>
      </c>
      <c r="B205" s="155">
        <v>7230.95</v>
      </c>
      <c r="C205" s="155">
        <v>7230.95</v>
      </c>
      <c r="D205" s="155">
        <v>7320.3</v>
      </c>
      <c r="E205" s="155">
        <v>7294.14</v>
      </c>
      <c r="N205" s="156" t="e">
        <f>IF(SUMIF('Daten (Kopie)'!$A$2:$A$189,DAX!A205,'Daten (Kopie)'!$T$2:$T$189)=0,#N/A,SUMIF('Daten (Kopie)'!$A$2:$A$189,DAX!A205,'Daten (Kopie)'!$T$2:$T$189))</f>
        <v>#N/A</v>
      </c>
      <c r="O205" s="156" t="e">
        <f>IF(SUMIF('Daten (Kopie)'!$A$2:$A$189,DAX!A205,'Daten (Kopie)'!$U$2:$U$189)=0,#N/A,SUMIF('Daten (Kopie)'!$A$2:$A$189,DAX!A205,'Daten (Kopie)'!$U$2:$U$189))</f>
        <v>#N/A</v>
      </c>
      <c r="P205" s="156">
        <f>VLOOKUP(A205,'MSCI ACWI GDP net €'!$A$4:$B$1459,2,FALSE)/$Q$1096</f>
        <v>0.88371448682811404</v>
      </c>
    </row>
    <row r="206" spans="1:16">
      <c r="A206" s="127">
        <v>40722</v>
      </c>
      <c r="B206" s="155">
        <v>7138.5</v>
      </c>
      <c r="C206" s="155">
        <v>7075.19</v>
      </c>
      <c r="D206" s="155">
        <v>7187.08</v>
      </c>
      <c r="E206" s="155">
        <v>7170.43</v>
      </c>
      <c r="N206" s="156" t="e">
        <f>IF(SUMIF('Daten (Kopie)'!$A$2:$A$189,DAX!A206,'Daten (Kopie)'!$T$2:$T$189)=0,#N/A,SUMIF('Daten (Kopie)'!$A$2:$A$189,DAX!A206,'Daten (Kopie)'!$T$2:$T$189))</f>
        <v>#N/A</v>
      </c>
      <c r="O206" s="156" t="e">
        <f>IF(SUMIF('Daten (Kopie)'!$A$2:$A$189,DAX!A206,'Daten (Kopie)'!$U$2:$U$189)=0,#N/A,SUMIF('Daten (Kopie)'!$A$2:$A$189,DAX!A206,'Daten (Kopie)'!$U$2:$U$189))</f>
        <v>#N/A</v>
      </c>
      <c r="P206" s="156">
        <f>VLOOKUP(A206,'MSCI ACWI GDP net €'!$A$4:$B$1459,2,FALSE)/$Q$1096</f>
        <v>0.87424597172092355</v>
      </c>
    </row>
    <row r="207" spans="1:16">
      <c r="A207" s="127">
        <v>40721</v>
      </c>
      <c r="B207" s="155">
        <v>7101.15</v>
      </c>
      <c r="C207" s="155">
        <v>7079.11</v>
      </c>
      <c r="D207" s="155">
        <v>7144.44</v>
      </c>
      <c r="E207" s="155">
        <v>7107.9</v>
      </c>
      <c r="N207" s="156" t="e">
        <f>IF(SUMIF('Daten (Kopie)'!$A$2:$A$189,DAX!A207,'Daten (Kopie)'!$T$2:$T$189)=0,#N/A,SUMIF('Daten (Kopie)'!$A$2:$A$189,DAX!A207,'Daten (Kopie)'!$T$2:$T$189))</f>
        <v>#N/A</v>
      </c>
      <c r="O207" s="156" t="e">
        <f>IF(SUMIF('Daten (Kopie)'!$A$2:$A$189,DAX!A207,'Daten (Kopie)'!$U$2:$U$189)=0,#N/A,SUMIF('Daten (Kopie)'!$A$2:$A$189,DAX!A207,'Daten (Kopie)'!$U$2:$U$189))</f>
        <v>#N/A</v>
      </c>
      <c r="P207" s="156">
        <f>VLOOKUP(A207,'MSCI ACWI GDP net €'!$A$4:$B$1459,2,FALSE)/$Q$1096</f>
        <v>0.87008082351120497</v>
      </c>
    </row>
    <row r="208" spans="1:16">
      <c r="A208" s="127">
        <v>40718</v>
      </c>
      <c r="B208" s="155">
        <v>7231.73</v>
      </c>
      <c r="C208" s="155">
        <v>7099.22</v>
      </c>
      <c r="D208" s="155">
        <v>7273.32</v>
      </c>
      <c r="E208" s="155">
        <v>7121.38</v>
      </c>
      <c r="N208" s="156" t="e">
        <f>IF(SUMIF('Daten (Kopie)'!$A$2:$A$189,DAX!A208,'Daten (Kopie)'!$T$2:$T$189)=0,#N/A,SUMIF('Daten (Kopie)'!$A$2:$A$189,DAX!A208,'Daten (Kopie)'!$T$2:$T$189))</f>
        <v>#N/A</v>
      </c>
      <c r="O208" s="156" t="e">
        <f>IF(SUMIF('Daten (Kopie)'!$A$2:$A$189,DAX!A208,'Daten (Kopie)'!$U$2:$U$189)=0,#N/A,SUMIF('Daten (Kopie)'!$A$2:$A$189,DAX!A208,'Daten (Kopie)'!$U$2:$U$189))</f>
        <v>#N/A</v>
      </c>
      <c r="P208" s="156">
        <f>VLOOKUP(A208,'MSCI ACWI GDP net €'!$A$4:$B$1459,2,FALSE)/$Q$1096</f>
        <v>0.8751495576090087</v>
      </c>
    </row>
    <row r="209" spans="1:16">
      <c r="A209" s="127">
        <v>40717</v>
      </c>
      <c r="B209" s="155">
        <v>7225.2</v>
      </c>
      <c r="C209" s="155">
        <v>7118.52</v>
      </c>
      <c r="D209" s="155">
        <v>7237.2</v>
      </c>
      <c r="E209" s="155">
        <v>7149.44</v>
      </c>
      <c r="N209" s="156" t="e">
        <f>IF(SUMIF('Daten (Kopie)'!$A$2:$A$189,DAX!A209,'Daten (Kopie)'!$T$2:$T$189)=0,#N/A,SUMIF('Daten (Kopie)'!$A$2:$A$189,DAX!A209,'Daten (Kopie)'!$T$2:$T$189))</f>
        <v>#N/A</v>
      </c>
      <c r="O209" s="156" t="e">
        <f>IF(SUMIF('Daten (Kopie)'!$A$2:$A$189,DAX!A209,'Daten (Kopie)'!$U$2:$U$189)=0,#N/A,SUMIF('Daten (Kopie)'!$A$2:$A$189,DAX!A209,'Daten (Kopie)'!$U$2:$U$189))</f>
        <v>#N/A</v>
      </c>
      <c r="P209" s="156">
        <f>VLOOKUP(A209,'MSCI ACWI GDP net €'!$A$4:$B$1459,2,FALSE)/$Q$1096</f>
        <v>0.87480093653432378</v>
      </c>
    </row>
    <row r="210" spans="1:16">
      <c r="A210" s="127">
        <v>40716</v>
      </c>
      <c r="B210" s="155">
        <v>7285.93</v>
      </c>
      <c r="C210" s="155">
        <v>7262.37</v>
      </c>
      <c r="D210" s="155">
        <v>7310.1</v>
      </c>
      <c r="E210" s="155">
        <v>7278.19</v>
      </c>
      <c r="N210" s="156" t="e">
        <f>IF(SUMIF('Daten (Kopie)'!$A$2:$A$189,DAX!A210,'Daten (Kopie)'!$T$2:$T$189)=0,#N/A,SUMIF('Daten (Kopie)'!$A$2:$A$189,DAX!A210,'Daten (Kopie)'!$T$2:$T$189))</f>
        <v>#N/A</v>
      </c>
      <c r="O210" s="156" t="e">
        <f>IF(SUMIF('Daten (Kopie)'!$A$2:$A$189,DAX!A210,'Daten (Kopie)'!$U$2:$U$189)=0,#N/A,SUMIF('Daten (Kopie)'!$A$2:$A$189,DAX!A210,'Daten (Kopie)'!$U$2:$U$189))</f>
        <v>#N/A</v>
      </c>
      <c r="P210" s="156">
        <f>VLOOKUP(A210,'MSCI ACWI GDP net €'!$A$4:$B$1459,2,FALSE)/$Q$1096</f>
        <v>0.87118992110680127</v>
      </c>
    </row>
    <row r="211" spans="1:16">
      <c r="A211" s="127">
        <v>40715</v>
      </c>
      <c r="B211" s="155">
        <v>7202.88</v>
      </c>
      <c r="C211" s="155">
        <v>7176.74</v>
      </c>
      <c r="D211" s="155">
        <v>7285.51</v>
      </c>
      <c r="E211" s="155">
        <v>7285.51</v>
      </c>
      <c r="N211" s="156" t="e">
        <f>IF(SUMIF('Daten (Kopie)'!$A$2:$A$189,DAX!A211,'Daten (Kopie)'!$T$2:$T$189)=0,#N/A,SUMIF('Daten (Kopie)'!$A$2:$A$189,DAX!A211,'Daten (Kopie)'!$T$2:$T$189))</f>
        <v>#N/A</v>
      </c>
      <c r="O211" s="156" t="e">
        <f>IF(SUMIF('Daten (Kopie)'!$A$2:$A$189,DAX!A211,'Daten (Kopie)'!$U$2:$U$189)=0,#N/A,SUMIF('Daten (Kopie)'!$A$2:$A$189,DAX!A211,'Daten (Kopie)'!$U$2:$U$189))</f>
        <v>#N/A</v>
      </c>
      <c r="P211" s="156">
        <f>VLOOKUP(A211,'MSCI ACWI GDP net €'!$A$4:$B$1459,2,FALSE)/$Q$1096</f>
        <v>0.8740404600134124</v>
      </c>
    </row>
    <row r="212" spans="1:16">
      <c r="A212" s="127">
        <v>40714</v>
      </c>
      <c r="B212" s="155">
        <v>7078.59</v>
      </c>
      <c r="C212" s="155">
        <v>7063.86</v>
      </c>
      <c r="D212" s="155">
        <v>7158.24</v>
      </c>
      <c r="E212" s="155">
        <v>7150.21</v>
      </c>
      <c r="N212" s="156">
        <f>IF(SUMIF('Daten (Kopie)'!$A$2:$A$189,DAX!A212,'Daten (Kopie)'!$T$2:$T$189)=0,#N/A,SUMIF('Daten (Kopie)'!$A$2:$A$189,DAX!A212,'Daten (Kopie)'!$T$2:$T$189))</f>
        <v>1</v>
      </c>
      <c r="O212" s="156" t="e">
        <f>IF(SUMIF('Daten (Kopie)'!$A$2:$A$189,DAX!A212,'Daten (Kopie)'!$U$2:$U$189)=0,#N/A,SUMIF('Daten (Kopie)'!$A$2:$A$189,DAX!A212,'Daten (Kopie)'!$U$2:$U$189))</f>
        <v>#N/A</v>
      </c>
      <c r="P212" s="156">
        <f>VLOOKUP(A212,'MSCI ACWI GDP net €'!$A$4:$B$1459,2,FALSE)/$Q$1096</f>
        <v>0.86405941368425077</v>
      </c>
    </row>
    <row r="213" spans="1:16">
      <c r="A213" s="127">
        <v>40711</v>
      </c>
      <c r="B213" s="155">
        <v>7084.27</v>
      </c>
      <c r="C213" s="155">
        <v>7037.24</v>
      </c>
      <c r="D213" s="155">
        <v>7224.11</v>
      </c>
      <c r="E213" s="155">
        <v>7164.05</v>
      </c>
      <c r="N213" s="156" t="e">
        <f>IF(SUMIF('Daten (Kopie)'!$A$2:$A$189,DAX!A213,'Daten (Kopie)'!$T$2:$T$189)=0,#N/A,SUMIF('Daten (Kopie)'!$A$2:$A$189,DAX!A213,'Daten (Kopie)'!$T$2:$T$189))</f>
        <v>#N/A</v>
      </c>
      <c r="O213" s="156" t="e">
        <f>IF(SUMIF('Daten (Kopie)'!$A$2:$A$189,DAX!A213,'Daten (Kopie)'!$U$2:$U$189)=0,#N/A,SUMIF('Daten (Kopie)'!$A$2:$A$189,DAX!A213,'Daten (Kopie)'!$U$2:$U$189))</f>
        <v>#N/A</v>
      </c>
      <c r="P213" s="156">
        <f>VLOOKUP(A213,'MSCI ACWI GDP net €'!$A$4:$B$1459,2,FALSE)/$Q$1096</f>
        <v>0.86652222604956575</v>
      </c>
    </row>
    <row r="214" spans="1:16">
      <c r="A214" s="127">
        <v>40710</v>
      </c>
      <c r="B214" s="155">
        <v>7062.18</v>
      </c>
      <c r="C214" s="155">
        <v>7017.98</v>
      </c>
      <c r="D214" s="155">
        <v>7111.64</v>
      </c>
      <c r="E214" s="155">
        <v>7110.2</v>
      </c>
      <c r="N214" s="156" t="e">
        <f>IF(SUMIF('Daten (Kopie)'!$A$2:$A$189,DAX!A214,'Daten (Kopie)'!$T$2:$T$189)=0,#N/A,SUMIF('Daten (Kopie)'!$A$2:$A$189,DAX!A214,'Daten (Kopie)'!$T$2:$T$189))</f>
        <v>#N/A</v>
      </c>
      <c r="O214" s="156" t="e">
        <f>IF(SUMIF('Daten (Kopie)'!$A$2:$A$189,DAX!A214,'Daten (Kopie)'!$U$2:$U$189)=0,#N/A,SUMIF('Daten (Kopie)'!$A$2:$A$189,DAX!A214,'Daten (Kopie)'!$U$2:$U$189))</f>
        <v>#N/A</v>
      </c>
      <c r="P214" s="156">
        <f>VLOOKUP(A214,'MSCI ACWI GDP net €'!$A$4:$B$1459,2,FALSE)/$Q$1096</f>
        <v>0.87229818667119297</v>
      </c>
    </row>
    <row r="215" spans="1:16">
      <c r="A215" s="127">
        <v>40709</v>
      </c>
      <c r="B215" s="155">
        <v>7178.05</v>
      </c>
      <c r="C215" s="155">
        <v>7093.23</v>
      </c>
      <c r="D215" s="155">
        <v>7202.17</v>
      </c>
      <c r="E215" s="155">
        <v>7115.08</v>
      </c>
      <c r="N215" s="156" t="e">
        <f>IF(SUMIF('Daten (Kopie)'!$A$2:$A$189,DAX!A215,'Daten (Kopie)'!$T$2:$T$189)=0,#N/A,SUMIF('Daten (Kopie)'!$A$2:$A$189,DAX!A215,'Daten (Kopie)'!$T$2:$T$189))</f>
        <v>#N/A</v>
      </c>
      <c r="O215" s="156" t="e">
        <f>IF(SUMIF('Daten (Kopie)'!$A$2:$A$189,DAX!A215,'Daten (Kopie)'!$U$2:$U$189)=0,#N/A,SUMIF('Daten (Kopie)'!$A$2:$A$189,DAX!A215,'Daten (Kopie)'!$U$2:$U$189))</f>
        <v>#N/A</v>
      </c>
      <c r="P215" s="156">
        <f>VLOOKUP(A215,'MSCI ACWI GDP net €'!$A$4:$B$1459,2,FALSE)/$Q$1096</f>
        <v>0.873699327219568</v>
      </c>
    </row>
    <row r="216" spans="1:16">
      <c r="A216" s="127">
        <v>40708</v>
      </c>
      <c r="B216" s="155">
        <v>7165.14</v>
      </c>
      <c r="C216" s="155">
        <v>7161.21</v>
      </c>
      <c r="D216" s="155">
        <v>7231.49</v>
      </c>
      <c r="E216" s="155">
        <v>7204.79</v>
      </c>
      <c r="N216" s="156" t="e">
        <f>IF(SUMIF('Daten (Kopie)'!$A$2:$A$189,DAX!A216,'Daten (Kopie)'!$T$2:$T$189)=0,#N/A,SUMIF('Daten (Kopie)'!$A$2:$A$189,DAX!A216,'Daten (Kopie)'!$T$2:$T$189))</f>
        <v>#N/A</v>
      </c>
      <c r="O216" s="156" t="e">
        <f>IF(SUMIF('Daten (Kopie)'!$A$2:$A$189,DAX!A216,'Daten (Kopie)'!$U$2:$U$189)=0,#N/A,SUMIF('Daten (Kopie)'!$A$2:$A$189,DAX!A216,'Daten (Kopie)'!$U$2:$U$189))</f>
        <v>#N/A</v>
      </c>
      <c r="P216" s="156">
        <f>VLOOKUP(A216,'MSCI ACWI GDP net €'!$A$4:$B$1459,2,FALSE)/$Q$1096</f>
        <v>0.87525772166559335</v>
      </c>
    </row>
    <row r="217" spans="1:16">
      <c r="A217" s="127">
        <v>40707</v>
      </c>
      <c r="B217" s="155">
        <v>7075.91</v>
      </c>
      <c r="C217" s="155">
        <v>7040.42</v>
      </c>
      <c r="D217" s="155">
        <v>7123.88</v>
      </c>
      <c r="E217" s="155">
        <v>7085.14</v>
      </c>
      <c r="N217" s="156" t="e">
        <f>IF(SUMIF('Daten (Kopie)'!$A$2:$A$189,DAX!A217,'Daten (Kopie)'!$T$2:$T$189)=0,#N/A,SUMIF('Daten (Kopie)'!$A$2:$A$189,DAX!A217,'Daten (Kopie)'!$T$2:$T$189))</f>
        <v>#N/A</v>
      </c>
      <c r="O217" s="156" t="e">
        <f>IF(SUMIF('Daten (Kopie)'!$A$2:$A$189,DAX!A217,'Daten (Kopie)'!$U$2:$U$189)=0,#N/A,SUMIF('Daten (Kopie)'!$A$2:$A$189,DAX!A217,'Daten (Kopie)'!$U$2:$U$189))</f>
        <v>#N/A</v>
      </c>
      <c r="P217" s="156">
        <f>VLOOKUP(A217,'MSCI ACWI GDP net €'!$A$4:$B$1459,2,FALSE)/$Q$1096</f>
        <v>0.87089455002920435</v>
      </c>
    </row>
    <row r="218" spans="1:16">
      <c r="A218" s="127">
        <v>40704</v>
      </c>
      <c r="B218" s="155">
        <v>7152.55</v>
      </c>
      <c r="C218" s="155">
        <v>7050.84</v>
      </c>
      <c r="D218" s="155">
        <v>7182.83</v>
      </c>
      <c r="E218" s="155">
        <v>7069.9</v>
      </c>
      <c r="N218" s="156" t="e">
        <f>IF(SUMIF('Daten (Kopie)'!$A$2:$A$189,DAX!A218,'Daten (Kopie)'!$T$2:$T$189)=0,#N/A,SUMIF('Daten (Kopie)'!$A$2:$A$189,DAX!A218,'Daten (Kopie)'!$T$2:$T$189))</f>
        <v>#N/A</v>
      </c>
      <c r="O218" s="156" t="e">
        <f>IF(SUMIF('Daten (Kopie)'!$A$2:$A$189,DAX!A218,'Daten (Kopie)'!$U$2:$U$189)=0,#N/A,SUMIF('Daten (Kopie)'!$A$2:$A$189,DAX!A218,'Daten (Kopie)'!$U$2:$U$189))</f>
        <v>#N/A</v>
      </c>
      <c r="P218" s="156">
        <f>VLOOKUP(A218,'MSCI ACWI GDP net €'!$A$4:$B$1459,2,FALSE)/$Q$1096</f>
        <v>0.87247790541136472</v>
      </c>
    </row>
    <row r="219" spans="1:16">
      <c r="A219" s="127">
        <v>40703</v>
      </c>
      <c r="B219" s="155">
        <v>7061.87</v>
      </c>
      <c r="C219" s="155">
        <v>7035.86</v>
      </c>
      <c r="D219" s="155">
        <v>7183.78</v>
      </c>
      <c r="E219" s="155">
        <v>7159.66</v>
      </c>
      <c r="N219" s="156" t="e">
        <f>IF(SUMIF('Daten (Kopie)'!$A$2:$A$189,DAX!A219,'Daten (Kopie)'!$T$2:$T$189)=0,#N/A,SUMIF('Daten (Kopie)'!$A$2:$A$189,DAX!A219,'Daten (Kopie)'!$T$2:$T$189))</f>
        <v>#N/A</v>
      </c>
      <c r="O219" s="156" t="e">
        <f>IF(SUMIF('Daten (Kopie)'!$A$2:$A$189,DAX!A219,'Daten (Kopie)'!$U$2:$U$189)=0,#N/A,SUMIF('Daten (Kopie)'!$A$2:$A$189,DAX!A219,'Daten (Kopie)'!$U$2:$U$189))</f>
        <v>#N/A</v>
      </c>
      <c r="P219" s="156">
        <f>VLOOKUP(A219,'MSCI ACWI GDP net €'!$A$4:$B$1459,2,FALSE)/$Q$1096</f>
        <v>0.87520696776211904</v>
      </c>
    </row>
    <row r="220" spans="1:16">
      <c r="A220" s="127">
        <v>40702</v>
      </c>
      <c r="B220" s="155">
        <v>7076.31</v>
      </c>
      <c r="C220" s="155">
        <v>6991.62</v>
      </c>
      <c r="D220" s="155">
        <v>7089.15</v>
      </c>
      <c r="E220" s="155">
        <v>7060.23</v>
      </c>
      <c r="N220" s="156" t="e">
        <f>IF(SUMIF('Daten (Kopie)'!$A$2:$A$189,DAX!A220,'Daten (Kopie)'!$T$2:$T$189)=0,#N/A,SUMIF('Daten (Kopie)'!$A$2:$A$189,DAX!A220,'Daten (Kopie)'!$T$2:$T$189))</f>
        <v>#N/A</v>
      </c>
      <c r="O220" s="156" t="e">
        <f>IF(SUMIF('Daten (Kopie)'!$A$2:$A$189,DAX!A220,'Daten (Kopie)'!$U$2:$U$189)=0,#N/A,SUMIF('Daten (Kopie)'!$A$2:$A$189,DAX!A220,'Daten (Kopie)'!$U$2:$U$189))</f>
        <v>#N/A</v>
      </c>
      <c r="P220" s="156">
        <f>VLOOKUP(A220,'MSCI ACWI GDP net €'!$A$4:$B$1459,2,FALSE)/$Q$1096</f>
        <v>0.86792336659794089</v>
      </c>
    </row>
    <row r="221" spans="1:16">
      <c r="A221" s="127">
        <v>40701</v>
      </c>
      <c r="B221" s="155">
        <v>7094.14</v>
      </c>
      <c r="C221" s="155">
        <v>7086.9</v>
      </c>
      <c r="D221" s="155">
        <v>7147.63</v>
      </c>
      <c r="E221" s="155">
        <v>7103.25</v>
      </c>
      <c r="N221" s="156" t="e">
        <f>IF(SUMIF('Daten (Kopie)'!$A$2:$A$189,DAX!A221,'Daten (Kopie)'!$T$2:$T$189)=0,#N/A,SUMIF('Daten (Kopie)'!$A$2:$A$189,DAX!A221,'Daten (Kopie)'!$T$2:$T$189))</f>
        <v>#N/A</v>
      </c>
      <c r="O221" s="156" t="e">
        <f>IF(SUMIF('Daten (Kopie)'!$A$2:$A$189,DAX!A221,'Daten (Kopie)'!$U$2:$U$189)=0,#N/A,SUMIF('Daten (Kopie)'!$A$2:$A$189,DAX!A221,'Daten (Kopie)'!$U$2:$U$189))</f>
        <v>#N/A</v>
      </c>
      <c r="P221" s="156">
        <f>VLOOKUP(A221,'MSCI ACWI GDP net €'!$A$4:$B$1459,2,FALSE)/$Q$1096</f>
        <v>0.87027635084426203</v>
      </c>
    </row>
    <row r="222" spans="1:16">
      <c r="A222" s="127">
        <v>40700</v>
      </c>
      <c r="B222" s="155">
        <v>7095.4</v>
      </c>
      <c r="C222" s="155">
        <v>7062.73</v>
      </c>
      <c r="D222" s="155">
        <v>7124.31</v>
      </c>
      <c r="E222" s="155">
        <v>7084.57</v>
      </c>
      <c r="N222" s="156" t="e">
        <f>IF(SUMIF('Daten (Kopie)'!$A$2:$A$189,DAX!A222,'Daten (Kopie)'!$T$2:$T$189)=0,#N/A,SUMIF('Daten (Kopie)'!$A$2:$A$189,DAX!A222,'Daten (Kopie)'!$T$2:$T$189))</f>
        <v>#N/A</v>
      </c>
      <c r="O222" s="156" t="e">
        <f>IF(SUMIF('Daten (Kopie)'!$A$2:$A$189,DAX!A222,'Daten (Kopie)'!$U$2:$U$189)=0,#N/A,SUMIF('Daten (Kopie)'!$A$2:$A$189,DAX!A222,'Daten (Kopie)'!$U$2:$U$189))</f>
        <v>#N/A</v>
      </c>
      <c r="P222" s="156">
        <f>VLOOKUP(A222,'MSCI ACWI GDP net €'!$A$4:$B$1459,2,FALSE)/$Q$1096</f>
        <v>0.87197119840782511</v>
      </c>
    </row>
    <row r="223" spans="1:16">
      <c r="A223" s="127">
        <v>40697</v>
      </c>
      <c r="B223" s="155">
        <v>7101.48</v>
      </c>
      <c r="C223" s="155">
        <v>7021.36</v>
      </c>
      <c r="D223" s="155">
        <v>7120.12</v>
      </c>
      <c r="E223" s="155">
        <v>7109.03</v>
      </c>
      <c r="N223" s="156" t="e">
        <f>IF(SUMIF('Daten (Kopie)'!$A$2:$A$189,DAX!A223,'Daten (Kopie)'!$T$2:$T$189)=0,#N/A,SUMIF('Daten (Kopie)'!$A$2:$A$189,DAX!A223,'Daten (Kopie)'!$T$2:$T$189))</f>
        <v>#N/A</v>
      </c>
      <c r="O223" s="156" t="e">
        <f>IF(SUMIF('Daten (Kopie)'!$A$2:$A$189,DAX!A223,'Daten (Kopie)'!$U$2:$U$189)=0,#N/A,SUMIF('Daten (Kopie)'!$A$2:$A$189,DAX!A223,'Daten (Kopie)'!$U$2:$U$189))</f>
        <v>#N/A</v>
      </c>
      <c r="P223" s="156">
        <f>VLOOKUP(A223,'MSCI ACWI GDP net €'!$A$4:$B$1459,2,FALSE)/$Q$1096</f>
        <v>0.87979062766770011</v>
      </c>
    </row>
    <row r="224" spans="1:16">
      <c r="A224" s="127">
        <v>40696</v>
      </c>
      <c r="B224" s="155">
        <v>7155.86</v>
      </c>
      <c r="C224" s="155">
        <v>7074.12</v>
      </c>
      <c r="D224" s="155">
        <v>7157.59</v>
      </c>
      <c r="E224" s="155">
        <v>7074.12</v>
      </c>
      <c r="N224" s="156" t="e">
        <f>IF(SUMIF('Daten (Kopie)'!$A$2:$A$189,DAX!A224,'Daten (Kopie)'!$T$2:$T$189)=0,#N/A,SUMIF('Daten (Kopie)'!$A$2:$A$189,DAX!A224,'Daten (Kopie)'!$T$2:$T$189))</f>
        <v>#N/A</v>
      </c>
      <c r="O224" s="156" t="e">
        <f>IF(SUMIF('Daten (Kopie)'!$A$2:$A$189,DAX!A224,'Daten (Kopie)'!$U$2:$U$189)=0,#N/A,SUMIF('Daten (Kopie)'!$A$2:$A$189,DAX!A224,'Daten (Kopie)'!$U$2:$U$189))</f>
        <v>#N/A</v>
      </c>
      <c r="P224" s="156">
        <f>VLOOKUP(A224,'MSCI ACWI GDP net €'!$A$4:$B$1459,2,FALSE)/$Q$1096</f>
        <v>0.88942804510940376</v>
      </c>
    </row>
    <row r="225" spans="1:16">
      <c r="A225" s="127">
        <v>40695</v>
      </c>
      <c r="B225" s="155">
        <v>7310.56</v>
      </c>
      <c r="C225" s="155">
        <v>7193.89</v>
      </c>
      <c r="D225" s="155">
        <v>7314.66</v>
      </c>
      <c r="E225" s="155">
        <v>7217.43</v>
      </c>
      <c r="N225" s="156" t="e">
        <f>IF(SUMIF('Daten (Kopie)'!$A$2:$A$189,DAX!A225,'Daten (Kopie)'!$T$2:$T$189)=0,#N/A,SUMIF('Daten (Kopie)'!$A$2:$A$189,DAX!A225,'Daten (Kopie)'!$T$2:$T$189))</f>
        <v>#N/A</v>
      </c>
      <c r="O225" s="156" t="e">
        <f>IF(SUMIF('Daten (Kopie)'!$A$2:$A$189,DAX!A225,'Daten (Kopie)'!$U$2:$U$189)=0,#N/A,SUMIF('Daten (Kopie)'!$A$2:$A$189,DAX!A225,'Daten (Kopie)'!$U$2:$U$189))</f>
        <v>#N/A</v>
      </c>
      <c r="P225" s="156">
        <f>VLOOKUP(A225,'MSCI ACWI GDP net €'!$A$4:$B$1459,2,FALSE)/$Q$1096</f>
        <v>0.89749541966821933</v>
      </c>
    </row>
    <row r="226" spans="1:16">
      <c r="A226" s="127">
        <v>40694</v>
      </c>
      <c r="B226" s="155">
        <v>7240.12</v>
      </c>
      <c r="C226" s="155">
        <v>7238.77</v>
      </c>
      <c r="D226" s="155">
        <v>7319.69</v>
      </c>
      <c r="E226" s="155">
        <v>7293.69</v>
      </c>
      <c r="N226" s="156" t="e">
        <f>IF(SUMIF('Daten (Kopie)'!$A$2:$A$189,DAX!A226,'Daten (Kopie)'!$T$2:$T$189)=0,#N/A,SUMIF('Daten (Kopie)'!$A$2:$A$189,DAX!A226,'Daten (Kopie)'!$T$2:$T$189))</f>
        <v>#N/A</v>
      </c>
      <c r="O226" s="156" t="e">
        <f>IF(SUMIF('Daten (Kopie)'!$A$2:$A$189,DAX!A226,'Daten (Kopie)'!$U$2:$U$189)=0,#N/A,SUMIF('Daten (Kopie)'!$A$2:$A$189,DAX!A226,'Daten (Kopie)'!$U$2:$U$189))</f>
        <v>#N/A</v>
      </c>
      <c r="P226" s="156">
        <f>VLOOKUP(A226,'MSCI ACWI GDP net €'!$A$4:$B$1459,2,FALSE)/$Q$1096</f>
        <v>0.90810464955677705</v>
      </c>
    </row>
    <row r="227" spans="1:16">
      <c r="A227" s="127">
        <v>40693</v>
      </c>
      <c r="B227" s="155">
        <v>7165</v>
      </c>
      <c r="C227" s="155">
        <v>7146.98</v>
      </c>
      <c r="D227" s="155">
        <v>7204.16</v>
      </c>
      <c r="E227" s="155">
        <v>7160.3</v>
      </c>
      <c r="N227" s="156" t="e">
        <f>IF(SUMIF('Daten (Kopie)'!$A$2:$A$189,DAX!A227,'Daten (Kopie)'!$T$2:$T$189)=0,#N/A,SUMIF('Daten (Kopie)'!$A$2:$A$189,DAX!A227,'Daten (Kopie)'!$T$2:$T$189))</f>
        <v>#N/A</v>
      </c>
      <c r="O227" s="156" t="e">
        <f>IF(SUMIF('Daten (Kopie)'!$A$2:$A$189,DAX!A227,'Daten (Kopie)'!$U$2:$U$189)=0,#N/A,SUMIF('Daten (Kopie)'!$A$2:$A$189,DAX!A227,'Daten (Kopie)'!$U$2:$U$189))</f>
        <v>#N/A</v>
      </c>
      <c r="P227" s="156">
        <f>VLOOKUP(A227,'MSCI ACWI GDP net €'!$A$4:$B$1459,2,FALSE)/$Q$1096</f>
        <v>0.90073867730335366</v>
      </c>
    </row>
    <row r="228" spans="1:16">
      <c r="A228" s="127">
        <v>40690</v>
      </c>
      <c r="B228" s="155">
        <v>7205.13</v>
      </c>
      <c r="C228" s="155">
        <v>7115.48</v>
      </c>
      <c r="D228" s="155">
        <v>7208.48</v>
      </c>
      <c r="E228" s="155">
        <v>7163.47</v>
      </c>
      <c r="N228" s="156" t="e">
        <f>IF(SUMIF('Daten (Kopie)'!$A$2:$A$189,DAX!A228,'Daten (Kopie)'!$T$2:$T$189)=0,#N/A,SUMIF('Daten (Kopie)'!$A$2:$A$189,DAX!A228,'Daten (Kopie)'!$T$2:$T$189))</f>
        <v>#N/A</v>
      </c>
      <c r="O228" s="156" t="e">
        <f>IF(SUMIF('Daten (Kopie)'!$A$2:$A$189,DAX!A228,'Daten (Kopie)'!$U$2:$U$189)=0,#N/A,SUMIF('Daten (Kopie)'!$A$2:$A$189,DAX!A228,'Daten (Kopie)'!$U$2:$U$189))</f>
        <v>#N/A</v>
      </c>
      <c r="P228" s="156">
        <f>VLOOKUP(A228,'MSCI ACWI GDP net €'!$A$4:$B$1459,2,FALSE)/$Q$1096</f>
        <v>0.90117715774812424</v>
      </c>
    </row>
    <row r="229" spans="1:16">
      <c r="A229" s="127">
        <v>40689</v>
      </c>
      <c r="B229" s="155">
        <v>7202.72</v>
      </c>
      <c r="C229" s="155">
        <v>7087.32</v>
      </c>
      <c r="D229" s="155">
        <v>7217.24</v>
      </c>
      <c r="E229" s="155">
        <v>7114.09</v>
      </c>
      <c r="N229" s="156" t="e">
        <f>IF(SUMIF('Daten (Kopie)'!$A$2:$A$189,DAX!A229,'Daten (Kopie)'!$T$2:$T$189)=0,#N/A,SUMIF('Daten (Kopie)'!$A$2:$A$189,DAX!A229,'Daten (Kopie)'!$T$2:$T$189))</f>
        <v>#N/A</v>
      </c>
      <c r="O229" s="156" t="e">
        <f>IF(SUMIF('Daten (Kopie)'!$A$2:$A$189,DAX!A229,'Daten (Kopie)'!$U$2:$U$189)=0,#N/A,SUMIF('Daten (Kopie)'!$A$2:$A$189,DAX!A229,'Daten (Kopie)'!$U$2:$U$189))</f>
        <v>#N/A</v>
      </c>
      <c r="P229" s="156">
        <f>VLOOKUP(A229,'MSCI ACWI GDP net €'!$A$4:$B$1459,2,FALSE)/$Q$1096</f>
        <v>0.90151745851076392</v>
      </c>
    </row>
    <row r="230" spans="1:16">
      <c r="A230" s="127">
        <v>40688</v>
      </c>
      <c r="B230" s="155">
        <v>7079.25</v>
      </c>
      <c r="C230" s="155">
        <v>7071.42</v>
      </c>
      <c r="D230" s="155">
        <v>7183.8</v>
      </c>
      <c r="E230" s="155">
        <v>7170.94</v>
      </c>
      <c r="N230" s="156" t="e">
        <f>IF(SUMIF('Daten (Kopie)'!$A$2:$A$189,DAX!A230,'Daten (Kopie)'!$T$2:$T$189)=0,#N/A,SUMIF('Daten (Kopie)'!$A$2:$A$189,DAX!A230,'Daten (Kopie)'!$T$2:$T$189))</f>
        <v>#N/A</v>
      </c>
      <c r="O230" s="156" t="e">
        <f>IF(SUMIF('Daten (Kopie)'!$A$2:$A$189,DAX!A230,'Daten (Kopie)'!$U$2:$U$189)=0,#N/A,SUMIF('Daten (Kopie)'!$A$2:$A$189,DAX!A230,'Daten (Kopie)'!$U$2:$U$189))</f>
        <v>#N/A</v>
      </c>
      <c r="P230" s="156">
        <f>VLOOKUP(A230,'MSCI ACWI GDP net €'!$A$4:$B$1459,2,FALSE)/$Q$1096</f>
        <v>0.89846140789664175</v>
      </c>
    </row>
    <row r="231" spans="1:16">
      <c r="A231" s="127">
        <v>40687</v>
      </c>
      <c r="B231" s="155">
        <v>7129.94</v>
      </c>
      <c r="C231" s="155">
        <v>7128.04</v>
      </c>
      <c r="D231" s="155">
        <v>7202.21</v>
      </c>
      <c r="E231" s="155">
        <v>7150.66</v>
      </c>
      <c r="N231" s="156" t="e">
        <f>IF(SUMIF('Daten (Kopie)'!$A$2:$A$189,DAX!A231,'Daten (Kopie)'!$T$2:$T$189)=0,#N/A,SUMIF('Daten (Kopie)'!$A$2:$A$189,DAX!A231,'Daten (Kopie)'!$T$2:$T$189))</f>
        <v>#N/A</v>
      </c>
      <c r="O231" s="156" t="e">
        <f>IF(SUMIF('Daten (Kopie)'!$A$2:$A$189,DAX!A231,'Daten (Kopie)'!$U$2:$U$189)=0,#N/A,SUMIF('Daten (Kopie)'!$A$2:$A$189,DAX!A231,'Daten (Kopie)'!$U$2:$U$189))</f>
        <v>#N/A</v>
      </c>
      <c r="P231" s="156">
        <f>VLOOKUP(A231,'MSCI ACWI GDP net €'!$A$4:$B$1459,2,FALSE)/$Q$1096</f>
        <v>0.89537374009674875</v>
      </c>
    </row>
    <row r="232" spans="1:16">
      <c r="A232" s="127">
        <v>40686</v>
      </c>
      <c r="B232" s="155">
        <v>7158.08</v>
      </c>
      <c r="C232" s="155">
        <v>7105.2</v>
      </c>
      <c r="D232" s="155">
        <v>7166.15</v>
      </c>
      <c r="E232" s="155">
        <v>7121.52</v>
      </c>
      <c r="N232" s="156" t="e">
        <f>IF(SUMIF('Daten (Kopie)'!$A$2:$A$189,DAX!A232,'Daten (Kopie)'!$T$2:$T$189)=0,#N/A,SUMIF('Daten (Kopie)'!$A$2:$A$189,DAX!A232,'Daten (Kopie)'!$T$2:$T$189))</f>
        <v>#N/A</v>
      </c>
      <c r="O232" s="156" t="e">
        <f>IF(SUMIF('Daten (Kopie)'!$A$2:$A$189,DAX!A232,'Daten (Kopie)'!$U$2:$U$189)=0,#N/A,SUMIF('Daten (Kopie)'!$A$2:$A$189,DAX!A232,'Daten (Kopie)'!$U$2:$U$189))</f>
        <v>#N/A</v>
      </c>
      <c r="P232" s="156">
        <f>VLOOKUP(A232,'MSCI ACWI GDP net €'!$A$4:$B$1459,2,FALSE)/$Q$1096</f>
        <v>0.89608263068298122</v>
      </c>
    </row>
    <row r="233" spans="1:16">
      <c r="A233" s="127">
        <v>40683</v>
      </c>
      <c r="B233" s="155">
        <v>7372.18</v>
      </c>
      <c r="C233" s="155">
        <v>7228.13</v>
      </c>
      <c r="D233" s="155">
        <v>7410.31</v>
      </c>
      <c r="E233" s="155">
        <v>7266.82</v>
      </c>
      <c r="N233" s="156">
        <f>IF(SUMIF('Daten (Kopie)'!$A$2:$A$189,DAX!A233,'Daten (Kopie)'!$T$2:$T$189)=0,#N/A,SUMIF('Daten (Kopie)'!$A$2:$A$189,DAX!A233,'Daten (Kopie)'!$T$2:$T$189))</f>
        <v>1</v>
      </c>
      <c r="O233" s="156" t="e">
        <f>IF(SUMIF('Daten (Kopie)'!$A$2:$A$189,DAX!A233,'Daten (Kopie)'!$U$2:$U$189)=0,#N/A,SUMIF('Daten (Kopie)'!$A$2:$A$189,DAX!A233,'Daten (Kopie)'!$U$2:$U$189))</f>
        <v>#N/A</v>
      </c>
      <c r="P233" s="156">
        <f>VLOOKUP(A233,'MSCI ACWI GDP net €'!$A$4:$B$1459,2,FALSE)/$Q$1096</f>
        <v>0.90599295435976035</v>
      </c>
    </row>
    <row r="234" spans="1:16">
      <c r="A234" s="127">
        <v>40682</v>
      </c>
      <c r="B234" s="155">
        <v>7360.47</v>
      </c>
      <c r="C234" s="155">
        <v>7316.74</v>
      </c>
      <c r="D234" s="155">
        <v>7415.65</v>
      </c>
      <c r="E234" s="155">
        <v>7358.23</v>
      </c>
      <c r="N234" s="156" t="e">
        <f>IF(SUMIF('Daten (Kopie)'!$A$2:$A$189,DAX!A234,'Daten (Kopie)'!$T$2:$T$189)=0,#N/A,SUMIF('Daten (Kopie)'!$A$2:$A$189,DAX!A234,'Daten (Kopie)'!$T$2:$T$189))</f>
        <v>#N/A</v>
      </c>
      <c r="O234" s="156" t="e">
        <f>IF(SUMIF('Daten (Kopie)'!$A$2:$A$189,DAX!A234,'Daten (Kopie)'!$U$2:$U$189)=0,#N/A,SUMIF('Daten (Kopie)'!$A$2:$A$189,DAX!A234,'Daten (Kopie)'!$U$2:$U$189))</f>
        <v>#N/A</v>
      </c>
      <c r="P234" s="156">
        <f>VLOOKUP(A234,'MSCI ACWI GDP net €'!$A$4:$B$1459,2,FALSE)/$Q$1096</f>
        <v>0.90584152468054169</v>
      </c>
    </row>
    <row r="235" spans="1:16">
      <c r="A235" s="127">
        <v>40681</v>
      </c>
      <c r="B235" s="155">
        <v>7325.85</v>
      </c>
      <c r="C235" s="155">
        <v>7261.29</v>
      </c>
      <c r="D235" s="155">
        <v>7340.54</v>
      </c>
      <c r="E235" s="155">
        <v>7303.53</v>
      </c>
      <c r="N235" s="156">
        <f>IF(SUMIF('Daten (Kopie)'!$A$2:$A$189,DAX!A235,'Daten (Kopie)'!$T$2:$T$189)=0,#N/A,SUMIF('Daten (Kopie)'!$A$2:$A$189,DAX!A235,'Daten (Kopie)'!$T$2:$T$189))</f>
        <v>1</v>
      </c>
      <c r="O235" s="156">
        <f>IF(SUMIF('Daten (Kopie)'!$A$2:$A$189,DAX!A235,'Daten (Kopie)'!$U$2:$U$189)=0,#N/A,SUMIF('Daten (Kopie)'!$A$2:$A$189,DAX!A235,'Daten (Kopie)'!$U$2:$U$189))</f>
        <v>1.1081127756157092</v>
      </c>
      <c r="P235" s="156">
        <f>VLOOKUP(A235,'MSCI ACWI GDP net €'!$A$4:$B$1459,2,FALSE)/$Q$1096</f>
        <v>0.90363913808223473</v>
      </c>
    </row>
    <row r="236" spans="1:16">
      <c r="A236" s="127">
        <v>40680</v>
      </c>
      <c r="B236" s="155">
        <v>7346.81</v>
      </c>
      <c r="C236" s="155">
        <v>7253.89</v>
      </c>
      <c r="D236" s="155">
        <v>7368.98</v>
      </c>
      <c r="E236" s="155">
        <v>7256.65</v>
      </c>
      <c r="N236" s="156" t="e">
        <f>IF(SUMIF('Daten (Kopie)'!$A$2:$A$189,DAX!A236,'Daten (Kopie)'!$T$2:$T$189)=0,#N/A,SUMIF('Daten (Kopie)'!$A$2:$A$189,DAX!A236,'Daten (Kopie)'!$T$2:$T$189))</f>
        <v>#N/A</v>
      </c>
      <c r="O236" s="156" t="e">
        <f>IF(SUMIF('Daten (Kopie)'!$A$2:$A$189,DAX!A236,'Daten (Kopie)'!$U$2:$U$189)=0,#N/A,SUMIF('Daten (Kopie)'!$A$2:$A$189,DAX!A236,'Daten (Kopie)'!$U$2:$U$189))</f>
        <v>#N/A</v>
      </c>
      <c r="P236" s="156">
        <f>VLOOKUP(A236,'MSCI ACWI GDP net €'!$A$4:$B$1459,2,FALSE)/$Q$1096</f>
        <v>0.90074533355298958</v>
      </c>
    </row>
    <row r="237" spans="1:16">
      <c r="A237" s="127">
        <v>40679</v>
      </c>
      <c r="B237" s="155">
        <v>7348.12</v>
      </c>
      <c r="C237" s="155">
        <v>7284.96</v>
      </c>
      <c r="D237" s="155">
        <v>7402.52</v>
      </c>
      <c r="E237" s="155">
        <v>7387.54</v>
      </c>
      <c r="N237" s="156" t="e">
        <f>IF(SUMIF('Daten (Kopie)'!$A$2:$A$189,DAX!A237,'Daten (Kopie)'!$T$2:$T$189)=0,#N/A,SUMIF('Daten (Kopie)'!$A$2:$A$189,DAX!A237,'Daten (Kopie)'!$T$2:$T$189))</f>
        <v>#N/A</v>
      </c>
      <c r="O237" s="156" t="e">
        <f>IF(SUMIF('Daten (Kopie)'!$A$2:$A$189,DAX!A237,'Daten (Kopie)'!$U$2:$U$189)=0,#N/A,SUMIF('Daten (Kopie)'!$A$2:$A$189,DAX!A237,'Daten (Kopie)'!$U$2:$U$189))</f>
        <v>#N/A</v>
      </c>
      <c r="P237" s="156">
        <f>VLOOKUP(A237,'MSCI ACWI GDP net €'!$A$4:$B$1459,2,FALSE)/$Q$1096</f>
        <v>0.90224964597072255</v>
      </c>
    </row>
    <row r="238" spans="1:16">
      <c r="A238" s="127">
        <v>40676</v>
      </c>
      <c r="B238" s="155">
        <v>7486.2</v>
      </c>
      <c r="C238" s="155">
        <v>7391.14</v>
      </c>
      <c r="D238" s="155">
        <v>7511.09</v>
      </c>
      <c r="E238" s="155">
        <v>7403.31</v>
      </c>
      <c r="N238" s="156" t="e">
        <f>IF(SUMIF('Daten (Kopie)'!$A$2:$A$189,DAX!A238,'Daten (Kopie)'!$T$2:$T$189)=0,#N/A,SUMIF('Daten (Kopie)'!$A$2:$A$189,DAX!A238,'Daten (Kopie)'!$T$2:$T$189))</f>
        <v>#N/A</v>
      </c>
      <c r="O238" s="156" t="e">
        <f>IF(SUMIF('Daten (Kopie)'!$A$2:$A$189,DAX!A238,'Daten (Kopie)'!$U$2:$U$189)=0,#N/A,SUMIF('Daten (Kopie)'!$A$2:$A$189,DAX!A238,'Daten (Kopie)'!$U$2:$U$189))</f>
        <v>#N/A</v>
      </c>
      <c r="P238" s="156">
        <f>VLOOKUP(A238,'MSCI ACWI GDP net €'!$A$4:$B$1459,2,FALSE)/$Q$1096</f>
        <v>0.90864630187090556</v>
      </c>
    </row>
    <row r="239" spans="1:16">
      <c r="A239" s="127">
        <v>40675</v>
      </c>
      <c r="B239" s="155">
        <v>7438.02</v>
      </c>
      <c r="C239" s="155">
        <v>7356.76</v>
      </c>
      <c r="D239" s="155">
        <v>7443.95</v>
      </c>
      <c r="E239" s="155">
        <v>7443.95</v>
      </c>
      <c r="N239" s="156" t="e">
        <f>IF(SUMIF('Daten (Kopie)'!$A$2:$A$189,DAX!A239,'Daten (Kopie)'!$T$2:$T$189)=0,#N/A,SUMIF('Daten (Kopie)'!$A$2:$A$189,DAX!A239,'Daten (Kopie)'!$T$2:$T$189))</f>
        <v>#N/A</v>
      </c>
      <c r="O239" s="156" t="e">
        <f>IF(SUMIF('Daten (Kopie)'!$A$2:$A$189,DAX!A239,'Daten (Kopie)'!$U$2:$U$189)=0,#N/A,SUMIF('Daten (Kopie)'!$A$2:$A$189,DAX!A239,'Daten (Kopie)'!$U$2:$U$189))</f>
        <v>#N/A</v>
      </c>
      <c r="P239" s="156">
        <f>VLOOKUP(A239,'MSCI ACWI GDP net €'!$A$4:$B$1459,2,FALSE)/$Q$1096</f>
        <v>0.9128305867983274</v>
      </c>
    </row>
    <row r="240" spans="1:16">
      <c r="A240" s="127">
        <v>40674</v>
      </c>
      <c r="B240" s="155">
        <v>7526.56</v>
      </c>
      <c r="C240" s="155">
        <v>7469.63</v>
      </c>
      <c r="D240" s="155">
        <v>7566.41</v>
      </c>
      <c r="E240" s="155">
        <v>7495.05</v>
      </c>
      <c r="N240" s="156" t="e">
        <f>IF(SUMIF('Daten (Kopie)'!$A$2:$A$189,DAX!A240,'Daten (Kopie)'!$T$2:$T$189)=0,#N/A,SUMIF('Daten (Kopie)'!$A$2:$A$189,DAX!A240,'Daten (Kopie)'!$T$2:$T$189))</f>
        <v>#N/A</v>
      </c>
      <c r="O240" s="156" t="e">
        <f>IF(SUMIF('Daten (Kopie)'!$A$2:$A$189,DAX!A240,'Daten (Kopie)'!$U$2:$U$189)=0,#N/A,SUMIF('Daten (Kopie)'!$A$2:$A$189,DAX!A240,'Daten (Kopie)'!$U$2:$U$189))</f>
        <v>#N/A</v>
      </c>
      <c r="P240" s="156">
        <f>VLOOKUP(A240,'MSCI ACWI GDP net €'!$A$4:$B$1459,2,FALSE)/$Q$1096</f>
        <v>0.9146452468553381</v>
      </c>
    </row>
    <row r="241" spans="1:16">
      <c r="A241" s="127">
        <v>40673</v>
      </c>
      <c r="B241" s="155">
        <v>7446.44</v>
      </c>
      <c r="C241" s="155">
        <v>7423.33</v>
      </c>
      <c r="D241" s="155">
        <v>7533.86</v>
      </c>
      <c r="E241" s="155">
        <v>7501.52</v>
      </c>
      <c r="N241" s="156" t="e">
        <f>IF(SUMIF('Daten (Kopie)'!$A$2:$A$189,DAX!A241,'Daten (Kopie)'!$T$2:$T$189)=0,#N/A,SUMIF('Daten (Kopie)'!$A$2:$A$189,DAX!A241,'Daten (Kopie)'!$T$2:$T$189))</f>
        <v>#N/A</v>
      </c>
      <c r="O241" s="156" t="e">
        <f>IF(SUMIF('Daten (Kopie)'!$A$2:$A$189,DAX!A241,'Daten (Kopie)'!$U$2:$U$189)=0,#N/A,SUMIF('Daten (Kopie)'!$A$2:$A$189,DAX!A241,'Daten (Kopie)'!$U$2:$U$189))</f>
        <v>#N/A</v>
      </c>
      <c r="P241" s="156">
        <f>VLOOKUP(A241,'MSCI ACWI GDP net €'!$A$4:$B$1459,2,FALSE)/$Q$1096</f>
        <v>0.91441394218048755</v>
      </c>
    </row>
    <row r="242" spans="1:16">
      <c r="A242" s="127">
        <v>40672</v>
      </c>
      <c r="B242" s="155">
        <v>7461.35</v>
      </c>
      <c r="C242" s="155">
        <v>7379.97</v>
      </c>
      <c r="D242" s="155">
        <v>7489.09</v>
      </c>
      <c r="E242" s="155">
        <v>7410.52</v>
      </c>
      <c r="N242" s="156" t="e">
        <f>IF(SUMIF('Daten (Kopie)'!$A$2:$A$189,DAX!A242,'Daten (Kopie)'!$T$2:$T$189)=0,#N/A,SUMIF('Daten (Kopie)'!$A$2:$A$189,DAX!A242,'Daten (Kopie)'!$T$2:$T$189))</f>
        <v>#N/A</v>
      </c>
      <c r="O242" s="156" t="e">
        <f>IF(SUMIF('Daten (Kopie)'!$A$2:$A$189,DAX!A242,'Daten (Kopie)'!$U$2:$U$189)=0,#N/A,SUMIF('Daten (Kopie)'!$A$2:$A$189,DAX!A242,'Daten (Kopie)'!$U$2:$U$189))</f>
        <v>#N/A</v>
      </c>
      <c r="P242" s="156">
        <f>VLOOKUP(A242,'MSCI ACWI GDP net €'!$A$4:$B$1459,2,FALSE)/$Q$1096</f>
        <v>0.91172398529634457</v>
      </c>
    </row>
    <row r="243" spans="1:16">
      <c r="A243" s="127">
        <v>40669</v>
      </c>
      <c r="B243" s="155">
        <v>7391.04</v>
      </c>
      <c r="C243" s="155">
        <v>7362.55</v>
      </c>
      <c r="D243" s="155">
        <v>7501.63</v>
      </c>
      <c r="E243" s="155">
        <v>7492.25</v>
      </c>
      <c r="N243" s="156" t="e">
        <f>IF(SUMIF('Daten (Kopie)'!$A$2:$A$189,DAX!A243,'Daten (Kopie)'!$T$2:$T$189)=0,#N/A,SUMIF('Daten (Kopie)'!$A$2:$A$189,DAX!A243,'Daten (Kopie)'!$T$2:$T$189))</f>
        <v>#N/A</v>
      </c>
      <c r="O243" s="156" t="e">
        <f>IF(SUMIF('Daten (Kopie)'!$A$2:$A$189,DAX!A243,'Daten (Kopie)'!$U$2:$U$189)=0,#N/A,SUMIF('Daten (Kopie)'!$A$2:$A$189,DAX!A243,'Daten (Kopie)'!$U$2:$U$189))</f>
        <v>#N/A</v>
      </c>
      <c r="P243" s="156">
        <f>VLOOKUP(A243,'MSCI ACWI GDP net €'!$A$4:$B$1459,2,FALSE)/$Q$1096</f>
        <v>0.90301511467886109</v>
      </c>
    </row>
    <row r="244" spans="1:16">
      <c r="A244" s="127">
        <v>40668</v>
      </c>
      <c r="B244" s="155">
        <v>7416.38</v>
      </c>
      <c r="C244" s="155">
        <v>7291.39</v>
      </c>
      <c r="D244" s="155">
        <v>7423.96</v>
      </c>
      <c r="E244" s="155">
        <v>7376.96</v>
      </c>
      <c r="N244" s="156" t="e">
        <f>IF(SUMIF('Daten (Kopie)'!$A$2:$A$189,DAX!A244,'Daten (Kopie)'!$T$2:$T$189)=0,#N/A,SUMIF('Daten (Kopie)'!$A$2:$A$189,DAX!A244,'Daten (Kopie)'!$T$2:$T$189))</f>
        <v>#N/A</v>
      </c>
      <c r="O244" s="156" t="e">
        <f>IF(SUMIF('Daten (Kopie)'!$A$2:$A$189,DAX!A244,'Daten (Kopie)'!$U$2:$U$189)=0,#N/A,SUMIF('Daten (Kopie)'!$A$2:$A$189,DAX!A244,'Daten (Kopie)'!$U$2:$U$189))</f>
        <v>#N/A</v>
      </c>
      <c r="P244" s="156">
        <f>VLOOKUP(A244,'MSCI ACWI GDP net €'!$A$4:$B$1459,2,FALSE)/$Q$1096</f>
        <v>0.89445684170939155</v>
      </c>
    </row>
    <row r="245" spans="1:16">
      <c r="A245" s="127">
        <v>40667</v>
      </c>
      <c r="B245" s="155">
        <v>7475.18</v>
      </c>
      <c r="C245" s="155">
        <v>7355.4</v>
      </c>
      <c r="D245" s="155">
        <v>7534.26</v>
      </c>
      <c r="E245" s="155">
        <v>7373.93</v>
      </c>
      <c r="N245" s="156" t="e">
        <f>IF(SUMIF('Daten (Kopie)'!$A$2:$A$189,DAX!A245,'Daten (Kopie)'!$T$2:$T$189)=0,#N/A,SUMIF('Daten (Kopie)'!$A$2:$A$189,DAX!A245,'Daten (Kopie)'!$T$2:$T$189))</f>
        <v>#N/A</v>
      </c>
      <c r="O245" s="156" t="e">
        <f>IF(SUMIF('Daten (Kopie)'!$A$2:$A$189,DAX!A245,'Daten (Kopie)'!$U$2:$U$189)=0,#N/A,SUMIF('Daten (Kopie)'!$A$2:$A$189,DAX!A245,'Daten (Kopie)'!$U$2:$U$189))</f>
        <v>#N/A</v>
      </c>
      <c r="P245" s="156">
        <f>VLOOKUP(A245,'MSCI ACWI GDP net €'!$A$4:$B$1459,2,FALSE)/$Q$1096</f>
        <v>0.88907859200351458</v>
      </c>
    </row>
    <row r="246" spans="1:16">
      <c r="A246" s="127">
        <v>40666</v>
      </c>
      <c r="B246" s="155">
        <v>7518.6</v>
      </c>
      <c r="C246" s="155">
        <v>7446.83</v>
      </c>
      <c r="D246" s="155">
        <v>7523.68</v>
      </c>
      <c r="E246" s="155">
        <v>7500.7</v>
      </c>
      <c r="N246" s="156" t="e">
        <f>IF(SUMIF('Daten (Kopie)'!$A$2:$A$189,DAX!A246,'Daten (Kopie)'!$T$2:$T$189)=0,#N/A,SUMIF('Daten (Kopie)'!$A$2:$A$189,DAX!A246,'Daten (Kopie)'!$T$2:$T$189))</f>
        <v>#N/A</v>
      </c>
      <c r="O246" s="156" t="e">
        <f>IF(SUMIF('Daten (Kopie)'!$A$2:$A$189,DAX!A246,'Daten (Kopie)'!$U$2:$U$189)=0,#N/A,SUMIF('Daten (Kopie)'!$A$2:$A$189,DAX!A246,'Daten (Kopie)'!$U$2:$U$189))</f>
        <v>#N/A</v>
      </c>
      <c r="P246" s="156">
        <f>VLOOKUP(A246,'MSCI ACWI GDP net €'!$A$4:$B$1459,2,FALSE)/$Q$1096</f>
        <v>0.90044497028816561</v>
      </c>
    </row>
    <row r="247" spans="1:16">
      <c r="A247" s="127">
        <v>40665</v>
      </c>
      <c r="B247" s="155">
        <v>7570.86</v>
      </c>
      <c r="C247" s="155">
        <v>7527.64</v>
      </c>
      <c r="D247" s="155">
        <v>7600.41</v>
      </c>
      <c r="E247" s="155">
        <v>7527.64</v>
      </c>
      <c r="N247" s="156" t="e">
        <f>IF(SUMIF('Daten (Kopie)'!$A$2:$A$189,DAX!A247,'Daten (Kopie)'!$T$2:$T$189)=0,#N/A,SUMIF('Daten (Kopie)'!$A$2:$A$189,DAX!A247,'Daten (Kopie)'!$T$2:$T$189))</f>
        <v>#N/A</v>
      </c>
      <c r="O247" s="156" t="e">
        <f>IF(SUMIF('Daten (Kopie)'!$A$2:$A$189,DAX!A247,'Daten (Kopie)'!$U$2:$U$189)=0,#N/A,SUMIF('Daten (Kopie)'!$A$2:$A$189,DAX!A247,'Daten (Kopie)'!$U$2:$U$189))</f>
        <v>#N/A</v>
      </c>
      <c r="P247" s="156">
        <f>VLOOKUP(A247,'MSCI ACWI GDP net €'!$A$4:$B$1459,2,FALSE)/$Q$1096</f>
        <v>0.90535894658193272</v>
      </c>
    </row>
    <row r="248" spans="1:16">
      <c r="A248" s="127">
        <v>40662</v>
      </c>
      <c r="B248" s="155">
        <v>7475</v>
      </c>
      <c r="C248" s="155">
        <v>7461.53</v>
      </c>
      <c r="D248" s="155">
        <v>7514.69</v>
      </c>
      <c r="E248" s="155">
        <v>7514.46</v>
      </c>
      <c r="N248" s="156" t="e">
        <f>IF(SUMIF('Daten (Kopie)'!$A$2:$A$189,DAX!A248,'Daten (Kopie)'!$T$2:$T$189)=0,#N/A,SUMIF('Daten (Kopie)'!$A$2:$A$189,DAX!A248,'Daten (Kopie)'!$T$2:$T$189))</f>
        <v>#N/A</v>
      </c>
      <c r="O248" s="156" t="e">
        <f>IF(SUMIF('Daten (Kopie)'!$A$2:$A$189,DAX!A248,'Daten (Kopie)'!$U$2:$U$189)=0,#N/A,SUMIF('Daten (Kopie)'!$A$2:$A$189,DAX!A248,'Daten (Kopie)'!$U$2:$U$189))</f>
        <v>#N/A</v>
      </c>
      <c r="P248" s="156">
        <f>VLOOKUP(A248,'MSCI ACWI GDP net €'!$A$4:$B$1459,2,FALSE)/$Q$1096</f>
        <v>0.90584818093017772</v>
      </c>
    </row>
    <row r="249" spans="1:16">
      <c r="A249" s="127">
        <v>40661</v>
      </c>
      <c r="B249" s="155">
        <v>7450.57</v>
      </c>
      <c r="C249" s="155">
        <v>7426.62</v>
      </c>
      <c r="D249" s="155">
        <v>7480.33</v>
      </c>
      <c r="E249" s="155">
        <v>7475.22</v>
      </c>
      <c r="N249" s="156" t="e">
        <f>IF(SUMIF('Daten (Kopie)'!$A$2:$A$189,DAX!A249,'Daten (Kopie)'!$T$2:$T$189)=0,#N/A,SUMIF('Daten (Kopie)'!$A$2:$A$189,DAX!A249,'Daten (Kopie)'!$T$2:$T$189))</f>
        <v>#N/A</v>
      </c>
      <c r="O249" s="156" t="e">
        <f>IF(SUMIF('Daten (Kopie)'!$A$2:$A$189,DAX!A249,'Daten (Kopie)'!$U$2:$U$189)=0,#N/A,SUMIF('Daten (Kopie)'!$A$2:$A$189,DAX!A249,'Daten (Kopie)'!$U$2:$U$189))</f>
        <v>#N/A</v>
      </c>
      <c r="P249" s="156">
        <f>VLOOKUP(A249,'MSCI ACWI GDP net €'!$A$4:$B$1459,2,FALSE)/$Q$1096</f>
        <v>0.90401937634269036</v>
      </c>
    </row>
    <row r="250" spans="1:16">
      <c r="A250" s="127">
        <v>40660</v>
      </c>
      <c r="B250" s="155">
        <v>7374.11</v>
      </c>
      <c r="C250" s="155">
        <v>7361.24</v>
      </c>
      <c r="D250" s="155">
        <v>7428.72</v>
      </c>
      <c r="E250" s="155">
        <v>7404.95</v>
      </c>
      <c r="N250" s="156" t="e">
        <f>IF(SUMIF('Daten (Kopie)'!$A$2:$A$189,DAX!A250,'Daten (Kopie)'!$T$2:$T$189)=0,#N/A,SUMIF('Daten (Kopie)'!$A$2:$A$189,DAX!A250,'Daten (Kopie)'!$T$2:$T$189))</f>
        <v>#N/A</v>
      </c>
      <c r="O250" s="156" t="e">
        <f>IF(SUMIF('Daten (Kopie)'!$A$2:$A$189,DAX!A250,'Daten (Kopie)'!$U$2:$U$189)=0,#N/A,SUMIF('Daten (Kopie)'!$A$2:$A$189,DAX!A250,'Daten (Kopie)'!$U$2:$U$189))</f>
        <v>#N/A</v>
      </c>
      <c r="P250" s="156">
        <f>VLOOKUP(A250,'MSCI ACWI GDP net €'!$A$4:$B$1459,2,FALSE)/$Q$1096</f>
        <v>0.90706627461356315</v>
      </c>
    </row>
    <row r="251" spans="1:16">
      <c r="A251" s="127">
        <v>40659</v>
      </c>
      <c r="B251" s="155">
        <v>7288.77</v>
      </c>
      <c r="C251" s="155">
        <v>7278.52</v>
      </c>
      <c r="D251" s="155">
        <v>7359.97</v>
      </c>
      <c r="E251" s="155">
        <v>7356.51</v>
      </c>
      <c r="N251" s="156" t="e">
        <f>IF(SUMIF('Daten (Kopie)'!$A$2:$A$189,DAX!A251,'Daten (Kopie)'!$T$2:$T$189)=0,#N/A,SUMIF('Daten (Kopie)'!$A$2:$A$189,DAX!A251,'Daten (Kopie)'!$T$2:$T$189))</f>
        <v>#N/A</v>
      </c>
      <c r="O251" s="156" t="e">
        <f>IF(SUMIF('Daten (Kopie)'!$A$2:$A$189,DAX!A251,'Daten (Kopie)'!$U$2:$U$189)=0,#N/A,SUMIF('Daten (Kopie)'!$A$2:$A$189,DAX!A251,'Daten (Kopie)'!$U$2:$U$189))</f>
        <v>#N/A</v>
      </c>
      <c r="P251" s="156">
        <f>VLOOKUP(A251,'MSCI ACWI GDP net €'!$A$4:$B$1459,2,FALSE)/$Q$1096</f>
        <v>0.90623590747147387</v>
      </c>
    </row>
    <row r="252" spans="1:16">
      <c r="A252" s="127">
        <v>40654</v>
      </c>
      <c r="B252" s="155">
        <v>7294.58</v>
      </c>
      <c r="C252" s="155">
        <v>7280.1</v>
      </c>
      <c r="D252" s="155">
        <v>7316.53</v>
      </c>
      <c r="E252" s="155">
        <v>7295.49</v>
      </c>
      <c r="N252" s="156" t="e">
        <f>IF(SUMIF('Daten (Kopie)'!$A$2:$A$189,DAX!A252,'Daten (Kopie)'!$T$2:$T$189)=0,#N/A,SUMIF('Daten (Kopie)'!$A$2:$A$189,DAX!A252,'Daten (Kopie)'!$T$2:$T$189))</f>
        <v>#N/A</v>
      </c>
      <c r="O252" s="156" t="e">
        <f>IF(SUMIF('Daten (Kopie)'!$A$2:$A$189,DAX!A252,'Daten (Kopie)'!$U$2:$U$189)=0,#N/A,SUMIF('Daten (Kopie)'!$A$2:$A$189,DAX!A252,'Daten (Kopie)'!$U$2:$U$189))</f>
        <v>#N/A</v>
      </c>
      <c r="P252" s="156">
        <f>VLOOKUP(A252,'MSCI ACWI GDP net €'!$A$4:$B$1459,2,FALSE)/$Q$1096</f>
        <v>0.90727761053950562</v>
      </c>
    </row>
    <row r="253" spans="1:16">
      <c r="A253" s="127">
        <v>40653</v>
      </c>
      <c r="B253" s="155">
        <v>7137.1</v>
      </c>
      <c r="C253" s="155">
        <v>7136.74</v>
      </c>
      <c r="D253" s="155">
        <v>7261.26</v>
      </c>
      <c r="E253" s="155">
        <v>7249.19</v>
      </c>
      <c r="N253" s="156">
        <f>IF(SUMIF('Daten (Kopie)'!$A$2:$A$189,DAX!A253,'Daten (Kopie)'!$T$2:$T$189)=0,#N/A,SUMIF('Daten (Kopie)'!$A$2:$A$189,DAX!A253,'Daten (Kopie)'!$T$2:$T$189))</f>
        <v>1</v>
      </c>
      <c r="O253" s="156">
        <f>IF(SUMIF('Daten (Kopie)'!$A$2:$A$189,DAX!A253,'Daten (Kopie)'!$U$2:$U$189)=0,#N/A,SUMIF('Daten (Kopie)'!$A$2:$A$189,DAX!A253,'Daten (Kopie)'!$U$2:$U$189))</f>
        <v>1.110039571965391</v>
      </c>
      <c r="P253" s="156">
        <f>VLOOKUP(A253,'MSCI ACWI GDP net €'!$A$4:$B$1459,2,FALSE)/$Q$1096</f>
        <v>0.90321230607432701</v>
      </c>
    </row>
    <row r="254" spans="1:16">
      <c r="A254" s="127">
        <v>40652</v>
      </c>
      <c r="B254" s="155">
        <v>7050.85</v>
      </c>
      <c r="C254" s="155">
        <v>7027.04</v>
      </c>
      <c r="D254" s="155">
        <v>7078.79</v>
      </c>
      <c r="E254" s="155">
        <v>7039.31</v>
      </c>
      <c r="N254" s="156" t="e">
        <f>IF(SUMIF('Daten (Kopie)'!$A$2:$A$189,DAX!A254,'Daten (Kopie)'!$T$2:$T$189)=0,#N/A,SUMIF('Daten (Kopie)'!$A$2:$A$189,DAX!A254,'Daten (Kopie)'!$T$2:$T$189))</f>
        <v>#N/A</v>
      </c>
      <c r="O254" s="156" t="e">
        <f>IF(SUMIF('Daten (Kopie)'!$A$2:$A$189,DAX!A254,'Daten (Kopie)'!$U$2:$U$189)=0,#N/A,SUMIF('Daten (Kopie)'!$A$2:$A$189,DAX!A254,'Daten (Kopie)'!$U$2:$U$189))</f>
        <v>#N/A</v>
      </c>
      <c r="P254" s="156">
        <f>VLOOKUP(A254,'MSCI ACWI GDP net €'!$A$4:$B$1459,2,FALSE)/$Q$1096</f>
        <v>0.89565163851905105</v>
      </c>
    </row>
    <row r="255" spans="1:16">
      <c r="A255" s="127">
        <v>40651</v>
      </c>
      <c r="B255" s="155">
        <v>7165.99</v>
      </c>
      <c r="C255" s="155">
        <v>6994.56</v>
      </c>
      <c r="D255" s="155">
        <v>7174.75</v>
      </c>
      <c r="E255" s="155">
        <v>7026.85</v>
      </c>
      <c r="N255" s="156" t="e">
        <f>IF(SUMIF('Daten (Kopie)'!$A$2:$A$189,DAX!A255,'Daten (Kopie)'!$T$2:$T$189)=0,#N/A,SUMIF('Daten (Kopie)'!$A$2:$A$189,DAX!A255,'Daten (Kopie)'!$T$2:$T$189))</f>
        <v>#N/A</v>
      </c>
      <c r="O255" s="156" t="e">
        <f>IF(SUMIF('Daten (Kopie)'!$A$2:$A$189,DAX!A255,'Daten (Kopie)'!$U$2:$U$189)=0,#N/A,SUMIF('Daten (Kopie)'!$A$2:$A$189,DAX!A255,'Daten (Kopie)'!$U$2:$U$189))</f>
        <v>#N/A</v>
      </c>
      <c r="P255" s="156">
        <f>VLOOKUP(A255,'MSCI ACWI GDP net €'!$A$4:$B$1459,2,FALSE)/$Q$1096</f>
        <v>0.89752121263555873</v>
      </c>
    </row>
    <row r="256" spans="1:16">
      <c r="A256" s="127">
        <v>40648</v>
      </c>
      <c r="B256" s="155">
        <v>7166.98</v>
      </c>
      <c r="C256" s="155">
        <v>7144.96</v>
      </c>
      <c r="D256" s="155">
        <v>7193.38</v>
      </c>
      <c r="E256" s="155">
        <v>7178.29</v>
      </c>
      <c r="N256" s="156" t="e">
        <f>IF(SUMIF('Daten (Kopie)'!$A$2:$A$189,DAX!A256,'Daten (Kopie)'!$T$2:$T$189)=0,#N/A,SUMIF('Daten (Kopie)'!$A$2:$A$189,DAX!A256,'Daten (Kopie)'!$T$2:$T$189))</f>
        <v>#N/A</v>
      </c>
      <c r="O256" s="156" t="e">
        <f>IF(SUMIF('Daten (Kopie)'!$A$2:$A$189,DAX!A256,'Daten (Kopie)'!$U$2:$U$189)=0,#N/A,SUMIF('Daten (Kopie)'!$A$2:$A$189,DAX!A256,'Daten (Kopie)'!$U$2:$U$189))</f>
        <v>#N/A</v>
      </c>
      <c r="P256" s="156">
        <f>VLOOKUP(A256,'MSCI ACWI GDP net €'!$A$4:$B$1459,2,FALSE)/$Q$1096</f>
        <v>0.90158402100712398</v>
      </c>
    </row>
    <row r="257" spans="1:16">
      <c r="A257" s="127">
        <v>40647</v>
      </c>
      <c r="B257" s="155">
        <v>7160.99</v>
      </c>
      <c r="C257" s="155">
        <v>7099.66</v>
      </c>
      <c r="D257" s="155">
        <v>7184.93</v>
      </c>
      <c r="E257" s="155">
        <v>7146.56</v>
      </c>
      <c r="N257" s="156" t="e">
        <f>IF(SUMIF('Daten (Kopie)'!$A$2:$A$189,DAX!A257,'Daten (Kopie)'!$T$2:$T$189)=0,#N/A,SUMIF('Daten (Kopie)'!$A$2:$A$189,DAX!A257,'Daten (Kopie)'!$T$2:$T$189))</f>
        <v>#N/A</v>
      </c>
      <c r="O257" s="156" t="e">
        <f>IF(SUMIF('Daten (Kopie)'!$A$2:$A$189,DAX!A257,'Daten (Kopie)'!$U$2:$U$189)=0,#N/A,SUMIF('Daten (Kopie)'!$A$2:$A$189,DAX!A257,'Daten (Kopie)'!$U$2:$U$189))</f>
        <v>#N/A</v>
      </c>
      <c r="P257" s="156">
        <f>VLOOKUP(A257,'MSCI ACWI GDP net €'!$A$4:$B$1459,2,FALSE)/$Q$1096</f>
        <v>0.89857872429647601</v>
      </c>
    </row>
    <row r="258" spans="1:16">
      <c r="A258" s="127">
        <v>40646</v>
      </c>
      <c r="B258" s="155">
        <v>7135.21</v>
      </c>
      <c r="C258" s="155">
        <v>7122.51</v>
      </c>
      <c r="D258" s="155">
        <v>7201.12</v>
      </c>
      <c r="E258" s="155">
        <v>7177.97</v>
      </c>
      <c r="N258" s="156" t="e">
        <f>IF(SUMIF('Daten (Kopie)'!$A$2:$A$189,DAX!A258,'Daten (Kopie)'!$T$2:$T$189)=0,#N/A,SUMIF('Daten (Kopie)'!$A$2:$A$189,DAX!A258,'Daten (Kopie)'!$T$2:$T$189))</f>
        <v>#N/A</v>
      </c>
      <c r="O258" s="156" t="e">
        <f>IF(SUMIF('Daten (Kopie)'!$A$2:$A$189,DAX!A258,'Daten (Kopie)'!$U$2:$U$189)=0,#N/A,SUMIF('Daten (Kopie)'!$A$2:$A$189,DAX!A258,'Daten (Kopie)'!$U$2:$U$189))</f>
        <v>#N/A</v>
      </c>
      <c r="P258" s="156">
        <f>VLOOKUP(A258,'MSCI ACWI GDP net €'!$A$4:$B$1459,2,FALSE)/$Q$1096</f>
        <v>0.8994515250299947</v>
      </c>
    </row>
    <row r="259" spans="1:16">
      <c r="A259" s="127">
        <v>40645</v>
      </c>
      <c r="B259" s="155">
        <v>7131.44</v>
      </c>
      <c r="C259" s="155">
        <v>7089.17</v>
      </c>
      <c r="D259" s="155">
        <v>7177.74</v>
      </c>
      <c r="E259" s="155">
        <v>7102.91</v>
      </c>
      <c r="N259" s="156" t="e">
        <f>IF(SUMIF('Daten (Kopie)'!$A$2:$A$189,DAX!A259,'Daten (Kopie)'!$T$2:$T$189)=0,#N/A,SUMIF('Daten (Kopie)'!$A$2:$A$189,DAX!A259,'Daten (Kopie)'!$T$2:$T$189))</f>
        <v>#N/A</v>
      </c>
      <c r="O259" s="156" t="e">
        <f>IF(SUMIF('Daten (Kopie)'!$A$2:$A$189,DAX!A259,'Daten (Kopie)'!$U$2:$U$189)=0,#N/A,SUMIF('Daten (Kopie)'!$A$2:$A$189,DAX!A259,'Daten (Kopie)'!$U$2:$U$189))</f>
        <v>#N/A</v>
      </c>
      <c r="P259" s="156">
        <f>VLOOKUP(A259,'MSCI ACWI GDP net €'!$A$4:$B$1459,2,FALSE)/$Q$1096</f>
        <v>0.89499682996111085</v>
      </c>
    </row>
    <row r="260" spans="1:16">
      <c r="A260" s="127">
        <v>40644</v>
      </c>
      <c r="B260" s="155">
        <v>7215.34</v>
      </c>
      <c r="C260" s="155">
        <v>7157.33</v>
      </c>
      <c r="D260" s="155">
        <v>7224.74</v>
      </c>
      <c r="E260" s="155">
        <v>7204.86</v>
      </c>
      <c r="N260" s="156" t="e">
        <f>IF(SUMIF('Daten (Kopie)'!$A$2:$A$189,DAX!A260,'Daten (Kopie)'!$T$2:$T$189)=0,#N/A,SUMIF('Daten (Kopie)'!$A$2:$A$189,DAX!A260,'Daten (Kopie)'!$T$2:$T$189))</f>
        <v>#N/A</v>
      </c>
      <c r="O260" s="156" t="e">
        <f>IF(SUMIF('Daten (Kopie)'!$A$2:$A$189,DAX!A260,'Daten (Kopie)'!$U$2:$U$189)=0,#N/A,SUMIF('Daten (Kopie)'!$A$2:$A$189,DAX!A260,'Daten (Kopie)'!$U$2:$U$189))</f>
        <v>#N/A</v>
      </c>
      <c r="P260" s="156">
        <f>VLOOKUP(A260,'MSCI ACWI GDP net €'!$A$4:$B$1459,2,FALSE)/$Q$1096</f>
        <v>0.90874448155303622</v>
      </c>
    </row>
    <row r="261" spans="1:16">
      <c r="A261" s="127">
        <v>40641</v>
      </c>
      <c r="B261" s="155">
        <v>7226.79</v>
      </c>
      <c r="C261" s="155">
        <v>7195.44</v>
      </c>
      <c r="D261" s="155">
        <v>7232.87</v>
      </c>
      <c r="E261" s="155">
        <v>7217.02</v>
      </c>
      <c r="N261" s="156" t="e">
        <f>IF(SUMIF('Daten (Kopie)'!$A$2:$A$189,DAX!A261,'Daten (Kopie)'!$T$2:$T$189)=0,#N/A,SUMIF('Daten (Kopie)'!$A$2:$A$189,DAX!A261,'Daten (Kopie)'!$T$2:$T$189))</f>
        <v>#N/A</v>
      </c>
      <c r="O261" s="156" t="e">
        <f>IF(SUMIF('Daten (Kopie)'!$A$2:$A$189,DAX!A261,'Daten (Kopie)'!$U$2:$U$189)=0,#N/A,SUMIF('Daten (Kopie)'!$A$2:$A$189,DAX!A261,'Daten (Kopie)'!$U$2:$U$189))</f>
        <v>#N/A</v>
      </c>
      <c r="P261" s="156">
        <f>VLOOKUP(A261,'MSCI ACWI GDP net €'!$A$4:$B$1459,2,FALSE)/$Q$1096</f>
        <v>0.9122365165183155</v>
      </c>
    </row>
    <row r="262" spans="1:16">
      <c r="A262" s="127">
        <v>40640</v>
      </c>
      <c r="B262" s="155">
        <v>7212.46</v>
      </c>
      <c r="C262" s="155">
        <v>7175.35</v>
      </c>
      <c r="D262" s="155">
        <v>7241.09</v>
      </c>
      <c r="E262" s="155">
        <v>7178.78</v>
      </c>
      <c r="N262" s="156" t="e">
        <f>IF(SUMIF('Daten (Kopie)'!$A$2:$A$189,DAX!A262,'Daten (Kopie)'!$T$2:$T$189)=0,#N/A,SUMIF('Daten (Kopie)'!$A$2:$A$189,DAX!A262,'Daten (Kopie)'!$T$2:$T$189))</f>
        <v>#N/A</v>
      </c>
      <c r="O262" s="156" t="e">
        <f>IF(SUMIF('Daten (Kopie)'!$A$2:$A$189,DAX!A262,'Daten (Kopie)'!$U$2:$U$189)=0,#N/A,SUMIF('Daten (Kopie)'!$A$2:$A$189,DAX!A262,'Daten (Kopie)'!$U$2:$U$189))</f>
        <v>#N/A</v>
      </c>
      <c r="P262" s="156">
        <f>VLOOKUP(A262,'MSCI ACWI GDP net €'!$A$4:$B$1459,2,FALSE)/$Q$1096</f>
        <v>0.91560291477171563</v>
      </c>
    </row>
    <row r="263" spans="1:16">
      <c r="A263" s="127">
        <v>40639</v>
      </c>
      <c r="B263" s="155">
        <v>7197.37</v>
      </c>
      <c r="C263" s="155">
        <v>7157.68</v>
      </c>
      <c r="D263" s="155">
        <v>7242.69</v>
      </c>
      <c r="E263" s="155">
        <v>7215.11</v>
      </c>
      <c r="N263" s="156" t="e">
        <f>IF(SUMIF('Daten (Kopie)'!$A$2:$A$189,DAX!A263,'Daten (Kopie)'!$T$2:$T$189)=0,#N/A,SUMIF('Daten (Kopie)'!$A$2:$A$189,DAX!A263,'Daten (Kopie)'!$T$2:$T$189))</f>
        <v>#N/A</v>
      </c>
      <c r="O263" s="156" t="e">
        <f>IF(SUMIF('Daten (Kopie)'!$A$2:$A$189,DAX!A263,'Daten (Kopie)'!$U$2:$U$189)=0,#N/A,SUMIF('Daten (Kopie)'!$A$2:$A$189,DAX!A263,'Daten (Kopie)'!$U$2:$U$189))</f>
        <v>#N/A</v>
      </c>
      <c r="P263" s="156">
        <f>VLOOKUP(A263,'MSCI ACWI GDP net €'!$A$4:$B$1459,2,FALSE)/$Q$1096</f>
        <v>0.91449298514491484</v>
      </c>
    </row>
    <row r="264" spans="1:16">
      <c r="A264" s="127">
        <v>40638</v>
      </c>
      <c r="B264" s="155">
        <v>7174.69</v>
      </c>
      <c r="C264" s="155">
        <v>7129.41</v>
      </c>
      <c r="D264" s="155">
        <v>7186.35</v>
      </c>
      <c r="E264" s="155">
        <v>7175.31</v>
      </c>
      <c r="N264" s="156" t="e">
        <f>IF(SUMIF('Daten (Kopie)'!$A$2:$A$189,DAX!A264,'Daten (Kopie)'!$T$2:$T$189)=0,#N/A,SUMIF('Daten (Kopie)'!$A$2:$A$189,DAX!A264,'Daten (Kopie)'!$T$2:$T$189))</f>
        <v>#N/A</v>
      </c>
      <c r="O264" s="156" t="e">
        <f>IF(SUMIF('Daten (Kopie)'!$A$2:$A$189,DAX!A264,'Daten (Kopie)'!$U$2:$U$189)=0,#N/A,SUMIF('Daten (Kopie)'!$A$2:$A$189,DAX!A264,'Daten (Kopie)'!$U$2:$U$189))</f>
        <v>#N/A</v>
      </c>
      <c r="P264" s="156">
        <f>VLOOKUP(A264,'MSCI ACWI GDP net €'!$A$4:$B$1459,2,FALSE)/$Q$1096</f>
        <v>0.91757482872637675</v>
      </c>
    </row>
    <row r="265" spans="1:16">
      <c r="A265" s="127">
        <v>40637</v>
      </c>
      <c r="B265" s="155">
        <v>7178.59</v>
      </c>
      <c r="C265" s="155">
        <v>7168.24</v>
      </c>
      <c r="D265" s="155">
        <v>7200.26</v>
      </c>
      <c r="E265" s="155">
        <v>7175.33</v>
      </c>
      <c r="N265" s="156" t="e">
        <f>IF(SUMIF('Daten (Kopie)'!$A$2:$A$189,DAX!A265,'Daten (Kopie)'!$T$2:$T$189)=0,#N/A,SUMIF('Daten (Kopie)'!$A$2:$A$189,DAX!A265,'Daten (Kopie)'!$T$2:$T$189))</f>
        <v>#N/A</v>
      </c>
      <c r="O265" s="156" t="e">
        <f>IF(SUMIF('Daten (Kopie)'!$A$2:$A$189,DAX!A265,'Daten (Kopie)'!$U$2:$U$189)=0,#N/A,SUMIF('Daten (Kopie)'!$A$2:$A$189,DAX!A265,'Daten (Kopie)'!$U$2:$U$189))</f>
        <v>#N/A</v>
      </c>
      <c r="P265" s="156">
        <f>VLOOKUP(A265,'MSCI ACWI GDP net €'!$A$4:$B$1459,2,FALSE)/$Q$1096</f>
        <v>0.91731939514659566</v>
      </c>
    </row>
    <row r="266" spans="1:16">
      <c r="A266" s="127">
        <v>40634</v>
      </c>
      <c r="B266" s="155">
        <v>7086.56</v>
      </c>
      <c r="C266" s="155">
        <v>7086.56</v>
      </c>
      <c r="D266" s="155">
        <v>7192.38</v>
      </c>
      <c r="E266" s="155">
        <v>7179.81</v>
      </c>
      <c r="N266" s="156" t="e">
        <f>IF(SUMIF('Daten (Kopie)'!$A$2:$A$189,DAX!A266,'Daten (Kopie)'!$T$2:$T$189)=0,#N/A,SUMIF('Daten (Kopie)'!$A$2:$A$189,DAX!A266,'Daten (Kopie)'!$T$2:$T$189))</f>
        <v>#N/A</v>
      </c>
      <c r="O266" s="156" t="e">
        <f>IF(SUMIF('Daten (Kopie)'!$A$2:$A$189,DAX!A266,'Daten (Kopie)'!$U$2:$U$189)=0,#N/A,SUMIF('Daten (Kopie)'!$A$2:$A$189,DAX!A266,'Daten (Kopie)'!$U$2:$U$189))</f>
        <v>#N/A</v>
      </c>
      <c r="P266" s="156">
        <f>VLOOKUP(A266,'MSCI ACWI GDP net €'!$A$4:$B$1459,2,FALSE)/$Q$1096</f>
        <v>0.91776037168497981</v>
      </c>
    </row>
    <row r="267" spans="1:16">
      <c r="A267" s="127">
        <v>40633</v>
      </c>
      <c r="B267" s="155">
        <v>7068.29</v>
      </c>
      <c r="C267" s="155">
        <v>7041.31</v>
      </c>
      <c r="D267" s="155">
        <v>7079.76</v>
      </c>
      <c r="E267" s="155">
        <v>7041.31</v>
      </c>
      <c r="N267" s="156" t="e">
        <f>IF(SUMIF('Daten (Kopie)'!$A$2:$A$189,DAX!A267,'Daten (Kopie)'!$T$2:$T$189)=0,#N/A,SUMIF('Daten (Kopie)'!$A$2:$A$189,DAX!A267,'Daten (Kopie)'!$T$2:$T$189))</f>
        <v>#N/A</v>
      </c>
      <c r="O267" s="156" t="e">
        <f>IF(SUMIF('Daten (Kopie)'!$A$2:$A$189,DAX!A267,'Daten (Kopie)'!$U$2:$U$189)=0,#N/A,SUMIF('Daten (Kopie)'!$A$2:$A$189,DAX!A267,'Daten (Kopie)'!$U$2:$U$189))</f>
        <v>#N/A</v>
      </c>
      <c r="P267" s="156">
        <f>VLOOKUP(A267,'MSCI ACWI GDP net €'!$A$4:$B$1459,2,FALSE)/$Q$1096</f>
        <v>0.90801479018669129</v>
      </c>
    </row>
    <row r="268" spans="1:16">
      <c r="A268" s="127">
        <v>40632</v>
      </c>
      <c r="B268" s="155">
        <v>7010.77</v>
      </c>
      <c r="C268" s="155">
        <v>7002.77</v>
      </c>
      <c r="D268" s="155">
        <v>7065.27</v>
      </c>
      <c r="E268" s="155">
        <v>7057.15</v>
      </c>
      <c r="N268" s="156" t="e">
        <f>IF(SUMIF('Daten (Kopie)'!$A$2:$A$189,DAX!A268,'Daten (Kopie)'!$T$2:$T$189)=0,#N/A,SUMIF('Daten (Kopie)'!$A$2:$A$189,DAX!A268,'Daten (Kopie)'!$T$2:$T$189))</f>
        <v>#N/A</v>
      </c>
      <c r="O268" s="156" t="e">
        <f>IF(SUMIF('Daten (Kopie)'!$A$2:$A$189,DAX!A268,'Daten (Kopie)'!$U$2:$U$189)=0,#N/A,SUMIF('Daten (Kopie)'!$A$2:$A$189,DAX!A268,'Daten (Kopie)'!$U$2:$U$189))</f>
        <v>#N/A</v>
      </c>
      <c r="P268" s="156">
        <f>VLOOKUP(A268,'MSCI ACWI GDP net €'!$A$4:$B$1459,2,FALSE)/$Q$1096</f>
        <v>0.91226314151685961</v>
      </c>
    </row>
    <row r="269" spans="1:16">
      <c r="A269" s="127">
        <v>40631</v>
      </c>
      <c r="B269" s="155">
        <v>6952.51</v>
      </c>
      <c r="C269" s="155">
        <v>6867.42</v>
      </c>
      <c r="D269" s="155">
        <v>6960.16</v>
      </c>
      <c r="E269" s="155">
        <v>6934.44</v>
      </c>
      <c r="N269" s="156" t="e">
        <f>IF(SUMIF('Daten (Kopie)'!$A$2:$A$189,DAX!A269,'Daten (Kopie)'!$T$2:$T$189)=0,#N/A,SUMIF('Daten (Kopie)'!$A$2:$A$189,DAX!A269,'Daten (Kopie)'!$T$2:$T$189))</f>
        <v>#N/A</v>
      </c>
      <c r="O269" s="156" t="e">
        <f>IF(SUMIF('Daten (Kopie)'!$A$2:$A$189,DAX!A269,'Daten (Kopie)'!$U$2:$U$189)=0,#N/A,SUMIF('Daten (Kopie)'!$A$2:$A$189,DAX!A269,'Daten (Kopie)'!$U$2:$U$189))</f>
        <v>#N/A</v>
      </c>
      <c r="P269" s="156">
        <f>VLOOKUP(A269,'MSCI ACWI GDP net €'!$A$4:$B$1459,2,FALSE)/$Q$1096</f>
        <v>0.90390039588044713</v>
      </c>
    </row>
    <row r="270" spans="1:16">
      <c r="A270" s="127">
        <v>40630</v>
      </c>
      <c r="B270" s="155">
        <v>6931.86</v>
      </c>
      <c r="C270" s="155">
        <v>6915.58</v>
      </c>
      <c r="D270" s="155">
        <v>6981.19</v>
      </c>
      <c r="E270" s="155">
        <v>6938.63</v>
      </c>
      <c r="N270" s="156" t="e">
        <f>IF(SUMIF('Daten (Kopie)'!$A$2:$A$189,DAX!A270,'Daten (Kopie)'!$T$2:$T$189)=0,#N/A,SUMIF('Daten (Kopie)'!$A$2:$A$189,DAX!A270,'Daten (Kopie)'!$T$2:$T$189))</f>
        <v>#N/A</v>
      </c>
      <c r="O270" s="156" t="e">
        <f>IF(SUMIF('Daten (Kopie)'!$A$2:$A$189,DAX!A270,'Daten (Kopie)'!$U$2:$U$189)=0,#N/A,SUMIF('Daten (Kopie)'!$A$2:$A$189,DAX!A270,'Daten (Kopie)'!$U$2:$U$189))</f>
        <v>#N/A</v>
      </c>
      <c r="P270" s="156">
        <f>VLOOKUP(A270,'MSCI ACWI GDP net €'!$A$4:$B$1459,2,FALSE)/$Q$1096</f>
        <v>0.90106316947310805</v>
      </c>
    </row>
    <row r="271" spans="1:16">
      <c r="A271" s="127">
        <v>40627</v>
      </c>
      <c r="B271" s="155">
        <v>6971.77</v>
      </c>
      <c r="C271" s="155">
        <v>6920.57</v>
      </c>
      <c r="D271" s="155">
        <v>6985.25</v>
      </c>
      <c r="E271" s="155">
        <v>6946.36</v>
      </c>
      <c r="N271" s="156" t="e">
        <f>IF(SUMIF('Daten (Kopie)'!$A$2:$A$189,DAX!A271,'Daten (Kopie)'!$T$2:$T$189)=0,#N/A,SUMIF('Daten (Kopie)'!$A$2:$A$189,DAX!A271,'Daten (Kopie)'!$T$2:$T$189))</f>
        <v>#N/A</v>
      </c>
      <c r="O271" s="156" t="e">
        <f>IF(SUMIF('Daten (Kopie)'!$A$2:$A$189,DAX!A271,'Daten (Kopie)'!$U$2:$U$189)=0,#N/A,SUMIF('Daten (Kopie)'!$A$2:$A$189,DAX!A271,'Daten (Kopie)'!$U$2:$U$189))</f>
        <v>#N/A</v>
      </c>
      <c r="P271" s="156">
        <f>VLOOKUP(A271,'MSCI ACWI GDP net €'!$A$4:$B$1459,2,FALSE)/$Q$1096</f>
        <v>0.90153409913485405</v>
      </c>
    </row>
    <row r="272" spans="1:16">
      <c r="A272" s="127">
        <v>40626</v>
      </c>
      <c r="B272" s="155">
        <v>6798.08</v>
      </c>
      <c r="C272" s="155">
        <v>6787.04</v>
      </c>
      <c r="D272" s="155">
        <v>6941.72</v>
      </c>
      <c r="E272" s="155">
        <v>6933.58</v>
      </c>
      <c r="N272" s="156" t="e">
        <f>IF(SUMIF('Daten (Kopie)'!$A$2:$A$189,DAX!A272,'Daten (Kopie)'!$T$2:$T$189)=0,#N/A,SUMIF('Daten (Kopie)'!$A$2:$A$189,DAX!A272,'Daten (Kopie)'!$T$2:$T$189))</f>
        <v>#N/A</v>
      </c>
      <c r="O272" s="156" t="e">
        <f>IF(SUMIF('Daten (Kopie)'!$A$2:$A$189,DAX!A272,'Daten (Kopie)'!$U$2:$U$189)=0,#N/A,SUMIF('Daten (Kopie)'!$A$2:$A$189,DAX!A272,'Daten (Kopie)'!$U$2:$U$189))</f>
        <v>#N/A</v>
      </c>
      <c r="P272" s="156">
        <f>VLOOKUP(A272,'MSCI ACWI GDP net €'!$A$4:$B$1459,2,FALSE)/$Q$1096</f>
        <v>0.89596947443916941</v>
      </c>
    </row>
    <row r="273" spans="1:16">
      <c r="A273" s="127">
        <v>40625</v>
      </c>
      <c r="B273" s="155">
        <v>6749.18</v>
      </c>
      <c r="C273" s="155">
        <v>6720.02</v>
      </c>
      <c r="D273" s="155">
        <v>6807.38</v>
      </c>
      <c r="E273" s="155">
        <v>6804.45</v>
      </c>
      <c r="N273" s="156" t="e">
        <f>IF(SUMIF('Daten (Kopie)'!$A$2:$A$189,DAX!A273,'Daten (Kopie)'!$T$2:$T$189)=0,#N/A,SUMIF('Daten (Kopie)'!$A$2:$A$189,DAX!A273,'Daten (Kopie)'!$T$2:$T$189))</f>
        <v>#N/A</v>
      </c>
      <c r="O273" s="156" t="e">
        <f>IF(SUMIF('Daten (Kopie)'!$A$2:$A$189,DAX!A273,'Daten (Kopie)'!$U$2:$U$189)=0,#N/A,SUMIF('Daten (Kopie)'!$A$2:$A$189,DAX!A273,'Daten (Kopie)'!$U$2:$U$189))</f>
        <v>#N/A</v>
      </c>
      <c r="P273" s="156">
        <f>VLOOKUP(A273,'MSCI ACWI GDP net €'!$A$4:$B$1459,2,FALSE)/$Q$1096</f>
        <v>0.8911187325169444</v>
      </c>
    </row>
    <row r="274" spans="1:16">
      <c r="A274" s="127">
        <v>40624</v>
      </c>
      <c r="B274" s="155">
        <v>6823.08</v>
      </c>
      <c r="C274" s="155">
        <v>6765.06</v>
      </c>
      <c r="D274" s="155">
        <v>6826.03</v>
      </c>
      <c r="E274" s="155">
        <v>6780.97</v>
      </c>
      <c r="N274" s="156" t="e">
        <f>IF(SUMIF('Daten (Kopie)'!$A$2:$A$189,DAX!A274,'Daten (Kopie)'!$T$2:$T$189)=0,#N/A,SUMIF('Daten (Kopie)'!$A$2:$A$189,DAX!A274,'Daten (Kopie)'!$T$2:$T$189))</f>
        <v>#N/A</v>
      </c>
      <c r="O274" s="156" t="e">
        <f>IF(SUMIF('Daten (Kopie)'!$A$2:$A$189,DAX!A274,'Daten (Kopie)'!$U$2:$U$189)=0,#N/A,SUMIF('Daten (Kopie)'!$A$2:$A$189,DAX!A274,'Daten (Kopie)'!$U$2:$U$189))</f>
        <v>#N/A</v>
      </c>
      <c r="P274" s="156">
        <f>VLOOKUP(A274,'MSCI ACWI GDP net €'!$A$4:$B$1459,2,FALSE)/$Q$1096</f>
        <v>0.88529368205425185</v>
      </c>
    </row>
    <row r="275" spans="1:16">
      <c r="A275" s="127">
        <v>40623</v>
      </c>
      <c r="B275" s="155">
        <v>6782.3</v>
      </c>
      <c r="C275" s="155">
        <v>6781.3</v>
      </c>
      <c r="D275" s="155">
        <v>6829.75</v>
      </c>
      <c r="E275" s="155">
        <v>6816.12</v>
      </c>
      <c r="N275" s="156">
        <f>IF(SUMIF('Daten (Kopie)'!$A$2:$A$189,DAX!A275,'Daten (Kopie)'!$T$2:$T$189)=0,#N/A,SUMIF('Daten (Kopie)'!$A$2:$A$189,DAX!A275,'Daten (Kopie)'!$T$2:$T$189))</f>
        <v>1</v>
      </c>
      <c r="O275" s="156" t="e">
        <f>IF(SUMIF('Daten (Kopie)'!$A$2:$A$189,DAX!A275,'Daten (Kopie)'!$U$2:$U$189)=0,#N/A,SUMIF('Daten (Kopie)'!$A$2:$A$189,DAX!A275,'Daten (Kopie)'!$U$2:$U$189))</f>
        <v>#N/A</v>
      </c>
      <c r="P275" s="156">
        <f>VLOOKUP(A275,'MSCI ACWI GDP net €'!$A$4:$B$1459,2,FALSE)/$Q$1096</f>
        <v>0.8823649322144177</v>
      </c>
    </row>
    <row r="276" spans="1:16">
      <c r="A276" s="127">
        <v>40620</v>
      </c>
      <c r="B276" s="155">
        <v>6715.17</v>
      </c>
      <c r="C276" s="155">
        <v>6655.69</v>
      </c>
      <c r="D276" s="155">
        <v>6761.31</v>
      </c>
      <c r="E276" s="155">
        <v>6664.4</v>
      </c>
      <c r="N276" s="156" t="e">
        <f>IF(SUMIF('Daten (Kopie)'!$A$2:$A$189,DAX!A276,'Daten (Kopie)'!$T$2:$T$189)=0,#N/A,SUMIF('Daten (Kopie)'!$A$2:$A$189,DAX!A276,'Daten (Kopie)'!$T$2:$T$189))</f>
        <v>#N/A</v>
      </c>
      <c r="O276" s="156" t="e">
        <f>IF(SUMIF('Daten (Kopie)'!$A$2:$A$189,DAX!A276,'Daten (Kopie)'!$U$2:$U$189)=0,#N/A,SUMIF('Daten (Kopie)'!$A$2:$A$189,DAX!A276,'Daten (Kopie)'!$U$2:$U$189))</f>
        <v>#N/A</v>
      </c>
      <c r="P276" s="156">
        <f>VLOOKUP(A276,'MSCI ACWI GDP net €'!$A$4:$B$1459,2,FALSE)/$Q$1096</f>
        <v>0.87186137028883148</v>
      </c>
    </row>
    <row r="277" spans="1:16">
      <c r="A277" s="127">
        <v>40619</v>
      </c>
      <c r="B277" s="155">
        <v>6557.85</v>
      </c>
      <c r="C277" s="155">
        <v>6517.18</v>
      </c>
      <c r="D277" s="155">
        <v>6692.83</v>
      </c>
      <c r="E277" s="155">
        <v>6656.88</v>
      </c>
      <c r="N277" s="156" t="e">
        <f>IF(SUMIF('Daten (Kopie)'!$A$2:$A$189,DAX!A277,'Daten (Kopie)'!$T$2:$T$189)=0,#N/A,SUMIF('Daten (Kopie)'!$A$2:$A$189,DAX!A277,'Daten (Kopie)'!$T$2:$T$189))</f>
        <v>#N/A</v>
      </c>
      <c r="O277" s="156" t="e">
        <f>IF(SUMIF('Daten (Kopie)'!$A$2:$A$189,DAX!A277,'Daten (Kopie)'!$U$2:$U$189)=0,#N/A,SUMIF('Daten (Kopie)'!$A$2:$A$189,DAX!A277,'Daten (Kopie)'!$U$2:$U$189))</f>
        <v>#N/A</v>
      </c>
      <c r="P277" s="156">
        <f>VLOOKUP(A277,'MSCI ACWI GDP net €'!$A$4:$B$1459,2,FALSE)/$Q$1096</f>
        <v>0.87371846393727159</v>
      </c>
    </row>
    <row r="278" spans="1:16">
      <c r="A278" s="127">
        <v>40618</v>
      </c>
      <c r="B278" s="155">
        <v>6696.31</v>
      </c>
      <c r="C278" s="155">
        <v>6501.85</v>
      </c>
      <c r="D278" s="155">
        <v>6733.03</v>
      </c>
      <c r="E278" s="155">
        <v>6513.84</v>
      </c>
      <c r="N278" s="156" t="e">
        <f>IF(SUMIF('Daten (Kopie)'!$A$2:$A$189,DAX!A278,'Daten (Kopie)'!$T$2:$T$189)=0,#N/A,SUMIF('Daten (Kopie)'!$A$2:$A$189,DAX!A278,'Daten (Kopie)'!$T$2:$T$189))</f>
        <v>#N/A</v>
      </c>
      <c r="O278" s="156" t="e">
        <f>IF(SUMIF('Daten (Kopie)'!$A$2:$A$189,DAX!A278,'Daten (Kopie)'!$U$2:$U$189)=0,#N/A,SUMIF('Daten (Kopie)'!$A$2:$A$189,DAX!A278,'Daten (Kopie)'!$U$2:$U$189))</f>
        <v>#N/A</v>
      </c>
      <c r="P278" s="156">
        <f>VLOOKUP(A278,'MSCI ACWI GDP net €'!$A$4:$B$1459,2,FALSE)/$Q$1096</f>
        <v>0.87032460865412287</v>
      </c>
    </row>
    <row r="279" spans="1:16">
      <c r="A279" s="127">
        <v>40617</v>
      </c>
      <c r="B279" s="155">
        <v>6668.99</v>
      </c>
      <c r="C279" s="155">
        <v>6483.39</v>
      </c>
      <c r="D279" s="155">
        <v>6714.83</v>
      </c>
      <c r="E279" s="155">
        <v>6647.66</v>
      </c>
      <c r="N279" s="156" t="e">
        <f>IF(SUMIF('Daten (Kopie)'!$A$2:$A$189,DAX!A279,'Daten (Kopie)'!$T$2:$T$189)=0,#N/A,SUMIF('Daten (Kopie)'!$A$2:$A$189,DAX!A279,'Daten (Kopie)'!$T$2:$T$189))</f>
        <v>#N/A</v>
      </c>
      <c r="O279" s="156" t="e">
        <f>IF(SUMIF('Daten (Kopie)'!$A$2:$A$189,DAX!A279,'Daten (Kopie)'!$U$2:$U$189)=0,#N/A,SUMIF('Daten (Kopie)'!$A$2:$A$189,DAX!A279,'Daten (Kopie)'!$U$2:$U$189))</f>
        <v>#N/A</v>
      </c>
      <c r="P279" s="156">
        <f>VLOOKUP(A279,'MSCI ACWI GDP net €'!$A$4:$B$1459,2,FALSE)/$Q$1096</f>
        <v>0.87228653823433</v>
      </c>
    </row>
    <row r="280" spans="1:16">
      <c r="A280" s="127">
        <v>40616</v>
      </c>
      <c r="B280" s="155">
        <v>6896.31</v>
      </c>
      <c r="C280" s="155">
        <v>6847.94</v>
      </c>
      <c r="D280" s="155">
        <v>6946.44</v>
      </c>
      <c r="E280" s="155">
        <v>6866.63</v>
      </c>
      <c r="N280" s="156" t="e">
        <f>IF(SUMIF('Daten (Kopie)'!$A$2:$A$189,DAX!A280,'Daten (Kopie)'!$T$2:$T$189)=0,#N/A,SUMIF('Daten (Kopie)'!$A$2:$A$189,DAX!A280,'Daten (Kopie)'!$T$2:$T$189))</f>
        <v>#N/A</v>
      </c>
      <c r="O280" s="156" t="e">
        <f>IF(SUMIF('Daten (Kopie)'!$A$2:$A$189,DAX!A280,'Daten (Kopie)'!$U$2:$U$189)=0,#N/A,SUMIF('Daten (Kopie)'!$A$2:$A$189,DAX!A280,'Daten (Kopie)'!$U$2:$U$189))</f>
        <v>#N/A</v>
      </c>
      <c r="P280" s="156">
        <f>VLOOKUP(A280,'MSCI ACWI GDP net €'!$A$4:$B$1459,2,FALSE)/$Q$1096</f>
        <v>0.89325289255648244</v>
      </c>
    </row>
    <row r="281" spans="1:16">
      <c r="A281" s="127">
        <v>40613</v>
      </c>
      <c r="B281" s="155">
        <v>7002.26</v>
      </c>
      <c r="C281" s="155">
        <v>6963.31</v>
      </c>
      <c r="D281" s="155">
        <v>7014.02</v>
      </c>
      <c r="E281" s="155">
        <v>6981.49</v>
      </c>
      <c r="N281" s="156" t="e">
        <f>IF(SUMIF('Daten (Kopie)'!$A$2:$A$189,DAX!A281,'Daten (Kopie)'!$T$2:$T$189)=0,#N/A,SUMIF('Daten (Kopie)'!$A$2:$A$189,DAX!A281,'Daten (Kopie)'!$T$2:$T$189))</f>
        <v>#N/A</v>
      </c>
      <c r="O281" s="156" t="e">
        <f>IF(SUMIF('Daten (Kopie)'!$A$2:$A$189,DAX!A281,'Daten (Kopie)'!$U$2:$U$189)=0,#N/A,SUMIF('Daten (Kopie)'!$A$2:$A$189,DAX!A281,'Daten (Kopie)'!$U$2:$U$189))</f>
        <v>#N/A</v>
      </c>
      <c r="P281" s="156">
        <f>VLOOKUP(A281,'MSCI ACWI GDP net €'!$A$4:$B$1459,2,FALSE)/$Q$1096</f>
        <v>0.90664859494890504</v>
      </c>
    </row>
    <row r="282" spans="1:16">
      <c r="A282" s="127">
        <v>40612</v>
      </c>
      <c r="B282" s="155">
        <v>7078.69</v>
      </c>
      <c r="C282" s="155">
        <v>7021.95</v>
      </c>
      <c r="D282" s="155">
        <v>7109.71</v>
      </c>
      <c r="E282" s="155">
        <v>7063.09</v>
      </c>
      <c r="N282" s="156" t="e">
        <f>IF(SUMIF('Daten (Kopie)'!$A$2:$A$189,DAX!A282,'Daten (Kopie)'!$T$2:$T$189)=0,#N/A,SUMIF('Daten (Kopie)'!$A$2:$A$189,DAX!A282,'Daten (Kopie)'!$T$2:$T$189))</f>
        <v>#N/A</v>
      </c>
      <c r="O282" s="156" t="e">
        <f>IF(SUMIF('Daten (Kopie)'!$A$2:$A$189,DAX!A282,'Daten (Kopie)'!$U$2:$U$189)=0,#N/A,SUMIF('Daten (Kopie)'!$A$2:$A$189,DAX!A282,'Daten (Kopie)'!$U$2:$U$189))</f>
        <v>#N/A</v>
      </c>
      <c r="P282" s="156">
        <f>VLOOKUP(A282,'MSCI ACWI GDP net €'!$A$4:$B$1459,2,FALSE)/$Q$1096</f>
        <v>0.91147104781017718</v>
      </c>
    </row>
    <row r="283" spans="1:16">
      <c r="A283" s="127">
        <v>40611</v>
      </c>
      <c r="B283" s="155">
        <v>7177.55</v>
      </c>
      <c r="C283" s="155">
        <v>7109.26</v>
      </c>
      <c r="D283" s="155">
        <v>7217.54</v>
      </c>
      <c r="E283" s="155">
        <v>7131.8</v>
      </c>
      <c r="N283" s="156" t="e">
        <f>IF(SUMIF('Daten (Kopie)'!$A$2:$A$189,DAX!A283,'Daten (Kopie)'!$T$2:$T$189)=0,#N/A,SUMIF('Daten (Kopie)'!$A$2:$A$189,DAX!A283,'Daten (Kopie)'!$T$2:$T$189))</f>
        <v>#N/A</v>
      </c>
      <c r="O283" s="156" t="e">
        <f>IF(SUMIF('Daten (Kopie)'!$A$2:$A$189,DAX!A283,'Daten (Kopie)'!$U$2:$U$189)=0,#N/A,SUMIF('Daten (Kopie)'!$A$2:$A$189,DAX!A283,'Daten (Kopie)'!$U$2:$U$189))</f>
        <v>#N/A</v>
      </c>
      <c r="P283" s="156">
        <f>VLOOKUP(A283,'MSCI ACWI GDP net €'!$A$4:$B$1459,2,FALSE)/$Q$1096</f>
        <v>0.91992531687908419</v>
      </c>
    </row>
    <row r="284" spans="1:16">
      <c r="A284" s="127">
        <v>40610</v>
      </c>
      <c r="B284" s="155">
        <v>7211.06</v>
      </c>
      <c r="C284" s="155">
        <v>7072.47</v>
      </c>
      <c r="D284" s="155">
        <v>7222.16</v>
      </c>
      <c r="E284" s="155">
        <v>7164.75</v>
      </c>
      <c r="N284" s="156" t="e">
        <f>IF(SUMIF('Daten (Kopie)'!$A$2:$A$189,DAX!A284,'Daten (Kopie)'!$T$2:$T$189)=0,#N/A,SUMIF('Daten (Kopie)'!$A$2:$A$189,DAX!A284,'Daten (Kopie)'!$T$2:$T$189))</f>
        <v>#N/A</v>
      </c>
      <c r="O284" s="156" t="e">
        <f>IF(SUMIF('Daten (Kopie)'!$A$2:$A$189,DAX!A284,'Daten (Kopie)'!$U$2:$U$189)=0,#N/A,SUMIF('Daten (Kopie)'!$A$2:$A$189,DAX!A284,'Daten (Kopie)'!$U$2:$U$189))</f>
        <v>#N/A</v>
      </c>
      <c r="P284" s="156">
        <f>VLOOKUP(A284,'MSCI ACWI GDP net €'!$A$4:$B$1459,2,FALSE)/$Q$1096</f>
        <v>0.92100945353854557</v>
      </c>
    </row>
    <row r="285" spans="1:16">
      <c r="A285" s="127">
        <v>40609</v>
      </c>
      <c r="B285" s="155">
        <v>7137.81</v>
      </c>
      <c r="C285" s="155">
        <v>7127.31</v>
      </c>
      <c r="D285" s="155">
        <v>7270.81</v>
      </c>
      <c r="E285" s="155">
        <v>7161.93</v>
      </c>
      <c r="N285" s="156" t="e">
        <f>IF(SUMIF('Daten (Kopie)'!$A$2:$A$189,DAX!A285,'Daten (Kopie)'!$T$2:$T$189)=0,#N/A,SUMIF('Daten (Kopie)'!$A$2:$A$189,DAX!A285,'Daten (Kopie)'!$T$2:$T$189))</f>
        <v>#N/A</v>
      </c>
      <c r="O285" s="156" t="e">
        <f>IF(SUMIF('Daten (Kopie)'!$A$2:$A$189,DAX!A285,'Daten (Kopie)'!$U$2:$U$189)=0,#N/A,SUMIF('Daten (Kopie)'!$A$2:$A$189,DAX!A285,'Daten (Kopie)'!$U$2:$U$189))</f>
        <v>#N/A</v>
      </c>
      <c r="P285" s="156">
        <f>VLOOKUP(A285,'MSCI ACWI GDP net €'!$A$4:$B$1459,2,FALSE)/$Q$1096</f>
        <v>0.91261758680997584</v>
      </c>
    </row>
    <row r="286" spans="1:16">
      <c r="A286" s="127">
        <v>40606</v>
      </c>
      <c r="B286" s="155">
        <v>7262.54</v>
      </c>
      <c r="C286" s="155">
        <v>7157.12</v>
      </c>
      <c r="D286" s="155">
        <v>7311.25</v>
      </c>
      <c r="E286" s="155">
        <v>7178.9</v>
      </c>
      <c r="N286" s="156" t="e">
        <f>IF(SUMIF('Daten (Kopie)'!$A$2:$A$189,DAX!A286,'Daten (Kopie)'!$T$2:$T$189)=0,#N/A,SUMIF('Daten (Kopie)'!$A$2:$A$189,DAX!A286,'Daten (Kopie)'!$T$2:$T$189))</f>
        <v>#N/A</v>
      </c>
      <c r="O286" s="156" t="e">
        <f>IF(SUMIF('Daten (Kopie)'!$A$2:$A$189,DAX!A286,'Daten (Kopie)'!$U$2:$U$189)=0,#N/A,SUMIF('Daten (Kopie)'!$A$2:$A$189,DAX!A286,'Daten (Kopie)'!$U$2:$U$189))</f>
        <v>#N/A</v>
      </c>
      <c r="P286" s="156">
        <f>VLOOKUP(A286,'MSCI ACWI GDP net €'!$A$4:$B$1459,2,FALSE)/$Q$1096</f>
        <v>0.91891689505923235</v>
      </c>
    </row>
    <row r="287" spans="1:16">
      <c r="A287" s="127">
        <v>40605</v>
      </c>
      <c r="B287" s="155">
        <v>7225.23</v>
      </c>
      <c r="C287" s="155">
        <v>7191.14</v>
      </c>
      <c r="D287" s="155">
        <v>7294.04</v>
      </c>
      <c r="E287" s="155">
        <v>7225.96</v>
      </c>
      <c r="N287" s="156" t="e">
        <f>IF(SUMIF('Daten (Kopie)'!$A$2:$A$189,DAX!A287,'Daten (Kopie)'!$T$2:$T$189)=0,#N/A,SUMIF('Daten (Kopie)'!$A$2:$A$189,DAX!A287,'Daten (Kopie)'!$T$2:$T$189))</f>
        <v>#N/A</v>
      </c>
      <c r="O287" s="156" t="e">
        <f>IF(SUMIF('Daten (Kopie)'!$A$2:$A$189,DAX!A287,'Daten (Kopie)'!$U$2:$U$189)=0,#N/A,SUMIF('Daten (Kopie)'!$A$2:$A$189,DAX!A287,'Daten (Kopie)'!$U$2:$U$189))</f>
        <v>#N/A</v>
      </c>
      <c r="P287" s="156">
        <f>VLOOKUP(A287,'MSCI ACWI GDP net €'!$A$4:$B$1459,2,FALSE)/$Q$1096</f>
        <v>0.92089380120112019</v>
      </c>
    </row>
    <row r="288" spans="1:16">
      <c r="A288" s="127">
        <v>40604</v>
      </c>
      <c r="B288" s="155">
        <v>7169.04</v>
      </c>
      <c r="C288" s="155">
        <v>7122.69</v>
      </c>
      <c r="D288" s="155">
        <v>7202.58</v>
      </c>
      <c r="E288" s="155">
        <v>7181.12</v>
      </c>
      <c r="N288" s="156" t="e">
        <f>IF(SUMIF('Daten (Kopie)'!$A$2:$A$189,DAX!A288,'Daten (Kopie)'!$T$2:$T$189)=0,#N/A,SUMIF('Daten (Kopie)'!$A$2:$A$189,DAX!A288,'Daten (Kopie)'!$T$2:$T$189))</f>
        <v>#N/A</v>
      </c>
      <c r="O288" s="156" t="e">
        <f>IF(SUMIF('Daten (Kopie)'!$A$2:$A$189,DAX!A288,'Daten (Kopie)'!$U$2:$U$189)=0,#N/A,SUMIF('Daten (Kopie)'!$A$2:$A$189,DAX!A288,'Daten (Kopie)'!$U$2:$U$189))</f>
        <v>#N/A</v>
      </c>
      <c r="P288" s="156">
        <f>VLOOKUP(A288,'MSCI ACWI GDP net €'!$A$4:$B$1459,2,FALSE)/$Q$1096</f>
        <v>0.91602808271721425</v>
      </c>
    </row>
    <row r="289" spans="1:16">
      <c r="A289" s="127">
        <v>40603</v>
      </c>
      <c r="B289" s="155">
        <v>7309.8</v>
      </c>
      <c r="C289" s="155">
        <v>7193.78</v>
      </c>
      <c r="D289" s="155">
        <v>7356.33</v>
      </c>
      <c r="E289" s="155">
        <v>7223.3</v>
      </c>
      <c r="N289" s="156" t="e">
        <f>IF(SUMIF('Daten (Kopie)'!$A$2:$A$189,DAX!A289,'Daten (Kopie)'!$T$2:$T$189)=0,#N/A,SUMIF('Daten (Kopie)'!$A$2:$A$189,DAX!A289,'Daten (Kopie)'!$T$2:$T$189))</f>
        <v>#N/A</v>
      </c>
      <c r="O289" s="156" t="e">
        <f>IF(SUMIF('Daten (Kopie)'!$A$2:$A$189,DAX!A289,'Daten (Kopie)'!$U$2:$U$189)=0,#N/A,SUMIF('Daten (Kopie)'!$A$2:$A$189,DAX!A289,'Daten (Kopie)'!$U$2:$U$189))</f>
        <v>#N/A</v>
      </c>
      <c r="P289" s="156">
        <f>VLOOKUP(A289,'MSCI ACWI GDP net €'!$A$4:$B$1459,2,FALSE)/$Q$1096</f>
        <v>0.92147372695065566</v>
      </c>
    </row>
    <row r="290" spans="1:16">
      <c r="A290" s="127">
        <v>40602</v>
      </c>
      <c r="B290" s="155">
        <v>7173.59</v>
      </c>
      <c r="C290" s="155">
        <v>7148.94</v>
      </c>
      <c r="D290" s="155">
        <v>7305.49</v>
      </c>
      <c r="E290" s="155">
        <v>7272.32</v>
      </c>
      <c r="N290" s="156" t="e">
        <f>IF(SUMIF('Daten (Kopie)'!$A$2:$A$189,DAX!A290,'Daten (Kopie)'!$T$2:$T$189)=0,#N/A,SUMIF('Daten (Kopie)'!$A$2:$A$189,DAX!A290,'Daten (Kopie)'!$T$2:$T$189))</f>
        <v>#N/A</v>
      </c>
      <c r="O290" s="156" t="e">
        <f>IF(SUMIF('Daten (Kopie)'!$A$2:$A$189,DAX!A290,'Daten (Kopie)'!$U$2:$U$189)=0,#N/A,SUMIF('Daten (Kopie)'!$A$2:$A$189,DAX!A290,'Daten (Kopie)'!$U$2:$U$189))</f>
        <v>#N/A</v>
      </c>
      <c r="P290" s="156">
        <f>VLOOKUP(A290,'MSCI ACWI GDP net €'!$A$4:$B$1459,2,FALSE)/$Q$1096</f>
        <v>0.92573622281130041</v>
      </c>
    </row>
    <row r="291" spans="1:16">
      <c r="A291" s="127">
        <v>40599</v>
      </c>
      <c r="B291" s="155">
        <v>7139.88</v>
      </c>
      <c r="C291" s="155">
        <v>7130.15</v>
      </c>
      <c r="D291" s="155">
        <v>7194.02</v>
      </c>
      <c r="E291" s="155">
        <v>7185.17</v>
      </c>
      <c r="N291" s="156" t="e">
        <f>IF(SUMIF('Daten (Kopie)'!$A$2:$A$189,DAX!A291,'Daten (Kopie)'!$T$2:$T$189)=0,#N/A,SUMIF('Daten (Kopie)'!$A$2:$A$189,DAX!A291,'Daten (Kopie)'!$T$2:$T$189))</f>
        <v>#N/A</v>
      </c>
      <c r="O291" s="156" t="e">
        <f>IF(SUMIF('Daten (Kopie)'!$A$2:$A$189,DAX!A291,'Daten (Kopie)'!$U$2:$U$189)=0,#N/A,SUMIF('Daten (Kopie)'!$A$2:$A$189,DAX!A291,'Daten (Kopie)'!$U$2:$U$189))</f>
        <v>#N/A</v>
      </c>
      <c r="P291" s="156">
        <f>VLOOKUP(A291,'MSCI ACWI GDP net €'!$A$4:$B$1459,2,FALSE)/$Q$1096</f>
        <v>0.92142214101597664</v>
      </c>
    </row>
    <row r="292" spans="1:16">
      <c r="A292" s="127">
        <v>40598</v>
      </c>
      <c r="B292" s="155">
        <v>7134.7</v>
      </c>
      <c r="C292" s="155">
        <v>7093.91</v>
      </c>
      <c r="D292" s="155">
        <v>7156.05</v>
      </c>
      <c r="E292" s="155">
        <v>7130.5</v>
      </c>
      <c r="N292" s="156" t="e">
        <f>IF(SUMIF('Daten (Kopie)'!$A$2:$A$189,DAX!A292,'Daten (Kopie)'!$T$2:$T$189)=0,#N/A,SUMIF('Daten (Kopie)'!$A$2:$A$189,DAX!A292,'Daten (Kopie)'!$T$2:$T$189))</f>
        <v>#N/A</v>
      </c>
      <c r="O292" s="156" t="e">
        <f>IF(SUMIF('Daten (Kopie)'!$A$2:$A$189,DAX!A292,'Daten (Kopie)'!$U$2:$U$189)=0,#N/A,SUMIF('Daten (Kopie)'!$A$2:$A$189,DAX!A292,'Daten (Kopie)'!$U$2:$U$189))</f>
        <v>#N/A</v>
      </c>
      <c r="P292" s="156">
        <f>VLOOKUP(A292,'MSCI ACWI GDP net €'!$A$4:$B$1459,2,FALSE)/$Q$1096</f>
        <v>0.90872867296015081</v>
      </c>
    </row>
    <row r="293" spans="1:16">
      <c r="A293" s="127">
        <v>40597</v>
      </c>
      <c r="B293" s="155">
        <v>7295.12</v>
      </c>
      <c r="C293" s="155">
        <v>7183.3</v>
      </c>
      <c r="D293" s="155">
        <v>7310.73</v>
      </c>
      <c r="E293" s="155">
        <v>7194.6</v>
      </c>
      <c r="N293" s="156" t="e">
        <f>IF(SUMIF('Daten (Kopie)'!$A$2:$A$189,DAX!A293,'Daten (Kopie)'!$T$2:$T$189)=0,#N/A,SUMIF('Daten (Kopie)'!$A$2:$A$189,DAX!A293,'Daten (Kopie)'!$T$2:$T$189))</f>
        <v>#N/A</v>
      </c>
      <c r="O293" s="156" t="e">
        <f>IF(SUMIF('Daten (Kopie)'!$A$2:$A$189,DAX!A293,'Daten (Kopie)'!$U$2:$U$189)=0,#N/A,SUMIF('Daten (Kopie)'!$A$2:$A$189,DAX!A293,'Daten (Kopie)'!$U$2:$U$189))</f>
        <v>#N/A</v>
      </c>
      <c r="P293" s="156">
        <f>VLOOKUP(A293,'MSCI ACWI GDP net €'!$A$4:$B$1459,2,FALSE)/$Q$1096</f>
        <v>0.91412356329011768</v>
      </c>
    </row>
    <row r="294" spans="1:16">
      <c r="A294" s="127">
        <v>40596</v>
      </c>
      <c r="B294" s="155">
        <v>7293.11</v>
      </c>
      <c r="C294" s="155">
        <v>7259.67</v>
      </c>
      <c r="D294" s="155">
        <v>7350.95</v>
      </c>
      <c r="E294" s="155">
        <v>7318.35</v>
      </c>
      <c r="N294" s="156" t="e">
        <f>IF(SUMIF('Daten (Kopie)'!$A$2:$A$189,DAX!A294,'Daten (Kopie)'!$T$2:$T$189)=0,#N/A,SUMIF('Daten (Kopie)'!$A$2:$A$189,DAX!A294,'Daten (Kopie)'!$T$2:$T$189))</f>
        <v>#N/A</v>
      </c>
      <c r="O294" s="156" t="e">
        <f>IF(SUMIF('Daten (Kopie)'!$A$2:$A$189,DAX!A294,'Daten (Kopie)'!$U$2:$U$189)=0,#N/A,SUMIF('Daten (Kopie)'!$A$2:$A$189,DAX!A294,'Daten (Kopie)'!$U$2:$U$189))</f>
        <v>#N/A</v>
      </c>
      <c r="P294" s="156">
        <f>VLOOKUP(A294,'MSCI ACWI GDP net €'!$A$4:$B$1459,2,FALSE)/$Q$1096</f>
        <v>0.92377429323109328</v>
      </c>
    </row>
    <row r="295" spans="1:16">
      <c r="A295" s="127">
        <v>40595</v>
      </c>
      <c r="B295" s="155">
        <v>7412.06</v>
      </c>
      <c r="C295" s="155">
        <v>7310.69</v>
      </c>
      <c r="D295" s="155">
        <v>7441.82</v>
      </c>
      <c r="E295" s="155">
        <v>7321.81</v>
      </c>
      <c r="N295" s="156">
        <f>IF(SUMIF('Daten (Kopie)'!$A$2:$A$189,DAX!A295,'Daten (Kopie)'!$T$2:$T$189)=0,#N/A,SUMIF('Daten (Kopie)'!$A$2:$A$189,DAX!A295,'Daten (Kopie)'!$T$2:$T$189))</f>
        <v>1</v>
      </c>
      <c r="O295" s="156" t="e">
        <f>IF(SUMIF('Daten (Kopie)'!$A$2:$A$189,DAX!A295,'Daten (Kopie)'!$U$2:$U$189)=0,#N/A,SUMIF('Daten (Kopie)'!$A$2:$A$189,DAX!A295,'Daten (Kopie)'!$U$2:$U$189))</f>
        <v>#N/A</v>
      </c>
      <c r="P295" s="156">
        <f>VLOOKUP(A295,'MSCI ACWI GDP net €'!$A$4:$B$1459,2,FALSE)/$Q$1096</f>
        <v>0.93815012838241485</v>
      </c>
    </row>
    <row r="296" spans="1:16">
      <c r="A296" s="127">
        <v>40592</v>
      </c>
      <c r="B296" s="155">
        <v>7422.11</v>
      </c>
      <c r="C296" s="155">
        <v>7379.94</v>
      </c>
      <c r="D296" s="155">
        <v>7427.3</v>
      </c>
      <c r="E296" s="155">
        <v>7426.81</v>
      </c>
      <c r="N296" s="156" t="e">
        <f>IF(SUMIF('Daten (Kopie)'!$A$2:$A$189,DAX!A296,'Daten (Kopie)'!$T$2:$T$189)=0,#N/A,SUMIF('Daten (Kopie)'!$A$2:$A$189,DAX!A296,'Daten (Kopie)'!$T$2:$T$189))</f>
        <v>#N/A</v>
      </c>
      <c r="O296" s="156" t="e">
        <f>IF(SUMIF('Daten (Kopie)'!$A$2:$A$189,DAX!A296,'Daten (Kopie)'!$U$2:$U$189)=0,#N/A,SUMIF('Daten (Kopie)'!$A$2:$A$189,DAX!A296,'Daten (Kopie)'!$U$2:$U$189))</f>
        <v>#N/A</v>
      </c>
      <c r="P296" s="156">
        <f>VLOOKUP(A296,'MSCI ACWI GDP net €'!$A$4:$B$1459,2,FALSE)/$Q$1096</f>
        <v>0.94512754206333771</v>
      </c>
    </row>
    <row r="297" spans="1:16">
      <c r="A297" s="127">
        <v>40591</v>
      </c>
      <c r="B297" s="155">
        <v>7429</v>
      </c>
      <c r="C297" s="155">
        <v>7364.04</v>
      </c>
      <c r="D297" s="155">
        <v>7434.93</v>
      </c>
      <c r="E297" s="155">
        <v>7405.51</v>
      </c>
      <c r="N297" s="156" t="e">
        <f>IF(SUMIF('Daten (Kopie)'!$A$2:$A$189,DAX!A297,'Daten (Kopie)'!$T$2:$T$189)=0,#N/A,SUMIF('Daten (Kopie)'!$A$2:$A$189,DAX!A297,'Daten (Kopie)'!$T$2:$T$189))</f>
        <v>#N/A</v>
      </c>
      <c r="O297" s="156" t="e">
        <f>IF(SUMIF('Daten (Kopie)'!$A$2:$A$189,DAX!A297,'Daten (Kopie)'!$U$2:$U$189)=0,#N/A,SUMIF('Daten (Kopie)'!$A$2:$A$189,DAX!A297,'Daten (Kopie)'!$U$2:$U$189))</f>
        <v>#N/A</v>
      </c>
      <c r="P297" s="156">
        <f>VLOOKUP(A297,'MSCI ACWI GDP net €'!$A$4:$B$1459,2,FALSE)/$Q$1096</f>
        <v>0.94546368266995495</v>
      </c>
    </row>
    <row r="298" spans="1:16">
      <c r="A298" s="127">
        <v>40590</v>
      </c>
      <c r="B298" s="155">
        <v>7414.23</v>
      </c>
      <c r="C298" s="155">
        <v>7399.82</v>
      </c>
      <c r="D298" s="155">
        <v>7438.42</v>
      </c>
      <c r="E298" s="155">
        <v>7414.3</v>
      </c>
      <c r="N298" s="156" t="e">
        <f>IF(SUMIF('Daten (Kopie)'!$A$2:$A$189,DAX!A298,'Daten (Kopie)'!$T$2:$T$189)=0,#N/A,SUMIF('Daten (Kopie)'!$A$2:$A$189,DAX!A298,'Daten (Kopie)'!$T$2:$T$189))</f>
        <v>#N/A</v>
      </c>
      <c r="O298" s="156" t="e">
        <f>IF(SUMIF('Daten (Kopie)'!$A$2:$A$189,DAX!A298,'Daten (Kopie)'!$U$2:$U$189)=0,#N/A,SUMIF('Daten (Kopie)'!$A$2:$A$189,DAX!A298,'Daten (Kopie)'!$U$2:$U$189))</f>
        <v>#N/A</v>
      </c>
      <c r="P298" s="156">
        <f>VLOOKUP(A298,'MSCI ACWI GDP net €'!$A$4:$B$1459,2,FALSE)/$Q$1096</f>
        <v>0.94466243662002303</v>
      </c>
    </row>
    <row r="299" spans="1:16">
      <c r="A299" s="127">
        <v>40589</v>
      </c>
      <c r="B299" s="155">
        <v>7397.68</v>
      </c>
      <c r="C299" s="155">
        <v>7376.24</v>
      </c>
      <c r="D299" s="155">
        <v>7420.69</v>
      </c>
      <c r="E299" s="155">
        <v>7400.04</v>
      </c>
      <c r="N299" s="156" t="e">
        <f>IF(SUMIF('Daten (Kopie)'!$A$2:$A$189,DAX!A299,'Daten (Kopie)'!$T$2:$T$189)=0,#N/A,SUMIF('Daten (Kopie)'!$A$2:$A$189,DAX!A299,'Daten (Kopie)'!$T$2:$T$189))</f>
        <v>#N/A</v>
      </c>
      <c r="O299" s="156" t="e">
        <f>IF(SUMIF('Daten (Kopie)'!$A$2:$A$189,DAX!A299,'Daten (Kopie)'!$U$2:$U$189)=0,#N/A,SUMIF('Daten (Kopie)'!$A$2:$A$189,DAX!A299,'Daten (Kopie)'!$U$2:$U$189))</f>
        <v>#N/A</v>
      </c>
      <c r="P299" s="156">
        <f>VLOOKUP(A299,'MSCI ACWI GDP net €'!$A$4:$B$1459,2,FALSE)/$Q$1096</f>
        <v>0.93890062052887235</v>
      </c>
    </row>
    <row r="300" spans="1:16">
      <c r="A300" s="127">
        <v>40588</v>
      </c>
      <c r="B300" s="155">
        <v>7403.83</v>
      </c>
      <c r="C300" s="155">
        <v>7378.41</v>
      </c>
      <c r="D300" s="155">
        <v>7424.36</v>
      </c>
      <c r="E300" s="155">
        <v>7396.63</v>
      </c>
      <c r="N300" s="156" t="e">
        <f>IF(SUMIF('Daten (Kopie)'!$A$2:$A$189,DAX!A300,'Daten (Kopie)'!$T$2:$T$189)=0,#N/A,SUMIF('Daten (Kopie)'!$A$2:$A$189,DAX!A300,'Daten (Kopie)'!$T$2:$T$189))</f>
        <v>#N/A</v>
      </c>
      <c r="O300" s="156" t="e">
        <f>IF(SUMIF('Daten (Kopie)'!$A$2:$A$189,DAX!A300,'Daten (Kopie)'!$U$2:$U$189)=0,#N/A,SUMIF('Daten (Kopie)'!$A$2:$A$189,DAX!A300,'Daten (Kopie)'!$U$2:$U$189))</f>
        <v>#N/A</v>
      </c>
      <c r="P300" s="156">
        <f>VLOOKUP(A300,'MSCI ACWI GDP net €'!$A$4:$B$1459,2,FALSE)/$Q$1096</f>
        <v>0.94267221797886325</v>
      </c>
    </row>
    <row r="301" spans="1:16">
      <c r="A301" s="127">
        <v>40585</v>
      </c>
      <c r="B301" s="155">
        <v>7320.07</v>
      </c>
      <c r="C301" s="155">
        <v>7283.87</v>
      </c>
      <c r="D301" s="155">
        <v>7390.48</v>
      </c>
      <c r="E301" s="155">
        <v>7371.2</v>
      </c>
      <c r="N301" s="156" t="e">
        <f>IF(SUMIF('Daten (Kopie)'!$A$2:$A$189,DAX!A301,'Daten (Kopie)'!$T$2:$T$189)=0,#N/A,SUMIF('Daten (Kopie)'!$A$2:$A$189,DAX!A301,'Daten (Kopie)'!$T$2:$T$189))</f>
        <v>#N/A</v>
      </c>
      <c r="O301" s="156" t="e">
        <f>IF(SUMIF('Daten (Kopie)'!$A$2:$A$189,DAX!A301,'Daten (Kopie)'!$U$2:$U$189)=0,#N/A,SUMIF('Daten (Kopie)'!$A$2:$A$189,DAX!A301,'Daten (Kopie)'!$U$2:$U$189))</f>
        <v>#N/A</v>
      </c>
      <c r="P301" s="156">
        <f>VLOOKUP(A301,'MSCI ACWI GDP net €'!$A$4:$B$1459,2,FALSE)/$Q$1096</f>
        <v>0.93192487091035858</v>
      </c>
    </row>
    <row r="302" spans="1:16">
      <c r="A302" s="127">
        <v>40584</v>
      </c>
      <c r="B302" s="155">
        <v>7322.62</v>
      </c>
      <c r="C302" s="155">
        <v>7269.53</v>
      </c>
      <c r="D302" s="155">
        <v>7340.87</v>
      </c>
      <c r="E302" s="155">
        <v>7340.28</v>
      </c>
      <c r="N302" s="156" t="e">
        <f>IF(SUMIF('Daten (Kopie)'!$A$2:$A$189,DAX!A302,'Daten (Kopie)'!$T$2:$T$189)=0,#N/A,SUMIF('Daten (Kopie)'!$A$2:$A$189,DAX!A302,'Daten (Kopie)'!$T$2:$T$189))</f>
        <v>#N/A</v>
      </c>
      <c r="O302" s="156" t="e">
        <f>IF(SUMIF('Daten (Kopie)'!$A$2:$A$189,DAX!A302,'Daten (Kopie)'!$U$2:$U$189)=0,#N/A,SUMIF('Daten (Kopie)'!$A$2:$A$189,DAX!A302,'Daten (Kopie)'!$U$2:$U$189))</f>
        <v>#N/A</v>
      </c>
      <c r="P302" s="156">
        <f>VLOOKUP(A302,'MSCI ACWI GDP net €'!$A$4:$B$1459,2,FALSE)/$Q$1096</f>
        <v>0.92577033609068482</v>
      </c>
    </row>
    <row r="303" spans="1:16">
      <c r="A303" s="127">
        <v>40583</v>
      </c>
      <c r="B303" s="155">
        <v>7319.12</v>
      </c>
      <c r="C303" s="155">
        <v>7310.44</v>
      </c>
      <c r="D303" s="155">
        <v>7350.78</v>
      </c>
      <c r="E303" s="155">
        <v>7320.9</v>
      </c>
      <c r="N303" s="156" t="e">
        <f>IF(SUMIF('Daten (Kopie)'!$A$2:$A$189,DAX!A303,'Daten (Kopie)'!$T$2:$T$189)=0,#N/A,SUMIF('Daten (Kopie)'!$A$2:$A$189,DAX!A303,'Daten (Kopie)'!$T$2:$T$189))</f>
        <v>#N/A</v>
      </c>
      <c r="O303" s="156" t="e">
        <f>IF(SUMIF('Daten (Kopie)'!$A$2:$A$189,DAX!A303,'Daten (Kopie)'!$U$2:$U$189)=0,#N/A,SUMIF('Daten (Kopie)'!$A$2:$A$189,DAX!A303,'Daten (Kopie)'!$U$2:$U$189))</f>
        <v>#N/A</v>
      </c>
      <c r="P303" s="156">
        <f>VLOOKUP(A303,'MSCI ACWI GDP net €'!$A$4:$B$1459,2,FALSE)/$Q$1096</f>
        <v>0.92703169539670427</v>
      </c>
    </row>
    <row r="304" spans="1:16">
      <c r="A304" s="127">
        <v>40582</v>
      </c>
      <c r="B304" s="155">
        <v>7274.17</v>
      </c>
      <c r="C304" s="155">
        <v>7272.8</v>
      </c>
      <c r="D304" s="155">
        <v>7325.03</v>
      </c>
      <c r="E304" s="155">
        <v>7323.24</v>
      </c>
      <c r="N304" s="156" t="e">
        <f>IF(SUMIF('Daten (Kopie)'!$A$2:$A$189,DAX!A304,'Daten (Kopie)'!$T$2:$T$189)=0,#N/A,SUMIF('Daten (Kopie)'!$A$2:$A$189,DAX!A304,'Daten (Kopie)'!$T$2:$T$189))</f>
        <v>#N/A</v>
      </c>
      <c r="O304" s="156" t="e">
        <f>IF(SUMIF('Daten (Kopie)'!$A$2:$A$189,DAX!A304,'Daten (Kopie)'!$U$2:$U$189)=0,#N/A,SUMIF('Daten (Kopie)'!$A$2:$A$189,DAX!A304,'Daten (Kopie)'!$U$2:$U$189))</f>
        <v>#N/A</v>
      </c>
      <c r="P304" s="156">
        <f>VLOOKUP(A304,'MSCI ACWI GDP net €'!$A$4:$B$1459,2,FALSE)/$Q$1096</f>
        <v>0.93506994886336214</v>
      </c>
    </row>
    <row r="305" spans="1:16">
      <c r="A305" s="127">
        <v>40581</v>
      </c>
      <c r="B305" s="155">
        <v>7222.05</v>
      </c>
      <c r="C305" s="155">
        <v>7214.05</v>
      </c>
      <c r="D305" s="155">
        <v>7287.66</v>
      </c>
      <c r="E305" s="155">
        <v>7283.62</v>
      </c>
      <c r="N305" s="156" t="e">
        <f>IF(SUMIF('Daten (Kopie)'!$A$2:$A$189,DAX!A305,'Daten (Kopie)'!$T$2:$T$189)=0,#N/A,SUMIF('Daten (Kopie)'!$A$2:$A$189,DAX!A305,'Daten (Kopie)'!$T$2:$T$189))</f>
        <v>#N/A</v>
      </c>
      <c r="O305" s="156" t="e">
        <f>IF(SUMIF('Daten (Kopie)'!$A$2:$A$189,DAX!A305,'Daten (Kopie)'!$U$2:$U$189)=0,#N/A,SUMIF('Daten (Kopie)'!$A$2:$A$189,DAX!A305,'Daten (Kopie)'!$U$2:$U$189))</f>
        <v>#N/A</v>
      </c>
      <c r="P305" s="156">
        <f>VLOOKUP(A305,'MSCI ACWI GDP net €'!$A$4:$B$1459,2,FALSE)/$Q$1096</f>
        <v>0.93905038614568204</v>
      </c>
    </row>
    <row r="306" spans="1:16">
      <c r="A306" s="127">
        <v>40578</v>
      </c>
      <c r="B306" s="155">
        <v>7216.66</v>
      </c>
      <c r="C306" s="155">
        <v>7186.24</v>
      </c>
      <c r="D306" s="155">
        <v>7226.64</v>
      </c>
      <c r="E306" s="155">
        <v>7216.21</v>
      </c>
      <c r="N306" s="156" t="e">
        <f>IF(SUMIF('Daten (Kopie)'!$A$2:$A$189,DAX!A306,'Daten (Kopie)'!$T$2:$T$189)=0,#N/A,SUMIF('Daten (Kopie)'!$A$2:$A$189,DAX!A306,'Daten (Kopie)'!$T$2:$T$189))</f>
        <v>#N/A</v>
      </c>
      <c r="O306" s="156" t="e">
        <f>IF(SUMIF('Daten (Kopie)'!$A$2:$A$189,DAX!A306,'Daten (Kopie)'!$U$2:$U$189)=0,#N/A,SUMIF('Daten (Kopie)'!$A$2:$A$189,DAX!A306,'Daten (Kopie)'!$U$2:$U$189))</f>
        <v>#N/A</v>
      </c>
      <c r="P306" s="156">
        <f>VLOOKUP(A306,'MSCI ACWI GDP net €'!$A$4:$B$1459,2,FALSE)/$Q$1096</f>
        <v>0.9353619918161411</v>
      </c>
    </row>
    <row r="307" spans="1:16">
      <c r="A307" s="127">
        <v>40577</v>
      </c>
      <c r="B307" s="155">
        <v>7175.75</v>
      </c>
      <c r="C307" s="155">
        <v>7144.08</v>
      </c>
      <c r="D307" s="155">
        <v>7198.98</v>
      </c>
      <c r="E307" s="155">
        <v>7193.68</v>
      </c>
      <c r="N307" s="156" t="e">
        <f>IF(SUMIF('Daten (Kopie)'!$A$2:$A$189,DAX!A307,'Daten (Kopie)'!$T$2:$T$189)=0,#N/A,SUMIF('Daten (Kopie)'!$A$2:$A$189,DAX!A307,'Daten (Kopie)'!$T$2:$T$189))</f>
        <v>#N/A</v>
      </c>
      <c r="O307" s="156" t="e">
        <f>IF(SUMIF('Daten (Kopie)'!$A$2:$A$189,DAX!A307,'Daten (Kopie)'!$U$2:$U$189)=0,#N/A,SUMIF('Daten (Kopie)'!$A$2:$A$189,DAX!A307,'Daten (Kopie)'!$U$2:$U$189))</f>
        <v>#N/A</v>
      </c>
      <c r="P307" s="156">
        <f>VLOOKUP(A307,'MSCI ACWI GDP net €'!$A$4:$B$1459,2,FALSE)/$Q$1096</f>
        <v>0.93015347647598179</v>
      </c>
    </row>
    <row r="308" spans="1:16">
      <c r="A308" s="127">
        <v>40576</v>
      </c>
      <c r="B308" s="155">
        <v>7202.62</v>
      </c>
      <c r="C308" s="155">
        <v>7160.36</v>
      </c>
      <c r="D308" s="155">
        <v>7222.13</v>
      </c>
      <c r="E308" s="155">
        <v>7183.67</v>
      </c>
      <c r="N308" s="156" t="e">
        <f>IF(SUMIF('Daten (Kopie)'!$A$2:$A$189,DAX!A308,'Daten (Kopie)'!$T$2:$T$189)=0,#N/A,SUMIF('Daten (Kopie)'!$A$2:$A$189,DAX!A308,'Daten (Kopie)'!$T$2:$T$189))</f>
        <v>#N/A</v>
      </c>
      <c r="O308" s="156" t="e">
        <f>IF(SUMIF('Daten (Kopie)'!$A$2:$A$189,DAX!A308,'Daten (Kopie)'!$U$2:$U$189)=0,#N/A,SUMIF('Daten (Kopie)'!$A$2:$A$189,DAX!A308,'Daten (Kopie)'!$U$2:$U$189))</f>
        <v>#N/A</v>
      </c>
      <c r="P308" s="156">
        <f>VLOOKUP(A308,'MSCI ACWI GDP net €'!$A$4:$B$1459,2,FALSE)/$Q$1096</f>
        <v>0.92265188313622515</v>
      </c>
    </row>
    <row r="309" spans="1:16">
      <c r="A309" s="127">
        <v>40575</v>
      </c>
      <c r="B309" s="155">
        <v>7133.34</v>
      </c>
      <c r="C309" s="155">
        <v>7105.31</v>
      </c>
      <c r="D309" s="155">
        <v>7190.75</v>
      </c>
      <c r="E309" s="155">
        <v>7184.27</v>
      </c>
      <c r="N309" s="156" t="e">
        <f>IF(SUMIF('Daten (Kopie)'!$A$2:$A$189,DAX!A309,'Daten (Kopie)'!$T$2:$T$189)=0,#N/A,SUMIF('Daten (Kopie)'!$A$2:$A$189,DAX!A309,'Daten (Kopie)'!$T$2:$T$189))</f>
        <v>#N/A</v>
      </c>
      <c r="O309" s="156" t="e">
        <f>IF(SUMIF('Daten (Kopie)'!$A$2:$A$189,DAX!A309,'Daten (Kopie)'!$U$2:$U$189)=0,#N/A,SUMIF('Daten (Kopie)'!$A$2:$A$189,DAX!A309,'Daten (Kopie)'!$U$2:$U$189))</f>
        <v>#N/A</v>
      </c>
      <c r="P309" s="156">
        <f>VLOOKUP(A309,'MSCI ACWI GDP net €'!$A$4:$B$1459,2,FALSE)/$Q$1096</f>
        <v>0.92021486373824979</v>
      </c>
    </row>
    <row r="310" spans="1:16">
      <c r="A310" s="127">
        <v>40574</v>
      </c>
      <c r="B310" s="155">
        <v>7094.56</v>
      </c>
      <c r="C310" s="155">
        <v>7033.09</v>
      </c>
      <c r="D310" s="155">
        <v>7107.37</v>
      </c>
      <c r="E310" s="155">
        <v>7077.48</v>
      </c>
      <c r="N310" s="156" t="e">
        <f>IF(SUMIF('Daten (Kopie)'!$A$2:$A$189,DAX!A310,'Daten (Kopie)'!$T$2:$T$189)=0,#N/A,SUMIF('Daten (Kopie)'!$A$2:$A$189,DAX!A310,'Daten (Kopie)'!$T$2:$T$189))</f>
        <v>#N/A</v>
      </c>
      <c r="O310" s="156" t="e">
        <f>IF(SUMIF('Daten (Kopie)'!$A$2:$A$189,DAX!A310,'Daten (Kopie)'!$U$2:$U$189)=0,#N/A,SUMIF('Daten (Kopie)'!$A$2:$A$189,DAX!A310,'Daten (Kopie)'!$U$2:$U$189))</f>
        <v>#N/A</v>
      </c>
      <c r="P310" s="156">
        <f>VLOOKUP(A310,'MSCI ACWI GDP net €'!$A$4:$B$1459,2,FALSE)/$Q$1096</f>
        <v>0.91067978613469935</v>
      </c>
    </row>
    <row r="311" spans="1:16">
      <c r="A311" s="127">
        <v>40571</v>
      </c>
      <c r="B311" s="155">
        <v>7155.47</v>
      </c>
      <c r="C311" s="155">
        <v>7102.8</v>
      </c>
      <c r="D311" s="155">
        <v>7177.23</v>
      </c>
      <c r="E311" s="155">
        <v>7102.8</v>
      </c>
      <c r="N311" s="156" t="e">
        <f>IF(SUMIF('Daten (Kopie)'!$A$2:$A$189,DAX!A311,'Daten (Kopie)'!$T$2:$T$189)=0,#N/A,SUMIF('Daten (Kopie)'!$A$2:$A$189,DAX!A311,'Daten (Kopie)'!$T$2:$T$189))</f>
        <v>#N/A</v>
      </c>
      <c r="O311" s="156" t="e">
        <f>IF(SUMIF('Daten (Kopie)'!$A$2:$A$189,DAX!A311,'Daten (Kopie)'!$U$2:$U$189)=0,#N/A,SUMIF('Daten (Kopie)'!$A$2:$A$189,DAX!A311,'Daten (Kopie)'!$U$2:$U$189))</f>
        <v>#N/A</v>
      </c>
      <c r="P311" s="156">
        <f>VLOOKUP(A311,'MSCI ACWI GDP net €'!$A$4:$B$1459,2,FALSE)/$Q$1096</f>
        <v>0.91480000465937483</v>
      </c>
    </row>
    <row r="312" spans="1:16">
      <c r="A312" s="127">
        <v>40570</v>
      </c>
      <c r="B312" s="155">
        <v>7120.64</v>
      </c>
      <c r="C312" s="155">
        <v>7114.35</v>
      </c>
      <c r="D312" s="155">
        <v>7180.15</v>
      </c>
      <c r="E312" s="155">
        <v>7155.58</v>
      </c>
      <c r="N312" s="156" t="e">
        <f>IF(SUMIF('Daten (Kopie)'!$A$2:$A$189,DAX!A312,'Daten (Kopie)'!$T$2:$T$189)=0,#N/A,SUMIF('Daten (Kopie)'!$A$2:$A$189,DAX!A312,'Daten (Kopie)'!$T$2:$T$189))</f>
        <v>#N/A</v>
      </c>
      <c r="O312" s="156" t="e">
        <f>IF(SUMIF('Daten (Kopie)'!$A$2:$A$189,DAX!A312,'Daten (Kopie)'!$U$2:$U$189)=0,#N/A,SUMIF('Daten (Kopie)'!$A$2:$A$189,DAX!A312,'Daten (Kopie)'!$U$2:$U$189))</f>
        <v>#N/A</v>
      </c>
      <c r="P312" s="156">
        <f>VLOOKUP(A312,'MSCI ACWI GDP net €'!$A$4:$B$1459,2,FALSE)/$Q$1096</f>
        <v>0.92130981680336932</v>
      </c>
    </row>
    <row r="313" spans="1:16">
      <c r="A313" s="127">
        <v>40569</v>
      </c>
      <c r="B313" s="155">
        <v>7092.89</v>
      </c>
      <c r="C313" s="155">
        <v>7087.25</v>
      </c>
      <c r="D313" s="155">
        <v>7160.86</v>
      </c>
      <c r="E313" s="155">
        <v>7127.35</v>
      </c>
      <c r="N313" s="156" t="e">
        <f>IF(SUMIF('Daten (Kopie)'!$A$2:$A$189,DAX!A313,'Daten (Kopie)'!$T$2:$T$189)=0,#N/A,SUMIF('Daten (Kopie)'!$A$2:$A$189,DAX!A313,'Daten (Kopie)'!$T$2:$T$189))</f>
        <v>#N/A</v>
      </c>
      <c r="O313" s="156" t="e">
        <f>IF(SUMIF('Daten (Kopie)'!$A$2:$A$189,DAX!A313,'Daten (Kopie)'!$U$2:$U$189)=0,#N/A,SUMIF('Daten (Kopie)'!$A$2:$A$189,DAX!A313,'Daten (Kopie)'!$U$2:$U$189))</f>
        <v>#N/A</v>
      </c>
      <c r="P313" s="156">
        <f>VLOOKUP(A313,'MSCI ACWI GDP net €'!$A$4:$B$1459,2,FALSE)/$Q$1096</f>
        <v>0.92183316443099894</v>
      </c>
    </row>
    <row r="314" spans="1:16">
      <c r="A314" s="127">
        <v>40568</v>
      </c>
      <c r="B314" s="155">
        <v>7096.84</v>
      </c>
      <c r="C314" s="155">
        <v>7043.64</v>
      </c>
      <c r="D314" s="155">
        <v>7102.08</v>
      </c>
      <c r="E314" s="155">
        <v>7059.01</v>
      </c>
      <c r="N314" s="156" t="e">
        <f>IF(SUMIF('Daten (Kopie)'!$A$2:$A$189,DAX!A314,'Daten (Kopie)'!$T$2:$T$189)=0,#N/A,SUMIF('Daten (Kopie)'!$A$2:$A$189,DAX!A314,'Daten (Kopie)'!$T$2:$T$189))</f>
        <v>#N/A</v>
      </c>
      <c r="O314" s="156" t="e">
        <f>IF(SUMIF('Daten (Kopie)'!$A$2:$A$189,DAX!A314,'Daten (Kopie)'!$U$2:$U$189)=0,#N/A,SUMIF('Daten (Kopie)'!$A$2:$A$189,DAX!A314,'Daten (Kopie)'!$U$2:$U$189))</f>
        <v>#N/A</v>
      </c>
      <c r="P314" s="156">
        <f>VLOOKUP(A314,'MSCI ACWI GDP net €'!$A$4:$B$1459,2,FALSE)/$Q$1096</f>
        <v>0.91788184824083652</v>
      </c>
    </row>
    <row r="315" spans="1:16">
      <c r="A315" s="127">
        <v>40567</v>
      </c>
      <c r="B315" s="155">
        <v>7080.78</v>
      </c>
      <c r="C315" s="155">
        <v>7000.41</v>
      </c>
      <c r="D315" s="155">
        <v>7089.62</v>
      </c>
      <c r="E315" s="155">
        <v>7067.77</v>
      </c>
      <c r="N315" s="156" t="e">
        <f>IF(SUMIF('Daten (Kopie)'!$A$2:$A$189,DAX!A315,'Daten (Kopie)'!$T$2:$T$189)=0,#N/A,SUMIF('Daten (Kopie)'!$A$2:$A$189,DAX!A315,'Daten (Kopie)'!$T$2:$T$189))</f>
        <v>#N/A</v>
      </c>
      <c r="O315" s="156" t="e">
        <f>IF(SUMIF('Daten (Kopie)'!$A$2:$A$189,DAX!A315,'Daten (Kopie)'!$U$2:$U$189)=0,#N/A,SUMIF('Daten (Kopie)'!$A$2:$A$189,DAX!A315,'Daten (Kopie)'!$U$2:$U$189))</f>
        <v>#N/A</v>
      </c>
      <c r="P315" s="156">
        <f>VLOOKUP(A315,'MSCI ACWI GDP net €'!$A$4:$B$1459,2,FALSE)/$Q$1096</f>
        <v>0.91866728569788281</v>
      </c>
    </row>
    <row r="316" spans="1:16">
      <c r="A316" s="127">
        <v>40564</v>
      </c>
      <c r="B316" s="155">
        <v>7047.7</v>
      </c>
      <c r="C316" s="155">
        <v>7023.69</v>
      </c>
      <c r="D316" s="155">
        <v>7122.89</v>
      </c>
      <c r="E316" s="155">
        <v>7062.42</v>
      </c>
      <c r="N316" s="156" t="e">
        <f>IF(SUMIF('Daten (Kopie)'!$A$2:$A$189,DAX!A316,'Daten (Kopie)'!$T$2:$T$189)=0,#N/A,SUMIF('Daten (Kopie)'!$A$2:$A$189,DAX!A316,'Daten (Kopie)'!$T$2:$T$189))</f>
        <v>#N/A</v>
      </c>
      <c r="O316" s="156" t="e">
        <f>IF(SUMIF('Daten (Kopie)'!$A$2:$A$189,DAX!A316,'Daten (Kopie)'!$U$2:$U$189)=0,#N/A,SUMIF('Daten (Kopie)'!$A$2:$A$189,DAX!A316,'Daten (Kopie)'!$U$2:$U$189))</f>
        <v>#N/A</v>
      </c>
      <c r="P316" s="156">
        <f>VLOOKUP(A316,'MSCI ACWI GDP net €'!$A$4:$B$1459,2,FALSE)/$Q$1096</f>
        <v>0.92055849262570744</v>
      </c>
    </row>
    <row r="317" spans="1:16">
      <c r="A317" s="127">
        <v>40563</v>
      </c>
      <c r="B317" s="155">
        <v>7074.89</v>
      </c>
      <c r="C317" s="155">
        <v>7008.62</v>
      </c>
      <c r="D317" s="155">
        <v>7084.24</v>
      </c>
      <c r="E317" s="155">
        <v>7024.27</v>
      </c>
      <c r="N317" s="156">
        <f>IF(SUMIF('Daten (Kopie)'!$A$2:$A$189,DAX!A317,'Daten (Kopie)'!$T$2:$T$189)=0,#N/A,SUMIF('Daten (Kopie)'!$A$2:$A$189,DAX!A317,'Daten (Kopie)'!$T$2:$T$189))</f>
        <v>1</v>
      </c>
      <c r="O317" s="156" t="e">
        <f>IF(SUMIF('Daten (Kopie)'!$A$2:$A$189,DAX!A317,'Daten (Kopie)'!$U$2:$U$189)=0,#N/A,SUMIF('Daten (Kopie)'!$A$2:$A$189,DAX!A317,'Daten (Kopie)'!$U$2:$U$189))</f>
        <v>#N/A</v>
      </c>
      <c r="P317" s="156">
        <f>VLOOKUP(A317,'MSCI ACWI GDP net €'!$A$4:$B$1459,2,FALSE)/$Q$1096</f>
        <v>0.92746435162304341</v>
      </c>
    </row>
    <row r="318" spans="1:16">
      <c r="A318" s="127">
        <v>40562</v>
      </c>
      <c r="B318" s="155">
        <v>7163.37</v>
      </c>
      <c r="C318" s="155">
        <v>7077.23</v>
      </c>
      <c r="D318" s="155">
        <v>7165</v>
      </c>
      <c r="E318" s="155">
        <v>7082.76</v>
      </c>
      <c r="N318" s="156" t="e">
        <f>IF(SUMIF('Daten (Kopie)'!$A$2:$A$189,DAX!A318,'Daten (Kopie)'!$T$2:$T$189)=0,#N/A,SUMIF('Daten (Kopie)'!$A$2:$A$189,DAX!A318,'Daten (Kopie)'!$T$2:$T$189))</f>
        <v>#N/A</v>
      </c>
      <c r="O318" s="156" t="e">
        <f>IF(SUMIF('Daten (Kopie)'!$A$2:$A$189,DAX!A318,'Daten (Kopie)'!$U$2:$U$189)=0,#N/A,SUMIF('Daten (Kopie)'!$A$2:$A$189,DAX!A318,'Daten (Kopie)'!$U$2:$U$189))</f>
        <v>#N/A</v>
      </c>
      <c r="P318" s="156">
        <f>VLOOKUP(A318,'MSCI ACWI GDP net €'!$A$4:$B$1459,2,FALSE)/$Q$1096</f>
        <v>0.93363635909801168</v>
      </c>
    </row>
    <row r="319" spans="1:16">
      <c r="A319" s="127">
        <v>40561</v>
      </c>
      <c r="B319" s="155">
        <v>7100.48</v>
      </c>
      <c r="C319" s="155">
        <v>7099.12</v>
      </c>
      <c r="D319" s="155">
        <v>7156.25</v>
      </c>
      <c r="E319" s="155">
        <v>7143.45</v>
      </c>
      <c r="N319" s="156" t="e">
        <f>IF(SUMIF('Daten (Kopie)'!$A$2:$A$189,DAX!A319,'Daten (Kopie)'!$T$2:$T$189)=0,#N/A,SUMIF('Daten (Kopie)'!$A$2:$A$189,DAX!A319,'Daten (Kopie)'!$T$2:$T$189))</f>
        <v>#N/A</v>
      </c>
      <c r="O319" s="156" t="e">
        <f>IF(SUMIF('Daten (Kopie)'!$A$2:$A$189,DAX!A319,'Daten (Kopie)'!$U$2:$U$189)=0,#N/A,SUMIF('Daten (Kopie)'!$A$2:$A$189,DAX!A319,'Daten (Kopie)'!$U$2:$U$189))</f>
        <v>#N/A</v>
      </c>
      <c r="P319" s="156">
        <f>VLOOKUP(A319,'MSCI ACWI GDP net €'!$A$4:$B$1459,2,FALSE)/$Q$1096</f>
        <v>0.94165713990937527</v>
      </c>
    </row>
    <row r="320" spans="1:16">
      <c r="A320" s="127">
        <v>40560</v>
      </c>
      <c r="B320" s="155">
        <v>7072.75</v>
      </c>
      <c r="C320" s="155">
        <v>7055.83</v>
      </c>
      <c r="D320" s="155">
        <v>7087.43</v>
      </c>
      <c r="E320" s="155">
        <v>7078.06</v>
      </c>
      <c r="N320" s="156" t="e">
        <f>IF(SUMIF('Daten (Kopie)'!$A$2:$A$189,DAX!A320,'Daten (Kopie)'!$T$2:$T$189)=0,#N/A,SUMIF('Daten (Kopie)'!$A$2:$A$189,DAX!A320,'Daten (Kopie)'!$T$2:$T$189))</f>
        <v>#N/A</v>
      </c>
      <c r="O320" s="156" t="e">
        <f>IF(SUMIF('Daten (Kopie)'!$A$2:$A$189,DAX!A320,'Daten (Kopie)'!$U$2:$U$189)=0,#N/A,SUMIF('Daten (Kopie)'!$A$2:$A$189,DAX!A320,'Daten (Kopie)'!$U$2:$U$189))</f>
        <v>#N/A</v>
      </c>
      <c r="P320" s="156">
        <f>VLOOKUP(A320,'MSCI ACWI GDP net €'!$A$4:$B$1459,2,FALSE)/$Q$1096</f>
        <v>0.94162136256758178</v>
      </c>
    </row>
    <row r="321" spans="1:16">
      <c r="A321" s="127">
        <v>40557</v>
      </c>
      <c r="B321" s="155">
        <v>7055.42</v>
      </c>
      <c r="C321" s="155">
        <v>7015.35</v>
      </c>
      <c r="D321" s="155">
        <v>7083.02</v>
      </c>
      <c r="E321" s="155">
        <v>7075.7</v>
      </c>
      <c r="N321" s="156" t="e">
        <f>IF(SUMIF('Daten (Kopie)'!$A$2:$A$189,DAX!A321,'Daten (Kopie)'!$T$2:$T$189)=0,#N/A,SUMIF('Daten (Kopie)'!$A$2:$A$189,DAX!A321,'Daten (Kopie)'!$T$2:$T$189))</f>
        <v>#N/A</v>
      </c>
      <c r="O321" s="156" t="e">
        <f>IF(SUMIF('Daten (Kopie)'!$A$2:$A$189,DAX!A321,'Daten (Kopie)'!$U$2:$U$189)=0,#N/A,SUMIF('Daten (Kopie)'!$A$2:$A$189,DAX!A321,'Daten (Kopie)'!$U$2:$U$189))</f>
        <v>#N/A</v>
      </c>
      <c r="P321" s="156">
        <f>VLOOKUP(A321,'MSCI ACWI GDP net €'!$A$4:$B$1459,2,FALSE)/$Q$1096</f>
        <v>0.93981169469779802</v>
      </c>
    </row>
    <row r="322" spans="1:16">
      <c r="A322" s="127">
        <v>40556</v>
      </c>
      <c r="B322" s="155">
        <v>7075.54</v>
      </c>
      <c r="C322" s="155">
        <v>7036.09</v>
      </c>
      <c r="D322" s="155">
        <v>7084.07</v>
      </c>
      <c r="E322" s="155">
        <v>7075.11</v>
      </c>
      <c r="N322" s="156" t="e">
        <f>IF(SUMIF('Daten (Kopie)'!$A$2:$A$189,DAX!A322,'Daten (Kopie)'!$T$2:$T$189)=0,#N/A,SUMIF('Daten (Kopie)'!$A$2:$A$189,DAX!A322,'Daten (Kopie)'!$T$2:$T$189))</f>
        <v>#N/A</v>
      </c>
      <c r="O322" s="156" t="e">
        <f>IF(SUMIF('Daten (Kopie)'!$A$2:$A$189,DAX!A322,'Daten (Kopie)'!$U$2:$U$189)=0,#N/A,SUMIF('Daten (Kopie)'!$A$2:$A$189,DAX!A322,'Daten (Kopie)'!$U$2:$U$189))</f>
        <v>#N/A</v>
      </c>
      <c r="P322" s="156">
        <f>VLOOKUP(A322,'MSCI ACWI GDP net €'!$A$4:$B$1459,2,FALSE)/$Q$1096</f>
        <v>0.94107055791020389</v>
      </c>
    </row>
    <row r="323" spans="1:16">
      <c r="A323" s="127">
        <v>40555</v>
      </c>
      <c r="B323" s="155">
        <v>6958.84</v>
      </c>
      <c r="C323" s="155">
        <v>6958.5</v>
      </c>
      <c r="D323" s="155">
        <v>7070.4</v>
      </c>
      <c r="E323" s="155">
        <v>7068.78</v>
      </c>
      <c r="N323" s="156" t="e">
        <f>IF(SUMIF('Daten (Kopie)'!$A$2:$A$189,DAX!A323,'Daten (Kopie)'!$T$2:$T$189)=0,#N/A,SUMIF('Daten (Kopie)'!$A$2:$A$189,DAX!A323,'Daten (Kopie)'!$T$2:$T$189))</f>
        <v>#N/A</v>
      </c>
      <c r="O323" s="156" t="e">
        <f>IF(SUMIF('Daten (Kopie)'!$A$2:$A$189,DAX!A323,'Daten (Kopie)'!$U$2:$U$189)=0,#N/A,SUMIF('Daten (Kopie)'!$A$2:$A$189,DAX!A323,'Daten (Kopie)'!$U$2:$U$189))</f>
        <v>#N/A</v>
      </c>
      <c r="P323" s="156">
        <f>VLOOKUP(A323,'MSCI ACWI GDP net €'!$A$4:$B$1459,2,FALSE)/$Q$1096</f>
        <v>0.95308176037834136</v>
      </c>
    </row>
    <row r="324" spans="1:16">
      <c r="A324" s="127">
        <v>40554</v>
      </c>
      <c r="B324" s="155">
        <v>6879.39</v>
      </c>
      <c r="C324" s="155">
        <v>6860.52</v>
      </c>
      <c r="D324" s="155">
        <v>6951.19</v>
      </c>
      <c r="E324" s="155">
        <v>6941.57</v>
      </c>
      <c r="N324" s="156" t="e">
        <f>IF(SUMIF('Daten (Kopie)'!$A$2:$A$189,DAX!A324,'Daten (Kopie)'!$T$2:$T$189)=0,#N/A,SUMIF('Daten (Kopie)'!$A$2:$A$189,DAX!A324,'Daten (Kopie)'!$T$2:$T$189))</f>
        <v>#N/A</v>
      </c>
      <c r="O324" s="156" t="e">
        <f>IF(SUMIF('Daten (Kopie)'!$A$2:$A$189,DAX!A324,'Daten (Kopie)'!$U$2:$U$189)=0,#N/A,SUMIF('Daten (Kopie)'!$A$2:$A$189,DAX!A324,'Daten (Kopie)'!$U$2:$U$189))</f>
        <v>#N/A</v>
      </c>
      <c r="P324" s="156">
        <f>VLOOKUP(A324,'MSCI ACWI GDP net €'!$A$4:$B$1459,2,FALSE)/$Q$1096</f>
        <v>0.94553274125992826</v>
      </c>
    </row>
    <row r="325" spans="1:16">
      <c r="A325" s="127">
        <v>40553</v>
      </c>
      <c r="B325" s="155">
        <v>6920.36</v>
      </c>
      <c r="C325" s="155">
        <v>6835.74</v>
      </c>
      <c r="D325" s="155">
        <v>6941.39</v>
      </c>
      <c r="E325" s="155">
        <v>6857.06</v>
      </c>
      <c r="N325" s="156" t="e">
        <f>IF(SUMIF('Daten (Kopie)'!$A$2:$A$189,DAX!A325,'Daten (Kopie)'!$T$2:$T$189)=0,#N/A,SUMIF('Daten (Kopie)'!$A$2:$A$189,DAX!A325,'Daten (Kopie)'!$T$2:$T$189))</f>
        <v>#N/A</v>
      </c>
      <c r="O325" s="156" t="e">
        <f>IF(SUMIF('Daten (Kopie)'!$A$2:$A$189,DAX!A325,'Daten (Kopie)'!$U$2:$U$189)=0,#N/A,SUMIF('Daten (Kopie)'!$A$2:$A$189,DAX!A325,'Daten (Kopie)'!$U$2:$U$189))</f>
        <v>#N/A</v>
      </c>
      <c r="P325" s="156">
        <f>VLOOKUP(A325,'MSCI ACWI GDP net €'!$A$4:$B$1459,2,FALSE)/$Q$1096</f>
        <v>0.93956874158608461</v>
      </c>
    </row>
    <row r="326" spans="1:16">
      <c r="A326" s="127">
        <v>40550</v>
      </c>
      <c r="B326" s="155">
        <v>6991.55</v>
      </c>
      <c r="C326" s="155">
        <v>6939.88</v>
      </c>
      <c r="D326" s="155">
        <v>7010.89</v>
      </c>
      <c r="E326" s="155">
        <v>6947.84</v>
      </c>
      <c r="N326" s="156" t="e">
        <f>IF(SUMIF('Daten (Kopie)'!$A$2:$A$189,DAX!A326,'Daten (Kopie)'!$T$2:$T$189)=0,#N/A,SUMIF('Daten (Kopie)'!$A$2:$A$189,DAX!A326,'Daten (Kopie)'!$T$2:$T$189))</f>
        <v>#N/A</v>
      </c>
      <c r="O326" s="156" t="e">
        <f>IF(SUMIF('Daten (Kopie)'!$A$2:$A$189,DAX!A326,'Daten (Kopie)'!$U$2:$U$189)=0,#N/A,SUMIF('Daten (Kopie)'!$A$2:$A$189,DAX!A326,'Daten (Kopie)'!$U$2:$U$189))</f>
        <v>#N/A</v>
      </c>
      <c r="P326" s="156">
        <f>VLOOKUP(A326,'MSCI ACWI GDP net €'!$A$4:$B$1459,2,FALSE)/$Q$1096</f>
        <v>0.94472816708517848</v>
      </c>
    </row>
    <row r="327" spans="1:16">
      <c r="A327" s="127">
        <v>40549</v>
      </c>
      <c r="B327" s="155">
        <v>6949.48</v>
      </c>
      <c r="C327" s="155">
        <v>6949.07</v>
      </c>
      <c r="D327" s="155">
        <v>7047.59</v>
      </c>
      <c r="E327" s="155">
        <v>6981.39</v>
      </c>
      <c r="N327" s="156" t="e">
        <f>IF(SUMIF('Daten (Kopie)'!$A$2:$A$189,DAX!A327,'Daten (Kopie)'!$T$2:$T$189)=0,#N/A,SUMIF('Daten (Kopie)'!$A$2:$A$189,DAX!A327,'Daten (Kopie)'!$T$2:$T$189))</f>
        <v>#N/A</v>
      </c>
      <c r="O327" s="156" t="e">
        <f>IF(SUMIF('Daten (Kopie)'!$A$2:$A$189,DAX!A327,'Daten (Kopie)'!$U$2:$U$189)=0,#N/A,SUMIF('Daten (Kopie)'!$A$2:$A$189,DAX!A327,'Daten (Kopie)'!$U$2:$U$189))</f>
        <v>#N/A</v>
      </c>
      <c r="P327" s="156">
        <f>VLOOKUP(A327,'MSCI ACWI GDP net €'!$A$4:$B$1459,2,FALSE)/$Q$1096</f>
        <v>0.94512338190731515</v>
      </c>
    </row>
    <row r="328" spans="1:16">
      <c r="A328" s="127">
        <v>40548</v>
      </c>
      <c r="B328" s="155">
        <v>6966.08</v>
      </c>
      <c r="C328" s="155">
        <v>6842.9</v>
      </c>
      <c r="D328" s="155">
        <v>6967.24</v>
      </c>
      <c r="E328" s="155">
        <v>6939.82</v>
      </c>
      <c r="N328" s="156" t="e">
        <f>IF(SUMIF('Daten (Kopie)'!$A$2:$A$189,DAX!A328,'Daten (Kopie)'!$T$2:$T$189)=0,#N/A,SUMIF('Daten (Kopie)'!$A$2:$A$189,DAX!A328,'Daten (Kopie)'!$T$2:$T$189))</f>
        <v>#N/A</v>
      </c>
      <c r="O328" s="156" t="e">
        <f>IF(SUMIF('Daten (Kopie)'!$A$2:$A$189,DAX!A328,'Daten (Kopie)'!$U$2:$U$189)=0,#N/A,SUMIF('Daten (Kopie)'!$A$2:$A$189,DAX!A328,'Daten (Kopie)'!$U$2:$U$189))</f>
        <v>#N/A</v>
      </c>
      <c r="P328" s="156">
        <f>VLOOKUP(A328,'MSCI ACWI GDP net €'!$A$4:$B$1459,2,FALSE)/$Q$1096</f>
        <v>0.9394464329990232</v>
      </c>
    </row>
    <row r="329" spans="1:16">
      <c r="A329" s="127">
        <v>40547</v>
      </c>
      <c r="B329" s="155">
        <v>6979.68</v>
      </c>
      <c r="C329" s="155">
        <v>6952.02</v>
      </c>
      <c r="D329" s="155">
        <v>7025.86</v>
      </c>
      <c r="E329" s="155">
        <v>6975.35</v>
      </c>
      <c r="N329" s="156" t="e">
        <f>IF(SUMIF('Daten (Kopie)'!$A$2:$A$189,DAX!A329,'Daten (Kopie)'!$T$2:$T$189)=0,#N/A,SUMIF('Daten (Kopie)'!$A$2:$A$189,DAX!A329,'Daten (Kopie)'!$T$2:$T$189))</f>
        <v>#N/A</v>
      </c>
      <c r="O329" s="156" t="e">
        <f>IF(SUMIF('Daten (Kopie)'!$A$2:$A$189,DAX!A329,'Daten (Kopie)'!$U$2:$U$189)=0,#N/A,SUMIF('Daten (Kopie)'!$A$2:$A$189,DAX!A329,'Daten (Kopie)'!$U$2:$U$189))</f>
        <v>#N/A</v>
      </c>
      <c r="P329" s="156">
        <f>VLOOKUP(A329,'MSCI ACWI GDP net €'!$A$4:$B$1459,2,FALSE)/$Q$1096</f>
        <v>0.93238997635367316</v>
      </c>
    </row>
    <row r="330" spans="1:16">
      <c r="A330" s="127">
        <v>40546</v>
      </c>
      <c r="B330" s="155">
        <v>6973.39</v>
      </c>
      <c r="C330" s="155">
        <v>6969.83</v>
      </c>
      <c r="D330" s="155">
        <v>7026.62</v>
      </c>
      <c r="E330" s="155">
        <v>6989.74</v>
      </c>
      <c r="N330" s="156" t="e">
        <f>IF(SUMIF('Daten (Kopie)'!$A$2:$A$189,DAX!A330,'Daten (Kopie)'!$T$2:$T$189)=0,#N/A,SUMIF('Daten (Kopie)'!$A$2:$A$189,DAX!A330,'Daten (Kopie)'!$T$2:$T$189))</f>
        <v>#N/A</v>
      </c>
      <c r="O330" s="156" t="e">
        <f>IF(SUMIF('Daten (Kopie)'!$A$2:$A$189,DAX!A330,'Daten (Kopie)'!$U$2:$U$189)=0,#N/A,SUMIF('Daten (Kopie)'!$A$2:$A$189,DAX!A330,'Daten (Kopie)'!$U$2:$U$189))</f>
        <v>#N/A</v>
      </c>
      <c r="P330" s="156">
        <f>VLOOKUP(A330,'MSCI ACWI GDP net €'!$A$4:$B$1459,2,FALSE)/$Q$1096</f>
        <v>0.92784791800831712</v>
      </c>
    </row>
    <row r="331" spans="1:16">
      <c r="A331" s="127">
        <v>40542</v>
      </c>
      <c r="B331" s="155">
        <v>6996.56</v>
      </c>
      <c r="C331" s="155">
        <v>6897.22</v>
      </c>
      <c r="D331" s="155">
        <v>7008.12</v>
      </c>
      <c r="E331" s="155">
        <v>6914.19</v>
      </c>
      <c r="N331" s="156" t="e">
        <f>IF(SUMIF('Daten (Kopie)'!$A$2:$A$189,DAX!A331,'Daten (Kopie)'!$T$2:$T$189)=0,#N/A,SUMIF('Daten (Kopie)'!$A$2:$A$189,DAX!A331,'Daten (Kopie)'!$T$2:$T$189))</f>
        <v>#N/A</v>
      </c>
      <c r="O331" s="156" t="e">
        <f>IF(SUMIF('Daten (Kopie)'!$A$2:$A$189,DAX!A331,'Daten (Kopie)'!$U$2:$U$189)=0,#N/A,SUMIF('Daten (Kopie)'!$A$2:$A$189,DAX!A331,'Daten (Kopie)'!$U$2:$U$189))</f>
        <v>#N/A</v>
      </c>
      <c r="P331" s="156">
        <f>VLOOKUP(A331,'MSCI ACWI GDP net €'!$A$4:$B$1459,2,FALSE)/$Q$1096</f>
        <v>0.92242973080462409</v>
      </c>
    </row>
    <row r="332" spans="1:16">
      <c r="A332" s="127">
        <v>40541</v>
      </c>
      <c r="B332" s="155">
        <v>6989.54</v>
      </c>
      <c r="C332" s="155">
        <v>6981.79</v>
      </c>
      <c r="D332" s="155">
        <v>7008.31</v>
      </c>
      <c r="E332" s="155">
        <v>6995.47</v>
      </c>
      <c r="N332" s="156" t="e">
        <f>IF(SUMIF('Daten (Kopie)'!$A$2:$A$189,DAX!A332,'Daten (Kopie)'!$T$2:$T$189)=0,#N/A,SUMIF('Daten (Kopie)'!$A$2:$A$189,DAX!A332,'Daten (Kopie)'!$T$2:$T$189))</f>
        <v>#N/A</v>
      </c>
      <c r="O332" s="156" t="e">
        <f>IF(SUMIF('Daten (Kopie)'!$A$2:$A$189,DAX!A332,'Daten (Kopie)'!$U$2:$U$189)=0,#N/A,SUMIF('Daten (Kopie)'!$A$2:$A$189,DAX!A332,'Daten (Kopie)'!$U$2:$U$189))</f>
        <v>#N/A</v>
      </c>
      <c r="P332" s="156">
        <f>VLOOKUP(A332,'MSCI ACWI GDP net €'!$A$4:$B$1459,2,FALSE)/$Q$1096</f>
        <v>0.9320114021556265</v>
      </c>
    </row>
    <row r="333" spans="1:16">
      <c r="A333" s="127">
        <v>40540</v>
      </c>
      <c r="B333" s="155">
        <v>6984.85</v>
      </c>
      <c r="C333" s="155">
        <v>6957.65</v>
      </c>
      <c r="D333" s="155">
        <v>6990.81</v>
      </c>
      <c r="E333" s="155">
        <v>6972.1</v>
      </c>
      <c r="N333" s="156" t="e">
        <f>IF(SUMIF('Daten (Kopie)'!$A$2:$A$189,DAX!A333,'Daten (Kopie)'!$T$2:$T$189)=0,#N/A,SUMIF('Daten (Kopie)'!$A$2:$A$189,DAX!A333,'Daten (Kopie)'!$T$2:$T$189))</f>
        <v>#N/A</v>
      </c>
      <c r="O333" s="156" t="e">
        <f>IF(SUMIF('Daten (Kopie)'!$A$2:$A$189,DAX!A333,'Daten (Kopie)'!$U$2:$U$189)=0,#N/A,SUMIF('Daten (Kopie)'!$A$2:$A$189,DAX!A333,'Daten (Kopie)'!$U$2:$U$189))</f>
        <v>#N/A</v>
      </c>
      <c r="P333" s="156">
        <f>VLOOKUP(A333,'MSCI ACWI GDP net €'!$A$4:$B$1459,2,FALSE)/$Q$1096</f>
        <v>0.92721557429289836</v>
      </c>
    </row>
    <row r="334" spans="1:16">
      <c r="A334" s="127">
        <v>40539</v>
      </c>
      <c r="B334" s="155">
        <v>7055.32</v>
      </c>
      <c r="C334" s="155">
        <v>6943.05</v>
      </c>
      <c r="D334" s="155">
        <v>7056.34</v>
      </c>
      <c r="E334" s="155">
        <v>6970.73</v>
      </c>
      <c r="N334" s="156" t="e">
        <f>IF(SUMIF('Daten (Kopie)'!$A$2:$A$189,DAX!A334,'Daten (Kopie)'!$T$2:$T$189)=0,#N/A,SUMIF('Daten (Kopie)'!$A$2:$A$189,DAX!A334,'Daten (Kopie)'!$T$2:$T$189))</f>
        <v>#N/A</v>
      </c>
      <c r="O334" s="156" t="e">
        <f>IF(SUMIF('Daten (Kopie)'!$A$2:$A$189,DAX!A334,'Daten (Kopie)'!$U$2:$U$189)=0,#N/A,SUMIF('Daten (Kopie)'!$A$2:$A$189,DAX!A334,'Daten (Kopie)'!$U$2:$U$189))</f>
        <v>#N/A</v>
      </c>
      <c r="P334" s="156">
        <f>VLOOKUP(A334,'MSCI ACWI GDP net €'!$A$4:$B$1459,2,FALSE)/$Q$1096</f>
        <v>0.92552072672933539</v>
      </c>
    </row>
    <row r="335" spans="1:16">
      <c r="A335" s="127">
        <v>40535</v>
      </c>
      <c r="B335" s="155">
        <v>7083.08</v>
      </c>
      <c r="C335" s="155">
        <v>7042.58</v>
      </c>
      <c r="D335" s="155">
        <v>7083.08</v>
      </c>
      <c r="E335" s="155">
        <v>7057.69</v>
      </c>
      <c r="N335" s="156" t="e">
        <f>IF(SUMIF('Daten (Kopie)'!$A$2:$A$189,DAX!A335,'Daten (Kopie)'!$T$2:$T$189)=0,#N/A,SUMIF('Daten (Kopie)'!$A$2:$A$189,DAX!A335,'Daten (Kopie)'!$T$2:$T$189))</f>
        <v>#N/A</v>
      </c>
      <c r="O335" s="156" t="e">
        <f>IF(SUMIF('Daten (Kopie)'!$A$2:$A$189,DAX!A335,'Daten (Kopie)'!$U$2:$U$189)=0,#N/A,SUMIF('Daten (Kopie)'!$A$2:$A$189,DAX!A335,'Daten (Kopie)'!$U$2:$U$189))</f>
        <v>#N/A</v>
      </c>
      <c r="P335" s="156">
        <f>VLOOKUP(A335,'MSCI ACWI GDP net €'!$A$4:$B$1459,2,FALSE)/$Q$1096</f>
        <v>0.93328191380489545</v>
      </c>
    </row>
    <row r="336" spans="1:16">
      <c r="A336" s="127">
        <v>40534</v>
      </c>
      <c r="B336" s="155">
        <v>7079.22</v>
      </c>
      <c r="C336" s="155">
        <v>7067.71</v>
      </c>
      <c r="D336" s="155">
        <v>7084.1</v>
      </c>
      <c r="E336" s="155">
        <v>7067.92</v>
      </c>
      <c r="N336" s="156" t="e">
        <f>IF(SUMIF('Daten (Kopie)'!$A$2:$A$189,DAX!A336,'Daten (Kopie)'!$T$2:$T$189)=0,#N/A,SUMIF('Daten (Kopie)'!$A$2:$A$189,DAX!A336,'Daten (Kopie)'!$T$2:$T$189))</f>
        <v>#N/A</v>
      </c>
      <c r="O336" s="156" t="e">
        <f>IF(SUMIF('Daten (Kopie)'!$A$2:$A$189,DAX!A336,'Daten (Kopie)'!$U$2:$U$189)=0,#N/A,SUMIF('Daten (Kopie)'!$A$2:$A$189,DAX!A336,'Daten (Kopie)'!$U$2:$U$189))</f>
        <v>#N/A</v>
      </c>
      <c r="P336" s="156">
        <f>VLOOKUP(A336,'MSCI ACWI GDP net €'!$A$4:$B$1459,2,FALSE)/$Q$1096</f>
        <v>0.93170521467237122</v>
      </c>
    </row>
    <row r="337" spans="1:16">
      <c r="A337" s="127">
        <v>40533</v>
      </c>
      <c r="B337" s="155">
        <v>7045.25</v>
      </c>
      <c r="C337" s="155">
        <v>7042.98</v>
      </c>
      <c r="D337" s="155">
        <v>7087.84</v>
      </c>
      <c r="E337" s="155">
        <v>7077.99</v>
      </c>
      <c r="N337" s="156" t="e">
        <f>IF(SUMIF('Daten (Kopie)'!$A$2:$A$189,DAX!A337,'Daten (Kopie)'!$T$2:$T$189)=0,#N/A,SUMIF('Daten (Kopie)'!$A$2:$A$189,DAX!A337,'Daten (Kopie)'!$T$2:$T$189))</f>
        <v>#N/A</v>
      </c>
      <c r="O337" s="156" t="e">
        <f>IF(SUMIF('Daten (Kopie)'!$A$2:$A$189,DAX!A337,'Daten (Kopie)'!$U$2:$U$189)=0,#N/A,SUMIF('Daten (Kopie)'!$A$2:$A$189,DAX!A337,'Daten (Kopie)'!$U$2:$U$189))</f>
        <v>#N/A</v>
      </c>
      <c r="P337" s="156">
        <f>VLOOKUP(A337,'MSCI ACWI GDP net €'!$A$4:$B$1459,2,FALSE)/$Q$1096</f>
        <v>0.92818073049011629</v>
      </c>
    </row>
    <row r="338" spans="1:16">
      <c r="A338" s="127">
        <v>40532</v>
      </c>
      <c r="B338" s="155">
        <v>7000.38</v>
      </c>
      <c r="C338" s="155">
        <v>6992.67</v>
      </c>
      <c r="D338" s="155">
        <v>7068.56</v>
      </c>
      <c r="E338" s="155">
        <v>7018.6</v>
      </c>
      <c r="N338" s="156">
        <f>IF(SUMIF('Daten (Kopie)'!$A$2:$A$189,DAX!A338,'Daten (Kopie)'!$T$2:$T$189)=0,#N/A,SUMIF('Daten (Kopie)'!$A$2:$A$189,DAX!A338,'Daten (Kopie)'!$T$2:$T$189))</f>
        <v>1</v>
      </c>
      <c r="O338" s="156" t="e">
        <f>IF(SUMIF('Daten (Kopie)'!$A$2:$A$189,DAX!A338,'Daten (Kopie)'!$U$2:$U$189)=0,#N/A,SUMIF('Daten (Kopie)'!$A$2:$A$189,DAX!A338,'Daten (Kopie)'!$U$2:$U$189))</f>
        <v>#N/A</v>
      </c>
      <c r="P338" s="156">
        <f>VLOOKUP(A338,'MSCI ACWI GDP net €'!$A$4:$B$1459,2,FALSE)/$Q$1096</f>
        <v>0.92001517624917017</v>
      </c>
    </row>
    <row r="339" spans="1:16">
      <c r="A339" s="127">
        <v>40529</v>
      </c>
      <c r="B339" s="155">
        <v>7042.83</v>
      </c>
      <c r="C339" s="155">
        <v>6980.18</v>
      </c>
      <c r="D339" s="155">
        <v>7043.15</v>
      </c>
      <c r="E339" s="155">
        <v>6982.45</v>
      </c>
      <c r="N339" s="156" t="e">
        <f>IF(SUMIF('Daten (Kopie)'!$A$2:$A$189,DAX!A339,'Daten (Kopie)'!$T$2:$T$189)=0,#N/A,SUMIF('Daten (Kopie)'!$A$2:$A$189,DAX!A339,'Daten (Kopie)'!$T$2:$T$189))</f>
        <v>#N/A</v>
      </c>
      <c r="O339" s="156" t="e">
        <f>IF(SUMIF('Daten (Kopie)'!$A$2:$A$189,DAX!A339,'Daten (Kopie)'!$U$2:$U$189)=0,#N/A,SUMIF('Daten (Kopie)'!$A$2:$A$189,DAX!A339,'Daten (Kopie)'!$U$2:$U$189))</f>
        <v>#N/A</v>
      </c>
      <c r="P339" s="156">
        <f>VLOOKUP(A339,'MSCI ACWI GDP net €'!$A$4:$B$1459,2,FALSE)/$Q$1096</f>
        <v>0.91661965690361258</v>
      </c>
    </row>
    <row r="340" spans="1:16">
      <c r="A340" s="127">
        <v>40528</v>
      </c>
      <c r="B340" s="155">
        <v>7012.99</v>
      </c>
      <c r="C340" s="155">
        <v>6991.69</v>
      </c>
      <c r="D340" s="155">
        <v>7033.03</v>
      </c>
      <c r="E340" s="155">
        <v>7024.4</v>
      </c>
      <c r="N340" s="156" t="e">
        <f>IF(SUMIF('Daten (Kopie)'!$A$2:$A$189,DAX!A340,'Daten (Kopie)'!$T$2:$T$189)=0,#N/A,SUMIF('Daten (Kopie)'!$A$2:$A$189,DAX!A340,'Daten (Kopie)'!$T$2:$T$189))</f>
        <v>#N/A</v>
      </c>
      <c r="O340" s="156" t="e">
        <f>IF(SUMIF('Daten (Kopie)'!$A$2:$A$189,DAX!A340,'Daten (Kopie)'!$U$2:$U$189)=0,#N/A,SUMIF('Daten (Kopie)'!$A$2:$A$189,DAX!A340,'Daten (Kopie)'!$U$2:$U$189))</f>
        <v>#N/A</v>
      </c>
      <c r="P340" s="156">
        <f>VLOOKUP(A340,'MSCI ACWI GDP net €'!$A$4:$B$1459,2,FALSE)/$Q$1096</f>
        <v>0.91528674291400636</v>
      </c>
    </row>
    <row r="341" spans="1:16">
      <c r="A341" s="127">
        <v>40527</v>
      </c>
      <c r="B341" s="155">
        <v>7007.49</v>
      </c>
      <c r="C341" s="155">
        <v>6964.13</v>
      </c>
      <c r="D341" s="155">
        <v>7029.74</v>
      </c>
      <c r="E341" s="155">
        <v>7016.37</v>
      </c>
      <c r="N341" s="156" t="e">
        <f>IF(SUMIF('Daten (Kopie)'!$A$2:$A$189,DAX!A341,'Daten (Kopie)'!$T$2:$T$189)=0,#N/A,SUMIF('Daten (Kopie)'!$A$2:$A$189,DAX!A341,'Daten (Kopie)'!$T$2:$T$189))</f>
        <v>#N/A</v>
      </c>
      <c r="O341" s="156" t="e">
        <f>IF(SUMIF('Daten (Kopie)'!$A$2:$A$189,DAX!A341,'Daten (Kopie)'!$U$2:$U$189)=0,#N/A,SUMIF('Daten (Kopie)'!$A$2:$A$189,DAX!A341,'Daten (Kopie)'!$U$2:$U$189))</f>
        <v>#N/A</v>
      </c>
      <c r="P341" s="156">
        <f>VLOOKUP(A341,'MSCI ACWI GDP net €'!$A$4:$B$1459,2,FALSE)/$Q$1096</f>
        <v>0.91015810256947871</v>
      </c>
    </row>
    <row r="342" spans="1:16">
      <c r="A342" s="127">
        <v>40526</v>
      </c>
      <c r="B342" s="155">
        <v>7024.79</v>
      </c>
      <c r="C342" s="155">
        <v>7011.14</v>
      </c>
      <c r="D342" s="155">
        <v>7032.65</v>
      </c>
      <c r="E342" s="155">
        <v>7027.4</v>
      </c>
      <c r="N342" s="156" t="e">
        <f>IF(SUMIF('Daten (Kopie)'!$A$2:$A$189,DAX!A342,'Daten (Kopie)'!$T$2:$T$189)=0,#N/A,SUMIF('Daten (Kopie)'!$A$2:$A$189,DAX!A342,'Daten (Kopie)'!$T$2:$T$189))</f>
        <v>#N/A</v>
      </c>
      <c r="O342" s="156" t="e">
        <f>IF(SUMIF('Daten (Kopie)'!$A$2:$A$189,DAX!A342,'Daten (Kopie)'!$U$2:$U$189)=0,#N/A,SUMIF('Daten (Kopie)'!$A$2:$A$189,DAX!A342,'Daten (Kopie)'!$U$2:$U$189))</f>
        <v>#N/A</v>
      </c>
      <c r="P342" s="156">
        <f>VLOOKUP(A342,'MSCI ACWI GDP net €'!$A$4:$B$1459,2,FALSE)/$Q$1096</f>
        <v>0.91416516485034249</v>
      </c>
    </row>
    <row r="343" spans="1:16">
      <c r="A343" s="127">
        <v>40525</v>
      </c>
      <c r="B343" s="155">
        <v>7027.58</v>
      </c>
      <c r="C343" s="155">
        <v>7017.6</v>
      </c>
      <c r="D343" s="155">
        <v>7044.87</v>
      </c>
      <c r="E343" s="155">
        <v>7029.39</v>
      </c>
      <c r="N343" s="156" t="e">
        <f>IF(SUMIF('Daten (Kopie)'!$A$2:$A$189,DAX!A343,'Daten (Kopie)'!$T$2:$T$189)=0,#N/A,SUMIF('Daten (Kopie)'!$A$2:$A$189,DAX!A343,'Daten (Kopie)'!$T$2:$T$189))</f>
        <v>#N/A</v>
      </c>
      <c r="O343" s="156" t="e">
        <f>IF(SUMIF('Daten (Kopie)'!$A$2:$A$189,DAX!A343,'Daten (Kopie)'!$U$2:$U$189)=0,#N/A,SUMIF('Daten (Kopie)'!$A$2:$A$189,DAX!A343,'Daten (Kopie)'!$U$2:$U$189))</f>
        <v>#N/A</v>
      </c>
      <c r="P343" s="156">
        <f>VLOOKUP(A343,'MSCI ACWI GDP net €'!$A$4:$B$1459,2,FALSE)/$Q$1096</f>
        <v>0.91143360640597471</v>
      </c>
    </row>
    <row r="344" spans="1:16">
      <c r="A344" s="127">
        <v>40522</v>
      </c>
      <c r="B344" s="155">
        <v>6987.69</v>
      </c>
      <c r="C344" s="155">
        <v>6973.32</v>
      </c>
      <c r="D344" s="155">
        <v>7018.11</v>
      </c>
      <c r="E344" s="155">
        <v>7006.17</v>
      </c>
      <c r="N344" s="156">
        <f>IF(SUMIF('Daten (Kopie)'!$A$2:$A$189,DAX!A344,'Daten (Kopie)'!$T$2:$T$189)=0,#N/A,SUMIF('Daten (Kopie)'!$A$2:$A$189,DAX!A344,'Daten (Kopie)'!$T$2:$T$189))</f>
        <v>1</v>
      </c>
      <c r="O344" s="156">
        <f>IF(SUMIF('Daten (Kopie)'!$A$2:$A$189,DAX!A344,'Daten (Kopie)'!$U$2:$U$189)=0,#N/A,SUMIF('Daten (Kopie)'!$A$2:$A$189,DAX!A344,'Daten (Kopie)'!$U$2:$U$189))</f>
        <v>1.1338957196883652</v>
      </c>
      <c r="P344" s="156">
        <f>VLOOKUP(A344,'MSCI ACWI GDP net €'!$A$4:$B$1459,2,FALSE)/$Q$1096</f>
        <v>0.91430744218631177</v>
      </c>
    </row>
    <row r="345" spans="1:16">
      <c r="A345" s="127">
        <v>40521</v>
      </c>
      <c r="B345" s="155">
        <v>7017.99</v>
      </c>
      <c r="C345" s="155">
        <v>6947.9</v>
      </c>
      <c r="D345" s="155">
        <v>7021.31</v>
      </c>
      <c r="E345" s="155">
        <v>6964.16</v>
      </c>
      <c r="N345" s="156" t="e">
        <f>IF(SUMIF('Daten (Kopie)'!$A$2:$A$189,DAX!A345,'Daten (Kopie)'!$T$2:$T$189)=0,#N/A,SUMIF('Daten (Kopie)'!$A$2:$A$189,DAX!A345,'Daten (Kopie)'!$T$2:$T$189))</f>
        <v>#N/A</v>
      </c>
      <c r="O345" s="156" t="e">
        <f>IF(SUMIF('Daten (Kopie)'!$A$2:$A$189,DAX!A345,'Daten (Kopie)'!$U$2:$U$189)=0,#N/A,SUMIF('Daten (Kopie)'!$A$2:$A$189,DAX!A345,'Daten (Kopie)'!$U$2:$U$189))</f>
        <v>#N/A</v>
      </c>
      <c r="P345" s="156">
        <f>VLOOKUP(A345,'MSCI ACWI GDP net €'!$A$4:$B$1459,2,FALSE)/$Q$1096</f>
        <v>0.91538159447131906</v>
      </c>
    </row>
    <row r="346" spans="1:16">
      <c r="A346" s="127">
        <v>40520</v>
      </c>
      <c r="B346" s="155">
        <v>6976.19</v>
      </c>
      <c r="C346" s="155">
        <v>6956.67</v>
      </c>
      <c r="D346" s="155">
        <v>7013.53</v>
      </c>
      <c r="E346" s="155">
        <v>6975.87</v>
      </c>
      <c r="N346" s="156" t="e">
        <f>IF(SUMIF('Daten (Kopie)'!$A$2:$A$189,DAX!A346,'Daten (Kopie)'!$T$2:$T$189)=0,#N/A,SUMIF('Daten (Kopie)'!$A$2:$A$189,DAX!A346,'Daten (Kopie)'!$T$2:$T$189))</f>
        <v>#N/A</v>
      </c>
      <c r="O346" s="156" t="e">
        <f>IF(SUMIF('Daten (Kopie)'!$A$2:$A$189,DAX!A346,'Daten (Kopie)'!$U$2:$U$189)=0,#N/A,SUMIF('Daten (Kopie)'!$A$2:$A$189,DAX!A346,'Daten (Kopie)'!$U$2:$U$189))</f>
        <v>#N/A</v>
      </c>
      <c r="P346" s="156">
        <f>VLOOKUP(A346,'MSCI ACWI GDP net €'!$A$4:$B$1459,2,FALSE)/$Q$1096</f>
        <v>0.9113212821933675</v>
      </c>
    </row>
    <row r="347" spans="1:16">
      <c r="A347" s="127">
        <v>40519</v>
      </c>
      <c r="B347" s="155">
        <v>6987.88</v>
      </c>
      <c r="C347" s="155">
        <v>6962.1</v>
      </c>
      <c r="D347" s="155">
        <v>7042.67</v>
      </c>
      <c r="E347" s="155">
        <v>7001.91</v>
      </c>
      <c r="N347" s="156" t="e">
        <f>IF(SUMIF('Daten (Kopie)'!$A$2:$A$189,DAX!A347,'Daten (Kopie)'!$T$2:$T$189)=0,#N/A,SUMIF('Daten (Kopie)'!$A$2:$A$189,DAX!A347,'Daten (Kopie)'!$T$2:$T$189))</f>
        <v>#N/A</v>
      </c>
      <c r="O347" s="156" t="e">
        <f>IF(SUMIF('Daten (Kopie)'!$A$2:$A$189,DAX!A347,'Daten (Kopie)'!$U$2:$U$189)=0,#N/A,SUMIF('Daten (Kopie)'!$A$2:$A$189,DAX!A347,'Daten (Kopie)'!$U$2:$U$189))</f>
        <v>#N/A</v>
      </c>
      <c r="P347" s="156">
        <f>VLOOKUP(A347,'MSCI ACWI GDP net €'!$A$4:$B$1459,2,FALSE)/$Q$1096</f>
        <v>0.90834593860608159</v>
      </c>
    </row>
    <row r="348" spans="1:16">
      <c r="A348" s="127">
        <v>40518</v>
      </c>
      <c r="B348" s="155">
        <v>6970.24</v>
      </c>
      <c r="C348" s="155">
        <v>6926.57</v>
      </c>
      <c r="D348" s="155">
        <v>6971.95</v>
      </c>
      <c r="E348" s="155">
        <v>6954.38</v>
      </c>
      <c r="N348" s="156" t="e">
        <f>IF(SUMIF('Daten (Kopie)'!$A$2:$A$189,DAX!A348,'Daten (Kopie)'!$T$2:$T$189)=0,#N/A,SUMIF('Daten (Kopie)'!$A$2:$A$189,DAX!A348,'Daten (Kopie)'!$T$2:$T$189))</f>
        <v>#N/A</v>
      </c>
      <c r="O348" s="156" t="e">
        <f>IF(SUMIF('Daten (Kopie)'!$A$2:$A$189,DAX!A348,'Daten (Kopie)'!$U$2:$U$189)=0,#N/A,SUMIF('Daten (Kopie)'!$A$2:$A$189,DAX!A348,'Daten (Kopie)'!$U$2:$U$189))</f>
        <v>#N/A</v>
      </c>
      <c r="P348" s="156">
        <f>VLOOKUP(A348,'MSCI ACWI GDP net €'!$A$4:$B$1459,2,FALSE)/$Q$1096</f>
        <v>0.9075596691178307</v>
      </c>
    </row>
    <row r="349" spans="1:16">
      <c r="A349" s="127">
        <v>40515</v>
      </c>
      <c r="B349" s="155">
        <v>6947.31</v>
      </c>
      <c r="C349" s="155">
        <v>6914.5</v>
      </c>
      <c r="D349" s="155">
        <v>6977.91</v>
      </c>
      <c r="E349" s="155">
        <v>6947.72</v>
      </c>
      <c r="N349" s="156" t="e">
        <f>IF(SUMIF('Daten (Kopie)'!$A$2:$A$189,DAX!A349,'Daten (Kopie)'!$T$2:$T$189)=0,#N/A,SUMIF('Daten (Kopie)'!$A$2:$A$189,DAX!A349,'Daten (Kopie)'!$T$2:$T$189))</f>
        <v>#N/A</v>
      </c>
      <c r="O349" s="156" t="e">
        <f>IF(SUMIF('Daten (Kopie)'!$A$2:$A$189,DAX!A349,'Daten (Kopie)'!$U$2:$U$189)=0,#N/A,SUMIF('Daten (Kopie)'!$A$2:$A$189,DAX!A349,'Daten (Kopie)'!$U$2:$U$189))</f>
        <v>#N/A</v>
      </c>
      <c r="P349" s="156">
        <f>VLOOKUP(A349,'MSCI ACWI GDP net €'!$A$4:$B$1459,2,FALSE)/$Q$1096</f>
        <v>0.90268729438428874</v>
      </c>
    </row>
    <row r="350" spans="1:16">
      <c r="A350" s="127">
        <v>40514</v>
      </c>
      <c r="B350" s="155">
        <v>6895.77</v>
      </c>
      <c r="C350" s="155">
        <v>6840.65</v>
      </c>
      <c r="D350" s="155">
        <v>6958.69</v>
      </c>
      <c r="E350" s="155">
        <v>6957.61</v>
      </c>
      <c r="N350" s="156" t="e">
        <f>IF(SUMIF('Daten (Kopie)'!$A$2:$A$189,DAX!A350,'Daten (Kopie)'!$T$2:$T$189)=0,#N/A,SUMIF('Daten (Kopie)'!$A$2:$A$189,DAX!A350,'Daten (Kopie)'!$T$2:$T$189))</f>
        <v>#N/A</v>
      </c>
      <c r="O350" s="156" t="e">
        <f>IF(SUMIF('Daten (Kopie)'!$A$2:$A$189,DAX!A350,'Daten (Kopie)'!$U$2:$U$189)=0,#N/A,SUMIF('Daten (Kopie)'!$A$2:$A$189,DAX!A350,'Daten (Kopie)'!$U$2:$U$189))</f>
        <v>#N/A</v>
      </c>
      <c r="P350" s="156">
        <f>VLOOKUP(A350,'MSCI ACWI GDP net €'!$A$4:$B$1459,2,FALSE)/$Q$1096</f>
        <v>0.90924453230693969</v>
      </c>
    </row>
    <row r="351" spans="1:16">
      <c r="A351" s="127">
        <v>40513</v>
      </c>
      <c r="B351" s="155">
        <v>6748.36</v>
      </c>
      <c r="C351" s="155">
        <v>6736.69</v>
      </c>
      <c r="D351" s="155">
        <v>6868.81</v>
      </c>
      <c r="E351" s="155">
        <v>6866.63</v>
      </c>
      <c r="N351" s="156" t="e">
        <f>IF(SUMIF('Daten (Kopie)'!$A$2:$A$189,DAX!A351,'Daten (Kopie)'!$T$2:$T$189)=0,#N/A,SUMIF('Daten (Kopie)'!$A$2:$A$189,DAX!A351,'Daten (Kopie)'!$T$2:$T$189))</f>
        <v>#N/A</v>
      </c>
      <c r="O351" s="156" t="e">
        <f>IF(SUMIF('Daten (Kopie)'!$A$2:$A$189,DAX!A351,'Daten (Kopie)'!$U$2:$U$189)=0,#N/A,SUMIF('Daten (Kopie)'!$A$2:$A$189,DAX!A351,'Daten (Kopie)'!$U$2:$U$189))</f>
        <v>#N/A</v>
      </c>
      <c r="P351" s="156">
        <f>VLOOKUP(A351,'MSCI ACWI GDP net €'!$A$4:$B$1459,2,FALSE)/$Q$1096</f>
        <v>0.90019036873958935</v>
      </c>
    </row>
    <row r="352" spans="1:16">
      <c r="A352" s="127">
        <v>40512</v>
      </c>
      <c r="B352" s="155">
        <v>6732.59</v>
      </c>
      <c r="C352" s="155">
        <v>6655.94</v>
      </c>
      <c r="D352" s="155">
        <v>6763.52</v>
      </c>
      <c r="E352" s="155">
        <v>6688.49</v>
      </c>
      <c r="N352" s="156" t="e">
        <f>IF(SUMIF('Daten (Kopie)'!$A$2:$A$189,DAX!A352,'Daten (Kopie)'!$T$2:$T$189)=0,#N/A,SUMIF('Daten (Kopie)'!$A$2:$A$189,DAX!A352,'Daten (Kopie)'!$T$2:$T$189))</f>
        <v>#N/A</v>
      </c>
      <c r="O352" s="156" t="e">
        <f>IF(SUMIF('Daten (Kopie)'!$A$2:$A$189,DAX!A352,'Daten (Kopie)'!$U$2:$U$189)=0,#N/A,SUMIF('Daten (Kopie)'!$A$2:$A$189,DAX!A352,'Daten (Kopie)'!$U$2:$U$189))</f>
        <v>#N/A</v>
      </c>
      <c r="P352" s="156">
        <f>VLOOKUP(A352,'MSCI ACWI GDP net €'!$A$4:$B$1459,2,FALSE)/$Q$1096</f>
        <v>0.88519716643452995</v>
      </c>
    </row>
    <row r="353" spans="1:16">
      <c r="A353" s="127">
        <v>40511</v>
      </c>
      <c r="B353" s="155">
        <v>6867.77</v>
      </c>
      <c r="C353" s="155">
        <v>6697.97</v>
      </c>
      <c r="D353" s="155">
        <v>6907.61</v>
      </c>
      <c r="E353" s="155">
        <v>6697.97</v>
      </c>
      <c r="N353" s="156" t="e">
        <f>IF(SUMIF('Daten (Kopie)'!$A$2:$A$189,DAX!A353,'Daten (Kopie)'!$T$2:$T$189)=0,#N/A,SUMIF('Daten (Kopie)'!$A$2:$A$189,DAX!A353,'Daten (Kopie)'!$T$2:$T$189))</f>
        <v>#N/A</v>
      </c>
      <c r="O353" s="156" t="e">
        <f>IF(SUMIF('Daten (Kopie)'!$A$2:$A$189,DAX!A353,'Daten (Kopie)'!$U$2:$U$189)=0,#N/A,SUMIF('Daten (Kopie)'!$A$2:$A$189,DAX!A353,'Daten (Kopie)'!$U$2:$U$189))</f>
        <v>#N/A</v>
      </c>
      <c r="P353" s="156">
        <f>VLOOKUP(A353,'MSCI ACWI GDP net €'!$A$4:$B$1459,2,FALSE)/$Q$1096</f>
        <v>0.88616398669415697</v>
      </c>
    </row>
    <row r="354" spans="1:16">
      <c r="A354" s="127">
        <v>40508</v>
      </c>
      <c r="B354" s="155">
        <v>6842.39</v>
      </c>
      <c r="C354" s="155">
        <v>6778.6</v>
      </c>
      <c r="D354" s="155">
        <v>6871.71</v>
      </c>
      <c r="E354" s="155">
        <v>6848.98</v>
      </c>
      <c r="N354" s="156" t="e">
        <f>IF(SUMIF('Daten (Kopie)'!$A$2:$A$189,DAX!A354,'Daten (Kopie)'!$T$2:$T$189)=0,#N/A,SUMIF('Daten (Kopie)'!$A$2:$A$189,DAX!A354,'Daten (Kopie)'!$T$2:$T$189))</f>
        <v>#N/A</v>
      </c>
      <c r="O354" s="156" t="e">
        <f>IF(SUMIF('Daten (Kopie)'!$A$2:$A$189,DAX!A354,'Daten (Kopie)'!$U$2:$U$189)=0,#N/A,SUMIF('Daten (Kopie)'!$A$2:$A$189,DAX!A354,'Daten (Kopie)'!$U$2:$U$189))</f>
        <v>#N/A</v>
      </c>
      <c r="P354" s="156">
        <f>VLOOKUP(A354,'MSCI ACWI GDP net €'!$A$4:$B$1459,2,FALSE)/$Q$1096</f>
        <v>0.88589108045908149</v>
      </c>
    </row>
    <row r="355" spans="1:16">
      <c r="A355" s="127">
        <v>40507</v>
      </c>
      <c r="B355" s="155">
        <v>6834.68</v>
      </c>
      <c r="C355" s="155">
        <v>6823.19</v>
      </c>
      <c r="D355" s="155">
        <v>6885.81</v>
      </c>
      <c r="E355" s="155">
        <v>6879.66</v>
      </c>
      <c r="N355" s="156" t="e">
        <f>IF(SUMIF('Daten (Kopie)'!$A$2:$A$189,DAX!A355,'Daten (Kopie)'!$T$2:$T$189)=0,#N/A,SUMIF('Daten (Kopie)'!$A$2:$A$189,DAX!A355,'Daten (Kopie)'!$T$2:$T$189))</f>
        <v>#N/A</v>
      </c>
      <c r="O355" s="156" t="e">
        <f>IF(SUMIF('Daten (Kopie)'!$A$2:$A$189,DAX!A355,'Daten (Kopie)'!$U$2:$U$189)=0,#N/A,SUMIF('Daten (Kopie)'!$A$2:$A$189,DAX!A355,'Daten (Kopie)'!$U$2:$U$189))</f>
        <v>#N/A</v>
      </c>
      <c r="P355" s="156">
        <f>VLOOKUP(A355,'MSCI ACWI GDP net €'!$A$4:$B$1459,2,FALSE)/$Q$1096</f>
        <v>0.88745197099872031</v>
      </c>
    </row>
    <row r="356" spans="1:16">
      <c r="A356" s="127">
        <v>40506</v>
      </c>
      <c r="B356" s="155">
        <v>6740.61</v>
      </c>
      <c r="C356" s="155">
        <v>6701.98</v>
      </c>
      <c r="D356" s="155">
        <v>6833.7</v>
      </c>
      <c r="E356" s="155">
        <v>6823.8</v>
      </c>
      <c r="N356" s="156" t="e">
        <f>IF(SUMIF('Daten (Kopie)'!$A$2:$A$189,DAX!A356,'Daten (Kopie)'!$T$2:$T$189)=0,#N/A,SUMIF('Daten (Kopie)'!$A$2:$A$189,DAX!A356,'Daten (Kopie)'!$T$2:$T$189))</f>
        <v>#N/A</v>
      </c>
      <c r="O356" s="156" t="e">
        <f>IF(SUMIF('Daten (Kopie)'!$A$2:$A$189,DAX!A356,'Daten (Kopie)'!$U$2:$U$189)=0,#N/A,SUMIF('Daten (Kopie)'!$A$2:$A$189,DAX!A356,'Daten (Kopie)'!$U$2:$U$189))</f>
        <v>#N/A</v>
      </c>
      <c r="P356" s="156">
        <f>VLOOKUP(A356,'MSCI ACWI GDP net €'!$A$4:$B$1459,2,FALSE)/$Q$1096</f>
        <v>0.88495338129161205</v>
      </c>
    </row>
    <row r="357" spans="1:16">
      <c r="A357" s="127">
        <v>40505</v>
      </c>
      <c r="B357" s="155">
        <v>6791.75</v>
      </c>
      <c r="C357" s="155">
        <v>6705</v>
      </c>
      <c r="D357" s="155">
        <v>6827.83</v>
      </c>
      <c r="E357" s="155">
        <v>6705</v>
      </c>
      <c r="N357" s="156" t="e">
        <f>IF(SUMIF('Daten (Kopie)'!$A$2:$A$189,DAX!A357,'Daten (Kopie)'!$T$2:$T$189)=0,#N/A,SUMIF('Daten (Kopie)'!$A$2:$A$189,DAX!A357,'Daten (Kopie)'!$T$2:$T$189))</f>
        <v>#N/A</v>
      </c>
      <c r="O357" s="156" t="e">
        <f>IF(SUMIF('Daten (Kopie)'!$A$2:$A$189,DAX!A357,'Daten (Kopie)'!$U$2:$U$189)=0,#N/A,SUMIF('Daten (Kopie)'!$A$2:$A$189,DAX!A357,'Daten (Kopie)'!$U$2:$U$189))</f>
        <v>#N/A</v>
      </c>
      <c r="P357" s="156">
        <f>VLOOKUP(A357,'MSCI ACWI GDP net €'!$A$4:$B$1459,2,FALSE)/$Q$1096</f>
        <v>0.87655901846942874</v>
      </c>
    </row>
    <row r="358" spans="1:16">
      <c r="A358" s="127">
        <v>40504</v>
      </c>
      <c r="B358" s="155">
        <v>6892.02</v>
      </c>
      <c r="C358" s="155">
        <v>6805.97</v>
      </c>
      <c r="D358" s="155">
        <v>6901.93</v>
      </c>
      <c r="E358" s="155">
        <v>6822.05</v>
      </c>
      <c r="N358" s="156">
        <f>IF(SUMIF('Daten (Kopie)'!$A$2:$A$189,DAX!A358,'Daten (Kopie)'!$T$2:$T$189)=0,#N/A,SUMIF('Daten (Kopie)'!$A$2:$A$189,DAX!A358,'Daten (Kopie)'!$T$2:$T$189))</f>
        <v>1</v>
      </c>
      <c r="O358" s="156">
        <f>IF(SUMIF('Daten (Kopie)'!$A$2:$A$189,DAX!A358,'Daten (Kopie)'!$U$2:$U$189)=0,#N/A,SUMIF('Daten (Kopie)'!$A$2:$A$189,DAX!A358,'Daten (Kopie)'!$U$2:$U$189))</f>
        <v>1.0959405863520386</v>
      </c>
      <c r="P358" s="156">
        <f>VLOOKUP(A358,'MSCI ACWI GDP net €'!$A$4:$B$1459,2,FALSE)/$Q$1096</f>
        <v>0.88339581887679119</v>
      </c>
    </row>
    <row r="359" spans="1:16">
      <c r="A359" s="127">
        <v>40501</v>
      </c>
      <c r="B359" s="155">
        <v>6841.37</v>
      </c>
      <c r="C359" s="155">
        <v>6794.43</v>
      </c>
      <c r="D359" s="155">
        <v>6854.09</v>
      </c>
      <c r="E359" s="155">
        <v>6843.55</v>
      </c>
      <c r="N359" s="156" t="e">
        <f>IF(SUMIF('Daten (Kopie)'!$A$2:$A$189,DAX!A359,'Daten (Kopie)'!$T$2:$T$189)=0,#N/A,SUMIF('Daten (Kopie)'!$A$2:$A$189,DAX!A359,'Daten (Kopie)'!$T$2:$T$189))</f>
        <v>#N/A</v>
      </c>
      <c r="O359" s="156" t="e">
        <f>IF(SUMIF('Daten (Kopie)'!$A$2:$A$189,DAX!A359,'Daten (Kopie)'!$U$2:$U$189)=0,#N/A,SUMIF('Daten (Kopie)'!$A$2:$A$189,DAX!A359,'Daten (Kopie)'!$U$2:$U$189))</f>
        <v>#N/A</v>
      </c>
      <c r="P359" s="156">
        <f>VLOOKUP(A359,'MSCI ACWI GDP net €'!$A$4:$B$1459,2,FALSE)/$Q$1096</f>
        <v>0.88353643215035138</v>
      </c>
    </row>
    <row r="360" spans="1:16">
      <c r="A360" s="127">
        <v>40500</v>
      </c>
      <c r="B360" s="155">
        <v>6765.7</v>
      </c>
      <c r="C360" s="155">
        <v>6754.4</v>
      </c>
      <c r="D360" s="155">
        <v>6835.54</v>
      </c>
      <c r="E360" s="155">
        <v>6832.11</v>
      </c>
      <c r="N360" s="156" t="e">
        <f>IF(SUMIF('Daten (Kopie)'!$A$2:$A$189,DAX!A360,'Daten (Kopie)'!$T$2:$T$189)=0,#N/A,SUMIF('Daten (Kopie)'!$A$2:$A$189,DAX!A360,'Daten (Kopie)'!$T$2:$T$189))</f>
        <v>#N/A</v>
      </c>
      <c r="O360" s="156" t="e">
        <f>IF(SUMIF('Daten (Kopie)'!$A$2:$A$189,DAX!A360,'Daten (Kopie)'!$U$2:$U$189)=0,#N/A,SUMIF('Daten (Kopie)'!$A$2:$A$189,DAX!A360,'Daten (Kopie)'!$U$2:$U$189))</f>
        <v>#N/A</v>
      </c>
      <c r="P360" s="156">
        <f>VLOOKUP(A360,'MSCI ACWI GDP net €'!$A$4:$B$1459,2,FALSE)/$Q$1096</f>
        <v>0.8862130765352223</v>
      </c>
    </row>
    <row r="361" spans="1:16">
      <c r="A361" s="127">
        <v>40499</v>
      </c>
      <c r="B361" s="155">
        <v>6658.99</v>
      </c>
      <c r="C361" s="155">
        <v>6653.57</v>
      </c>
      <c r="D361" s="155">
        <v>6705.19</v>
      </c>
      <c r="E361" s="155">
        <v>6700.07</v>
      </c>
      <c r="N361" s="156" t="e">
        <f>IF(SUMIF('Daten (Kopie)'!$A$2:$A$189,DAX!A361,'Daten (Kopie)'!$T$2:$T$189)=0,#N/A,SUMIF('Daten (Kopie)'!$A$2:$A$189,DAX!A361,'Daten (Kopie)'!$T$2:$T$189))</f>
        <v>#N/A</v>
      </c>
      <c r="O361" s="156" t="e">
        <f>IF(SUMIF('Daten (Kopie)'!$A$2:$A$189,DAX!A361,'Daten (Kopie)'!$U$2:$U$189)=0,#N/A,SUMIF('Daten (Kopie)'!$A$2:$A$189,DAX!A361,'Daten (Kopie)'!$U$2:$U$189))</f>
        <v>#N/A</v>
      </c>
      <c r="P361" s="156">
        <f>VLOOKUP(A361,'MSCI ACWI GDP net €'!$A$4:$B$1459,2,FALSE)/$Q$1096</f>
        <v>0.87509381151830734</v>
      </c>
    </row>
    <row r="362" spans="1:16">
      <c r="A362" s="127">
        <v>40498</v>
      </c>
      <c r="B362" s="155">
        <v>6751.13</v>
      </c>
      <c r="C362" s="155">
        <v>6663.15</v>
      </c>
      <c r="D362" s="155">
        <v>6772.01</v>
      </c>
      <c r="E362" s="155">
        <v>6663.24</v>
      </c>
      <c r="N362" s="156" t="e">
        <f>IF(SUMIF('Daten (Kopie)'!$A$2:$A$189,DAX!A362,'Daten (Kopie)'!$T$2:$T$189)=0,#N/A,SUMIF('Daten (Kopie)'!$A$2:$A$189,DAX!A362,'Daten (Kopie)'!$T$2:$T$189))</f>
        <v>#N/A</v>
      </c>
      <c r="O362" s="156" t="e">
        <f>IF(SUMIF('Daten (Kopie)'!$A$2:$A$189,DAX!A362,'Daten (Kopie)'!$U$2:$U$189)=0,#N/A,SUMIF('Daten (Kopie)'!$A$2:$A$189,DAX!A362,'Daten (Kopie)'!$U$2:$U$189))</f>
        <v>#N/A</v>
      </c>
      <c r="P362" s="156">
        <f>VLOOKUP(A362,'MSCI ACWI GDP net €'!$A$4:$B$1459,2,FALSE)/$Q$1096</f>
        <v>0.87449308498865952</v>
      </c>
    </row>
    <row r="363" spans="1:16">
      <c r="A363" s="127">
        <v>40497</v>
      </c>
      <c r="B363" s="155">
        <v>6705.13</v>
      </c>
      <c r="C363" s="155">
        <v>6679.69</v>
      </c>
      <c r="D363" s="155">
        <v>6812.96</v>
      </c>
      <c r="E363" s="155">
        <v>6790.17</v>
      </c>
      <c r="N363" s="156" t="e">
        <f>IF(SUMIF('Daten (Kopie)'!$A$2:$A$189,DAX!A363,'Daten (Kopie)'!$T$2:$T$189)=0,#N/A,SUMIF('Daten (Kopie)'!$A$2:$A$189,DAX!A363,'Daten (Kopie)'!$T$2:$T$189))</f>
        <v>#N/A</v>
      </c>
      <c r="O363" s="156" t="e">
        <f>IF(SUMIF('Daten (Kopie)'!$A$2:$A$189,DAX!A363,'Daten (Kopie)'!$U$2:$U$189)=0,#N/A,SUMIF('Daten (Kopie)'!$A$2:$A$189,DAX!A363,'Daten (Kopie)'!$U$2:$U$189))</f>
        <v>#N/A</v>
      </c>
      <c r="P363" s="156">
        <f>VLOOKUP(A363,'MSCI ACWI GDP net €'!$A$4:$B$1459,2,FALSE)/$Q$1096</f>
        <v>0.88784136160242555</v>
      </c>
    </row>
    <row r="364" spans="1:16">
      <c r="A364" s="127">
        <v>40494</v>
      </c>
      <c r="B364" s="155">
        <v>6650.92</v>
      </c>
      <c r="C364" s="155">
        <v>6617.97</v>
      </c>
      <c r="D364" s="155">
        <v>6758.59</v>
      </c>
      <c r="E364" s="155">
        <v>6734.61</v>
      </c>
      <c r="N364" s="156" t="e">
        <f>IF(SUMIF('Daten (Kopie)'!$A$2:$A$189,DAX!A364,'Daten (Kopie)'!$T$2:$T$189)=0,#N/A,SUMIF('Daten (Kopie)'!$A$2:$A$189,DAX!A364,'Daten (Kopie)'!$T$2:$T$189))</f>
        <v>#N/A</v>
      </c>
      <c r="O364" s="156" t="e">
        <f>IF(SUMIF('Daten (Kopie)'!$A$2:$A$189,DAX!A364,'Daten (Kopie)'!$U$2:$U$189)=0,#N/A,SUMIF('Daten (Kopie)'!$A$2:$A$189,DAX!A364,'Daten (Kopie)'!$U$2:$U$189))</f>
        <v>#N/A</v>
      </c>
      <c r="P364" s="156">
        <f>VLOOKUP(A364,'MSCI ACWI GDP net €'!$A$4:$B$1459,2,FALSE)/$Q$1096</f>
        <v>0.88292488921504508</v>
      </c>
    </row>
    <row r="365" spans="1:16">
      <c r="A365" s="127">
        <v>40493</v>
      </c>
      <c r="B365" s="155">
        <v>6747.8</v>
      </c>
      <c r="C365" s="155">
        <v>6700.47</v>
      </c>
      <c r="D365" s="155">
        <v>6750.39</v>
      </c>
      <c r="E365" s="155">
        <v>6723.41</v>
      </c>
      <c r="N365" s="156" t="e">
        <f>IF(SUMIF('Daten (Kopie)'!$A$2:$A$189,DAX!A365,'Daten (Kopie)'!$T$2:$T$189)=0,#N/A,SUMIF('Daten (Kopie)'!$A$2:$A$189,DAX!A365,'Daten (Kopie)'!$T$2:$T$189))</f>
        <v>#N/A</v>
      </c>
      <c r="O365" s="156" t="e">
        <f>IF(SUMIF('Daten (Kopie)'!$A$2:$A$189,DAX!A365,'Daten (Kopie)'!$U$2:$U$189)=0,#N/A,SUMIF('Daten (Kopie)'!$A$2:$A$189,DAX!A365,'Daten (Kopie)'!$U$2:$U$189))</f>
        <v>#N/A</v>
      </c>
      <c r="P365" s="156">
        <f>VLOOKUP(A365,'MSCI ACWI GDP net €'!$A$4:$B$1459,2,FALSE)/$Q$1096</f>
        <v>0.89364311519139217</v>
      </c>
    </row>
    <row r="366" spans="1:16">
      <c r="A366" s="127">
        <v>40492</v>
      </c>
      <c r="B366" s="155">
        <v>6759.59</v>
      </c>
      <c r="C366" s="155">
        <v>6684.22</v>
      </c>
      <c r="D366" s="155">
        <v>6783.69</v>
      </c>
      <c r="E366" s="155">
        <v>6719.84</v>
      </c>
      <c r="N366" s="156" t="e">
        <f>IF(SUMIF('Daten (Kopie)'!$A$2:$A$189,DAX!A366,'Daten (Kopie)'!$T$2:$T$189)=0,#N/A,SUMIF('Daten (Kopie)'!$A$2:$A$189,DAX!A366,'Daten (Kopie)'!$T$2:$T$189))</f>
        <v>#N/A</v>
      </c>
      <c r="O366" s="156" t="e">
        <f>IF(SUMIF('Daten (Kopie)'!$A$2:$A$189,DAX!A366,'Daten (Kopie)'!$U$2:$U$189)=0,#N/A,SUMIF('Daten (Kopie)'!$A$2:$A$189,DAX!A366,'Daten (Kopie)'!$U$2:$U$189))</f>
        <v>#N/A</v>
      </c>
      <c r="P366" s="156">
        <f>VLOOKUP(A366,'MSCI ACWI GDP net €'!$A$4:$B$1459,2,FALSE)/$Q$1096</f>
        <v>0.89506089636385722</v>
      </c>
    </row>
    <row r="367" spans="1:16">
      <c r="A367" s="127">
        <v>40491</v>
      </c>
      <c r="B367" s="155">
        <v>6742.05</v>
      </c>
      <c r="C367" s="155">
        <v>6736.63</v>
      </c>
      <c r="D367" s="155">
        <v>6810.86</v>
      </c>
      <c r="E367" s="155">
        <v>6787.81</v>
      </c>
      <c r="N367" s="156" t="e">
        <f>IF(SUMIF('Daten (Kopie)'!$A$2:$A$189,DAX!A367,'Daten (Kopie)'!$T$2:$T$189)=0,#N/A,SUMIF('Daten (Kopie)'!$A$2:$A$189,DAX!A367,'Daten (Kopie)'!$T$2:$T$189))</f>
        <v>#N/A</v>
      </c>
      <c r="O367" s="156" t="e">
        <f>IF(SUMIF('Daten (Kopie)'!$A$2:$A$189,DAX!A367,'Daten (Kopie)'!$U$2:$U$189)=0,#N/A,SUMIF('Daten (Kopie)'!$A$2:$A$189,DAX!A367,'Daten (Kopie)'!$U$2:$U$189))</f>
        <v>#N/A</v>
      </c>
      <c r="P367" s="156">
        <f>VLOOKUP(A367,'MSCI ACWI GDP net €'!$A$4:$B$1459,2,FALSE)/$Q$1096</f>
        <v>0.89147234577885615</v>
      </c>
    </row>
    <row r="368" spans="1:16">
      <c r="A368" s="127">
        <v>40490</v>
      </c>
      <c r="B368" s="155">
        <v>6746.44</v>
      </c>
      <c r="C368" s="155">
        <v>6728.35</v>
      </c>
      <c r="D368" s="155">
        <v>6759.41</v>
      </c>
      <c r="E368" s="155">
        <v>6750.5</v>
      </c>
      <c r="N368" s="156" t="e">
        <f>IF(SUMIF('Daten (Kopie)'!$A$2:$A$189,DAX!A368,'Daten (Kopie)'!$T$2:$T$189)=0,#N/A,SUMIF('Daten (Kopie)'!$A$2:$A$189,DAX!A368,'Daten (Kopie)'!$T$2:$T$189))</f>
        <v>#N/A</v>
      </c>
      <c r="O368" s="156" t="e">
        <f>IF(SUMIF('Daten (Kopie)'!$A$2:$A$189,DAX!A368,'Daten (Kopie)'!$U$2:$U$189)=0,#N/A,SUMIF('Daten (Kopie)'!$A$2:$A$189,DAX!A368,'Daten (Kopie)'!$U$2:$U$189))</f>
        <v>#N/A</v>
      </c>
      <c r="P368" s="156">
        <f>VLOOKUP(A368,'MSCI ACWI GDP net €'!$A$4:$B$1459,2,FALSE)/$Q$1096</f>
        <v>0.89149897077740003</v>
      </c>
    </row>
    <row r="369" spans="1:16">
      <c r="A369" s="127">
        <v>40487</v>
      </c>
      <c r="B369" s="155">
        <v>6743.56</v>
      </c>
      <c r="C369" s="155">
        <v>6712.47</v>
      </c>
      <c r="D369" s="155">
        <v>6775.17</v>
      </c>
      <c r="E369" s="155">
        <v>6754.2</v>
      </c>
      <c r="N369" s="156" t="e">
        <f>IF(SUMIF('Daten (Kopie)'!$A$2:$A$189,DAX!A369,'Daten (Kopie)'!$T$2:$T$189)=0,#N/A,SUMIF('Daten (Kopie)'!$A$2:$A$189,DAX!A369,'Daten (Kopie)'!$T$2:$T$189))</f>
        <v>#N/A</v>
      </c>
      <c r="O369" s="156" t="e">
        <f>IF(SUMIF('Daten (Kopie)'!$A$2:$A$189,DAX!A369,'Daten (Kopie)'!$U$2:$U$189)=0,#N/A,SUMIF('Daten (Kopie)'!$A$2:$A$189,DAX!A369,'Daten (Kopie)'!$U$2:$U$189))</f>
        <v>#N/A</v>
      </c>
      <c r="P369" s="156">
        <f>VLOOKUP(A369,'MSCI ACWI GDP net €'!$A$4:$B$1459,2,FALSE)/$Q$1096</f>
        <v>0.8852187992458469</v>
      </c>
    </row>
    <row r="370" spans="1:16">
      <c r="A370" s="127">
        <v>40486</v>
      </c>
      <c r="B370" s="155">
        <v>6677.78</v>
      </c>
      <c r="C370" s="155">
        <v>6676.42</v>
      </c>
      <c r="D370" s="155">
        <v>6757.29</v>
      </c>
      <c r="E370" s="155">
        <v>6734.69</v>
      </c>
      <c r="N370" s="156" t="e">
        <f>IF(SUMIF('Daten (Kopie)'!$A$2:$A$189,DAX!A370,'Daten (Kopie)'!$T$2:$T$189)=0,#N/A,SUMIF('Daten (Kopie)'!$A$2:$A$189,DAX!A370,'Daten (Kopie)'!$T$2:$T$189))</f>
        <v>#N/A</v>
      </c>
      <c r="O370" s="156" t="e">
        <f>IF(SUMIF('Daten (Kopie)'!$A$2:$A$189,DAX!A370,'Daten (Kopie)'!$U$2:$U$189)=0,#N/A,SUMIF('Daten (Kopie)'!$A$2:$A$189,DAX!A370,'Daten (Kopie)'!$U$2:$U$189))</f>
        <v>#N/A</v>
      </c>
      <c r="P370" s="156">
        <f>VLOOKUP(A370,'MSCI ACWI GDP net €'!$A$4:$B$1459,2,FALSE)/$Q$1096</f>
        <v>0.87417524906854116</v>
      </c>
    </row>
    <row r="371" spans="1:16">
      <c r="A371" s="127">
        <v>40485</v>
      </c>
      <c r="B371" s="155">
        <v>6666.07</v>
      </c>
      <c r="C371" s="155">
        <v>6604.75</v>
      </c>
      <c r="D371" s="155">
        <v>6682.91</v>
      </c>
      <c r="E371" s="155">
        <v>6617.8</v>
      </c>
      <c r="N371" s="156" t="e">
        <f>IF(SUMIF('Daten (Kopie)'!$A$2:$A$189,DAX!A371,'Daten (Kopie)'!$T$2:$T$189)=0,#N/A,SUMIF('Daten (Kopie)'!$A$2:$A$189,DAX!A371,'Daten (Kopie)'!$T$2:$T$189))</f>
        <v>#N/A</v>
      </c>
      <c r="O371" s="156" t="e">
        <f>IF(SUMIF('Daten (Kopie)'!$A$2:$A$189,DAX!A371,'Daten (Kopie)'!$U$2:$U$189)=0,#N/A,SUMIF('Daten (Kopie)'!$A$2:$A$189,DAX!A371,'Daten (Kopie)'!$U$2:$U$189))</f>
        <v>#N/A</v>
      </c>
      <c r="P371" s="156">
        <f>VLOOKUP(A371,'MSCI ACWI GDP net €'!$A$4:$B$1459,2,FALSE)/$Q$1096</f>
        <v>0.86768540567345454</v>
      </c>
    </row>
    <row r="372" spans="1:16">
      <c r="A372" s="127">
        <v>40484</v>
      </c>
      <c r="B372" s="155">
        <v>6600.41</v>
      </c>
      <c r="C372" s="155">
        <v>6597.46</v>
      </c>
      <c r="D372" s="155">
        <v>6668.93</v>
      </c>
      <c r="E372" s="155">
        <v>6654.31</v>
      </c>
      <c r="N372" s="156" t="e">
        <f>IF(SUMIF('Daten (Kopie)'!$A$2:$A$189,DAX!A372,'Daten (Kopie)'!$T$2:$T$189)=0,#N/A,SUMIF('Daten (Kopie)'!$A$2:$A$189,DAX!A372,'Daten (Kopie)'!$T$2:$T$189))</f>
        <v>#N/A</v>
      </c>
      <c r="O372" s="156" t="e">
        <f>IF(SUMIF('Daten (Kopie)'!$A$2:$A$189,DAX!A372,'Daten (Kopie)'!$U$2:$U$189)=0,#N/A,SUMIF('Daten (Kopie)'!$A$2:$A$189,DAX!A372,'Daten (Kopie)'!$U$2:$U$189))</f>
        <v>#N/A</v>
      </c>
      <c r="P372" s="156">
        <f>VLOOKUP(A372,'MSCI ACWI GDP net €'!$A$4:$B$1459,2,FALSE)/$Q$1096</f>
        <v>0.86651972995595239</v>
      </c>
    </row>
    <row r="373" spans="1:16">
      <c r="A373" s="127">
        <v>40483</v>
      </c>
      <c r="B373" s="155">
        <v>6637.09</v>
      </c>
      <c r="C373" s="155">
        <v>6586.01</v>
      </c>
      <c r="D373" s="155">
        <v>6670.9</v>
      </c>
      <c r="E373" s="155">
        <v>6604.86</v>
      </c>
      <c r="N373" s="156" t="e">
        <f>IF(SUMIF('Daten (Kopie)'!$A$2:$A$189,DAX!A373,'Daten (Kopie)'!$T$2:$T$189)=0,#N/A,SUMIF('Daten (Kopie)'!$A$2:$A$189,DAX!A373,'Daten (Kopie)'!$T$2:$T$189))</f>
        <v>#N/A</v>
      </c>
      <c r="O373" s="156" t="e">
        <f>IF(SUMIF('Daten (Kopie)'!$A$2:$A$189,DAX!A373,'Daten (Kopie)'!$U$2:$U$189)=0,#N/A,SUMIF('Daten (Kopie)'!$A$2:$A$189,DAX!A373,'Daten (Kopie)'!$U$2:$U$189))</f>
        <v>#N/A</v>
      </c>
      <c r="P373" s="156">
        <f>VLOOKUP(A373,'MSCI ACWI GDP net €'!$A$4:$B$1459,2,FALSE)/$Q$1096</f>
        <v>0.86787926894410261</v>
      </c>
    </row>
    <row r="374" spans="1:16">
      <c r="A374" s="127">
        <v>40480</v>
      </c>
      <c r="B374" s="155">
        <v>6585.97</v>
      </c>
      <c r="C374" s="155">
        <v>6569.25</v>
      </c>
      <c r="D374" s="155">
        <v>6630.98</v>
      </c>
      <c r="E374" s="155">
        <v>6601.37</v>
      </c>
      <c r="N374" s="156" t="e">
        <f>IF(SUMIF('Daten (Kopie)'!$A$2:$A$189,DAX!A374,'Daten (Kopie)'!$T$2:$T$189)=0,#N/A,SUMIF('Daten (Kopie)'!$A$2:$A$189,DAX!A374,'Daten (Kopie)'!$T$2:$T$189))</f>
        <v>#N/A</v>
      </c>
      <c r="O374" s="156" t="e">
        <f>IF(SUMIF('Daten (Kopie)'!$A$2:$A$189,DAX!A374,'Daten (Kopie)'!$U$2:$U$189)=0,#N/A,SUMIF('Daten (Kopie)'!$A$2:$A$189,DAX!A374,'Daten (Kopie)'!$U$2:$U$189))</f>
        <v>#N/A</v>
      </c>
      <c r="P374" s="156">
        <f>VLOOKUP(A374,'MSCI ACWI GDP net €'!$A$4:$B$1459,2,FALSE)/$Q$1096</f>
        <v>0.86453283943961046</v>
      </c>
    </row>
    <row r="375" spans="1:16">
      <c r="A375" s="127">
        <v>40479</v>
      </c>
      <c r="B375" s="155">
        <v>6600.28</v>
      </c>
      <c r="C375" s="155">
        <v>6576.02</v>
      </c>
      <c r="D375" s="155">
        <v>6644.61</v>
      </c>
      <c r="E375" s="155">
        <v>6595.28</v>
      </c>
      <c r="N375" s="156" t="e">
        <f>IF(SUMIF('Daten (Kopie)'!$A$2:$A$189,DAX!A375,'Daten (Kopie)'!$T$2:$T$189)=0,#N/A,SUMIF('Daten (Kopie)'!$A$2:$A$189,DAX!A375,'Daten (Kopie)'!$T$2:$T$189))</f>
        <v>#N/A</v>
      </c>
      <c r="O375" s="156" t="e">
        <f>IF(SUMIF('Daten (Kopie)'!$A$2:$A$189,DAX!A375,'Daten (Kopie)'!$U$2:$U$189)=0,#N/A,SUMIF('Daten (Kopie)'!$A$2:$A$189,DAX!A375,'Daten (Kopie)'!$U$2:$U$189))</f>
        <v>#N/A</v>
      </c>
      <c r="P375" s="156">
        <f>VLOOKUP(A375,'MSCI ACWI GDP net €'!$A$4:$B$1459,2,FALSE)/$Q$1096</f>
        <v>0.86362259730188928</v>
      </c>
    </row>
    <row r="376" spans="1:16">
      <c r="A376" s="127">
        <v>40478</v>
      </c>
      <c r="B376" s="155">
        <v>6591.24</v>
      </c>
      <c r="C376" s="155">
        <v>6553.25</v>
      </c>
      <c r="D376" s="155">
        <v>6629.13</v>
      </c>
      <c r="E376" s="155">
        <v>6568</v>
      </c>
      <c r="N376" s="156" t="e">
        <f>IF(SUMIF('Daten (Kopie)'!$A$2:$A$189,DAX!A376,'Daten (Kopie)'!$T$2:$T$189)=0,#N/A,SUMIF('Daten (Kopie)'!$A$2:$A$189,DAX!A376,'Daten (Kopie)'!$T$2:$T$189))</f>
        <v>#N/A</v>
      </c>
      <c r="O376" s="156" t="e">
        <f>IF(SUMIF('Daten (Kopie)'!$A$2:$A$189,DAX!A376,'Daten (Kopie)'!$U$2:$U$189)=0,#N/A,SUMIF('Daten (Kopie)'!$A$2:$A$189,DAX!A376,'Daten (Kopie)'!$U$2:$U$189))</f>
        <v>#N/A</v>
      </c>
      <c r="P376" s="156">
        <f>VLOOKUP(A376,'MSCI ACWI GDP net €'!$A$4:$B$1459,2,FALSE)/$Q$1096</f>
        <v>0.86554708547789372</v>
      </c>
    </row>
    <row r="377" spans="1:16">
      <c r="A377" s="127">
        <v>40477</v>
      </c>
      <c r="B377" s="155">
        <v>6634.24</v>
      </c>
      <c r="C377" s="155">
        <v>6580.28</v>
      </c>
      <c r="D377" s="155">
        <v>6645.7</v>
      </c>
      <c r="E377" s="155">
        <v>6613.8</v>
      </c>
      <c r="N377" s="156" t="e">
        <f>IF(SUMIF('Daten (Kopie)'!$A$2:$A$189,DAX!A377,'Daten (Kopie)'!$T$2:$T$189)=0,#N/A,SUMIF('Daten (Kopie)'!$A$2:$A$189,DAX!A377,'Daten (Kopie)'!$T$2:$T$189))</f>
        <v>#N/A</v>
      </c>
      <c r="O377" s="156" t="e">
        <f>IF(SUMIF('Daten (Kopie)'!$A$2:$A$189,DAX!A377,'Daten (Kopie)'!$U$2:$U$189)=0,#N/A,SUMIF('Daten (Kopie)'!$A$2:$A$189,DAX!A377,'Daten (Kopie)'!$U$2:$U$189))</f>
        <v>#N/A</v>
      </c>
      <c r="P377" s="156">
        <f>VLOOKUP(A377,'MSCI ACWI GDP net €'!$A$4:$B$1459,2,FALSE)/$Q$1096</f>
        <v>0.87015154616358736</v>
      </c>
    </row>
    <row r="378" spans="1:16">
      <c r="A378" s="127">
        <v>40476</v>
      </c>
      <c r="B378" s="155">
        <v>6645.45</v>
      </c>
      <c r="C378" s="155">
        <v>6625.83</v>
      </c>
      <c r="D378" s="155">
        <v>6668.54</v>
      </c>
      <c r="E378" s="155">
        <v>6639.21</v>
      </c>
      <c r="N378" s="156" t="e">
        <f>IF(SUMIF('Daten (Kopie)'!$A$2:$A$189,DAX!A378,'Daten (Kopie)'!$T$2:$T$189)=0,#N/A,SUMIF('Daten (Kopie)'!$A$2:$A$189,DAX!A378,'Daten (Kopie)'!$T$2:$T$189))</f>
        <v>#N/A</v>
      </c>
      <c r="O378" s="156" t="e">
        <f>IF(SUMIF('Daten (Kopie)'!$A$2:$A$189,DAX!A378,'Daten (Kopie)'!$U$2:$U$189)=0,#N/A,SUMIF('Daten (Kopie)'!$A$2:$A$189,DAX!A378,'Daten (Kopie)'!$U$2:$U$189))</f>
        <v>#N/A</v>
      </c>
      <c r="P378" s="156">
        <f>VLOOKUP(A378,'MSCI ACWI GDP net €'!$A$4:$B$1459,2,FALSE)/$Q$1096</f>
        <v>0.86795498378371183</v>
      </c>
    </row>
    <row r="379" spans="1:16">
      <c r="A379" s="127">
        <v>40473</v>
      </c>
      <c r="B379" s="155">
        <v>6594.9</v>
      </c>
      <c r="C379" s="155">
        <v>6586.4</v>
      </c>
      <c r="D379" s="155">
        <v>6623.94</v>
      </c>
      <c r="E379" s="155">
        <v>6605.84</v>
      </c>
      <c r="N379" s="156" t="e">
        <f>IF(SUMIF('Daten (Kopie)'!$A$2:$A$189,DAX!A379,'Daten (Kopie)'!$T$2:$T$189)=0,#N/A,SUMIF('Daten (Kopie)'!$A$2:$A$189,DAX!A379,'Daten (Kopie)'!$T$2:$T$189))</f>
        <v>#N/A</v>
      </c>
      <c r="O379" s="156" t="e">
        <f>IF(SUMIF('Daten (Kopie)'!$A$2:$A$189,DAX!A379,'Daten (Kopie)'!$U$2:$U$189)=0,#N/A,SUMIF('Daten (Kopie)'!$A$2:$A$189,DAX!A379,'Daten (Kopie)'!$U$2:$U$189))</f>
        <v>#N/A</v>
      </c>
      <c r="P379" s="156">
        <f>VLOOKUP(A379,'MSCI ACWI GDP net €'!$A$4:$B$1459,2,FALSE)/$Q$1096</f>
        <v>0.86589903467739648</v>
      </c>
    </row>
    <row r="380" spans="1:16">
      <c r="A380" s="127">
        <v>40472</v>
      </c>
      <c r="B380" s="155">
        <v>6514.99</v>
      </c>
      <c r="C380" s="155">
        <v>6504.66</v>
      </c>
      <c r="D380" s="155">
        <v>6621.84</v>
      </c>
      <c r="E380" s="155">
        <v>6611.01</v>
      </c>
      <c r="N380" s="156" t="e">
        <f>IF(SUMIF('Daten (Kopie)'!$A$2:$A$189,DAX!A380,'Daten (Kopie)'!$T$2:$T$189)=0,#N/A,SUMIF('Daten (Kopie)'!$A$2:$A$189,DAX!A380,'Daten (Kopie)'!$T$2:$T$189))</f>
        <v>#N/A</v>
      </c>
      <c r="O380" s="156" t="e">
        <f>IF(SUMIF('Daten (Kopie)'!$A$2:$A$189,DAX!A380,'Daten (Kopie)'!$U$2:$U$189)=0,#N/A,SUMIF('Daten (Kopie)'!$A$2:$A$189,DAX!A380,'Daten (Kopie)'!$U$2:$U$189))</f>
        <v>#N/A</v>
      </c>
      <c r="P380" s="156">
        <f>VLOOKUP(A380,'MSCI ACWI GDP net €'!$A$4:$B$1459,2,FALSE)/$Q$1096</f>
        <v>0.86322571841734352</v>
      </c>
    </row>
    <row r="381" spans="1:16">
      <c r="A381" s="127">
        <v>40471</v>
      </c>
      <c r="B381" s="155">
        <v>6470.3</v>
      </c>
      <c r="C381" s="155">
        <v>6461.48</v>
      </c>
      <c r="D381" s="155">
        <v>6527.85</v>
      </c>
      <c r="E381" s="155">
        <v>6524.55</v>
      </c>
      <c r="N381" s="156">
        <f>IF(SUMIF('Daten (Kopie)'!$A$2:$A$189,DAX!A381,'Daten (Kopie)'!$T$2:$T$189)=0,#N/A,SUMIF('Daten (Kopie)'!$A$2:$A$189,DAX!A381,'Daten (Kopie)'!$T$2:$T$189))</f>
        <v>1</v>
      </c>
      <c r="O381" s="156" t="e">
        <f>IF(SUMIF('Daten (Kopie)'!$A$2:$A$189,DAX!A381,'Daten (Kopie)'!$U$2:$U$189)=0,#N/A,SUMIF('Daten (Kopie)'!$A$2:$A$189,DAX!A381,'Daten (Kopie)'!$U$2:$U$189))</f>
        <v>#N/A</v>
      </c>
      <c r="P381" s="156">
        <f>VLOOKUP(A381,'MSCI ACWI GDP net €'!$A$4:$B$1459,2,FALSE)/$Q$1096</f>
        <v>0.86066223027628441</v>
      </c>
    </row>
    <row r="382" spans="1:16">
      <c r="A382" s="127">
        <v>40470</v>
      </c>
      <c r="B382" s="155">
        <v>6508.36</v>
      </c>
      <c r="C382" s="155">
        <v>6472.18</v>
      </c>
      <c r="D382" s="155">
        <v>6544.79</v>
      </c>
      <c r="E382" s="155">
        <v>6490.69</v>
      </c>
      <c r="N382" s="156" t="e">
        <f>IF(SUMIF('Daten (Kopie)'!$A$2:$A$189,DAX!A382,'Daten (Kopie)'!$T$2:$T$189)=0,#N/A,SUMIF('Daten (Kopie)'!$A$2:$A$189,DAX!A382,'Daten (Kopie)'!$T$2:$T$189))</f>
        <v>#N/A</v>
      </c>
      <c r="O382" s="156" t="e">
        <f>IF(SUMIF('Daten (Kopie)'!$A$2:$A$189,DAX!A382,'Daten (Kopie)'!$U$2:$U$189)=0,#N/A,SUMIF('Daten (Kopie)'!$A$2:$A$189,DAX!A382,'Daten (Kopie)'!$U$2:$U$189))</f>
        <v>#N/A</v>
      </c>
      <c r="P382" s="156">
        <f>VLOOKUP(A382,'MSCI ACWI GDP net €'!$A$4:$B$1459,2,FALSE)/$Q$1096</f>
        <v>0.86461188240403763</v>
      </c>
    </row>
    <row r="383" spans="1:16">
      <c r="A383" s="127">
        <v>40469</v>
      </c>
      <c r="B383" s="155">
        <v>6465.83</v>
      </c>
      <c r="C383" s="155">
        <v>6462.59</v>
      </c>
      <c r="D383" s="155">
        <v>6533.83</v>
      </c>
      <c r="E383" s="155">
        <v>6516.63</v>
      </c>
      <c r="N383" s="156" t="e">
        <f>IF(SUMIF('Daten (Kopie)'!$A$2:$A$189,DAX!A383,'Daten (Kopie)'!$T$2:$T$189)=0,#N/A,SUMIF('Daten (Kopie)'!$A$2:$A$189,DAX!A383,'Daten (Kopie)'!$T$2:$T$189))</f>
        <v>#N/A</v>
      </c>
      <c r="O383" s="156" t="e">
        <f>IF(SUMIF('Daten (Kopie)'!$A$2:$A$189,DAX!A383,'Daten (Kopie)'!$U$2:$U$189)=0,#N/A,SUMIF('Daten (Kopie)'!$A$2:$A$189,DAX!A383,'Daten (Kopie)'!$U$2:$U$189))</f>
        <v>#N/A</v>
      </c>
      <c r="P383" s="156">
        <f>VLOOKUP(A383,'MSCI ACWI GDP net €'!$A$4:$B$1459,2,FALSE)/$Q$1096</f>
        <v>0.86503289019351381</v>
      </c>
    </row>
    <row r="384" spans="1:16">
      <c r="A384" s="127">
        <v>40466</v>
      </c>
      <c r="B384" s="155">
        <v>6478</v>
      </c>
      <c r="C384" s="155">
        <v>6438.78</v>
      </c>
      <c r="D384" s="155">
        <v>6512.78</v>
      </c>
      <c r="E384" s="155">
        <v>6492.3</v>
      </c>
      <c r="N384" s="156" t="e">
        <f>IF(SUMIF('Daten (Kopie)'!$A$2:$A$189,DAX!A384,'Daten (Kopie)'!$T$2:$T$189)=0,#N/A,SUMIF('Daten (Kopie)'!$A$2:$A$189,DAX!A384,'Daten (Kopie)'!$T$2:$T$189))</f>
        <v>#N/A</v>
      </c>
      <c r="O384" s="156" t="e">
        <f>IF(SUMIF('Daten (Kopie)'!$A$2:$A$189,DAX!A384,'Daten (Kopie)'!$U$2:$U$189)=0,#N/A,SUMIF('Daten (Kopie)'!$A$2:$A$189,DAX!A384,'Daten (Kopie)'!$U$2:$U$189))</f>
        <v>#N/A</v>
      </c>
      <c r="P384" s="156">
        <f>VLOOKUP(A384,'MSCI ACWI GDP net €'!$A$4:$B$1459,2,FALSE)/$Q$1096</f>
        <v>0.86205754660622791</v>
      </c>
    </row>
    <row r="385" spans="1:16">
      <c r="A385" s="127">
        <v>40465</v>
      </c>
      <c r="B385" s="155">
        <v>6446.32</v>
      </c>
      <c r="C385" s="155">
        <v>6445.32</v>
      </c>
      <c r="D385" s="155">
        <v>6485.71</v>
      </c>
      <c r="E385" s="155">
        <v>6455.27</v>
      </c>
      <c r="N385" s="156" t="e">
        <f>IF(SUMIF('Daten (Kopie)'!$A$2:$A$189,DAX!A385,'Daten (Kopie)'!$T$2:$T$189)=0,#N/A,SUMIF('Daten (Kopie)'!$A$2:$A$189,DAX!A385,'Daten (Kopie)'!$T$2:$T$189))</f>
        <v>#N/A</v>
      </c>
      <c r="O385" s="156" t="e">
        <f>IF(SUMIF('Daten (Kopie)'!$A$2:$A$189,DAX!A385,'Daten (Kopie)'!$U$2:$U$189)=0,#N/A,SUMIF('Daten (Kopie)'!$A$2:$A$189,DAX!A385,'Daten (Kopie)'!$U$2:$U$189))</f>
        <v>#N/A</v>
      </c>
      <c r="P385" s="156">
        <f>VLOOKUP(A385,'MSCI ACWI GDP net €'!$A$4:$B$1459,2,FALSE)/$Q$1096</f>
        <v>0.86058651543667497</v>
      </c>
    </row>
    <row r="386" spans="1:16">
      <c r="A386" s="127">
        <v>40464</v>
      </c>
      <c r="B386" s="155">
        <v>6339.76</v>
      </c>
      <c r="C386" s="155">
        <v>6335.22</v>
      </c>
      <c r="D386" s="155">
        <v>6456.27</v>
      </c>
      <c r="E386" s="155">
        <v>6434.52</v>
      </c>
      <c r="N386" s="156" t="e">
        <f>IF(SUMIF('Daten (Kopie)'!$A$2:$A$189,DAX!A386,'Daten (Kopie)'!$T$2:$T$189)=0,#N/A,SUMIF('Daten (Kopie)'!$A$2:$A$189,DAX!A386,'Daten (Kopie)'!$T$2:$T$189))</f>
        <v>#N/A</v>
      </c>
      <c r="O386" s="156" t="e">
        <f>IF(SUMIF('Daten (Kopie)'!$A$2:$A$189,DAX!A386,'Daten (Kopie)'!$U$2:$U$189)=0,#N/A,SUMIF('Daten (Kopie)'!$A$2:$A$189,DAX!A386,'Daten (Kopie)'!$U$2:$U$189))</f>
        <v>#N/A</v>
      </c>
      <c r="P386" s="156">
        <f>VLOOKUP(A386,'MSCI ACWI GDP net €'!$A$4:$B$1459,2,FALSE)/$Q$1096</f>
        <v>0.86321573404288965</v>
      </c>
    </row>
    <row r="387" spans="1:16">
      <c r="A387" s="127">
        <v>40463</v>
      </c>
      <c r="B387" s="155">
        <v>6257.03</v>
      </c>
      <c r="C387" s="155">
        <v>6228.39</v>
      </c>
      <c r="D387" s="155">
        <v>6316.77</v>
      </c>
      <c r="E387" s="155">
        <v>6304.57</v>
      </c>
      <c r="N387" s="156" t="e">
        <f>IF(SUMIF('Daten (Kopie)'!$A$2:$A$189,DAX!A387,'Daten (Kopie)'!$T$2:$T$189)=0,#N/A,SUMIF('Daten (Kopie)'!$A$2:$A$189,DAX!A387,'Daten (Kopie)'!$T$2:$T$189))</f>
        <v>#N/A</v>
      </c>
      <c r="O387" s="156" t="e">
        <f>IF(SUMIF('Daten (Kopie)'!$A$2:$A$189,DAX!A387,'Daten (Kopie)'!$U$2:$U$189)=0,#N/A,SUMIF('Daten (Kopie)'!$A$2:$A$189,DAX!A387,'Daten (Kopie)'!$U$2:$U$189))</f>
        <v>#N/A</v>
      </c>
      <c r="P387" s="156">
        <f>VLOOKUP(A387,'MSCI ACWI GDP net €'!$A$4:$B$1459,2,FALSE)/$Q$1096</f>
        <v>0.85703207813105831</v>
      </c>
    </row>
    <row r="388" spans="1:16">
      <c r="A388" s="127">
        <v>40462</v>
      </c>
      <c r="B388" s="155">
        <v>6308.43</v>
      </c>
      <c r="C388" s="155">
        <v>6289.36</v>
      </c>
      <c r="D388" s="155">
        <v>6325.31</v>
      </c>
      <c r="E388" s="155">
        <v>6309.51</v>
      </c>
      <c r="N388" s="156" t="e">
        <f>IF(SUMIF('Daten (Kopie)'!$A$2:$A$189,DAX!A388,'Daten (Kopie)'!$T$2:$T$189)=0,#N/A,SUMIF('Daten (Kopie)'!$A$2:$A$189,DAX!A388,'Daten (Kopie)'!$T$2:$T$189))</f>
        <v>#N/A</v>
      </c>
      <c r="O388" s="156" t="e">
        <f>IF(SUMIF('Daten (Kopie)'!$A$2:$A$189,DAX!A388,'Daten (Kopie)'!$U$2:$U$189)=0,#N/A,SUMIF('Daten (Kopie)'!$A$2:$A$189,DAX!A388,'Daten (Kopie)'!$U$2:$U$189))</f>
        <v>#N/A</v>
      </c>
      <c r="P388" s="156">
        <f>VLOOKUP(A388,'MSCI ACWI GDP net €'!$A$4:$B$1459,2,FALSE)/$Q$1096</f>
        <v>0.85732162499022369</v>
      </c>
    </row>
    <row r="389" spans="1:16">
      <c r="A389" s="127">
        <v>40459</v>
      </c>
      <c r="B389" s="155">
        <v>6269.48</v>
      </c>
      <c r="C389" s="155">
        <v>6239.43</v>
      </c>
      <c r="D389" s="155">
        <v>6295.09</v>
      </c>
      <c r="E389" s="155">
        <v>6291.67</v>
      </c>
      <c r="N389" s="156" t="e">
        <f>IF(SUMIF('Daten (Kopie)'!$A$2:$A$189,DAX!A389,'Daten (Kopie)'!$T$2:$T$189)=0,#N/A,SUMIF('Daten (Kopie)'!$A$2:$A$189,DAX!A389,'Daten (Kopie)'!$T$2:$T$189))</f>
        <v>#N/A</v>
      </c>
      <c r="O389" s="156" t="e">
        <f>IF(SUMIF('Daten (Kopie)'!$A$2:$A$189,DAX!A389,'Daten (Kopie)'!$U$2:$U$189)=0,#N/A,SUMIF('Daten (Kopie)'!$A$2:$A$189,DAX!A389,'Daten (Kopie)'!$U$2:$U$189))</f>
        <v>#N/A</v>
      </c>
      <c r="P389" s="156">
        <f>VLOOKUP(A389,'MSCI ACWI GDP net €'!$A$4:$B$1459,2,FALSE)/$Q$1096</f>
        <v>0.85258736743662833</v>
      </c>
    </row>
    <row r="390" spans="1:16">
      <c r="A390" s="127">
        <v>40458</v>
      </c>
      <c r="B390" s="155">
        <v>6278.61</v>
      </c>
      <c r="C390" s="155">
        <v>6233.14</v>
      </c>
      <c r="D390" s="155">
        <v>6321.79</v>
      </c>
      <c r="E390" s="155">
        <v>6276.25</v>
      </c>
      <c r="N390" s="156" t="e">
        <f>IF(SUMIF('Daten (Kopie)'!$A$2:$A$189,DAX!A390,'Daten (Kopie)'!$T$2:$T$189)=0,#N/A,SUMIF('Daten (Kopie)'!$A$2:$A$189,DAX!A390,'Daten (Kopie)'!$T$2:$T$189))</f>
        <v>#N/A</v>
      </c>
      <c r="O390" s="156" t="e">
        <f>IF(SUMIF('Daten (Kopie)'!$A$2:$A$189,DAX!A390,'Daten (Kopie)'!$U$2:$U$189)=0,#N/A,SUMIF('Daten (Kopie)'!$A$2:$A$189,DAX!A390,'Daten (Kopie)'!$U$2:$U$189))</f>
        <v>#N/A</v>
      </c>
      <c r="P390" s="156">
        <f>VLOOKUP(A390,'MSCI ACWI GDP net €'!$A$4:$B$1459,2,FALSE)/$Q$1096</f>
        <v>0.85124862922859057</v>
      </c>
    </row>
    <row r="391" spans="1:16">
      <c r="A391" s="127">
        <v>40457</v>
      </c>
      <c r="B391" s="155">
        <v>6248.81</v>
      </c>
      <c r="C391" s="155">
        <v>6242.52</v>
      </c>
      <c r="D391" s="155">
        <v>6289.56</v>
      </c>
      <c r="E391" s="155">
        <v>6270.73</v>
      </c>
      <c r="N391" s="156" t="e">
        <f>IF(SUMIF('Daten (Kopie)'!$A$2:$A$189,DAX!A391,'Daten (Kopie)'!$T$2:$T$189)=0,#N/A,SUMIF('Daten (Kopie)'!$A$2:$A$189,DAX!A391,'Daten (Kopie)'!$T$2:$T$189))</f>
        <v>#N/A</v>
      </c>
      <c r="O391" s="156" t="e">
        <f>IF(SUMIF('Daten (Kopie)'!$A$2:$A$189,DAX!A391,'Daten (Kopie)'!$U$2:$U$189)=0,#N/A,SUMIF('Daten (Kopie)'!$A$2:$A$189,DAX!A391,'Daten (Kopie)'!$U$2:$U$189))</f>
        <v>#N/A</v>
      </c>
      <c r="P391" s="156">
        <f>VLOOKUP(A391,'MSCI ACWI GDP net €'!$A$4:$B$1459,2,FALSE)/$Q$1096</f>
        <v>0.85382626190012634</v>
      </c>
    </row>
    <row r="392" spans="1:16">
      <c r="A392" s="127">
        <v>40456</v>
      </c>
      <c r="B392" s="155">
        <v>6132.12</v>
      </c>
      <c r="C392" s="155">
        <v>6115.87</v>
      </c>
      <c r="D392" s="155">
        <v>6233.45</v>
      </c>
      <c r="E392" s="155">
        <v>6215.83</v>
      </c>
      <c r="N392" s="156" t="e">
        <f>IF(SUMIF('Daten (Kopie)'!$A$2:$A$189,DAX!A392,'Daten (Kopie)'!$T$2:$T$189)=0,#N/A,SUMIF('Daten (Kopie)'!$A$2:$A$189,DAX!A392,'Daten (Kopie)'!$T$2:$T$189))</f>
        <v>#N/A</v>
      </c>
      <c r="O392" s="156" t="e">
        <f>IF(SUMIF('Daten (Kopie)'!$A$2:$A$189,DAX!A392,'Daten (Kopie)'!$U$2:$U$189)=0,#N/A,SUMIF('Daten (Kopie)'!$A$2:$A$189,DAX!A392,'Daten (Kopie)'!$U$2:$U$189))</f>
        <v>#N/A</v>
      </c>
      <c r="P392" s="156">
        <f>VLOOKUP(A392,'MSCI ACWI GDP net €'!$A$4:$B$1459,2,FALSE)/$Q$1096</f>
        <v>0.85014951600744837</v>
      </c>
    </row>
    <row r="393" spans="1:16">
      <c r="A393" s="127">
        <v>40455</v>
      </c>
      <c r="B393" s="155">
        <v>6205</v>
      </c>
      <c r="C393" s="155">
        <v>6128.54</v>
      </c>
      <c r="D393" s="155">
        <v>6210.25</v>
      </c>
      <c r="E393" s="155">
        <v>6134.21</v>
      </c>
      <c r="N393" s="156" t="e">
        <f>IF(SUMIF('Daten (Kopie)'!$A$2:$A$189,DAX!A393,'Daten (Kopie)'!$T$2:$T$189)=0,#N/A,SUMIF('Daten (Kopie)'!$A$2:$A$189,DAX!A393,'Daten (Kopie)'!$T$2:$T$189))</f>
        <v>#N/A</v>
      </c>
      <c r="O393" s="156" t="e">
        <f>IF(SUMIF('Daten (Kopie)'!$A$2:$A$189,DAX!A393,'Daten (Kopie)'!$U$2:$U$189)=0,#N/A,SUMIF('Daten (Kopie)'!$A$2:$A$189,DAX!A393,'Daten (Kopie)'!$U$2:$U$189))</f>
        <v>#N/A</v>
      </c>
      <c r="P393" s="156">
        <f>VLOOKUP(A393,'MSCI ACWI GDP net €'!$A$4:$B$1459,2,FALSE)/$Q$1096</f>
        <v>0.84502004363171646</v>
      </c>
    </row>
    <row r="394" spans="1:16">
      <c r="A394" s="127">
        <v>40452</v>
      </c>
      <c r="B394" s="155">
        <v>6244.06</v>
      </c>
      <c r="C394" s="155">
        <v>6187.22</v>
      </c>
      <c r="D394" s="155">
        <v>6293.09</v>
      </c>
      <c r="E394" s="155">
        <v>6211.34</v>
      </c>
      <c r="N394" s="156" t="e">
        <f>IF(SUMIF('Daten (Kopie)'!$A$2:$A$189,DAX!A394,'Daten (Kopie)'!$T$2:$T$189)=0,#N/A,SUMIF('Daten (Kopie)'!$A$2:$A$189,DAX!A394,'Daten (Kopie)'!$T$2:$T$189))</f>
        <v>#N/A</v>
      </c>
      <c r="O394" s="156" t="e">
        <f>IF(SUMIF('Daten (Kopie)'!$A$2:$A$189,DAX!A394,'Daten (Kopie)'!$U$2:$U$189)=0,#N/A,SUMIF('Daten (Kopie)'!$A$2:$A$189,DAX!A394,'Daten (Kopie)'!$U$2:$U$189))</f>
        <v>#N/A</v>
      </c>
      <c r="P394" s="156">
        <f>VLOOKUP(A394,'MSCI ACWI GDP net €'!$A$4:$B$1459,2,FALSE)/$Q$1096</f>
        <v>0.84494848894812957</v>
      </c>
    </row>
    <row r="395" spans="1:16">
      <c r="A395" s="127">
        <v>40451</v>
      </c>
      <c r="B395" s="155">
        <v>6214.02</v>
      </c>
      <c r="C395" s="155">
        <v>6204.69</v>
      </c>
      <c r="D395" s="155">
        <v>6339.36</v>
      </c>
      <c r="E395" s="155">
        <v>6229.02</v>
      </c>
      <c r="N395" s="156" t="e">
        <f>IF(SUMIF('Daten (Kopie)'!$A$2:$A$189,DAX!A395,'Daten (Kopie)'!$T$2:$T$189)=0,#N/A,SUMIF('Daten (Kopie)'!$A$2:$A$189,DAX!A395,'Daten (Kopie)'!$T$2:$T$189))</f>
        <v>#N/A</v>
      </c>
      <c r="O395" s="156" t="e">
        <f>IF(SUMIF('Daten (Kopie)'!$A$2:$A$189,DAX!A395,'Daten (Kopie)'!$U$2:$U$189)=0,#N/A,SUMIF('Daten (Kopie)'!$A$2:$A$189,DAX!A395,'Daten (Kopie)'!$U$2:$U$189))</f>
        <v>#N/A</v>
      </c>
      <c r="P395" s="156">
        <f>VLOOKUP(A395,'MSCI ACWI GDP net €'!$A$4:$B$1459,2,FALSE)/$Q$1096</f>
        <v>0.84627391465689539</v>
      </c>
    </row>
    <row r="396" spans="1:16">
      <c r="A396" s="127">
        <v>40450</v>
      </c>
      <c r="B396" s="155">
        <v>6296.28</v>
      </c>
      <c r="C396" s="155">
        <v>6223.14</v>
      </c>
      <c r="D396" s="155">
        <v>6326.34</v>
      </c>
      <c r="E396" s="155">
        <v>6246.92</v>
      </c>
      <c r="N396" s="156" t="e">
        <f>IF(SUMIF('Daten (Kopie)'!$A$2:$A$189,DAX!A396,'Daten (Kopie)'!$T$2:$T$189)=0,#N/A,SUMIF('Daten (Kopie)'!$A$2:$A$189,DAX!A396,'Daten (Kopie)'!$T$2:$T$189))</f>
        <v>#N/A</v>
      </c>
      <c r="O396" s="156" t="e">
        <f>IF(SUMIF('Daten (Kopie)'!$A$2:$A$189,DAX!A396,'Daten (Kopie)'!$U$2:$U$189)=0,#N/A,SUMIF('Daten (Kopie)'!$A$2:$A$189,DAX!A396,'Daten (Kopie)'!$U$2:$U$189))</f>
        <v>#N/A</v>
      </c>
      <c r="P396" s="156">
        <f>VLOOKUP(A396,'MSCI ACWI GDP net €'!$A$4:$B$1459,2,FALSE)/$Q$1096</f>
        <v>0.85023604725271618</v>
      </c>
    </row>
    <row r="397" spans="1:16">
      <c r="A397" s="127">
        <v>40449</v>
      </c>
      <c r="B397" s="155">
        <v>6258.2</v>
      </c>
      <c r="C397" s="155">
        <v>6197.96</v>
      </c>
      <c r="D397" s="155">
        <v>6311.92</v>
      </c>
      <c r="E397" s="155">
        <v>6276.09</v>
      </c>
      <c r="N397" s="156" t="e">
        <f>IF(SUMIF('Daten (Kopie)'!$A$2:$A$189,DAX!A397,'Daten (Kopie)'!$T$2:$T$189)=0,#N/A,SUMIF('Daten (Kopie)'!$A$2:$A$189,DAX!A397,'Daten (Kopie)'!$T$2:$T$189))</f>
        <v>#N/A</v>
      </c>
      <c r="O397" s="156" t="e">
        <f>IF(SUMIF('Daten (Kopie)'!$A$2:$A$189,DAX!A397,'Daten (Kopie)'!$U$2:$U$189)=0,#N/A,SUMIF('Daten (Kopie)'!$A$2:$A$189,DAX!A397,'Daten (Kopie)'!$U$2:$U$189))</f>
        <v>#N/A</v>
      </c>
      <c r="P397" s="156">
        <f>VLOOKUP(A397,'MSCI ACWI GDP net €'!$A$4:$B$1459,2,FALSE)/$Q$1096</f>
        <v>0.85142751593755783</v>
      </c>
    </row>
    <row r="398" spans="1:16">
      <c r="A398" s="127">
        <v>40448</v>
      </c>
      <c r="B398" s="155">
        <v>6307.87</v>
      </c>
      <c r="C398" s="155">
        <v>6272.17</v>
      </c>
      <c r="D398" s="155">
        <v>6324.09</v>
      </c>
      <c r="E398" s="155">
        <v>6278.89</v>
      </c>
      <c r="N398" s="156" t="e">
        <f>IF(SUMIF('Daten (Kopie)'!$A$2:$A$189,DAX!A398,'Daten (Kopie)'!$T$2:$T$189)=0,#N/A,SUMIF('Daten (Kopie)'!$A$2:$A$189,DAX!A398,'Daten (Kopie)'!$T$2:$T$189))</f>
        <v>#N/A</v>
      </c>
      <c r="O398" s="156" t="e">
        <f>IF(SUMIF('Daten (Kopie)'!$A$2:$A$189,DAX!A398,'Daten (Kopie)'!$U$2:$U$189)=0,#N/A,SUMIF('Daten (Kopie)'!$A$2:$A$189,DAX!A398,'Daten (Kopie)'!$U$2:$U$189))</f>
        <v>#N/A</v>
      </c>
      <c r="P398" s="156">
        <f>VLOOKUP(A398,'MSCI ACWI GDP net €'!$A$4:$B$1459,2,FALSE)/$Q$1096</f>
        <v>0.85414659391385817</v>
      </c>
    </row>
    <row r="399" spans="1:16">
      <c r="A399" s="127">
        <v>40445</v>
      </c>
      <c r="B399" s="155">
        <v>6173.89</v>
      </c>
      <c r="C399" s="155">
        <v>6146.42</v>
      </c>
      <c r="D399" s="155">
        <v>6310.28</v>
      </c>
      <c r="E399" s="155">
        <v>6298.3</v>
      </c>
      <c r="N399" s="156" t="e">
        <f>IF(SUMIF('Daten (Kopie)'!$A$2:$A$189,DAX!A399,'Daten (Kopie)'!$T$2:$T$189)=0,#N/A,SUMIF('Daten (Kopie)'!$A$2:$A$189,DAX!A399,'Daten (Kopie)'!$T$2:$T$189))</f>
        <v>#N/A</v>
      </c>
      <c r="O399" s="156" t="e">
        <f>IF(SUMIF('Daten (Kopie)'!$A$2:$A$189,DAX!A399,'Daten (Kopie)'!$U$2:$U$189)=0,#N/A,SUMIF('Daten (Kopie)'!$A$2:$A$189,DAX!A399,'Daten (Kopie)'!$U$2:$U$189))</f>
        <v>#N/A</v>
      </c>
      <c r="P399" s="156">
        <f>VLOOKUP(A399,'MSCI ACWI GDP net €'!$A$4:$B$1459,2,FALSE)/$Q$1096</f>
        <v>0.85320390255916156</v>
      </c>
    </row>
    <row r="400" spans="1:16">
      <c r="A400" s="127">
        <v>40444</v>
      </c>
      <c r="B400" s="155">
        <v>6252.31</v>
      </c>
      <c r="C400" s="155">
        <v>6129.44</v>
      </c>
      <c r="D400" s="155">
        <v>6263.74</v>
      </c>
      <c r="E400" s="155">
        <v>6184.71</v>
      </c>
      <c r="N400" s="156" t="e">
        <f>IF(SUMIF('Daten (Kopie)'!$A$2:$A$189,DAX!A400,'Daten (Kopie)'!$T$2:$T$189)=0,#N/A,SUMIF('Daten (Kopie)'!$A$2:$A$189,DAX!A400,'Daten (Kopie)'!$T$2:$T$189))</f>
        <v>#N/A</v>
      </c>
      <c r="O400" s="156" t="e">
        <f>IF(SUMIF('Daten (Kopie)'!$A$2:$A$189,DAX!A400,'Daten (Kopie)'!$U$2:$U$189)=0,#N/A,SUMIF('Daten (Kopie)'!$A$2:$A$189,DAX!A400,'Daten (Kopie)'!$U$2:$U$189))</f>
        <v>#N/A</v>
      </c>
      <c r="P400" s="156">
        <f>VLOOKUP(A400,'MSCI ACWI GDP net €'!$A$4:$B$1459,2,FALSE)/$Q$1096</f>
        <v>0.84959455119404803</v>
      </c>
    </row>
    <row r="401" spans="1:16">
      <c r="A401" s="127">
        <v>40443</v>
      </c>
      <c r="B401" s="155">
        <v>6286.33</v>
      </c>
      <c r="C401" s="155">
        <v>6192.43</v>
      </c>
      <c r="D401" s="155">
        <v>6297.4</v>
      </c>
      <c r="E401" s="155">
        <v>6208.33</v>
      </c>
      <c r="N401" s="156" t="e">
        <f>IF(SUMIF('Daten (Kopie)'!$A$2:$A$189,DAX!A401,'Daten (Kopie)'!$T$2:$T$189)=0,#N/A,SUMIF('Daten (Kopie)'!$A$2:$A$189,DAX!A401,'Daten (Kopie)'!$T$2:$T$189))</f>
        <v>#N/A</v>
      </c>
      <c r="O401" s="156" t="e">
        <f>IF(SUMIF('Daten (Kopie)'!$A$2:$A$189,DAX!A401,'Daten (Kopie)'!$U$2:$U$189)=0,#N/A,SUMIF('Daten (Kopie)'!$A$2:$A$189,DAX!A401,'Daten (Kopie)'!$U$2:$U$189))</f>
        <v>#N/A</v>
      </c>
      <c r="P401" s="156">
        <f>VLOOKUP(A401,'MSCI ACWI GDP net €'!$A$4:$B$1459,2,FALSE)/$Q$1096</f>
        <v>0.84926589886827131</v>
      </c>
    </row>
    <row r="402" spans="1:16">
      <c r="A402" s="127">
        <v>40442</v>
      </c>
      <c r="B402" s="155">
        <v>6281.07</v>
      </c>
      <c r="C402" s="155">
        <v>6275.98</v>
      </c>
      <c r="D402" s="155">
        <v>6339.97</v>
      </c>
      <c r="E402" s="155">
        <v>6275.98</v>
      </c>
      <c r="N402" s="156" t="e">
        <f>IF(SUMIF('Daten (Kopie)'!$A$2:$A$189,DAX!A402,'Daten (Kopie)'!$T$2:$T$189)=0,#N/A,SUMIF('Daten (Kopie)'!$A$2:$A$189,DAX!A402,'Daten (Kopie)'!$T$2:$T$189))</f>
        <v>#N/A</v>
      </c>
      <c r="O402" s="156" t="e">
        <f>IF(SUMIF('Daten (Kopie)'!$A$2:$A$189,DAX!A402,'Daten (Kopie)'!$U$2:$U$189)=0,#N/A,SUMIF('Daten (Kopie)'!$A$2:$A$189,DAX!A402,'Daten (Kopie)'!$U$2:$U$189))</f>
        <v>#N/A</v>
      </c>
      <c r="P402" s="156">
        <f>VLOOKUP(A402,'MSCI ACWI GDP net €'!$A$4:$B$1459,2,FALSE)/$Q$1096</f>
        <v>0.86460855427921979</v>
      </c>
    </row>
    <row r="403" spans="1:16">
      <c r="A403" s="127">
        <v>40441</v>
      </c>
      <c r="B403" s="155">
        <v>6231.28</v>
      </c>
      <c r="C403" s="155">
        <v>6219.85</v>
      </c>
      <c r="D403" s="155">
        <v>6301.63</v>
      </c>
      <c r="E403" s="155">
        <v>6294.58</v>
      </c>
      <c r="N403" s="156">
        <f>IF(SUMIF('Daten (Kopie)'!$A$2:$A$189,DAX!A403,'Daten (Kopie)'!$T$2:$T$189)=0,#N/A,SUMIF('Daten (Kopie)'!$A$2:$A$189,DAX!A403,'Daten (Kopie)'!$T$2:$T$189))</f>
        <v>1</v>
      </c>
      <c r="O403" s="156" t="e">
        <f>IF(SUMIF('Daten (Kopie)'!$A$2:$A$189,DAX!A403,'Daten (Kopie)'!$U$2:$U$189)=0,#N/A,SUMIF('Daten (Kopie)'!$A$2:$A$189,DAX!A403,'Daten (Kopie)'!$U$2:$U$189))</f>
        <v>#N/A</v>
      </c>
      <c r="P403" s="156">
        <f>VLOOKUP(A403,'MSCI ACWI GDP net €'!$A$4:$B$1459,2,FALSE)/$Q$1096</f>
        <v>0.86739835490790251</v>
      </c>
    </row>
    <row r="404" spans="1:16">
      <c r="A404" s="127">
        <v>40438</v>
      </c>
      <c r="B404" s="155">
        <v>6297.93</v>
      </c>
      <c r="C404" s="155">
        <v>6185.74</v>
      </c>
      <c r="D404" s="155">
        <v>6321.2</v>
      </c>
      <c r="E404" s="155">
        <v>6209.76</v>
      </c>
      <c r="N404" s="156" t="e">
        <f>IF(SUMIF('Daten (Kopie)'!$A$2:$A$189,DAX!A404,'Daten (Kopie)'!$T$2:$T$189)=0,#N/A,SUMIF('Daten (Kopie)'!$A$2:$A$189,DAX!A404,'Daten (Kopie)'!$T$2:$T$189))</f>
        <v>#N/A</v>
      </c>
      <c r="O404" s="156" t="e">
        <f>IF(SUMIF('Daten (Kopie)'!$A$2:$A$189,DAX!A404,'Daten (Kopie)'!$U$2:$U$189)=0,#N/A,SUMIF('Daten (Kopie)'!$A$2:$A$189,DAX!A404,'Daten (Kopie)'!$U$2:$U$189))</f>
        <v>#N/A</v>
      </c>
      <c r="P404" s="156">
        <f>VLOOKUP(A404,'MSCI ACWI GDP net €'!$A$4:$B$1459,2,FALSE)/$Q$1096</f>
        <v>0.8600698240586816</v>
      </c>
    </row>
    <row r="405" spans="1:16">
      <c r="A405" s="127">
        <v>40437</v>
      </c>
      <c r="B405" s="155">
        <v>6255.14</v>
      </c>
      <c r="C405" s="155">
        <v>6233.97</v>
      </c>
      <c r="D405" s="155">
        <v>6281.1</v>
      </c>
      <c r="E405" s="155">
        <v>6249.65</v>
      </c>
      <c r="N405" s="156" t="e">
        <f>IF(SUMIF('Daten (Kopie)'!$A$2:$A$189,DAX!A405,'Daten (Kopie)'!$T$2:$T$189)=0,#N/A,SUMIF('Daten (Kopie)'!$A$2:$A$189,DAX!A405,'Daten (Kopie)'!$T$2:$T$189))</f>
        <v>#N/A</v>
      </c>
      <c r="O405" s="156" t="e">
        <f>IF(SUMIF('Daten (Kopie)'!$A$2:$A$189,DAX!A405,'Daten (Kopie)'!$U$2:$U$189)=0,#N/A,SUMIF('Daten (Kopie)'!$A$2:$A$189,DAX!A405,'Daten (Kopie)'!$U$2:$U$189))</f>
        <v>#N/A</v>
      </c>
      <c r="P405" s="156">
        <f>VLOOKUP(A405,'MSCI ACWI GDP net €'!$A$4:$B$1459,2,FALSE)/$Q$1096</f>
        <v>0.85668512111878259</v>
      </c>
    </row>
    <row r="406" spans="1:16">
      <c r="A406" s="127">
        <v>40436</v>
      </c>
      <c r="B406" s="155">
        <v>6282.52</v>
      </c>
      <c r="C406" s="155">
        <v>6227.2</v>
      </c>
      <c r="D406" s="155">
        <v>6288.2</v>
      </c>
      <c r="E406" s="155">
        <v>6261.87</v>
      </c>
      <c r="N406" s="156" t="e">
        <f>IF(SUMIF('Daten (Kopie)'!$A$2:$A$189,DAX!A406,'Daten (Kopie)'!$T$2:$T$189)=0,#N/A,SUMIF('Daten (Kopie)'!$A$2:$A$189,DAX!A406,'Daten (Kopie)'!$T$2:$T$189))</f>
        <v>#N/A</v>
      </c>
      <c r="O406" s="156" t="e">
        <f>IF(SUMIF('Daten (Kopie)'!$A$2:$A$189,DAX!A406,'Daten (Kopie)'!$U$2:$U$189)=0,#N/A,SUMIF('Daten (Kopie)'!$A$2:$A$189,DAX!A406,'Daten (Kopie)'!$U$2:$U$189))</f>
        <v>#N/A</v>
      </c>
      <c r="P406" s="156">
        <f>VLOOKUP(A406,'MSCI ACWI GDP net €'!$A$4:$B$1459,2,FALSE)/$Q$1096</f>
        <v>0.86361011683382172</v>
      </c>
    </row>
    <row r="407" spans="1:16">
      <c r="A407" s="127">
        <v>40435</v>
      </c>
      <c r="B407" s="155">
        <v>6261.78</v>
      </c>
      <c r="C407" s="155">
        <v>6231.38</v>
      </c>
      <c r="D407" s="155">
        <v>6287.78</v>
      </c>
      <c r="E407" s="155">
        <v>6275.41</v>
      </c>
      <c r="N407" s="156" t="e">
        <f>IF(SUMIF('Daten (Kopie)'!$A$2:$A$189,DAX!A407,'Daten (Kopie)'!$T$2:$T$189)=0,#N/A,SUMIF('Daten (Kopie)'!$A$2:$A$189,DAX!A407,'Daten (Kopie)'!$T$2:$T$189))</f>
        <v>#N/A</v>
      </c>
      <c r="O407" s="156" t="e">
        <f>IF(SUMIF('Daten (Kopie)'!$A$2:$A$189,DAX!A407,'Daten (Kopie)'!$U$2:$U$189)=0,#N/A,SUMIF('Daten (Kopie)'!$A$2:$A$189,DAX!A407,'Daten (Kopie)'!$U$2:$U$189))</f>
        <v>#N/A</v>
      </c>
      <c r="P407" s="156">
        <f>VLOOKUP(A407,'MSCI ACWI GDP net €'!$A$4:$B$1459,2,FALSE)/$Q$1096</f>
        <v>0.86637246043275606</v>
      </c>
    </row>
    <row r="408" spans="1:16">
      <c r="A408" s="127">
        <v>40434</v>
      </c>
      <c r="B408" s="155">
        <v>6258.51</v>
      </c>
      <c r="C408" s="155">
        <v>6231.52</v>
      </c>
      <c r="D408" s="155">
        <v>6290.87</v>
      </c>
      <c r="E408" s="155">
        <v>6261.68</v>
      </c>
      <c r="N408" s="156" t="e">
        <f>IF(SUMIF('Daten (Kopie)'!$A$2:$A$189,DAX!A408,'Daten (Kopie)'!$T$2:$T$189)=0,#N/A,SUMIF('Daten (Kopie)'!$A$2:$A$189,DAX!A408,'Daten (Kopie)'!$T$2:$T$189))</f>
        <v>#N/A</v>
      </c>
      <c r="O408" s="156" t="e">
        <f>IF(SUMIF('Daten (Kopie)'!$A$2:$A$189,DAX!A408,'Daten (Kopie)'!$U$2:$U$189)=0,#N/A,SUMIF('Daten (Kopie)'!$A$2:$A$189,DAX!A408,'Daten (Kopie)'!$U$2:$U$189))</f>
        <v>#N/A</v>
      </c>
      <c r="P408" s="156">
        <f>VLOOKUP(A408,'MSCI ACWI GDP net €'!$A$4:$B$1459,2,FALSE)/$Q$1096</f>
        <v>0.87022143678476527</v>
      </c>
    </row>
    <row r="409" spans="1:16">
      <c r="A409" s="127">
        <v>40431</v>
      </c>
      <c r="B409" s="155">
        <v>6186.22</v>
      </c>
      <c r="C409" s="155">
        <v>6182.56</v>
      </c>
      <c r="D409" s="155">
        <v>6224.65</v>
      </c>
      <c r="E409" s="155">
        <v>6214.77</v>
      </c>
      <c r="N409" s="156" t="e">
        <f>IF(SUMIF('Daten (Kopie)'!$A$2:$A$189,DAX!A409,'Daten (Kopie)'!$T$2:$T$189)=0,#N/A,SUMIF('Daten (Kopie)'!$A$2:$A$189,DAX!A409,'Daten (Kopie)'!$T$2:$T$189))</f>
        <v>#N/A</v>
      </c>
      <c r="O409" s="156" t="e">
        <f>IF(SUMIF('Daten (Kopie)'!$A$2:$A$189,DAX!A409,'Daten (Kopie)'!$U$2:$U$189)=0,#N/A,SUMIF('Daten (Kopie)'!$A$2:$A$189,DAX!A409,'Daten (Kopie)'!$U$2:$U$189))</f>
        <v>#N/A</v>
      </c>
      <c r="P409" s="156">
        <f>VLOOKUP(A409,'MSCI ACWI GDP net €'!$A$4:$B$1459,2,FALSE)/$Q$1096</f>
        <v>0.86581583155694675</v>
      </c>
    </row>
    <row r="410" spans="1:16">
      <c r="A410" s="127">
        <v>40430</v>
      </c>
      <c r="B410" s="155">
        <v>6141.84</v>
      </c>
      <c r="C410" s="155">
        <v>6133.99</v>
      </c>
      <c r="D410" s="155">
        <v>6233.07</v>
      </c>
      <c r="E410" s="155">
        <v>6221.52</v>
      </c>
      <c r="N410" s="156" t="e">
        <f>IF(SUMIF('Daten (Kopie)'!$A$2:$A$189,DAX!A410,'Daten (Kopie)'!$T$2:$T$189)=0,#N/A,SUMIF('Daten (Kopie)'!$A$2:$A$189,DAX!A410,'Daten (Kopie)'!$T$2:$T$189))</f>
        <v>#N/A</v>
      </c>
      <c r="O410" s="156" t="e">
        <f>IF(SUMIF('Daten (Kopie)'!$A$2:$A$189,DAX!A410,'Daten (Kopie)'!$U$2:$U$189)=0,#N/A,SUMIF('Daten (Kopie)'!$A$2:$A$189,DAX!A410,'Daten (Kopie)'!$U$2:$U$189))</f>
        <v>#N/A</v>
      </c>
      <c r="P410" s="156">
        <f>VLOOKUP(A410,'MSCI ACWI GDP net €'!$A$4:$B$1459,2,FALSE)/$Q$1096</f>
        <v>0.8638306051030139</v>
      </c>
    </row>
    <row r="411" spans="1:16">
      <c r="A411" s="127">
        <v>40429</v>
      </c>
      <c r="B411" s="155">
        <v>6099.33</v>
      </c>
      <c r="C411" s="155">
        <v>6062.65</v>
      </c>
      <c r="D411" s="155">
        <v>6180.38</v>
      </c>
      <c r="E411" s="155">
        <v>6164.44</v>
      </c>
      <c r="N411" s="156" t="e">
        <f>IF(SUMIF('Daten (Kopie)'!$A$2:$A$189,DAX!A411,'Daten (Kopie)'!$T$2:$T$189)=0,#N/A,SUMIF('Daten (Kopie)'!$A$2:$A$189,DAX!A411,'Daten (Kopie)'!$T$2:$T$189))</f>
        <v>#N/A</v>
      </c>
      <c r="O411" s="156" t="e">
        <f>IF(SUMIF('Daten (Kopie)'!$A$2:$A$189,DAX!A411,'Daten (Kopie)'!$U$2:$U$189)=0,#N/A,SUMIF('Daten (Kopie)'!$A$2:$A$189,DAX!A411,'Daten (Kopie)'!$U$2:$U$189))</f>
        <v>#N/A</v>
      </c>
      <c r="P411" s="156">
        <f>VLOOKUP(A411,'MSCI ACWI GDP net €'!$A$4:$B$1459,2,FALSE)/$Q$1096</f>
        <v>0.85716853124859604</v>
      </c>
    </row>
    <row r="412" spans="1:16">
      <c r="A412" s="127">
        <v>40428</v>
      </c>
      <c r="B412" s="155">
        <v>6136.92</v>
      </c>
      <c r="C412" s="155">
        <v>6083.2</v>
      </c>
      <c r="D412" s="155">
        <v>6138.93</v>
      </c>
      <c r="E412" s="155">
        <v>6117.89</v>
      </c>
      <c r="N412" s="156" t="e">
        <f>IF(SUMIF('Daten (Kopie)'!$A$2:$A$189,DAX!A412,'Daten (Kopie)'!$T$2:$T$189)=0,#N/A,SUMIF('Daten (Kopie)'!$A$2:$A$189,DAX!A412,'Daten (Kopie)'!$T$2:$T$189))</f>
        <v>#N/A</v>
      </c>
      <c r="O412" s="156" t="e">
        <f>IF(SUMIF('Daten (Kopie)'!$A$2:$A$189,DAX!A412,'Daten (Kopie)'!$U$2:$U$189)=0,#N/A,SUMIF('Daten (Kopie)'!$A$2:$A$189,DAX!A412,'Daten (Kopie)'!$U$2:$U$189))</f>
        <v>#N/A</v>
      </c>
      <c r="P412" s="156">
        <f>VLOOKUP(A412,'MSCI ACWI GDP net €'!$A$4:$B$1459,2,FALSE)/$Q$1096</f>
        <v>0.85654450784522229</v>
      </c>
    </row>
    <row r="413" spans="1:16">
      <c r="A413" s="127">
        <v>40427</v>
      </c>
      <c r="B413" s="155">
        <v>6156.29</v>
      </c>
      <c r="C413" s="155">
        <v>6140.98</v>
      </c>
      <c r="D413" s="155">
        <v>6164.93</v>
      </c>
      <c r="E413" s="155">
        <v>6155.04</v>
      </c>
      <c r="N413" s="156" t="e">
        <f>IF(SUMIF('Daten (Kopie)'!$A$2:$A$189,DAX!A413,'Daten (Kopie)'!$T$2:$T$189)=0,#N/A,SUMIF('Daten (Kopie)'!$A$2:$A$189,DAX!A413,'Daten (Kopie)'!$T$2:$T$189))</f>
        <v>#N/A</v>
      </c>
      <c r="O413" s="156" t="e">
        <f>IF(SUMIF('Daten (Kopie)'!$A$2:$A$189,DAX!A413,'Daten (Kopie)'!$U$2:$U$189)=0,#N/A,SUMIF('Daten (Kopie)'!$A$2:$A$189,DAX!A413,'Daten (Kopie)'!$U$2:$U$189))</f>
        <v>#N/A</v>
      </c>
      <c r="P413" s="156">
        <f>VLOOKUP(A413,'MSCI ACWI GDP net €'!$A$4:$B$1459,2,FALSE)/$Q$1096</f>
        <v>0.85567253914290808</v>
      </c>
    </row>
    <row r="414" spans="1:16">
      <c r="A414" s="127">
        <v>40424</v>
      </c>
      <c r="B414" s="155">
        <v>6091.66</v>
      </c>
      <c r="C414" s="155">
        <v>6088.26</v>
      </c>
      <c r="D414" s="155">
        <v>6178.01</v>
      </c>
      <c r="E414" s="155">
        <v>6134.62</v>
      </c>
      <c r="N414" s="156" t="e">
        <f>IF(SUMIF('Daten (Kopie)'!$A$2:$A$189,DAX!A414,'Daten (Kopie)'!$T$2:$T$189)=0,#N/A,SUMIF('Daten (Kopie)'!$A$2:$A$189,DAX!A414,'Daten (Kopie)'!$T$2:$T$189))</f>
        <v>#N/A</v>
      </c>
      <c r="O414" s="156" t="e">
        <f>IF(SUMIF('Daten (Kopie)'!$A$2:$A$189,DAX!A414,'Daten (Kopie)'!$U$2:$U$189)=0,#N/A,SUMIF('Daten (Kopie)'!$A$2:$A$189,DAX!A414,'Daten (Kopie)'!$U$2:$U$189))</f>
        <v>#N/A</v>
      </c>
      <c r="P414" s="156">
        <f>VLOOKUP(A414,'MSCI ACWI GDP net €'!$A$4:$B$1459,2,FALSE)/$Q$1096</f>
        <v>0.85110135970539436</v>
      </c>
    </row>
    <row r="415" spans="1:16">
      <c r="A415" s="127">
        <v>40423</v>
      </c>
      <c r="B415" s="155">
        <v>6071.56</v>
      </c>
      <c r="C415" s="155">
        <v>6052.55</v>
      </c>
      <c r="D415" s="155">
        <v>6104.09</v>
      </c>
      <c r="E415" s="155">
        <v>6083.85</v>
      </c>
      <c r="N415" s="156" t="e">
        <f>IF(SUMIF('Daten (Kopie)'!$A$2:$A$189,DAX!A415,'Daten (Kopie)'!$T$2:$T$189)=0,#N/A,SUMIF('Daten (Kopie)'!$A$2:$A$189,DAX!A415,'Daten (Kopie)'!$T$2:$T$189))</f>
        <v>#N/A</v>
      </c>
      <c r="O415" s="156" t="e">
        <f>IF(SUMIF('Daten (Kopie)'!$A$2:$A$189,DAX!A415,'Daten (Kopie)'!$U$2:$U$189)=0,#N/A,SUMIF('Daten (Kopie)'!$A$2:$A$189,DAX!A415,'Daten (Kopie)'!$U$2:$U$189))</f>
        <v>#N/A</v>
      </c>
      <c r="P415" s="156">
        <f>VLOOKUP(A415,'MSCI ACWI GDP net €'!$A$4:$B$1459,2,FALSE)/$Q$1096</f>
        <v>0.84482701239227287</v>
      </c>
    </row>
    <row r="416" spans="1:16">
      <c r="A416" s="127">
        <v>40422</v>
      </c>
      <c r="B416" s="155">
        <v>5936.94</v>
      </c>
      <c r="C416" s="155">
        <v>5876.43</v>
      </c>
      <c r="D416" s="155">
        <v>6087.94</v>
      </c>
      <c r="E416" s="155">
        <v>6083.9</v>
      </c>
      <c r="N416" s="156" t="e">
        <f>IF(SUMIF('Daten (Kopie)'!$A$2:$A$189,DAX!A416,'Daten (Kopie)'!$T$2:$T$189)=0,#N/A,SUMIF('Daten (Kopie)'!$A$2:$A$189,DAX!A416,'Daten (Kopie)'!$T$2:$T$189))</f>
        <v>#N/A</v>
      </c>
      <c r="O416" s="156" t="e">
        <f>IF(SUMIF('Daten (Kopie)'!$A$2:$A$189,DAX!A416,'Daten (Kopie)'!$U$2:$U$189)=0,#N/A,SUMIF('Daten (Kopie)'!$A$2:$A$189,DAX!A416,'Daten (Kopie)'!$U$2:$U$189))</f>
        <v>#N/A</v>
      </c>
      <c r="P416" s="156">
        <f>VLOOKUP(A416,'MSCI ACWI GDP net €'!$A$4:$B$1459,2,FALSE)/$Q$1096</f>
        <v>0.84001703999906818</v>
      </c>
    </row>
    <row r="417" spans="1:16">
      <c r="A417" s="127">
        <v>40421</v>
      </c>
      <c r="B417" s="155">
        <v>5846.03</v>
      </c>
      <c r="C417" s="155">
        <v>5833.51</v>
      </c>
      <c r="D417" s="155">
        <v>5925.81</v>
      </c>
      <c r="E417" s="155">
        <v>5925.22</v>
      </c>
      <c r="N417" s="156" t="e">
        <f>IF(SUMIF('Daten (Kopie)'!$A$2:$A$189,DAX!A417,'Daten (Kopie)'!$T$2:$T$189)=0,#N/A,SUMIF('Daten (Kopie)'!$A$2:$A$189,DAX!A417,'Daten (Kopie)'!$T$2:$T$189))</f>
        <v>#N/A</v>
      </c>
      <c r="O417" s="156" t="e">
        <f>IF(SUMIF('Daten (Kopie)'!$A$2:$A$189,DAX!A417,'Daten (Kopie)'!$U$2:$U$189)=0,#N/A,SUMIF('Daten (Kopie)'!$A$2:$A$189,DAX!A417,'Daten (Kopie)'!$U$2:$U$189))</f>
        <v>#N/A</v>
      </c>
      <c r="P417" s="156">
        <f>VLOOKUP(A417,'MSCI ACWI GDP net €'!$A$4:$B$1459,2,FALSE)/$Q$1096</f>
        <v>0.82522019705827054</v>
      </c>
    </row>
    <row r="418" spans="1:16">
      <c r="A418" s="127">
        <v>40420</v>
      </c>
      <c r="B418" s="155">
        <v>5973.48</v>
      </c>
      <c r="C418" s="155">
        <v>5889.84</v>
      </c>
      <c r="D418" s="155">
        <v>5978.19</v>
      </c>
      <c r="E418" s="155">
        <v>5912.41</v>
      </c>
      <c r="N418" s="156" t="e">
        <f>IF(SUMIF('Daten (Kopie)'!$A$2:$A$189,DAX!A418,'Daten (Kopie)'!$T$2:$T$189)=0,#N/A,SUMIF('Daten (Kopie)'!$A$2:$A$189,DAX!A418,'Daten (Kopie)'!$T$2:$T$189))</f>
        <v>#N/A</v>
      </c>
      <c r="O418" s="156" t="e">
        <f>IF(SUMIF('Daten (Kopie)'!$A$2:$A$189,DAX!A418,'Daten (Kopie)'!$U$2:$U$189)=0,#N/A,SUMIF('Daten (Kopie)'!$A$2:$A$189,DAX!A418,'Daten (Kopie)'!$U$2:$U$189))</f>
        <v>#N/A</v>
      </c>
      <c r="P418" s="156">
        <f>VLOOKUP(A418,'MSCI ACWI GDP net €'!$A$4:$B$1459,2,FALSE)/$Q$1096</f>
        <v>0.82823880626819035</v>
      </c>
    </row>
    <row r="419" spans="1:16">
      <c r="A419" s="127">
        <v>40417</v>
      </c>
      <c r="B419" s="155">
        <v>5899.99</v>
      </c>
      <c r="C419" s="155">
        <v>5845.49</v>
      </c>
      <c r="D419" s="155">
        <v>5957.32</v>
      </c>
      <c r="E419" s="155">
        <v>5951.17</v>
      </c>
      <c r="N419" s="156" t="e">
        <f>IF(SUMIF('Daten (Kopie)'!$A$2:$A$189,DAX!A419,'Daten (Kopie)'!$T$2:$T$189)=0,#N/A,SUMIF('Daten (Kopie)'!$A$2:$A$189,DAX!A419,'Daten (Kopie)'!$T$2:$T$189))</f>
        <v>#N/A</v>
      </c>
      <c r="O419" s="156" t="e">
        <f>IF(SUMIF('Daten (Kopie)'!$A$2:$A$189,DAX!A419,'Daten (Kopie)'!$U$2:$U$189)=0,#N/A,SUMIF('Daten (Kopie)'!$A$2:$A$189,DAX!A419,'Daten (Kopie)'!$U$2:$U$189))</f>
        <v>#N/A</v>
      </c>
      <c r="P419" s="156">
        <f>VLOOKUP(A419,'MSCI ACWI GDP net €'!$A$4:$B$1459,2,FALSE)/$Q$1096</f>
        <v>0.82835612266802461</v>
      </c>
    </row>
    <row r="420" spans="1:16">
      <c r="A420" s="127">
        <v>40416</v>
      </c>
      <c r="B420" s="155">
        <v>5937.27</v>
      </c>
      <c r="C420" s="155">
        <v>5896.52</v>
      </c>
      <c r="D420" s="155">
        <v>5948.91</v>
      </c>
      <c r="E420" s="155">
        <v>5912.58</v>
      </c>
      <c r="N420" s="156" t="e">
        <f>IF(SUMIF('Daten (Kopie)'!$A$2:$A$189,DAX!A420,'Daten (Kopie)'!$T$2:$T$189)=0,#N/A,SUMIF('Daten (Kopie)'!$A$2:$A$189,DAX!A420,'Daten (Kopie)'!$T$2:$T$189))</f>
        <v>#N/A</v>
      </c>
      <c r="O420" s="156" t="e">
        <f>IF(SUMIF('Daten (Kopie)'!$A$2:$A$189,DAX!A420,'Daten (Kopie)'!$U$2:$U$189)=0,#N/A,SUMIF('Daten (Kopie)'!$A$2:$A$189,DAX!A420,'Daten (Kopie)'!$U$2:$U$189))</f>
        <v>#N/A</v>
      </c>
      <c r="P420" s="156">
        <f>VLOOKUP(A420,'MSCI ACWI GDP net €'!$A$4:$B$1459,2,FALSE)/$Q$1096</f>
        <v>0.82071974027313921</v>
      </c>
    </row>
    <row r="421" spans="1:16">
      <c r="A421" s="127">
        <v>40415</v>
      </c>
      <c r="B421" s="155">
        <v>5925.48</v>
      </c>
      <c r="C421" s="155">
        <v>5837.9</v>
      </c>
      <c r="D421" s="155">
        <v>5954.96</v>
      </c>
      <c r="E421" s="155">
        <v>5899.5</v>
      </c>
      <c r="N421" s="156" t="e">
        <f>IF(SUMIF('Daten (Kopie)'!$A$2:$A$189,DAX!A421,'Daten (Kopie)'!$T$2:$T$189)=0,#N/A,SUMIF('Daten (Kopie)'!$A$2:$A$189,DAX!A421,'Daten (Kopie)'!$T$2:$T$189))</f>
        <v>#N/A</v>
      </c>
      <c r="O421" s="156" t="e">
        <f>IF(SUMIF('Daten (Kopie)'!$A$2:$A$189,DAX!A421,'Daten (Kopie)'!$U$2:$U$189)=0,#N/A,SUMIF('Daten (Kopie)'!$A$2:$A$189,DAX!A421,'Daten (Kopie)'!$U$2:$U$189))</f>
        <v>#N/A</v>
      </c>
      <c r="P421" s="156">
        <f>VLOOKUP(A421,'MSCI ACWI GDP net €'!$A$4:$B$1459,2,FALSE)/$Q$1096</f>
        <v>0.8230594120201884</v>
      </c>
    </row>
    <row r="422" spans="1:16">
      <c r="A422" s="127">
        <v>40414</v>
      </c>
      <c r="B422" s="155">
        <v>5962.87</v>
      </c>
      <c r="C422" s="155">
        <v>5869.3</v>
      </c>
      <c r="D422" s="155">
        <v>5975.83</v>
      </c>
      <c r="E422" s="155">
        <v>5935.44</v>
      </c>
      <c r="N422" s="156" t="e">
        <f>IF(SUMIF('Daten (Kopie)'!$A$2:$A$189,DAX!A422,'Daten (Kopie)'!$T$2:$T$189)=0,#N/A,SUMIF('Daten (Kopie)'!$A$2:$A$189,DAX!A422,'Daten (Kopie)'!$T$2:$T$189))</f>
        <v>#N/A</v>
      </c>
      <c r="O422" s="156" t="e">
        <f>IF(SUMIF('Daten (Kopie)'!$A$2:$A$189,DAX!A422,'Daten (Kopie)'!$U$2:$U$189)=0,#N/A,SUMIF('Daten (Kopie)'!$A$2:$A$189,DAX!A422,'Daten (Kopie)'!$U$2:$U$189))</f>
        <v>#N/A</v>
      </c>
      <c r="P422" s="156">
        <f>VLOOKUP(A422,'MSCI ACWI GDP net €'!$A$4:$B$1459,2,FALSE)/$Q$1096</f>
        <v>0.8259648649862964</v>
      </c>
    </row>
    <row r="423" spans="1:16">
      <c r="A423" s="127">
        <v>40413</v>
      </c>
      <c r="B423" s="155">
        <v>6017.19</v>
      </c>
      <c r="C423" s="155">
        <v>5995.37</v>
      </c>
      <c r="D423" s="155">
        <v>6055.23</v>
      </c>
      <c r="E423" s="155">
        <v>6010.91</v>
      </c>
      <c r="N423" s="156" t="e">
        <f>IF(SUMIF('Daten (Kopie)'!$A$2:$A$189,DAX!A423,'Daten (Kopie)'!$T$2:$T$189)=0,#N/A,SUMIF('Daten (Kopie)'!$A$2:$A$189,DAX!A423,'Daten (Kopie)'!$T$2:$T$189))</f>
        <v>#N/A</v>
      </c>
      <c r="O423" s="156" t="e">
        <f>IF(SUMIF('Daten (Kopie)'!$A$2:$A$189,DAX!A423,'Daten (Kopie)'!$U$2:$U$189)=0,#N/A,SUMIF('Daten (Kopie)'!$A$2:$A$189,DAX!A423,'Daten (Kopie)'!$U$2:$U$189))</f>
        <v>#N/A</v>
      </c>
      <c r="P423" s="156">
        <f>VLOOKUP(A423,'MSCI ACWI GDP net €'!$A$4:$B$1459,2,FALSE)/$Q$1096</f>
        <v>0.83837960258861555</v>
      </c>
    </row>
    <row r="424" spans="1:16">
      <c r="A424" s="127">
        <v>40410</v>
      </c>
      <c r="B424" s="155">
        <v>6079.91</v>
      </c>
      <c r="C424" s="155">
        <v>5999.63</v>
      </c>
      <c r="D424" s="155">
        <v>6097.35</v>
      </c>
      <c r="E424" s="155">
        <v>6005.16</v>
      </c>
      <c r="N424" s="156">
        <f>IF(SUMIF('Daten (Kopie)'!$A$2:$A$189,DAX!A424,'Daten (Kopie)'!$T$2:$T$189)=0,#N/A,SUMIF('Daten (Kopie)'!$A$2:$A$189,DAX!A424,'Daten (Kopie)'!$T$2:$T$189))</f>
        <v>1</v>
      </c>
      <c r="O424" s="156">
        <f>IF(SUMIF('Daten (Kopie)'!$A$2:$A$189,DAX!A424,'Daten (Kopie)'!$U$2:$U$189)=0,#N/A,SUMIF('Daten (Kopie)'!$A$2:$A$189,DAX!A424,'Daten (Kopie)'!$U$2:$U$189))</f>
        <v>1.0384812203425353</v>
      </c>
      <c r="P424" s="156">
        <f>VLOOKUP(A424,'MSCI ACWI GDP net €'!$A$4:$B$1459,2,FALSE)/$Q$1096</f>
        <v>0.83688361048292759</v>
      </c>
    </row>
    <row r="425" spans="1:16">
      <c r="A425" s="127">
        <v>40409</v>
      </c>
      <c r="B425" s="155">
        <v>6216.33</v>
      </c>
      <c r="C425" s="155">
        <v>6070.83</v>
      </c>
      <c r="D425" s="155">
        <v>6229.46</v>
      </c>
      <c r="E425" s="155">
        <v>6075.13</v>
      </c>
      <c r="N425" s="156" t="e">
        <f>IF(SUMIF('Daten (Kopie)'!$A$2:$A$189,DAX!A425,'Daten (Kopie)'!$T$2:$T$189)=0,#N/A,SUMIF('Daten (Kopie)'!$A$2:$A$189,DAX!A425,'Daten (Kopie)'!$T$2:$T$189))</f>
        <v>#N/A</v>
      </c>
      <c r="O425" s="156" t="e">
        <f>IF(SUMIF('Daten (Kopie)'!$A$2:$A$189,DAX!A425,'Daten (Kopie)'!$U$2:$U$189)=0,#N/A,SUMIF('Daten (Kopie)'!$A$2:$A$189,DAX!A425,'Daten (Kopie)'!$U$2:$U$189))</f>
        <v>#N/A</v>
      </c>
      <c r="P425" s="156">
        <f>VLOOKUP(A425,'MSCI ACWI GDP net €'!$A$4:$B$1459,2,FALSE)/$Q$1096</f>
        <v>0.83609817302588119</v>
      </c>
    </row>
    <row r="426" spans="1:16">
      <c r="A426" s="127">
        <v>40408</v>
      </c>
      <c r="B426" s="155">
        <v>6183.12</v>
      </c>
      <c r="C426" s="155">
        <v>6155.51</v>
      </c>
      <c r="D426" s="155">
        <v>6216.55</v>
      </c>
      <c r="E426" s="155">
        <v>6186.31</v>
      </c>
      <c r="N426" s="156" t="e">
        <f>IF(SUMIF('Daten (Kopie)'!$A$2:$A$189,DAX!A426,'Daten (Kopie)'!$T$2:$T$189)=0,#N/A,SUMIF('Daten (Kopie)'!$A$2:$A$189,DAX!A426,'Daten (Kopie)'!$T$2:$T$189))</f>
        <v>#N/A</v>
      </c>
      <c r="O426" s="156" t="e">
        <f>IF(SUMIF('Daten (Kopie)'!$A$2:$A$189,DAX!A426,'Daten (Kopie)'!$U$2:$U$189)=0,#N/A,SUMIF('Daten (Kopie)'!$A$2:$A$189,DAX!A426,'Daten (Kopie)'!$U$2:$U$189))</f>
        <v>#N/A</v>
      </c>
      <c r="P426" s="156">
        <f>VLOOKUP(A426,'MSCI ACWI GDP net €'!$A$4:$B$1459,2,FALSE)/$Q$1096</f>
        <v>0.84377116479376446</v>
      </c>
    </row>
    <row r="427" spans="1:16">
      <c r="A427" s="127">
        <v>40407</v>
      </c>
      <c r="B427" s="155">
        <v>6125.32</v>
      </c>
      <c r="C427" s="155">
        <v>6123.79</v>
      </c>
      <c r="D427" s="155">
        <v>6215.35</v>
      </c>
      <c r="E427" s="155">
        <v>6206.4</v>
      </c>
      <c r="N427" s="156" t="e">
        <f>IF(SUMIF('Daten (Kopie)'!$A$2:$A$189,DAX!A427,'Daten (Kopie)'!$T$2:$T$189)=0,#N/A,SUMIF('Daten (Kopie)'!$A$2:$A$189,DAX!A427,'Daten (Kopie)'!$T$2:$T$189))</f>
        <v>#N/A</v>
      </c>
      <c r="O427" s="156" t="e">
        <f>IF(SUMIF('Daten (Kopie)'!$A$2:$A$189,DAX!A427,'Daten (Kopie)'!$U$2:$U$189)=0,#N/A,SUMIF('Daten (Kopie)'!$A$2:$A$189,DAX!A427,'Daten (Kopie)'!$U$2:$U$189))</f>
        <v>#N/A</v>
      </c>
      <c r="P427" s="156">
        <f>VLOOKUP(A427,'MSCI ACWI GDP net €'!$A$4:$B$1459,2,FALSE)/$Q$1096</f>
        <v>0.84247985236438316</v>
      </c>
    </row>
    <row r="428" spans="1:16">
      <c r="A428" s="127">
        <v>40406</v>
      </c>
      <c r="B428" s="155">
        <v>6132.78</v>
      </c>
      <c r="C428" s="155">
        <v>6062.29</v>
      </c>
      <c r="D428" s="155">
        <v>6156.57</v>
      </c>
      <c r="E428" s="155">
        <v>6110.57</v>
      </c>
      <c r="N428" s="156" t="e">
        <f>IF(SUMIF('Daten (Kopie)'!$A$2:$A$189,DAX!A428,'Daten (Kopie)'!$T$2:$T$189)=0,#N/A,SUMIF('Daten (Kopie)'!$A$2:$A$189,DAX!A428,'Daten (Kopie)'!$T$2:$T$189))</f>
        <v>#N/A</v>
      </c>
      <c r="O428" s="156" t="e">
        <f>IF(SUMIF('Daten (Kopie)'!$A$2:$A$189,DAX!A428,'Daten (Kopie)'!$U$2:$U$189)=0,#N/A,SUMIF('Daten (Kopie)'!$A$2:$A$189,DAX!A428,'Daten (Kopie)'!$U$2:$U$189))</f>
        <v>#N/A</v>
      </c>
      <c r="P428" s="156">
        <f>VLOOKUP(A428,'MSCI ACWI GDP net €'!$A$4:$B$1459,2,FALSE)/$Q$1096</f>
        <v>0.83497493089980857</v>
      </c>
    </row>
    <row r="429" spans="1:16">
      <c r="A429" s="127">
        <v>40403</v>
      </c>
      <c r="B429" s="155">
        <v>6163.11</v>
      </c>
      <c r="C429" s="155">
        <v>6068.82</v>
      </c>
      <c r="D429" s="155">
        <v>6168.71</v>
      </c>
      <c r="E429" s="155">
        <v>6110.41</v>
      </c>
      <c r="N429" s="156" t="e">
        <f>IF(SUMIF('Daten (Kopie)'!$A$2:$A$189,DAX!A429,'Daten (Kopie)'!$T$2:$T$189)=0,#N/A,SUMIF('Daten (Kopie)'!$A$2:$A$189,DAX!A429,'Daten (Kopie)'!$T$2:$T$189))</f>
        <v>#N/A</v>
      </c>
      <c r="O429" s="156" t="e">
        <f>IF(SUMIF('Daten (Kopie)'!$A$2:$A$189,DAX!A429,'Daten (Kopie)'!$U$2:$U$189)=0,#N/A,SUMIF('Daten (Kopie)'!$A$2:$A$189,DAX!A429,'Daten (Kopie)'!$U$2:$U$189))</f>
        <v>#N/A</v>
      </c>
      <c r="P429" s="156">
        <f>VLOOKUP(A429,'MSCI ACWI GDP net €'!$A$4:$B$1459,2,FALSE)/$Q$1096</f>
        <v>0.83694518079206048</v>
      </c>
    </row>
    <row r="430" spans="1:16">
      <c r="A430" s="127">
        <v>40402</v>
      </c>
      <c r="B430" s="155">
        <v>6141.9</v>
      </c>
      <c r="C430" s="155">
        <v>6097.72</v>
      </c>
      <c r="D430" s="155">
        <v>6173.42</v>
      </c>
      <c r="E430" s="155">
        <v>6135.17</v>
      </c>
      <c r="N430" s="156" t="e">
        <f>IF(SUMIF('Daten (Kopie)'!$A$2:$A$189,DAX!A430,'Daten (Kopie)'!$T$2:$T$189)=0,#N/A,SUMIF('Daten (Kopie)'!$A$2:$A$189,DAX!A430,'Daten (Kopie)'!$T$2:$T$189))</f>
        <v>#N/A</v>
      </c>
      <c r="O430" s="156" t="e">
        <f>IF(SUMIF('Daten (Kopie)'!$A$2:$A$189,DAX!A430,'Daten (Kopie)'!$U$2:$U$189)=0,#N/A,SUMIF('Daten (Kopie)'!$A$2:$A$189,DAX!A430,'Daten (Kopie)'!$U$2:$U$189))</f>
        <v>#N/A</v>
      </c>
      <c r="P430" s="156">
        <f>VLOOKUP(A430,'MSCI ACWI GDP net €'!$A$4:$B$1459,2,FALSE)/$Q$1096</f>
        <v>0.83323348958879362</v>
      </c>
    </row>
    <row r="431" spans="1:16">
      <c r="A431" s="127">
        <v>40401</v>
      </c>
      <c r="B431" s="155">
        <v>6234.6</v>
      </c>
      <c r="C431" s="155">
        <v>6143.58</v>
      </c>
      <c r="D431" s="155">
        <v>6236.57</v>
      </c>
      <c r="E431" s="155">
        <v>6154.07</v>
      </c>
      <c r="N431" s="156" t="e">
        <f>IF(SUMIF('Daten (Kopie)'!$A$2:$A$189,DAX!A431,'Daten (Kopie)'!$T$2:$T$189)=0,#N/A,SUMIF('Daten (Kopie)'!$A$2:$A$189,DAX!A431,'Daten (Kopie)'!$T$2:$T$189))</f>
        <v>#N/A</v>
      </c>
      <c r="O431" s="156" t="e">
        <f>IF(SUMIF('Daten (Kopie)'!$A$2:$A$189,DAX!A431,'Daten (Kopie)'!$U$2:$U$189)=0,#N/A,SUMIF('Daten (Kopie)'!$A$2:$A$189,DAX!A431,'Daten (Kopie)'!$U$2:$U$189))</f>
        <v>#N/A</v>
      </c>
      <c r="P431" s="156">
        <f>VLOOKUP(A431,'MSCI ACWI GDP net €'!$A$4:$B$1459,2,FALSE)/$Q$1096</f>
        <v>0.8349458098076511</v>
      </c>
    </row>
    <row r="432" spans="1:16">
      <c r="A432" s="127">
        <v>40400</v>
      </c>
      <c r="B432" s="155">
        <v>6315.87</v>
      </c>
      <c r="C432" s="155">
        <v>6247.62</v>
      </c>
      <c r="D432" s="155">
        <v>6333.25</v>
      </c>
      <c r="E432" s="155">
        <v>6286.25</v>
      </c>
      <c r="N432" s="156" t="e">
        <f>IF(SUMIF('Daten (Kopie)'!$A$2:$A$189,DAX!A432,'Daten (Kopie)'!$T$2:$T$189)=0,#N/A,SUMIF('Daten (Kopie)'!$A$2:$A$189,DAX!A432,'Daten (Kopie)'!$T$2:$T$189))</f>
        <v>#N/A</v>
      </c>
      <c r="O432" s="156" t="e">
        <f>IF(SUMIF('Daten (Kopie)'!$A$2:$A$189,DAX!A432,'Daten (Kopie)'!$U$2:$U$189)=0,#N/A,SUMIF('Daten (Kopie)'!$A$2:$A$189,DAX!A432,'Daten (Kopie)'!$U$2:$U$189))</f>
        <v>#N/A</v>
      </c>
      <c r="P432" s="156">
        <f>VLOOKUP(A432,'MSCI ACWI GDP net €'!$A$4:$B$1459,2,FALSE)/$Q$1096</f>
        <v>0.84606923498058872</v>
      </c>
    </row>
    <row r="433" spans="1:16">
      <c r="A433" s="127">
        <v>40399</v>
      </c>
      <c r="B433" s="155">
        <v>6326.62</v>
      </c>
      <c r="C433" s="155">
        <v>6318.12</v>
      </c>
      <c r="D433" s="155">
        <v>6356.41</v>
      </c>
      <c r="E433" s="155">
        <v>6351.6</v>
      </c>
      <c r="N433" s="156" t="e">
        <f>IF(SUMIF('Daten (Kopie)'!$A$2:$A$189,DAX!A433,'Daten (Kopie)'!$T$2:$T$189)=0,#N/A,SUMIF('Daten (Kopie)'!$A$2:$A$189,DAX!A433,'Daten (Kopie)'!$T$2:$T$189))</f>
        <v>#N/A</v>
      </c>
      <c r="O433" s="156" t="e">
        <f>IF(SUMIF('Daten (Kopie)'!$A$2:$A$189,DAX!A433,'Daten (Kopie)'!$U$2:$U$189)=0,#N/A,SUMIF('Daten (Kopie)'!$A$2:$A$189,DAX!A433,'Daten (Kopie)'!$U$2:$U$189))</f>
        <v>#N/A</v>
      </c>
      <c r="P433" s="156">
        <f>VLOOKUP(A433,'MSCI ACWI GDP net €'!$A$4:$B$1459,2,FALSE)/$Q$1096</f>
        <v>0.84770001614140544</v>
      </c>
    </row>
    <row r="434" spans="1:16">
      <c r="A434" s="127">
        <v>40396</v>
      </c>
      <c r="B434" s="155">
        <v>6361.09</v>
      </c>
      <c r="C434" s="155">
        <v>6244.69</v>
      </c>
      <c r="D434" s="155">
        <v>6386.97</v>
      </c>
      <c r="E434" s="155">
        <v>6259.63</v>
      </c>
      <c r="N434" s="156" t="e">
        <f>IF(SUMIF('Daten (Kopie)'!$A$2:$A$189,DAX!A434,'Daten (Kopie)'!$T$2:$T$189)=0,#N/A,SUMIF('Daten (Kopie)'!$A$2:$A$189,DAX!A434,'Daten (Kopie)'!$T$2:$T$189))</f>
        <v>#N/A</v>
      </c>
      <c r="O434" s="156" t="e">
        <f>IF(SUMIF('Daten (Kopie)'!$A$2:$A$189,DAX!A434,'Daten (Kopie)'!$U$2:$U$189)=0,#N/A,SUMIF('Daten (Kopie)'!$A$2:$A$189,DAX!A434,'Daten (Kopie)'!$U$2:$U$189))</f>
        <v>#N/A</v>
      </c>
      <c r="P434" s="156">
        <f>VLOOKUP(A434,'MSCI ACWI GDP net €'!$A$4:$B$1459,2,FALSE)/$Q$1096</f>
        <v>0.84045052825661182</v>
      </c>
    </row>
    <row r="435" spans="1:16">
      <c r="A435" s="127">
        <v>40395</v>
      </c>
      <c r="B435" s="155">
        <v>6332.82</v>
      </c>
      <c r="C435" s="155">
        <v>6321.38</v>
      </c>
      <c r="D435" s="155">
        <v>6382.56</v>
      </c>
      <c r="E435" s="155">
        <v>6333.58</v>
      </c>
      <c r="N435" s="156" t="e">
        <f>IF(SUMIF('Daten (Kopie)'!$A$2:$A$189,DAX!A435,'Daten (Kopie)'!$T$2:$T$189)=0,#N/A,SUMIF('Daten (Kopie)'!$A$2:$A$189,DAX!A435,'Daten (Kopie)'!$T$2:$T$189))</f>
        <v>#N/A</v>
      </c>
      <c r="O435" s="156" t="e">
        <f>IF(SUMIF('Daten (Kopie)'!$A$2:$A$189,DAX!A435,'Daten (Kopie)'!$U$2:$U$189)=0,#N/A,SUMIF('Daten (Kopie)'!$A$2:$A$189,DAX!A435,'Daten (Kopie)'!$U$2:$U$189))</f>
        <v>#N/A</v>
      </c>
      <c r="P435" s="156">
        <f>VLOOKUP(A435,'MSCI ACWI GDP net €'!$A$4:$B$1459,2,FALSE)/$Q$1096</f>
        <v>0.84964114494149989</v>
      </c>
    </row>
    <row r="436" spans="1:16">
      <c r="A436" s="127">
        <v>40394</v>
      </c>
      <c r="B436" s="155">
        <v>6287.65</v>
      </c>
      <c r="C436" s="155">
        <v>6264.28</v>
      </c>
      <c r="D436" s="155">
        <v>6361.67</v>
      </c>
      <c r="E436" s="155">
        <v>6331.33</v>
      </c>
      <c r="N436" s="156" t="e">
        <f>IF(SUMIF('Daten (Kopie)'!$A$2:$A$189,DAX!A436,'Daten (Kopie)'!$T$2:$T$189)=0,#N/A,SUMIF('Daten (Kopie)'!$A$2:$A$189,DAX!A436,'Daten (Kopie)'!$T$2:$T$189))</f>
        <v>#N/A</v>
      </c>
      <c r="O436" s="156" t="e">
        <f>IF(SUMIF('Daten (Kopie)'!$A$2:$A$189,DAX!A436,'Daten (Kopie)'!$U$2:$U$189)=0,#N/A,SUMIF('Daten (Kopie)'!$A$2:$A$189,DAX!A436,'Daten (Kopie)'!$U$2:$U$189))</f>
        <v>#N/A</v>
      </c>
      <c r="P436" s="156">
        <f>VLOOKUP(A436,'MSCI ACWI GDP net €'!$A$4:$B$1459,2,FALSE)/$Q$1096</f>
        <v>0.84975762931012966</v>
      </c>
    </row>
    <row r="437" spans="1:16">
      <c r="A437" s="127">
        <v>40393</v>
      </c>
      <c r="B437" s="155">
        <v>6279.95</v>
      </c>
      <c r="C437" s="155">
        <v>6265.61</v>
      </c>
      <c r="D437" s="155">
        <v>6310.32</v>
      </c>
      <c r="E437" s="155">
        <v>6307.91</v>
      </c>
      <c r="N437" s="156" t="e">
        <f>IF(SUMIF('Daten (Kopie)'!$A$2:$A$189,DAX!A437,'Daten (Kopie)'!$T$2:$T$189)=0,#N/A,SUMIF('Daten (Kopie)'!$A$2:$A$189,DAX!A437,'Daten (Kopie)'!$T$2:$T$189))</f>
        <v>#N/A</v>
      </c>
      <c r="O437" s="156" t="e">
        <f>IF(SUMIF('Daten (Kopie)'!$A$2:$A$189,DAX!A437,'Daten (Kopie)'!$U$2:$U$189)=0,#N/A,SUMIF('Daten (Kopie)'!$A$2:$A$189,DAX!A437,'Daten (Kopie)'!$U$2:$U$189))</f>
        <v>#N/A</v>
      </c>
      <c r="P437" s="156">
        <f>VLOOKUP(A437,'MSCI ACWI GDP net €'!$A$4:$B$1459,2,FALSE)/$Q$1096</f>
        <v>0.84543356314035201</v>
      </c>
    </row>
    <row r="438" spans="1:16">
      <c r="A438" s="127">
        <v>40392</v>
      </c>
      <c r="B438" s="155">
        <v>6187.64</v>
      </c>
      <c r="C438" s="155">
        <v>6182.68</v>
      </c>
      <c r="D438" s="155">
        <v>6304.26</v>
      </c>
      <c r="E438" s="155">
        <v>6292.13</v>
      </c>
      <c r="N438" s="156" t="e">
        <f>IF(SUMIF('Daten (Kopie)'!$A$2:$A$189,DAX!A438,'Daten (Kopie)'!$T$2:$T$189)=0,#N/A,SUMIF('Daten (Kopie)'!$A$2:$A$189,DAX!A438,'Daten (Kopie)'!$T$2:$T$189))</f>
        <v>#N/A</v>
      </c>
      <c r="O438" s="156" t="e">
        <f>IF(SUMIF('Daten (Kopie)'!$A$2:$A$189,DAX!A438,'Daten (Kopie)'!$U$2:$U$189)=0,#N/A,SUMIF('Daten (Kopie)'!$A$2:$A$189,DAX!A438,'Daten (Kopie)'!$U$2:$U$189))</f>
        <v>#N/A</v>
      </c>
      <c r="P438" s="156">
        <f>VLOOKUP(A438,'MSCI ACWI GDP net €'!$A$4:$B$1459,2,FALSE)/$Q$1096</f>
        <v>0.84723823882290894</v>
      </c>
    </row>
    <row r="439" spans="1:16">
      <c r="A439" s="127">
        <v>40389</v>
      </c>
      <c r="B439" s="155">
        <v>6123.41</v>
      </c>
      <c r="C439" s="155">
        <v>6059.19</v>
      </c>
      <c r="D439" s="155">
        <v>6184.54</v>
      </c>
      <c r="E439" s="155">
        <v>6147.97</v>
      </c>
      <c r="N439" s="156" t="e">
        <f>IF(SUMIF('Daten (Kopie)'!$A$2:$A$189,DAX!A439,'Daten (Kopie)'!$T$2:$T$189)=0,#N/A,SUMIF('Daten (Kopie)'!$A$2:$A$189,DAX!A439,'Daten (Kopie)'!$T$2:$T$189))</f>
        <v>#N/A</v>
      </c>
      <c r="O439" s="156" t="e">
        <f>IF(SUMIF('Daten (Kopie)'!$A$2:$A$189,DAX!A439,'Daten (Kopie)'!$U$2:$U$189)=0,#N/A,SUMIF('Daten (Kopie)'!$A$2:$A$189,DAX!A439,'Daten (Kopie)'!$U$2:$U$189))</f>
        <v>#N/A</v>
      </c>
      <c r="P439" s="156">
        <f>VLOOKUP(A439,'MSCI ACWI GDP net €'!$A$4:$B$1459,2,FALSE)/$Q$1096</f>
        <v>0.83625709098594037</v>
      </c>
    </row>
    <row r="440" spans="1:16">
      <c r="A440" s="127">
        <v>40388</v>
      </c>
      <c r="B440" s="155">
        <v>6202.78</v>
      </c>
      <c r="C440" s="155">
        <v>6124.45</v>
      </c>
      <c r="D440" s="155">
        <v>6243.42</v>
      </c>
      <c r="E440" s="155">
        <v>6134.7</v>
      </c>
      <c r="N440" s="156" t="e">
        <f>IF(SUMIF('Daten (Kopie)'!$A$2:$A$189,DAX!A440,'Daten (Kopie)'!$T$2:$T$189)=0,#N/A,SUMIF('Daten (Kopie)'!$A$2:$A$189,DAX!A440,'Daten (Kopie)'!$T$2:$T$189))</f>
        <v>#N/A</v>
      </c>
      <c r="O440" s="156" t="e">
        <f>IF(SUMIF('Daten (Kopie)'!$A$2:$A$189,DAX!A440,'Daten (Kopie)'!$U$2:$U$189)=0,#N/A,SUMIF('Daten (Kopie)'!$A$2:$A$189,DAX!A440,'Daten (Kopie)'!$U$2:$U$189))</f>
        <v>#N/A</v>
      </c>
      <c r="P440" s="156">
        <f>VLOOKUP(A440,'MSCI ACWI GDP net €'!$A$4:$B$1459,2,FALSE)/$Q$1096</f>
        <v>0.83625043473630445</v>
      </c>
    </row>
    <row r="441" spans="1:16">
      <c r="A441" s="127">
        <v>40387</v>
      </c>
      <c r="B441" s="155">
        <v>6238.71</v>
      </c>
      <c r="C441" s="155">
        <v>6147.57</v>
      </c>
      <c r="D441" s="155">
        <v>6249.16</v>
      </c>
      <c r="E441" s="155">
        <v>6178.94</v>
      </c>
      <c r="N441" s="156" t="e">
        <f>IF(SUMIF('Daten (Kopie)'!$A$2:$A$189,DAX!A441,'Daten (Kopie)'!$T$2:$T$189)=0,#N/A,SUMIF('Daten (Kopie)'!$A$2:$A$189,DAX!A441,'Daten (Kopie)'!$T$2:$T$189))</f>
        <v>#N/A</v>
      </c>
      <c r="O441" s="156" t="e">
        <f>IF(SUMIF('Daten (Kopie)'!$A$2:$A$189,DAX!A441,'Daten (Kopie)'!$U$2:$U$189)=0,#N/A,SUMIF('Daten (Kopie)'!$A$2:$A$189,DAX!A441,'Daten (Kopie)'!$U$2:$U$189))</f>
        <v>#N/A</v>
      </c>
      <c r="P441" s="156">
        <f>VLOOKUP(A441,'MSCI ACWI GDP net €'!$A$4:$B$1459,2,FALSE)/$Q$1096</f>
        <v>0.84004366499761207</v>
      </c>
    </row>
    <row r="442" spans="1:16">
      <c r="A442" s="127">
        <v>40386</v>
      </c>
      <c r="B442" s="155">
        <v>6211.1</v>
      </c>
      <c r="C442" s="155">
        <v>6189.96</v>
      </c>
      <c r="D442" s="155">
        <v>6253.64</v>
      </c>
      <c r="E442" s="155">
        <v>6207.31</v>
      </c>
      <c r="N442" s="156" t="e">
        <f>IF(SUMIF('Daten (Kopie)'!$A$2:$A$189,DAX!A442,'Daten (Kopie)'!$T$2:$T$189)=0,#N/A,SUMIF('Daten (Kopie)'!$A$2:$A$189,DAX!A442,'Daten (Kopie)'!$T$2:$T$189))</f>
        <v>#N/A</v>
      </c>
      <c r="O442" s="156" t="e">
        <f>IF(SUMIF('Daten (Kopie)'!$A$2:$A$189,DAX!A442,'Daten (Kopie)'!$U$2:$U$189)=0,#N/A,SUMIF('Daten (Kopie)'!$A$2:$A$189,DAX!A442,'Daten (Kopie)'!$U$2:$U$189))</f>
        <v>#N/A</v>
      </c>
      <c r="P442" s="156">
        <f>VLOOKUP(A442,'MSCI ACWI GDP net €'!$A$4:$B$1459,2,FALSE)/$Q$1096</f>
        <v>0.84171438365624474</v>
      </c>
    </row>
    <row r="443" spans="1:16">
      <c r="A443" s="127">
        <v>40385</v>
      </c>
      <c r="B443" s="155">
        <v>6201.02</v>
      </c>
      <c r="C443" s="155">
        <v>6131.91</v>
      </c>
      <c r="D443" s="155">
        <v>6201.14</v>
      </c>
      <c r="E443" s="155">
        <v>6194.21</v>
      </c>
      <c r="N443" s="156" t="e">
        <f>IF(SUMIF('Daten (Kopie)'!$A$2:$A$189,DAX!A443,'Daten (Kopie)'!$T$2:$T$189)=0,#N/A,SUMIF('Daten (Kopie)'!$A$2:$A$189,DAX!A443,'Daten (Kopie)'!$T$2:$T$189))</f>
        <v>#N/A</v>
      </c>
      <c r="O443" s="156" t="e">
        <f>IF(SUMIF('Daten (Kopie)'!$A$2:$A$189,DAX!A443,'Daten (Kopie)'!$U$2:$U$189)=0,#N/A,SUMIF('Daten (Kopie)'!$A$2:$A$189,DAX!A443,'Daten (Kopie)'!$U$2:$U$189))</f>
        <v>#N/A</v>
      </c>
      <c r="P443" s="156">
        <f>VLOOKUP(A443,'MSCI ACWI GDP net €'!$A$4:$B$1459,2,FALSE)/$Q$1096</f>
        <v>0.84099384463314919</v>
      </c>
    </row>
    <row r="444" spans="1:16">
      <c r="A444" s="127">
        <v>40382</v>
      </c>
      <c r="B444" s="155">
        <v>6125.26</v>
      </c>
      <c r="C444" s="155">
        <v>6112.5</v>
      </c>
      <c r="D444" s="155">
        <v>6190.24</v>
      </c>
      <c r="E444" s="155">
        <v>6166.34</v>
      </c>
      <c r="N444" s="156" t="e">
        <f>IF(SUMIF('Daten (Kopie)'!$A$2:$A$189,DAX!A444,'Daten (Kopie)'!$T$2:$T$189)=0,#N/A,SUMIF('Daten (Kopie)'!$A$2:$A$189,DAX!A444,'Daten (Kopie)'!$T$2:$T$189))</f>
        <v>#N/A</v>
      </c>
      <c r="O444" s="156" t="e">
        <f>IF(SUMIF('Daten (Kopie)'!$A$2:$A$189,DAX!A444,'Daten (Kopie)'!$U$2:$U$189)=0,#N/A,SUMIF('Daten (Kopie)'!$A$2:$A$189,DAX!A444,'Daten (Kopie)'!$U$2:$U$189))</f>
        <v>#N/A</v>
      </c>
      <c r="P444" s="156">
        <f>VLOOKUP(A444,'MSCI ACWI GDP net €'!$A$4:$B$1459,2,FALSE)/$Q$1096</f>
        <v>0.84054621184512912</v>
      </c>
    </row>
    <row r="445" spans="1:16">
      <c r="A445" s="127">
        <v>40381</v>
      </c>
      <c r="B445" s="155">
        <v>5971.09</v>
      </c>
      <c r="C445" s="155">
        <v>5961.86</v>
      </c>
      <c r="D445" s="155">
        <v>6148.13</v>
      </c>
      <c r="E445" s="155">
        <v>6142.15</v>
      </c>
      <c r="N445" s="156" t="e">
        <f>IF(SUMIF('Daten (Kopie)'!$A$2:$A$189,DAX!A445,'Daten (Kopie)'!$T$2:$T$189)=0,#N/A,SUMIF('Daten (Kopie)'!$A$2:$A$189,DAX!A445,'Daten (Kopie)'!$T$2:$T$189))</f>
        <v>#N/A</v>
      </c>
      <c r="O445" s="156" t="e">
        <f>IF(SUMIF('Daten (Kopie)'!$A$2:$A$189,DAX!A445,'Daten (Kopie)'!$U$2:$U$189)=0,#N/A,SUMIF('Daten (Kopie)'!$A$2:$A$189,DAX!A445,'Daten (Kopie)'!$U$2:$U$189))</f>
        <v>#N/A</v>
      </c>
      <c r="P445" s="156">
        <f>VLOOKUP(A445,'MSCI ACWI GDP net €'!$A$4:$B$1459,2,FALSE)/$Q$1096</f>
        <v>0.83079231003479559</v>
      </c>
    </row>
    <row r="446" spans="1:16">
      <c r="A446" s="127">
        <v>40380</v>
      </c>
      <c r="B446" s="155">
        <v>6011.72</v>
      </c>
      <c r="C446" s="155">
        <v>5976.92</v>
      </c>
      <c r="D446" s="155">
        <v>6060.49</v>
      </c>
      <c r="E446" s="155">
        <v>5990.38</v>
      </c>
      <c r="N446" s="156" t="e">
        <f>IF(SUMIF('Daten (Kopie)'!$A$2:$A$189,DAX!A446,'Daten (Kopie)'!$T$2:$T$189)=0,#N/A,SUMIF('Daten (Kopie)'!$A$2:$A$189,DAX!A446,'Daten (Kopie)'!$T$2:$T$189))</f>
        <v>#N/A</v>
      </c>
      <c r="O446" s="156" t="e">
        <f>IF(SUMIF('Daten (Kopie)'!$A$2:$A$189,DAX!A446,'Daten (Kopie)'!$U$2:$U$189)=0,#N/A,SUMIF('Daten (Kopie)'!$A$2:$A$189,DAX!A446,'Daten (Kopie)'!$U$2:$U$189))</f>
        <v>#N/A</v>
      </c>
      <c r="P446" s="156">
        <f>VLOOKUP(A446,'MSCI ACWI GDP net €'!$A$4:$B$1459,2,FALSE)/$Q$1096</f>
        <v>0.82121979102704268</v>
      </c>
    </row>
    <row r="447" spans="1:16">
      <c r="A447" s="127">
        <v>40379</v>
      </c>
      <c r="B447" s="155">
        <v>6039.16</v>
      </c>
      <c r="C447" s="155">
        <v>5906.04</v>
      </c>
      <c r="D447" s="155">
        <v>6052.51</v>
      </c>
      <c r="E447" s="155">
        <v>5967.49</v>
      </c>
      <c r="N447" s="156">
        <f>IF(SUMIF('Daten (Kopie)'!$A$2:$A$189,DAX!A447,'Daten (Kopie)'!$T$2:$T$189)=0,#N/A,SUMIF('Daten (Kopie)'!$A$2:$A$189,DAX!A447,'Daten (Kopie)'!$T$2:$T$189))</f>
        <v>0.8568265932617759</v>
      </c>
      <c r="O447" s="156">
        <f>IF(SUMIF('Daten (Kopie)'!$A$2:$A$189,DAX!A447,'Daten (Kopie)'!$U$2:$U$189)=0,#N/A,SUMIF('Daten (Kopie)'!$A$2:$A$189,DAX!A447,'Daten (Kopie)'!$U$2:$U$189))</f>
        <v>1.014906048767958</v>
      </c>
      <c r="P447" s="156">
        <f>VLOOKUP(A447,'MSCI ACWI GDP net €'!$A$4:$B$1459,2,FALSE)/$Q$1096</f>
        <v>0.81577081866878343</v>
      </c>
    </row>
    <row r="448" spans="1:16">
      <c r="A448" s="127">
        <v>40378</v>
      </c>
      <c r="B448" s="155">
        <v>6034.87</v>
      </c>
      <c r="C448" s="155">
        <v>5993.55</v>
      </c>
      <c r="D448" s="155">
        <v>6083.12</v>
      </c>
      <c r="E448" s="155">
        <v>6009.11</v>
      </c>
      <c r="N448" s="156" t="e">
        <f>IF(SUMIF('Daten (Kopie)'!$A$2:$A$189,DAX!A448,'Daten (Kopie)'!$T$2:$T$189)=0,#N/A,SUMIF('Daten (Kopie)'!$A$2:$A$189,DAX!A448,'Daten (Kopie)'!$T$2:$T$189))</f>
        <v>#N/A</v>
      </c>
      <c r="O448" s="156" t="e">
        <f>IF(SUMIF('Daten (Kopie)'!$A$2:$A$189,DAX!A448,'Daten (Kopie)'!$U$2:$U$189)=0,#N/A,SUMIF('Daten (Kopie)'!$A$2:$A$189,DAX!A448,'Daten (Kopie)'!$U$2:$U$189))</f>
        <v>#N/A</v>
      </c>
      <c r="P448" s="156">
        <f>VLOOKUP(A448,'MSCI ACWI GDP net €'!$A$4:$B$1459,2,FALSE)/$Q$1096</f>
        <v>0.80909210419027555</v>
      </c>
    </row>
    <row r="449" spans="1:16">
      <c r="A449" s="127">
        <v>40375</v>
      </c>
      <c r="B449" s="155">
        <v>6165.51</v>
      </c>
      <c r="C449" s="155">
        <v>6018.64</v>
      </c>
      <c r="D449" s="155">
        <v>6205.44</v>
      </c>
      <c r="E449" s="155">
        <v>6040.27</v>
      </c>
      <c r="N449" s="156" t="e">
        <f>IF(SUMIF('Daten (Kopie)'!$A$2:$A$189,DAX!A449,'Daten (Kopie)'!$T$2:$T$189)=0,#N/A,SUMIF('Daten (Kopie)'!$A$2:$A$189,DAX!A449,'Daten (Kopie)'!$T$2:$T$189))</f>
        <v>#N/A</v>
      </c>
      <c r="O449" s="156" t="e">
        <f>IF(SUMIF('Daten (Kopie)'!$A$2:$A$189,DAX!A449,'Daten (Kopie)'!$U$2:$U$189)=0,#N/A,SUMIF('Daten (Kopie)'!$A$2:$A$189,DAX!A449,'Daten (Kopie)'!$U$2:$U$189))</f>
        <v>#N/A</v>
      </c>
      <c r="P449" s="156">
        <f>VLOOKUP(A449,'MSCI ACWI GDP net €'!$A$4:$B$1459,2,FALSE)/$Q$1096</f>
        <v>0.81141097515721228</v>
      </c>
    </row>
    <row r="450" spans="1:16">
      <c r="A450" s="127">
        <v>40374</v>
      </c>
      <c r="B450" s="155">
        <v>6187.78</v>
      </c>
      <c r="C450" s="155">
        <v>6127.36</v>
      </c>
      <c r="D450" s="155">
        <v>6248.07</v>
      </c>
      <c r="E450" s="155">
        <v>6149.36</v>
      </c>
      <c r="N450" s="156" t="e">
        <f>IF(SUMIF('Daten (Kopie)'!$A$2:$A$189,DAX!A450,'Daten (Kopie)'!$T$2:$T$189)=0,#N/A,SUMIF('Daten (Kopie)'!$A$2:$A$189,DAX!A450,'Daten (Kopie)'!$T$2:$T$189))</f>
        <v>#N/A</v>
      </c>
      <c r="O450" s="156" t="e">
        <f>IF(SUMIF('Daten (Kopie)'!$A$2:$A$189,DAX!A450,'Daten (Kopie)'!$U$2:$U$189)=0,#N/A,SUMIF('Daten (Kopie)'!$A$2:$A$189,DAX!A450,'Daten (Kopie)'!$U$2:$U$189))</f>
        <v>#N/A</v>
      </c>
      <c r="P450" s="156">
        <f>VLOOKUP(A450,'MSCI ACWI GDP net €'!$A$4:$B$1459,2,FALSE)/$Q$1096</f>
        <v>0.82780531801064672</v>
      </c>
    </row>
    <row r="451" spans="1:16">
      <c r="A451" s="127">
        <v>40373</v>
      </c>
      <c r="B451" s="155">
        <v>6215.23</v>
      </c>
      <c r="C451" s="155">
        <v>6161.13</v>
      </c>
      <c r="D451" s="155">
        <v>6226.54</v>
      </c>
      <c r="E451" s="155">
        <v>6209.76</v>
      </c>
      <c r="N451" s="156" t="e">
        <f>IF(SUMIF('Daten (Kopie)'!$A$2:$A$189,DAX!A451,'Daten (Kopie)'!$T$2:$T$189)=0,#N/A,SUMIF('Daten (Kopie)'!$A$2:$A$189,DAX!A451,'Daten (Kopie)'!$T$2:$T$189))</f>
        <v>#N/A</v>
      </c>
      <c r="O451" s="156" t="e">
        <f>IF(SUMIF('Daten (Kopie)'!$A$2:$A$189,DAX!A451,'Daten (Kopie)'!$U$2:$U$189)=0,#N/A,SUMIF('Daten (Kopie)'!$A$2:$A$189,DAX!A451,'Daten (Kopie)'!$U$2:$U$189))</f>
        <v>#N/A</v>
      </c>
      <c r="P451" s="156">
        <f>VLOOKUP(A451,'MSCI ACWI GDP net €'!$A$4:$B$1459,2,FALSE)/$Q$1096</f>
        <v>0.83965177830029347</v>
      </c>
    </row>
    <row r="452" spans="1:16">
      <c r="A452" s="127">
        <v>40372</v>
      </c>
      <c r="B452" s="155">
        <v>6078.34</v>
      </c>
      <c r="C452" s="155">
        <v>6076.14</v>
      </c>
      <c r="D452" s="155">
        <v>6200.82</v>
      </c>
      <c r="E452" s="155">
        <v>6191.13</v>
      </c>
      <c r="N452" s="156" t="e">
        <f>IF(SUMIF('Daten (Kopie)'!$A$2:$A$189,DAX!A452,'Daten (Kopie)'!$T$2:$T$189)=0,#N/A,SUMIF('Daten (Kopie)'!$A$2:$A$189,DAX!A452,'Daten (Kopie)'!$T$2:$T$189))</f>
        <v>#N/A</v>
      </c>
      <c r="O452" s="156" t="e">
        <f>IF(SUMIF('Daten (Kopie)'!$A$2:$A$189,DAX!A452,'Daten (Kopie)'!$U$2:$U$189)=0,#N/A,SUMIF('Daten (Kopie)'!$A$2:$A$189,DAX!A452,'Daten (Kopie)'!$U$2:$U$189))</f>
        <v>#N/A</v>
      </c>
      <c r="P452" s="156">
        <f>VLOOKUP(A452,'MSCI ACWI GDP net €'!$A$4:$B$1459,2,FALSE)/$Q$1096</f>
        <v>0.8401817821775589</v>
      </c>
    </row>
    <row r="453" spans="1:16">
      <c r="A453" s="127">
        <v>40371</v>
      </c>
      <c r="B453" s="155">
        <v>6079.95</v>
      </c>
      <c r="C453" s="155">
        <v>6061.84</v>
      </c>
      <c r="D453" s="155">
        <v>6119.7</v>
      </c>
      <c r="E453" s="155">
        <v>6077.19</v>
      </c>
      <c r="N453" s="156" t="e">
        <f>IF(SUMIF('Daten (Kopie)'!$A$2:$A$189,DAX!A453,'Daten (Kopie)'!$T$2:$T$189)=0,#N/A,SUMIF('Daten (Kopie)'!$A$2:$A$189,DAX!A453,'Daten (Kopie)'!$T$2:$T$189))</f>
        <v>#N/A</v>
      </c>
      <c r="O453" s="156" t="e">
        <f>IF(SUMIF('Daten (Kopie)'!$A$2:$A$189,DAX!A453,'Daten (Kopie)'!$U$2:$U$189)=0,#N/A,SUMIF('Daten (Kopie)'!$A$2:$A$189,DAX!A453,'Daten (Kopie)'!$U$2:$U$189))</f>
        <v>#N/A</v>
      </c>
      <c r="P453" s="156">
        <f>VLOOKUP(A453,'MSCI ACWI GDP net €'!$A$4:$B$1459,2,FALSE)/$Q$1096</f>
        <v>0.83389994658359667</v>
      </c>
    </row>
    <row r="454" spans="1:16">
      <c r="A454" s="127">
        <v>40368</v>
      </c>
      <c r="B454" s="155">
        <v>6070.47</v>
      </c>
      <c r="C454" s="155">
        <v>6039.31</v>
      </c>
      <c r="D454" s="155">
        <v>6078.56</v>
      </c>
      <c r="E454" s="155">
        <v>6065.24</v>
      </c>
      <c r="N454" s="156" t="e">
        <f>IF(SUMIF('Daten (Kopie)'!$A$2:$A$189,DAX!A454,'Daten (Kopie)'!$T$2:$T$189)=0,#N/A,SUMIF('Daten (Kopie)'!$A$2:$A$189,DAX!A454,'Daten (Kopie)'!$T$2:$T$189))</f>
        <v>#N/A</v>
      </c>
      <c r="O454" s="156" t="e">
        <f>IF(SUMIF('Daten (Kopie)'!$A$2:$A$189,DAX!A454,'Daten (Kopie)'!$U$2:$U$189)=0,#N/A,SUMIF('Daten (Kopie)'!$A$2:$A$189,DAX!A454,'Daten (Kopie)'!$U$2:$U$189))</f>
        <v>#N/A</v>
      </c>
      <c r="P454" s="156">
        <f>VLOOKUP(A454,'MSCI ACWI GDP net €'!$A$4:$B$1459,2,FALSE)/$Q$1096</f>
        <v>0.83031555615461805</v>
      </c>
    </row>
    <row r="455" spans="1:16">
      <c r="A455" s="127">
        <v>40367</v>
      </c>
      <c r="B455" s="155">
        <v>6025.86</v>
      </c>
      <c r="C455" s="155">
        <v>6006.68</v>
      </c>
      <c r="D455" s="155">
        <v>6057.52</v>
      </c>
      <c r="E455" s="155">
        <v>6035.66</v>
      </c>
      <c r="N455" s="156" t="e">
        <f>IF(SUMIF('Daten (Kopie)'!$A$2:$A$189,DAX!A455,'Daten (Kopie)'!$T$2:$T$189)=0,#N/A,SUMIF('Daten (Kopie)'!$A$2:$A$189,DAX!A455,'Daten (Kopie)'!$T$2:$T$189))</f>
        <v>#N/A</v>
      </c>
      <c r="O455" s="156" t="e">
        <f>IF(SUMIF('Daten (Kopie)'!$A$2:$A$189,DAX!A455,'Daten (Kopie)'!$U$2:$U$189)=0,#N/A,SUMIF('Daten (Kopie)'!$A$2:$A$189,DAX!A455,'Daten (Kopie)'!$U$2:$U$189))</f>
        <v>#N/A</v>
      </c>
      <c r="P455" s="156">
        <f>VLOOKUP(A455,'MSCI ACWI GDP net €'!$A$4:$B$1459,2,FALSE)/$Q$1096</f>
        <v>0.82174064256105861</v>
      </c>
    </row>
    <row r="456" spans="1:16">
      <c r="A456" s="127">
        <v>40366</v>
      </c>
      <c r="B456" s="155">
        <v>5896.18</v>
      </c>
      <c r="C456" s="155">
        <v>5848.66</v>
      </c>
      <c r="D456" s="155">
        <v>5997.82</v>
      </c>
      <c r="E456" s="155">
        <v>5992.86</v>
      </c>
      <c r="N456" s="156" t="e">
        <f>IF(SUMIF('Daten (Kopie)'!$A$2:$A$189,DAX!A456,'Daten (Kopie)'!$T$2:$T$189)=0,#N/A,SUMIF('Daten (Kopie)'!$A$2:$A$189,DAX!A456,'Daten (Kopie)'!$T$2:$T$189))</f>
        <v>#N/A</v>
      </c>
      <c r="O456" s="156" t="e">
        <f>IF(SUMIF('Daten (Kopie)'!$A$2:$A$189,DAX!A456,'Daten (Kopie)'!$U$2:$U$189)=0,#N/A,SUMIF('Daten (Kopie)'!$A$2:$A$189,DAX!A456,'Daten (Kopie)'!$U$2:$U$189))</f>
        <v>#N/A</v>
      </c>
      <c r="P456" s="156">
        <f>VLOOKUP(A456,'MSCI ACWI GDP net €'!$A$4:$B$1459,2,FALSE)/$Q$1096</f>
        <v>0.81501200621028091</v>
      </c>
    </row>
    <row r="457" spans="1:16">
      <c r="A457" s="127">
        <v>40365</v>
      </c>
      <c r="B457" s="155">
        <v>5847.47</v>
      </c>
      <c r="C457" s="155">
        <v>5842.07</v>
      </c>
      <c r="D457" s="155">
        <v>5995.64</v>
      </c>
      <c r="E457" s="155">
        <v>5940.98</v>
      </c>
      <c r="N457" s="156" t="e">
        <f>IF(SUMIF('Daten (Kopie)'!$A$2:$A$189,DAX!A457,'Daten (Kopie)'!$T$2:$T$189)=0,#N/A,SUMIF('Daten (Kopie)'!$A$2:$A$189,DAX!A457,'Daten (Kopie)'!$T$2:$T$189))</f>
        <v>#N/A</v>
      </c>
      <c r="O457" s="156" t="e">
        <f>IF(SUMIF('Daten (Kopie)'!$A$2:$A$189,DAX!A457,'Daten (Kopie)'!$U$2:$U$189)=0,#N/A,SUMIF('Daten (Kopie)'!$A$2:$A$189,DAX!A457,'Daten (Kopie)'!$U$2:$U$189))</f>
        <v>#N/A</v>
      </c>
      <c r="P457" s="156">
        <f>VLOOKUP(A457,'MSCI ACWI GDP net €'!$A$4:$B$1459,2,FALSE)/$Q$1096</f>
        <v>0.80446933881808314</v>
      </c>
    </row>
    <row r="458" spans="1:16">
      <c r="A458" s="127">
        <v>40364</v>
      </c>
      <c r="B458" s="155">
        <v>5853.75</v>
      </c>
      <c r="C458" s="155">
        <v>5809.37</v>
      </c>
      <c r="D458" s="155">
        <v>5861.05</v>
      </c>
      <c r="E458" s="155">
        <v>5816.2</v>
      </c>
      <c r="N458" s="156" t="e">
        <f>IF(SUMIF('Daten (Kopie)'!$A$2:$A$189,DAX!A458,'Daten (Kopie)'!$T$2:$T$189)=0,#N/A,SUMIF('Daten (Kopie)'!$A$2:$A$189,DAX!A458,'Daten (Kopie)'!$T$2:$T$189))</f>
        <v>#N/A</v>
      </c>
      <c r="O458" s="156" t="e">
        <f>IF(SUMIF('Daten (Kopie)'!$A$2:$A$189,DAX!A458,'Daten (Kopie)'!$U$2:$U$189)=0,#N/A,SUMIF('Daten (Kopie)'!$A$2:$A$189,DAX!A458,'Daten (Kopie)'!$U$2:$U$189))</f>
        <v>#N/A</v>
      </c>
      <c r="P458" s="156">
        <f>VLOOKUP(A458,'MSCI ACWI GDP net €'!$A$4:$B$1459,2,FALSE)/$Q$1096</f>
        <v>0.79506156198882083</v>
      </c>
    </row>
    <row r="459" spans="1:16">
      <c r="A459" s="127">
        <v>40361</v>
      </c>
      <c r="B459" s="155">
        <v>5885.22</v>
      </c>
      <c r="C459" s="155">
        <v>5833.12</v>
      </c>
      <c r="D459" s="155">
        <v>5941.22</v>
      </c>
      <c r="E459" s="155">
        <v>5834.15</v>
      </c>
      <c r="N459" s="156" t="e">
        <f>IF(SUMIF('Daten (Kopie)'!$A$2:$A$189,DAX!A459,'Daten (Kopie)'!$T$2:$T$189)=0,#N/A,SUMIF('Daten (Kopie)'!$A$2:$A$189,DAX!A459,'Daten (Kopie)'!$T$2:$T$189))</f>
        <v>#N/A</v>
      </c>
      <c r="O459" s="156" t="e">
        <f>IF(SUMIF('Daten (Kopie)'!$A$2:$A$189,DAX!A459,'Daten (Kopie)'!$U$2:$U$189)=0,#N/A,SUMIF('Daten (Kopie)'!$A$2:$A$189,DAX!A459,'Daten (Kopie)'!$U$2:$U$189))</f>
        <v>#N/A</v>
      </c>
      <c r="P459" s="156">
        <f>VLOOKUP(A459,'MSCI ACWI GDP net €'!$A$4:$B$1459,2,FALSE)/$Q$1096</f>
        <v>0.79357805035120044</v>
      </c>
    </row>
    <row r="460" spans="1:16">
      <c r="A460" s="127">
        <v>40360</v>
      </c>
      <c r="B460" s="155">
        <v>5885.61</v>
      </c>
      <c r="C460" s="155">
        <v>5827.25</v>
      </c>
      <c r="D460" s="155">
        <v>5953.84</v>
      </c>
      <c r="E460" s="155">
        <v>5857.43</v>
      </c>
      <c r="N460" s="156" t="e">
        <f>IF(SUMIF('Daten (Kopie)'!$A$2:$A$189,DAX!A460,'Daten (Kopie)'!$T$2:$T$189)=0,#N/A,SUMIF('Daten (Kopie)'!$A$2:$A$189,DAX!A460,'Daten (Kopie)'!$T$2:$T$189))</f>
        <v>#N/A</v>
      </c>
      <c r="O460" s="156" t="e">
        <f>IF(SUMIF('Daten (Kopie)'!$A$2:$A$189,DAX!A460,'Daten (Kopie)'!$U$2:$U$189)=0,#N/A,SUMIF('Daten (Kopie)'!$A$2:$A$189,DAX!A460,'Daten (Kopie)'!$U$2:$U$189))</f>
        <v>#N/A</v>
      </c>
      <c r="P460" s="156">
        <f>VLOOKUP(A460,'MSCI ACWI GDP net €'!$A$4:$B$1459,2,FALSE)/$Q$1096</f>
        <v>0.80028006170343424</v>
      </c>
    </row>
    <row r="461" spans="1:16">
      <c r="A461" s="127">
        <v>40359</v>
      </c>
      <c r="B461" s="155">
        <v>5972.26</v>
      </c>
      <c r="C461" s="155">
        <v>5938.2</v>
      </c>
      <c r="D461" s="155">
        <v>6001.03</v>
      </c>
      <c r="E461" s="155">
        <v>5965.52</v>
      </c>
      <c r="N461" s="156" t="e">
        <f>IF(SUMIF('Daten (Kopie)'!$A$2:$A$189,DAX!A461,'Daten (Kopie)'!$T$2:$T$189)=0,#N/A,SUMIF('Daten (Kopie)'!$A$2:$A$189,DAX!A461,'Daten (Kopie)'!$T$2:$T$189))</f>
        <v>#N/A</v>
      </c>
      <c r="O461" s="156" t="e">
        <f>IF(SUMIF('Daten (Kopie)'!$A$2:$A$189,DAX!A461,'Daten (Kopie)'!$U$2:$U$189)=0,#N/A,SUMIF('Daten (Kopie)'!$A$2:$A$189,DAX!A461,'Daten (Kopie)'!$U$2:$U$189))</f>
        <v>#N/A</v>
      </c>
      <c r="P461" s="156">
        <f>VLOOKUP(A461,'MSCI ACWI GDP net €'!$A$4:$B$1459,2,FALSE)/$Q$1096</f>
        <v>0.81772359590574084</v>
      </c>
    </row>
    <row r="462" spans="1:16">
      <c r="A462" s="127">
        <v>40358</v>
      </c>
      <c r="B462" s="155">
        <v>6061.68</v>
      </c>
      <c r="C462" s="155">
        <v>5935.35</v>
      </c>
      <c r="D462" s="155">
        <v>6068.82</v>
      </c>
      <c r="E462" s="155">
        <v>5952.03</v>
      </c>
      <c r="N462" s="156" t="e">
        <f>IF(SUMIF('Daten (Kopie)'!$A$2:$A$189,DAX!A462,'Daten (Kopie)'!$T$2:$T$189)=0,#N/A,SUMIF('Daten (Kopie)'!$A$2:$A$189,DAX!A462,'Daten (Kopie)'!$T$2:$T$189))</f>
        <v>#N/A</v>
      </c>
      <c r="O462" s="156" t="e">
        <f>IF(SUMIF('Daten (Kopie)'!$A$2:$A$189,DAX!A462,'Daten (Kopie)'!$U$2:$U$189)=0,#N/A,SUMIF('Daten (Kopie)'!$A$2:$A$189,DAX!A462,'Daten (Kopie)'!$U$2:$U$189))</f>
        <v>#N/A</v>
      </c>
      <c r="P462" s="156">
        <f>VLOOKUP(A462,'MSCI ACWI GDP net €'!$A$4:$B$1459,2,FALSE)/$Q$1096</f>
        <v>0.82504630253653044</v>
      </c>
    </row>
    <row r="463" spans="1:16">
      <c r="A463" s="127">
        <v>40357</v>
      </c>
      <c r="B463" s="155">
        <v>6097.37</v>
      </c>
      <c r="C463" s="155">
        <v>6059.83</v>
      </c>
      <c r="D463" s="155">
        <v>6168.99</v>
      </c>
      <c r="E463" s="155">
        <v>6157.22</v>
      </c>
      <c r="N463" s="156" t="e">
        <f>IF(SUMIF('Daten (Kopie)'!$A$2:$A$189,DAX!A463,'Daten (Kopie)'!$T$2:$T$189)=0,#N/A,SUMIF('Daten (Kopie)'!$A$2:$A$189,DAX!A463,'Daten (Kopie)'!$T$2:$T$189))</f>
        <v>#N/A</v>
      </c>
      <c r="O463" s="156" t="e">
        <f>IF(SUMIF('Daten (Kopie)'!$A$2:$A$189,DAX!A463,'Daten (Kopie)'!$U$2:$U$189)=0,#N/A,SUMIF('Daten (Kopie)'!$A$2:$A$189,DAX!A463,'Daten (Kopie)'!$U$2:$U$189))</f>
        <v>#N/A</v>
      </c>
      <c r="P463" s="156">
        <f>VLOOKUP(A463,'MSCI ACWI GDP net €'!$A$4:$B$1459,2,FALSE)/$Q$1096</f>
        <v>0.84264542657407826</v>
      </c>
    </row>
    <row r="464" spans="1:16">
      <c r="A464" s="127">
        <v>40354</v>
      </c>
      <c r="B464" s="155">
        <v>6116.23</v>
      </c>
      <c r="C464" s="155">
        <v>6039.56</v>
      </c>
      <c r="D464" s="155">
        <v>6149.87</v>
      </c>
      <c r="E464" s="155">
        <v>6070.6</v>
      </c>
      <c r="N464" s="156" t="e">
        <f>IF(SUMIF('Daten (Kopie)'!$A$2:$A$189,DAX!A464,'Daten (Kopie)'!$T$2:$T$189)=0,#N/A,SUMIF('Daten (Kopie)'!$A$2:$A$189,DAX!A464,'Daten (Kopie)'!$T$2:$T$189))</f>
        <v>#N/A</v>
      </c>
      <c r="O464" s="156" t="e">
        <f>IF(SUMIF('Daten (Kopie)'!$A$2:$A$189,DAX!A464,'Daten (Kopie)'!$U$2:$U$189)=0,#N/A,SUMIF('Daten (Kopie)'!$A$2:$A$189,DAX!A464,'Daten (Kopie)'!$U$2:$U$189))</f>
        <v>#N/A</v>
      </c>
      <c r="P464" s="156">
        <f>VLOOKUP(A464,'MSCI ACWI GDP net €'!$A$4:$B$1459,2,FALSE)/$Q$1096</f>
        <v>0.84131084852206306</v>
      </c>
    </row>
    <row r="465" spans="1:16">
      <c r="A465" s="127">
        <v>40353</v>
      </c>
      <c r="B465" s="155">
        <v>6232.38</v>
      </c>
      <c r="C465" s="155">
        <v>6097.01</v>
      </c>
      <c r="D465" s="155">
        <v>6235.48</v>
      </c>
      <c r="E465" s="155">
        <v>6115.48</v>
      </c>
      <c r="N465" s="156" t="e">
        <f>IF(SUMIF('Daten (Kopie)'!$A$2:$A$189,DAX!A465,'Daten (Kopie)'!$T$2:$T$189)=0,#N/A,SUMIF('Daten (Kopie)'!$A$2:$A$189,DAX!A465,'Daten (Kopie)'!$T$2:$T$189))</f>
        <v>#N/A</v>
      </c>
      <c r="O465" s="156" t="e">
        <f>IF(SUMIF('Daten (Kopie)'!$A$2:$A$189,DAX!A465,'Daten (Kopie)'!$U$2:$U$189)=0,#N/A,SUMIF('Daten (Kopie)'!$A$2:$A$189,DAX!A465,'Daten (Kopie)'!$U$2:$U$189))</f>
        <v>#N/A</v>
      </c>
      <c r="P465" s="156">
        <f>VLOOKUP(A465,'MSCI ACWI GDP net €'!$A$4:$B$1459,2,FALSE)/$Q$1096</f>
        <v>0.84316461404568521</v>
      </c>
    </row>
    <row r="466" spans="1:16">
      <c r="A466" s="127">
        <v>40352</v>
      </c>
      <c r="B466" s="155">
        <v>6219.2</v>
      </c>
      <c r="C466" s="155">
        <v>6178.84</v>
      </c>
      <c r="D466" s="155">
        <v>6271.85</v>
      </c>
      <c r="E466" s="155">
        <v>6204.52</v>
      </c>
      <c r="N466" s="156" t="e">
        <f>IF(SUMIF('Daten (Kopie)'!$A$2:$A$189,DAX!A466,'Daten (Kopie)'!$T$2:$T$189)=0,#N/A,SUMIF('Daten (Kopie)'!$A$2:$A$189,DAX!A466,'Daten (Kopie)'!$T$2:$T$189))</f>
        <v>#N/A</v>
      </c>
      <c r="O466" s="156" t="e">
        <f>IF(SUMIF('Daten (Kopie)'!$A$2:$A$189,DAX!A466,'Daten (Kopie)'!$U$2:$U$189)=0,#N/A,SUMIF('Daten (Kopie)'!$A$2:$A$189,DAX!A466,'Daten (Kopie)'!$U$2:$U$189))</f>
        <v>#N/A</v>
      </c>
      <c r="P466" s="156">
        <f>VLOOKUP(A466,'MSCI ACWI GDP net €'!$A$4:$B$1459,2,FALSE)/$Q$1096</f>
        <v>0.85787159761639709</v>
      </c>
    </row>
    <row r="467" spans="1:16">
      <c r="A467" s="127">
        <v>40351</v>
      </c>
      <c r="B467" s="155">
        <v>6254.86</v>
      </c>
      <c r="C467" s="155">
        <v>6216.39</v>
      </c>
      <c r="D467" s="155">
        <v>6295.58</v>
      </c>
      <c r="E467" s="155">
        <v>6269.04</v>
      </c>
      <c r="N467" s="156" t="e">
        <f>IF(SUMIF('Daten (Kopie)'!$A$2:$A$189,DAX!A467,'Daten (Kopie)'!$T$2:$T$189)=0,#N/A,SUMIF('Daten (Kopie)'!$A$2:$A$189,DAX!A467,'Daten (Kopie)'!$T$2:$T$189))</f>
        <v>#N/A</v>
      </c>
      <c r="O467" s="156" t="e">
        <f>IF(SUMIF('Daten (Kopie)'!$A$2:$A$189,DAX!A467,'Daten (Kopie)'!$U$2:$U$189)=0,#N/A,SUMIF('Daten (Kopie)'!$A$2:$A$189,DAX!A467,'Daten (Kopie)'!$U$2:$U$189))</f>
        <v>#N/A</v>
      </c>
      <c r="P467" s="156">
        <f>VLOOKUP(A467,'MSCI ACWI GDP net €'!$A$4:$B$1459,2,FALSE)/$Q$1096</f>
        <v>0.86300855827296952</v>
      </c>
    </row>
    <row r="468" spans="1:16">
      <c r="A468" s="127">
        <v>40350</v>
      </c>
      <c r="B468" s="155">
        <v>6320.41</v>
      </c>
      <c r="C468" s="155">
        <v>6263.41</v>
      </c>
      <c r="D468" s="155">
        <v>6330.81</v>
      </c>
      <c r="E468" s="155">
        <v>6292.97</v>
      </c>
      <c r="N468" s="156">
        <f>IF(SUMIF('Daten (Kopie)'!$A$2:$A$189,DAX!A468,'Daten (Kopie)'!$T$2:$T$189)=0,#N/A,SUMIF('Daten (Kopie)'!$A$2:$A$189,DAX!A468,'Daten (Kopie)'!$T$2:$T$189))</f>
        <v>0.86487951970550925</v>
      </c>
      <c r="O468" s="156">
        <f>IF(SUMIF('Daten (Kopie)'!$A$2:$A$189,DAX!A468,'Daten (Kopie)'!$U$2:$U$189)=0,#N/A,SUMIF('Daten (Kopie)'!$A$2:$A$189,DAX!A468,'Daten (Kopie)'!$U$2:$U$189))</f>
        <v>1.0708310993922483</v>
      </c>
      <c r="P468" s="156">
        <f>VLOOKUP(A468,'MSCI ACWI GDP net €'!$A$4:$B$1459,2,FALSE)/$Q$1096</f>
        <v>0.86738920256465313</v>
      </c>
    </row>
    <row r="469" spans="1:16">
      <c r="A469" s="127">
        <v>40347</v>
      </c>
      <c r="B469" s="155">
        <v>6223.88</v>
      </c>
      <c r="C469" s="155">
        <v>6189.71</v>
      </c>
      <c r="D469" s="155">
        <v>6256.55</v>
      </c>
      <c r="E469" s="155">
        <v>6216.98</v>
      </c>
      <c r="N469" s="156" t="e">
        <f>IF(SUMIF('Daten (Kopie)'!$A$2:$A$189,DAX!A469,'Daten (Kopie)'!$T$2:$T$189)=0,#N/A,SUMIF('Daten (Kopie)'!$A$2:$A$189,DAX!A469,'Daten (Kopie)'!$T$2:$T$189))</f>
        <v>#N/A</v>
      </c>
      <c r="O469" s="156" t="e">
        <f>IF(SUMIF('Daten (Kopie)'!$A$2:$A$189,DAX!A469,'Daten (Kopie)'!$U$2:$U$189)=0,#N/A,SUMIF('Daten (Kopie)'!$A$2:$A$189,DAX!A469,'Daten (Kopie)'!$U$2:$U$189))</f>
        <v>#N/A</v>
      </c>
      <c r="P469" s="156">
        <f>VLOOKUP(A469,'MSCI ACWI GDP net €'!$A$4:$B$1459,2,FALSE)/$Q$1096</f>
        <v>0.85667180861951053</v>
      </c>
    </row>
    <row r="470" spans="1:16">
      <c r="A470" s="127">
        <v>40346</v>
      </c>
      <c r="B470" s="155">
        <v>6181.77</v>
      </c>
      <c r="C470" s="155">
        <v>6164.99</v>
      </c>
      <c r="D470" s="155">
        <v>6241.36</v>
      </c>
      <c r="E470" s="155">
        <v>6223.54</v>
      </c>
      <c r="N470" s="156" t="e">
        <f>IF(SUMIF('Daten (Kopie)'!$A$2:$A$189,DAX!A470,'Daten (Kopie)'!$T$2:$T$189)=0,#N/A,SUMIF('Daten (Kopie)'!$A$2:$A$189,DAX!A470,'Daten (Kopie)'!$T$2:$T$189))</f>
        <v>#N/A</v>
      </c>
      <c r="O470" s="156" t="e">
        <f>IF(SUMIF('Daten (Kopie)'!$A$2:$A$189,DAX!A470,'Daten (Kopie)'!$U$2:$U$189)=0,#N/A,SUMIF('Daten (Kopie)'!$A$2:$A$189,DAX!A470,'Daten (Kopie)'!$U$2:$U$189))</f>
        <v>#N/A</v>
      </c>
      <c r="P470" s="156">
        <f>VLOOKUP(A470,'MSCI ACWI GDP net €'!$A$4:$B$1459,2,FALSE)/$Q$1096</f>
        <v>0.85484716418804574</v>
      </c>
    </row>
    <row r="471" spans="1:16">
      <c r="A471" s="127">
        <v>40345</v>
      </c>
      <c r="B471" s="155">
        <v>6203.01</v>
      </c>
      <c r="C471" s="155">
        <v>6143.18</v>
      </c>
      <c r="D471" s="155">
        <v>6207.3</v>
      </c>
      <c r="E471" s="155">
        <v>6190.91</v>
      </c>
      <c r="N471" s="156" t="e">
        <f>IF(SUMIF('Daten (Kopie)'!$A$2:$A$189,DAX!A471,'Daten (Kopie)'!$T$2:$T$189)=0,#N/A,SUMIF('Daten (Kopie)'!$A$2:$A$189,DAX!A471,'Daten (Kopie)'!$T$2:$T$189))</f>
        <v>#N/A</v>
      </c>
      <c r="O471" s="156" t="e">
        <f>IF(SUMIF('Daten (Kopie)'!$A$2:$A$189,DAX!A471,'Daten (Kopie)'!$U$2:$U$189)=0,#N/A,SUMIF('Daten (Kopie)'!$A$2:$A$189,DAX!A471,'Daten (Kopie)'!$U$2:$U$189))</f>
        <v>#N/A</v>
      </c>
      <c r="P471" s="156">
        <f>VLOOKUP(A471,'MSCI ACWI GDP net €'!$A$4:$B$1459,2,FALSE)/$Q$1096</f>
        <v>0.8548945899667022</v>
      </c>
    </row>
    <row r="472" spans="1:16">
      <c r="A472" s="127">
        <v>40344</v>
      </c>
      <c r="B472" s="155">
        <v>6089.32</v>
      </c>
      <c r="C472" s="155">
        <v>6089.32</v>
      </c>
      <c r="D472" s="155">
        <v>6194.25</v>
      </c>
      <c r="E472" s="155">
        <v>6175.05</v>
      </c>
      <c r="N472" s="156" t="e">
        <f>IF(SUMIF('Daten (Kopie)'!$A$2:$A$189,DAX!A472,'Daten (Kopie)'!$T$2:$T$189)=0,#N/A,SUMIF('Daten (Kopie)'!$A$2:$A$189,DAX!A472,'Daten (Kopie)'!$T$2:$T$189))</f>
        <v>#N/A</v>
      </c>
      <c r="O472" s="156" t="e">
        <f>IF(SUMIF('Daten (Kopie)'!$A$2:$A$189,DAX!A472,'Daten (Kopie)'!$U$2:$U$189)=0,#N/A,SUMIF('Daten (Kopie)'!$A$2:$A$189,DAX!A472,'Daten (Kopie)'!$U$2:$U$189))</f>
        <v>#N/A</v>
      </c>
      <c r="P472" s="156">
        <f>VLOOKUP(A472,'MSCI ACWI GDP net €'!$A$4:$B$1459,2,FALSE)/$Q$1096</f>
        <v>0.8529393166361311</v>
      </c>
    </row>
    <row r="473" spans="1:16">
      <c r="A473" s="127">
        <v>40343</v>
      </c>
      <c r="B473" s="155">
        <v>6113.46</v>
      </c>
      <c r="C473" s="155">
        <v>6093.38</v>
      </c>
      <c r="D473" s="155">
        <v>6137.25</v>
      </c>
      <c r="E473" s="155">
        <v>6125</v>
      </c>
      <c r="N473" s="156" t="e">
        <f>IF(SUMIF('Daten (Kopie)'!$A$2:$A$189,DAX!A473,'Daten (Kopie)'!$T$2:$T$189)=0,#N/A,SUMIF('Daten (Kopie)'!$A$2:$A$189,DAX!A473,'Daten (Kopie)'!$T$2:$T$189))</f>
        <v>#N/A</v>
      </c>
      <c r="O473" s="156" t="e">
        <f>IF(SUMIF('Daten (Kopie)'!$A$2:$A$189,DAX!A473,'Daten (Kopie)'!$U$2:$U$189)=0,#N/A,SUMIF('Daten (Kopie)'!$A$2:$A$189,DAX!A473,'Daten (Kopie)'!$U$2:$U$189))</f>
        <v>#N/A</v>
      </c>
      <c r="P473" s="156">
        <f>VLOOKUP(A473,'MSCI ACWI GDP net €'!$A$4:$B$1459,2,FALSE)/$Q$1096</f>
        <v>0.84430200070223438</v>
      </c>
    </row>
    <row r="474" spans="1:16">
      <c r="A474" s="127">
        <v>40340</v>
      </c>
      <c r="B474" s="155">
        <v>6082.9</v>
      </c>
      <c r="C474" s="155">
        <v>5983.27</v>
      </c>
      <c r="D474" s="155">
        <v>6084.7</v>
      </c>
      <c r="E474" s="155">
        <v>6047.83</v>
      </c>
      <c r="N474" s="156" t="e">
        <f>IF(SUMIF('Daten (Kopie)'!$A$2:$A$189,DAX!A474,'Daten (Kopie)'!$T$2:$T$189)=0,#N/A,SUMIF('Daten (Kopie)'!$A$2:$A$189,DAX!A474,'Daten (Kopie)'!$T$2:$T$189))</f>
        <v>#N/A</v>
      </c>
      <c r="O474" s="156" t="e">
        <f>IF(SUMIF('Daten (Kopie)'!$A$2:$A$189,DAX!A474,'Daten (Kopie)'!$U$2:$U$189)=0,#N/A,SUMIF('Daten (Kopie)'!$A$2:$A$189,DAX!A474,'Daten (Kopie)'!$U$2:$U$189))</f>
        <v>#N/A</v>
      </c>
      <c r="P474" s="156">
        <f>VLOOKUP(A474,'MSCI ACWI GDP net €'!$A$4:$B$1459,2,FALSE)/$Q$1096</f>
        <v>0.84478541083204783</v>
      </c>
    </row>
    <row r="475" spans="1:16">
      <c r="A475" s="127">
        <v>40339</v>
      </c>
      <c r="B475" s="155">
        <v>5959.11</v>
      </c>
      <c r="C475" s="155">
        <v>5925.06</v>
      </c>
      <c r="D475" s="155">
        <v>6089.43</v>
      </c>
      <c r="E475" s="155">
        <v>6056.59</v>
      </c>
      <c r="N475" s="156" t="e">
        <f>IF(SUMIF('Daten (Kopie)'!$A$2:$A$189,DAX!A475,'Daten (Kopie)'!$T$2:$T$189)=0,#N/A,SUMIF('Daten (Kopie)'!$A$2:$A$189,DAX!A475,'Daten (Kopie)'!$T$2:$T$189))</f>
        <v>#N/A</v>
      </c>
      <c r="O475" s="156" t="e">
        <f>IF(SUMIF('Daten (Kopie)'!$A$2:$A$189,DAX!A475,'Daten (Kopie)'!$U$2:$U$189)=0,#N/A,SUMIF('Daten (Kopie)'!$A$2:$A$189,DAX!A475,'Daten (Kopie)'!$U$2:$U$189))</f>
        <v>#N/A</v>
      </c>
      <c r="P475" s="156">
        <f>VLOOKUP(A475,'MSCI ACWI GDP net €'!$A$4:$B$1459,2,FALSE)/$Q$1096</f>
        <v>0.83772978621790239</v>
      </c>
    </row>
    <row r="476" spans="1:16">
      <c r="A476" s="127">
        <v>40338</v>
      </c>
      <c r="B476" s="155">
        <v>5895.94</v>
      </c>
      <c r="C476" s="155">
        <v>5832.97</v>
      </c>
      <c r="D476" s="155">
        <v>5993.93</v>
      </c>
      <c r="E476" s="155">
        <v>5984.75</v>
      </c>
      <c r="N476" s="156" t="e">
        <f>IF(SUMIF('Daten (Kopie)'!$A$2:$A$189,DAX!A476,'Daten (Kopie)'!$T$2:$T$189)=0,#N/A,SUMIF('Daten (Kopie)'!$A$2:$A$189,DAX!A476,'Daten (Kopie)'!$T$2:$T$189))</f>
        <v>#N/A</v>
      </c>
      <c r="O476" s="156" t="e">
        <f>IF(SUMIF('Daten (Kopie)'!$A$2:$A$189,DAX!A476,'Daten (Kopie)'!$U$2:$U$189)=0,#N/A,SUMIF('Daten (Kopie)'!$A$2:$A$189,DAX!A476,'Daten (Kopie)'!$U$2:$U$189))</f>
        <v>#N/A</v>
      </c>
      <c r="P476" s="156">
        <f>VLOOKUP(A476,'MSCI ACWI GDP net €'!$A$4:$B$1459,2,FALSE)/$Q$1096</f>
        <v>0.82444391194447364</v>
      </c>
    </row>
    <row r="477" spans="1:16">
      <c r="A477" s="127">
        <v>40337</v>
      </c>
      <c r="B477" s="155">
        <v>5916.86</v>
      </c>
      <c r="C477" s="155">
        <v>5798.76</v>
      </c>
      <c r="D477" s="155">
        <v>5922.95</v>
      </c>
      <c r="E477" s="155">
        <v>5868.55</v>
      </c>
      <c r="N477" s="156" t="e">
        <f>IF(SUMIF('Daten (Kopie)'!$A$2:$A$189,DAX!A477,'Daten (Kopie)'!$T$2:$T$189)=0,#N/A,SUMIF('Daten (Kopie)'!$A$2:$A$189,DAX!A477,'Daten (Kopie)'!$T$2:$T$189))</f>
        <v>#N/A</v>
      </c>
      <c r="O477" s="156" t="e">
        <f>IF(SUMIF('Daten (Kopie)'!$A$2:$A$189,DAX!A477,'Daten (Kopie)'!$U$2:$U$189)=0,#N/A,SUMIF('Daten (Kopie)'!$A$2:$A$189,DAX!A477,'Daten (Kopie)'!$U$2:$U$189))</f>
        <v>#N/A</v>
      </c>
      <c r="P477" s="156">
        <f>VLOOKUP(A477,'MSCI ACWI GDP net €'!$A$4:$B$1459,2,FALSE)/$Q$1096</f>
        <v>0.82480584551843039</v>
      </c>
    </row>
    <row r="478" spans="1:16">
      <c r="A478" s="127">
        <v>40336</v>
      </c>
      <c r="B478" s="155">
        <v>5876.48</v>
      </c>
      <c r="C478" s="155">
        <v>5851.93</v>
      </c>
      <c r="D478" s="155">
        <v>5954.47</v>
      </c>
      <c r="E478" s="155">
        <v>5904.95</v>
      </c>
      <c r="N478" s="156" t="e">
        <f>IF(SUMIF('Daten (Kopie)'!$A$2:$A$189,DAX!A478,'Daten (Kopie)'!$T$2:$T$189)=0,#N/A,SUMIF('Daten (Kopie)'!$A$2:$A$189,DAX!A478,'Daten (Kopie)'!$T$2:$T$189))</f>
        <v>#N/A</v>
      </c>
      <c r="O478" s="156" t="e">
        <f>IF(SUMIF('Daten (Kopie)'!$A$2:$A$189,DAX!A478,'Daten (Kopie)'!$U$2:$U$189)=0,#N/A,SUMIF('Daten (Kopie)'!$A$2:$A$189,DAX!A478,'Daten (Kopie)'!$U$2:$U$189))</f>
        <v>#N/A</v>
      </c>
      <c r="P478" s="156">
        <f>VLOOKUP(A478,'MSCI ACWI GDP net €'!$A$4:$B$1459,2,FALSE)/$Q$1096</f>
        <v>0.82481832598649785</v>
      </c>
    </row>
    <row r="479" spans="1:16">
      <c r="A479" s="127">
        <v>40333</v>
      </c>
      <c r="B479" s="155">
        <v>6081.47</v>
      </c>
      <c r="C479" s="155">
        <v>5912.9</v>
      </c>
      <c r="D479" s="155">
        <v>6114.58</v>
      </c>
      <c r="E479" s="155">
        <v>5938.88</v>
      </c>
      <c r="N479" s="156" t="e">
        <f>IF(SUMIF('Daten (Kopie)'!$A$2:$A$189,DAX!A479,'Daten (Kopie)'!$T$2:$T$189)=0,#N/A,SUMIF('Daten (Kopie)'!$A$2:$A$189,DAX!A479,'Daten (Kopie)'!$T$2:$T$189))</f>
        <v>#N/A</v>
      </c>
      <c r="O479" s="156" t="e">
        <f>IF(SUMIF('Daten (Kopie)'!$A$2:$A$189,DAX!A479,'Daten (Kopie)'!$U$2:$U$189)=0,#N/A,SUMIF('Daten (Kopie)'!$A$2:$A$189,DAX!A479,'Daten (Kopie)'!$U$2:$U$189))</f>
        <v>#N/A</v>
      </c>
      <c r="P479" s="156">
        <f>VLOOKUP(A479,'MSCI ACWI GDP net €'!$A$4:$B$1459,2,FALSE)/$Q$1096</f>
        <v>0.83456390748478637</v>
      </c>
    </row>
    <row r="480" spans="1:16">
      <c r="A480" s="127">
        <v>40332</v>
      </c>
      <c r="B480" s="155">
        <v>6075.68</v>
      </c>
      <c r="C480" s="155">
        <v>6046.38</v>
      </c>
      <c r="D480" s="155">
        <v>6101.83</v>
      </c>
      <c r="E480" s="155">
        <v>6054.63</v>
      </c>
      <c r="N480" s="156" t="e">
        <f>IF(SUMIF('Daten (Kopie)'!$A$2:$A$189,DAX!A480,'Daten (Kopie)'!$T$2:$T$189)=0,#N/A,SUMIF('Daten (Kopie)'!$A$2:$A$189,DAX!A480,'Daten (Kopie)'!$T$2:$T$189))</f>
        <v>#N/A</v>
      </c>
      <c r="O480" s="156" t="e">
        <f>IF(SUMIF('Daten (Kopie)'!$A$2:$A$189,DAX!A480,'Daten (Kopie)'!$U$2:$U$189)=0,#N/A,SUMIF('Daten (Kopie)'!$A$2:$A$189,DAX!A480,'Daten (Kopie)'!$U$2:$U$189))</f>
        <v>#N/A</v>
      </c>
      <c r="P480" s="156">
        <f>VLOOKUP(A480,'MSCI ACWI GDP net €'!$A$4:$B$1459,2,FALSE)/$Q$1096</f>
        <v>0.84368463354849665</v>
      </c>
    </row>
    <row r="481" spans="1:16">
      <c r="A481" s="127">
        <v>40331</v>
      </c>
      <c r="B481" s="155">
        <v>5923.48</v>
      </c>
      <c r="C481" s="155">
        <v>5869.35</v>
      </c>
      <c r="D481" s="155">
        <v>5992.21</v>
      </c>
      <c r="E481" s="155">
        <v>5981.2</v>
      </c>
      <c r="N481" s="156" t="e">
        <f>IF(SUMIF('Daten (Kopie)'!$A$2:$A$189,DAX!A481,'Daten (Kopie)'!$T$2:$T$189)=0,#N/A,SUMIF('Daten (Kopie)'!$A$2:$A$189,DAX!A481,'Daten (Kopie)'!$T$2:$T$189))</f>
        <v>#N/A</v>
      </c>
      <c r="O481" s="156" t="e">
        <f>IF(SUMIF('Daten (Kopie)'!$A$2:$A$189,DAX!A481,'Daten (Kopie)'!$U$2:$U$189)=0,#N/A,SUMIF('Daten (Kopie)'!$A$2:$A$189,DAX!A481,'Daten (Kopie)'!$U$2:$U$189))</f>
        <v>#N/A</v>
      </c>
      <c r="P481" s="156">
        <f>VLOOKUP(A481,'MSCI ACWI GDP net €'!$A$4:$B$1459,2,FALSE)/$Q$1096</f>
        <v>0.83275923180222955</v>
      </c>
    </row>
    <row r="482" spans="1:16">
      <c r="A482" s="127">
        <v>40330</v>
      </c>
      <c r="B482" s="155">
        <v>5943.94</v>
      </c>
      <c r="C482" s="155">
        <v>5833.61</v>
      </c>
      <c r="D482" s="155">
        <v>6012.04</v>
      </c>
      <c r="E482" s="155">
        <v>5981.27</v>
      </c>
      <c r="N482" s="156" t="e">
        <f>IF(SUMIF('Daten (Kopie)'!$A$2:$A$189,DAX!A482,'Daten (Kopie)'!$T$2:$T$189)=0,#N/A,SUMIF('Daten (Kopie)'!$A$2:$A$189,DAX!A482,'Daten (Kopie)'!$T$2:$T$189))</f>
        <v>#N/A</v>
      </c>
      <c r="O482" s="156" t="e">
        <f>IF(SUMIF('Daten (Kopie)'!$A$2:$A$189,DAX!A482,'Daten (Kopie)'!$U$2:$U$189)=0,#N/A,SUMIF('Daten (Kopie)'!$A$2:$A$189,DAX!A482,'Daten (Kopie)'!$U$2:$U$189))</f>
        <v>#N/A</v>
      </c>
      <c r="P482" s="156">
        <f>VLOOKUP(A482,'MSCI ACWI GDP net €'!$A$4:$B$1459,2,FALSE)/$Q$1096</f>
        <v>0.82424672054900749</v>
      </c>
    </row>
    <row r="483" spans="1:16">
      <c r="A483" s="127">
        <v>40329</v>
      </c>
      <c r="B483" s="155">
        <v>5933.58</v>
      </c>
      <c r="C483" s="155">
        <v>5931.2</v>
      </c>
      <c r="D483" s="155">
        <v>5993.94</v>
      </c>
      <c r="E483" s="155">
        <v>5964.33</v>
      </c>
      <c r="N483" s="156" t="e">
        <f>IF(SUMIF('Daten (Kopie)'!$A$2:$A$189,DAX!A483,'Daten (Kopie)'!$T$2:$T$189)=0,#N/A,SUMIF('Daten (Kopie)'!$A$2:$A$189,DAX!A483,'Daten (Kopie)'!$T$2:$T$189))</f>
        <v>#N/A</v>
      </c>
      <c r="O483" s="156" t="e">
        <f>IF(SUMIF('Daten (Kopie)'!$A$2:$A$189,DAX!A483,'Daten (Kopie)'!$U$2:$U$189)=0,#N/A,SUMIF('Daten (Kopie)'!$A$2:$A$189,DAX!A483,'Daten (Kopie)'!$U$2:$U$189))</f>
        <v>#N/A</v>
      </c>
      <c r="P483" s="156">
        <f>VLOOKUP(A483,'MSCI ACWI GDP net €'!$A$4:$B$1459,2,FALSE)/$Q$1096</f>
        <v>0.83482932543902133</v>
      </c>
    </row>
    <row r="484" spans="1:16">
      <c r="A484" s="127">
        <v>40326</v>
      </c>
      <c r="B484" s="155">
        <v>5962.84</v>
      </c>
      <c r="C484" s="155">
        <v>5927.31</v>
      </c>
      <c r="D484" s="155">
        <v>5980.78</v>
      </c>
      <c r="E484" s="155">
        <v>5946.18</v>
      </c>
      <c r="N484" s="156" t="e">
        <f>IF(SUMIF('Daten (Kopie)'!$A$2:$A$189,DAX!A484,'Daten (Kopie)'!$T$2:$T$189)=0,#N/A,SUMIF('Daten (Kopie)'!$A$2:$A$189,DAX!A484,'Daten (Kopie)'!$T$2:$T$189))</f>
        <v>#N/A</v>
      </c>
      <c r="O484" s="156" t="e">
        <f>IF(SUMIF('Daten (Kopie)'!$A$2:$A$189,DAX!A484,'Daten (Kopie)'!$U$2:$U$189)=0,#N/A,SUMIF('Daten (Kopie)'!$A$2:$A$189,DAX!A484,'Daten (Kopie)'!$U$2:$U$189))</f>
        <v>#N/A</v>
      </c>
      <c r="P484" s="156">
        <f>VLOOKUP(A484,'MSCI ACWI GDP net €'!$A$4:$B$1459,2,FALSE)/$Q$1096</f>
        <v>0.82950182963661878</v>
      </c>
    </row>
    <row r="485" spans="1:16">
      <c r="A485" s="127">
        <v>40325</v>
      </c>
      <c r="B485" s="155">
        <v>5802.64</v>
      </c>
      <c r="C485" s="155">
        <v>5802.36</v>
      </c>
      <c r="D485" s="155">
        <v>5952.21</v>
      </c>
      <c r="E485" s="155">
        <v>5937.14</v>
      </c>
      <c r="N485" s="156" t="e">
        <f>IF(SUMIF('Daten (Kopie)'!$A$2:$A$189,DAX!A485,'Daten (Kopie)'!$T$2:$T$189)=0,#N/A,SUMIF('Daten (Kopie)'!$A$2:$A$189,DAX!A485,'Daten (Kopie)'!$T$2:$T$189))</f>
        <v>#N/A</v>
      </c>
      <c r="O485" s="156" t="e">
        <f>IF(SUMIF('Daten (Kopie)'!$A$2:$A$189,DAX!A485,'Daten (Kopie)'!$U$2:$U$189)=0,#N/A,SUMIF('Daten (Kopie)'!$A$2:$A$189,DAX!A485,'Daten (Kopie)'!$U$2:$U$189))</f>
        <v>#N/A</v>
      </c>
      <c r="P485" s="156">
        <f>VLOOKUP(A485,'MSCI ACWI GDP net €'!$A$4:$B$1459,2,FALSE)/$Q$1096</f>
        <v>0.83161685295845333</v>
      </c>
    </row>
    <row r="486" spans="1:16">
      <c r="A486" s="127">
        <v>40324</v>
      </c>
      <c r="B486" s="155">
        <v>5735.46</v>
      </c>
      <c r="C486" s="155">
        <v>5721.02</v>
      </c>
      <c r="D486" s="155">
        <v>5828.37</v>
      </c>
      <c r="E486" s="155">
        <v>5758.02</v>
      </c>
      <c r="N486" s="156" t="e">
        <f>IF(SUMIF('Daten (Kopie)'!$A$2:$A$189,DAX!A486,'Daten (Kopie)'!$T$2:$T$189)=0,#N/A,SUMIF('Daten (Kopie)'!$A$2:$A$189,DAX!A486,'Daten (Kopie)'!$T$2:$T$189))</f>
        <v>#N/A</v>
      </c>
      <c r="O486" s="156" t="e">
        <f>IF(SUMIF('Daten (Kopie)'!$A$2:$A$189,DAX!A486,'Daten (Kopie)'!$U$2:$U$189)=0,#N/A,SUMIF('Daten (Kopie)'!$A$2:$A$189,DAX!A486,'Daten (Kopie)'!$U$2:$U$189))</f>
        <v>#N/A</v>
      </c>
      <c r="P486" s="156">
        <f>VLOOKUP(A486,'MSCI ACWI GDP net €'!$A$4:$B$1459,2,FALSE)/$Q$1096</f>
        <v>0.81137103765939644</v>
      </c>
    </row>
    <row r="487" spans="1:16">
      <c r="A487" s="127">
        <v>40323</v>
      </c>
      <c r="B487" s="155">
        <v>5659.59</v>
      </c>
      <c r="C487" s="155">
        <v>5607.68</v>
      </c>
      <c r="D487" s="155">
        <v>5690.25</v>
      </c>
      <c r="E487" s="155">
        <v>5670.04</v>
      </c>
      <c r="N487" s="156" t="e">
        <f>IF(SUMIF('Daten (Kopie)'!$A$2:$A$189,DAX!A487,'Daten (Kopie)'!$T$2:$T$189)=0,#N/A,SUMIF('Daten (Kopie)'!$A$2:$A$189,DAX!A487,'Daten (Kopie)'!$T$2:$T$189))</f>
        <v>#N/A</v>
      </c>
      <c r="O487" s="156" t="e">
        <f>IF(SUMIF('Daten (Kopie)'!$A$2:$A$189,DAX!A487,'Daten (Kopie)'!$U$2:$U$189)=0,#N/A,SUMIF('Daten (Kopie)'!$A$2:$A$189,DAX!A487,'Daten (Kopie)'!$U$2:$U$189))</f>
        <v>#N/A</v>
      </c>
      <c r="P487" s="156">
        <f>VLOOKUP(A487,'MSCI ACWI GDP net €'!$A$4:$B$1459,2,FALSE)/$Q$1096</f>
        <v>0.79700269078891539</v>
      </c>
    </row>
    <row r="488" spans="1:16">
      <c r="A488" s="127">
        <v>40322</v>
      </c>
      <c r="B488" s="155">
        <v>5858.45</v>
      </c>
      <c r="C488" s="155">
        <v>5733.57</v>
      </c>
      <c r="D488" s="155">
        <v>5872.07</v>
      </c>
      <c r="E488" s="155">
        <v>5805.68</v>
      </c>
      <c r="N488" s="156" t="e">
        <f>IF(SUMIF('Daten (Kopie)'!$A$2:$A$189,DAX!A488,'Daten (Kopie)'!$T$2:$T$189)=0,#N/A,SUMIF('Daten (Kopie)'!$A$2:$A$189,DAX!A488,'Daten (Kopie)'!$T$2:$T$189))</f>
        <v>#N/A</v>
      </c>
      <c r="O488" s="156" t="e">
        <f>IF(SUMIF('Daten (Kopie)'!$A$2:$A$189,DAX!A488,'Daten (Kopie)'!$U$2:$U$189)=0,#N/A,SUMIF('Daten (Kopie)'!$A$2:$A$189,DAX!A488,'Daten (Kopie)'!$U$2:$U$189))</f>
        <v>#N/A</v>
      </c>
      <c r="P488" s="156">
        <f>VLOOKUP(A488,'MSCI ACWI GDP net €'!$A$4:$B$1459,2,FALSE)/$Q$1096</f>
        <v>0.81013047913348946</v>
      </c>
    </row>
    <row r="489" spans="1:16">
      <c r="A489" s="127">
        <v>40319</v>
      </c>
      <c r="B489" s="155">
        <v>5835.22</v>
      </c>
      <c r="C489" s="155">
        <v>5689.18</v>
      </c>
      <c r="D489" s="155">
        <v>5872.65</v>
      </c>
      <c r="E489" s="155">
        <v>5829.25</v>
      </c>
      <c r="N489" s="156" t="e">
        <f>IF(SUMIF('Daten (Kopie)'!$A$2:$A$189,DAX!A489,'Daten (Kopie)'!$T$2:$T$189)=0,#N/A,SUMIF('Daten (Kopie)'!$A$2:$A$189,DAX!A489,'Daten (Kopie)'!$T$2:$T$189))</f>
        <v>#N/A</v>
      </c>
      <c r="O489" s="156" t="e">
        <f>IF(SUMIF('Daten (Kopie)'!$A$2:$A$189,DAX!A489,'Daten (Kopie)'!$U$2:$U$189)=0,#N/A,SUMIF('Daten (Kopie)'!$A$2:$A$189,DAX!A489,'Daten (Kopie)'!$U$2:$U$189))</f>
        <v>#N/A</v>
      </c>
      <c r="P489" s="156">
        <f>VLOOKUP(A489,'MSCI ACWI GDP net €'!$A$4:$B$1459,2,FALSE)/$Q$1096</f>
        <v>0.80301578030382448</v>
      </c>
    </row>
    <row r="490" spans="1:16">
      <c r="A490" s="127">
        <v>40318</v>
      </c>
      <c r="B490" s="155">
        <v>6023.11</v>
      </c>
      <c r="C490" s="155">
        <v>5780.73</v>
      </c>
      <c r="D490" s="155">
        <v>6043.84</v>
      </c>
      <c r="E490" s="155">
        <v>5867.88</v>
      </c>
      <c r="N490" s="156">
        <f>IF(SUMIF('Daten (Kopie)'!$A$2:$A$189,DAX!A490,'Daten (Kopie)'!$T$2:$T$189)=0,#N/A,SUMIF('Daten (Kopie)'!$A$2:$A$189,DAX!A490,'Daten (Kopie)'!$T$2:$T$189))</f>
        <v>0.85910310266521706</v>
      </c>
      <c r="O490" s="156">
        <f>IF(SUMIF('Daten (Kopie)'!$A$2:$A$189,DAX!A490,'Daten (Kopie)'!$U$2:$U$189)=0,#N/A,SUMIF('Daten (Kopie)'!$A$2:$A$189,DAX!A490,'Daten (Kopie)'!$U$2:$U$189))</f>
        <v>1.0362925912462579</v>
      </c>
      <c r="P490" s="156">
        <f>VLOOKUP(A490,'MSCI ACWI GDP net €'!$A$4:$B$1459,2,FALSE)/$Q$1096</f>
        <v>0.80988835805298043</v>
      </c>
    </row>
    <row r="491" spans="1:16">
      <c r="A491" s="127">
        <v>40317</v>
      </c>
      <c r="B491" s="155">
        <v>6091.85</v>
      </c>
      <c r="C491" s="155">
        <v>5972.17</v>
      </c>
      <c r="D491" s="155">
        <v>6124.81</v>
      </c>
      <c r="E491" s="155">
        <v>5988.67</v>
      </c>
      <c r="N491" s="156">
        <f>IF(SUMIF('Daten (Kopie)'!$A$2:$A$189,DAX!A491,'Daten (Kopie)'!$T$2:$T$189)=0,#N/A,SUMIF('Daten (Kopie)'!$A$2:$A$189,DAX!A491,'Daten (Kopie)'!$T$2:$T$189))</f>
        <v>0.86202021583975874</v>
      </c>
      <c r="O491" s="156">
        <f>IF(SUMIF('Daten (Kopie)'!$A$2:$A$189,DAX!A491,'Daten (Kopie)'!$U$2:$U$189)=0,#N/A,SUMIF('Daten (Kopie)'!$A$2:$A$189,DAX!A491,'Daten (Kopie)'!$U$2:$U$189))</f>
        <v>1.0585502936991646</v>
      </c>
      <c r="P491" s="156">
        <f>VLOOKUP(A491,'MSCI ACWI GDP net €'!$A$4:$B$1459,2,FALSE)/$Q$1096</f>
        <v>0.83239813025947729</v>
      </c>
    </row>
    <row r="492" spans="1:16">
      <c r="A492" s="127">
        <v>40316</v>
      </c>
      <c r="B492" s="155">
        <v>6144.08</v>
      </c>
      <c r="C492" s="155">
        <v>6113.87</v>
      </c>
      <c r="D492" s="155">
        <v>6181.26</v>
      </c>
      <c r="E492" s="155">
        <v>6155.93</v>
      </c>
      <c r="N492" s="156" t="e">
        <f>IF(SUMIF('Daten (Kopie)'!$A$2:$A$189,DAX!A492,'Daten (Kopie)'!$T$2:$T$189)=0,#N/A,SUMIF('Daten (Kopie)'!$A$2:$A$189,DAX!A492,'Daten (Kopie)'!$T$2:$T$189))</f>
        <v>#N/A</v>
      </c>
      <c r="O492" s="156" t="e">
        <f>IF(SUMIF('Daten (Kopie)'!$A$2:$A$189,DAX!A492,'Daten (Kopie)'!$U$2:$U$189)=0,#N/A,SUMIF('Daten (Kopie)'!$A$2:$A$189,DAX!A492,'Daten (Kopie)'!$U$2:$U$189))</f>
        <v>#N/A</v>
      </c>
      <c r="P492" s="156">
        <f>VLOOKUP(A492,'MSCI ACWI GDP net €'!$A$4:$B$1459,2,FALSE)/$Q$1096</f>
        <v>0.84835066454332309</v>
      </c>
    </row>
    <row r="493" spans="1:16">
      <c r="A493" s="127">
        <v>40315</v>
      </c>
      <c r="B493" s="155">
        <v>6029.91</v>
      </c>
      <c r="C493" s="155">
        <v>6026.32</v>
      </c>
      <c r="D493" s="155">
        <v>6151.54</v>
      </c>
      <c r="E493" s="155">
        <v>6066.92</v>
      </c>
      <c r="N493" s="156" t="e">
        <f>IF(SUMIF('Daten (Kopie)'!$A$2:$A$189,DAX!A493,'Daten (Kopie)'!$T$2:$T$189)=0,#N/A,SUMIF('Daten (Kopie)'!$A$2:$A$189,DAX!A493,'Daten (Kopie)'!$T$2:$T$189))</f>
        <v>#N/A</v>
      </c>
      <c r="O493" s="156" t="e">
        <f>IF(SUMIF('Daten (Kopie)'!$A$2:$A$189,DAX!A493,'Daten (Kopie)'!$U$2:$U$189)=0,#N/A,SUMIF('Daten (Kopie)'!$A$2:$A$189,DAX!A493,'Daten (Kopie)'!$U$2:$U$189))</f>
        <v>#N/A</v>
      </c>
      <c r="P493" s="156">
        <f>VLOOKUP(A493,'MSCI ACWI GDP net €'!$A$4:$B$1459,2,FALSE)/$Q$1096</f>
        <v>0.84903792231823871</v>
      </c>
    </row>
    <row r="494" spans="1:16">
      <c r="A494" s="127">
        <v>40312</v>
      </c>
      <c r="B494" s="155">
        <v>6226.49</v>
      </c>
      <c r="C494" s="155">
        <v>6014.78</v>
      </c>
      <c r="D494" s="155">
        <v>6233.71</v>
      </c>
      <c r="E494" s="155">
        <v>6056.71</v>
      </c>
      <c r="N494" s="156" t="e">
        <f>IF(SUMIF('Daten (Kopie)'!$A$2:$A$189,DAX!A494,'Daten (Kopie)'!$T$2:$T$189)=0,#N/A,SUMIF('Daten (Kopie)'!$A$2:$A$189,DAX!A494,'Daten (Kopie)'!$T$2:$T$189))</f>
        <v>#N/A</v>
      </c>
      <c r="O494" s="156" t="e">
        <f>IF(SUMIF('Daten (Kopie)'!$A$2:$A$189,DAX!A494,'Daten (Kopie)'!$U$2:$U$189)=0,#N/A,SUMIF('Daten (Kopie)'!$A$2:$A$189,DAX!A494,'Daten (Kopie)'!$U$2:$U$189))</f>
        <v>#N/A</v>
      </c>
      <c r="P494" s="156">
        <f>VLOOKUP(A494,'MSCI ACWI GDP net €'!$A$4:$B$1459,2,FALSE)/$Q$1096</f>
        <v>0.85210728543163283</v>
      </c>
    </row>
    <row r="495" spans="1:16">
      <c r="A495" s="127">
        <v>40311</v>
      </c>
      <c r="B495" s="155">
        <v>6240.67</v>
      </c>
      <c r="C495" s="155">
        <v>6196.89</v>
      </c>
      <c r="D495" s="155">
        <v>6276.8</v>
      </c>
      <c r="E495" s="155">
        <v>6251.97</v>
      </c>
      <c r="N495" s="156" t="e">
        <f>IF(SUMIF('Daten (Kopie)'!$A$2:$A$189,DAX!A495,'Daten (Kopie)'!$T$2:$T$189)=0,#N/A,SUMIF('Daten (Kopie)'!$A$2:$A$189,DAX!A495,'Daten (Kopie)'!$T$2:$T$189))</f>
        <v>#N/A</v>
      </c>
      <c r="O495" s="156" t="e">
        <f>IF(SUMIF('Daten (Kopie)'!$A$2:$A$189,DAX!A495,'Daten (Kopie)'!$U$2:$U$189)=0,#N/A,SUMIF('Daten (Kopie)'!$A$2:$A$189,DAX!A495,'Daten (Kopie)'!$U$2:$U$189))</f>
        <v>#N/A</v>
      </c>
      <c r="P495" s="156">
        <f>VLOOKUP(A495,'MSCI ACWI GDP net €'!$A$4:$B$1459,2,FALSE)/$Q$1096</f>
        <v>0.86560699172461775</v>
      </c>
    </row>
    <row r="496" spans="1:16">
      <c r="A496" s="127">
        <v>40310</v>
      </c>
      <c r="B496" s="155">
        <v>6026.06</v>
      </c>
      <c r="C496" s="155">
        <v>6006.31</v>
      </c>
      <c r="D496" s="155">
        <v>6217.24</v>
      </c>
      <c r="E496" s="155">
        <v>6183.49</v>
      </c>
      <c r="N496" s="156" t="e">
        <f>IF(SUMIF('Daten (Kopie)'!$A$2:$A$189,DAX!A496,'Daten (Kopie)'!$T$2:$T$189)=0,#N/A,SUMIF('Daten (Kopie)'!$A$2:$A$189,DAX!A496,'Daten (Kopie)'!$T$2:$T$189))</f>
        <v>#N/A</v>
      </c>
      <c r="O496" s="156" t="e">
        <f>IF(SUMIF('Daten (Kopie)'!$A$2:$A$189,DAX!A496,'Daten (Kopie)'!$U$2:$U$189)=0,#N/A,SUMIF('Daten (Kopie)'!$A$2:$A$189,DAX!A496,'Daten (Kopie)'!$U$2:$U$189))</f>
        <v>#N/A</v>
      </c>
      <c r="P496" s="156">
        <f>VLOOKUP(A496,'MSCI ACWI GDP net €'!$A$4:$B$1459,2,FALSE)/$Q$1096</f>
        <v>0.85921865613647974</v>
      </c>
    </row>
    <row r="497" spans="1:16">
      <c r="A497" s="127">
        <v>40309</v>
      </c>
      <c r="B497" s="155">
        <v>5922.03</v>
      </c>
      <c r="C497" s="155">
        <v>5918.14</v>
      </c>
      <c r="D497" s="155">
        <v>6042.11</v>
      </c>
      <c r="E497" s="155">
        <v>6037.71</v>
      </c>
      <c r="N497" s="156" t="e">
        <f>IF(SUMIF('Daten (Kopie)'!$A$2:$A$189,DAX!A497,'Daten (Kopie)'!$T$2:$T$189)=0,#N/A,SUMIF('Daten (Kopie)'!$A$2:$A$189,DAX!A497,'Daten (Kopie)'!$T$2:$T$189))</f>
        <v>#N/A</v>
      </c>
      <c r="O497" s="156" t="e">
        <f>IF(SUMIF('Daten (Kopie)'!$A$2:$A$189,DAX!A497,'Daten (Kopie)'!$U$2:$U$189)=0,#N/A,SUMIF('Daten (Kopie)'!$A$2:$A$189,DAX!A497,'Daten (Kopie)'!$U$2:$U$189))</f>
        <v>#N/A</v>
      </c>
      <c r="P497" s="156">
        <f>VLOOKUP(A497,'MSCI ACWI GDP net €'!$A$4:$B$1459,2,FALSE)/$Q$1096</f>
        <v>0.84792300050421099</v>
      </c>
    </row>
    <row r="498" spans="1:16">
      <c r="A498" s="127">
        <v>40308</v>
      </c>
      <c r="B498" s="155">
        <v>5814.41</v>
      </c>
      <c r="C498" s="155">
        <v>5805.98</v>
      </c>
      <c r="D498" s="155">
        <v>6017.91</v>
      </c>
      <c r="E498" s="155">
        <v>6017.91</v>
      </c>
      <c r="N498" s="156" t="e">
        <f>IF(SUMIF('Daten (Kopie)'!$A$2:$A$189,DAX!A498,'Daten (Kopie)'!$T$2:$T$189)=0,#N/A,SUMIF('Daten (Kopie)'!$A$2:$A$189,DAX!A498,'Daten (Kopie)'!$T$2:$T$189))</f>
        <v>#N/A</v>
      </c>
      <c r="O498" s="156" t="e">
        <f>IF(SUMIF('Daten (Kopie)'!$A$2:$A$189,DAX!A498,'Daten (Kopie)'!$U$2:$U$189)=0,#N/A,SUMIF('Daten (Kopie)'!$A$2:$A$189,DAX!A498,'Daten (Kopie)'!$U$2:$U$189))</f>
        <v>#N/A</v>
      </c>
      <c r="P498" s="156">
        <f>VLOOKUP(A498,'MSCI ACWI GDP net €'!$A$4:$B$1459,2,FALSE)/$Q$1096</f>
        <v>0.84546268423250948</v>
      </c>
    </row>
    <row r="499" spans="1:16">
      <c r="A499" s="127">
        <v>40305</v>
      </c>
      <c r="B499" s="155">
        <v>5790.67</v>
      </c>
      <c r="C499" s="155">
        <v>5655.18</v>
      </c>
      <c r="D499" s="155">
        <v>5905.35</v>
      </c>
      <c r="E499" s="155">
        <v>5715.09</v>
      </c>
      <c r="N499" s="156" t="e">
        <f>IF(SUMIF('Daten (Kopie)'!$A$2:$A$189,DAX!A499,'Daten (Kopie)'!$T$2:$T$189)=0,#N/A,SUMIF('Daten (Kopie)'!$A$2:$A$189,DAX!A499,'Daten (Kopie)'!$T$2:$T$189))</f>
        <v>#N/A</v>
      </c>
      <c r="O499" s="156" t="e">
        <f>IF(SUMIF('Daten (Kopie)'!$A$2:$A$189,DAX!A499,'Daten (Kopie)'!$U$2:$U$189)=0,#N/A,SUMIF('Daten (Kopie)'!$A$2:$A$189,DAX!A499,'Daten (Kopie)'!$U$2:$U$189))</f>
        <v>#N/A</v>
      </c>
      <c r="P499" s="156">
        <f>VLOOKUP(A499,'MSCI ACWI GDP net €'!$A$4:$B$1459,2,FALSE)/$Q$1096</f>
        <v>0.81341949848487116</v>
      </c>
    </row>
    <row r="500" spans="1:16">
      <c r="A500" s="127">
        <v>40304</v>
      </c>
      <c r="B500" s="155">
        <v>5919.94</v>
      </c>
      <c r="C500" s="155">
        <v>5884.39</v>
      </c>
      <c r="D500" s="155">
        <v>6009.48</v>
      </c>
      <c r="E500" s="155">
        <v>5908.26</v>
      </c>
      <c r="N500" s="156" t="e">
        <f>IF(SUMIF('Daten (Kopie)'!$A$2:$A$189,DAX!A500,'Daten (Kopie)'!$T$2:$T$189)=0,#N/A,SUMIF('Daten (Kopie)'!$A$2:$A$189,DAX!A500,'Daten (Kopie)'!$T$2:$T$189))</f>
        <v>#N/A</v>
      </c>
      <c r="O500" s="156" t="e">
        <f>IF(SUMIF('Daten (Kopie)'!$A$2:$A$189,DAX!A500,'Daten (Kopie)'!$U$2:$U$189)=0,#N/A,SUMIF('Daten (Kopie)'!$A$2:$A$189,DAX!A500,'Daten (Kopie)'!$U$2:$U$189))</f>
        <v>#N/A</v>
      </c>
      <c r="P500" s="156">
        <f>VLOOKUP(A500,'MSCI ACWI GDP net €'!$A$4:$B$1459,2,FALSE)/$Q$1096</f>
        <v>0.83069912253989175</v>
      </c>
    </row>
    <row r="501" spans="1:16">
      <c r="A501" s="127">
        <v>40303</v>
      </c>
      <c r="B501" s="155">
        <v>6021.06</v>
      </c>
      <c r="C501" s="155">
        <v>5929.35</v>
      </c>
      <c r="D501" s="155">
        <v>6031.09</v>
      </c>
      <c r="E501" s="155">
        <v>5958.45</v>
      </c>
      <c r="N501" s="156" t="e">
        <f>IF(SUMIF('Daten (Kopie)'!$A$2:$A$189,DAX!A501,'Daten (Kopie)'!$T$2:$T$189)=0,#N/A,SUMIF('Daten (Kopie)'!$A$2:$A$189,DAX!A501,'Daten (Kopie)'!$T$2:$T$189))</f>
        <v>#N/A</v>
      </c>
      <c r="O501" s="156" t="e">
        <f>IF(SUMIF('Daten (Kopie)'!$A$2:$A$189,DAX!A501,'Daten (Kopie)'!$U$2:$U$189)=0,#N/A,SUMIF('Daten (Kopie)'!$A$2:$A$189,DAX!A501,'Daten (Kopie)'!$U$2:$U$189))</f>
        <v>#N/A</v>
      </c>
      <c r="P501" s="156">
        <f>VLOOKUP(A501,'MSCI ACWI GDP net €'!$A$4:$B$1459,2,FALSE)/$Q$1096</f>
        <v>0.84334017262983429</v>
      </c>
    </row>
    <row r="502" spans="1:16">
      <c r="A502" s="127">
        <v>40302</v>
      </c>
      <c r="B502" s="155">
        <v>6176.24</v>
      </c>
      <c r="C502" s="155">
        <v>5995.43</v>
      </c>
      <c r="D502" s="155">
        <v>6197</v>
      </c>
      <c r="E502" s="155">
        <v>6006.86</v>
      </c>
      <c r="N502" s="156" t="e">
        <f>IF(SUMIF('Daten (Kopie)'!$A$2:$A$189,DAX!A502,'Daten (Kopie)'!$T$2:$T$189)=0,#N/A,SUMIF('Daten (Kopie)'!$A$2:$A$189,DAX!A502,'Daten (Kopie)'!$T$2:$T$189))</f>
        <v>#N/A</v>
      </c>
      <c r="O502" s="156" t="e">
        <f>IF(SUMIF('Daten (Kopie)'!$A$2:$A$189,DAX!A502,'Daten (Kopie)'!$U$2:$U$189)=0,#N/A,SUMIF('Daten (Kopie)'!$A$2:$A$189,DAX!A502,'Daten (Kopie)'!$U$2:$U$189))</f>
        <v>#N/A</v>
      </c>
      <c r="P502" s="156">
        <f>VLOOKUP(A502,'MSCI ACWI GDP net €'!$A$4:$B$1459,2,FALSE)/$Q$1096</f>
        <v>0.84692289899640405</v>
      </c>
    </row>
    <row r="503" spans="1:16">
      <c r="A503" s="127">
        <v>40301</v>
      </c>
      <c r="B503" s="155">
        <v>6122.76</v>
      </c>
      <c r="C503" s="155">
        <v>6089.93</v>
      </c>
      <c r="D503" s="155">
        <v>6190.07</v>
      </c>
      <c r="E503" s="155">
        <v>6166.92</v>
      </c>
      <c r="N503" s="156" t="e">
        <f>IF(SUMIF('Daten (Kopie)'!$A$2:$A$189,DAX!A503,'Daten (Kopie)'!$T$2:$T$189)=0,#N/A,SUMIF('Daten (Kopie)'!$A$2:$A$189,DAX!A503,'Daten (Kopie)'!$T$2:$T$189))</f>
        <v>#N/A</v>
      </c>
      <c r="O503" s="156" t="e">
        <f>IF(SUMIF('Daten (Kopie)'!$A$2:$A$189,DAX!A503,'Daten (Kopie)'!$U$2:$U$189)=0,#N/A,SUMIF('Daten (Kopie)'!$A$2:$A$189,DAX!A503,'Daten (Kopie)'!$U$2:$U$189))</f>
        <v>#N/A</v>
      </c>
      <c r="P503" s="156">
        <f>VLOOKUP(A503,'MSCI ACWI GDP net €'!$A$4:$B$1459,2,FALSE)/$Q$1096</f>
        <v>0.86039514825964036</v>
      </c>
    </row>
    <row r="504" spans="1:16">
      <c r="A504" s="127">
        <v>40298</v>
      </c>
      <c r="B504" s="155">
        <v>6155.57</v>
      </c>
      <c r="C504" s="155">
        <v>6085.62</v>
      </c>
      <c r="D504" s="155">
        <v>6205.72</v>
      </c>
      <c r="E504" s="155">
        <v>6135.7</v>
      </c>
      <c r="N504" s="156" t="e">
        <f>IF(SUMIF('Daten (Kopie)'!$A$2:$A$189,DAX!A504,'Daten (Kopie)'!$T$2:$T$189)=0,#N/A,SUMIF('Daten (Kopie)'!$A$2:$A$189,DAX!A504,'Daten (Kopie)'!$T$2:$T$189))</f>
        <v>#N/A</v>
      </c>
      <c r="O504" s="156" t="e">
        <f>IF(SUMIF('Daten (Kopie)'!$A$2:$A$189,DAX!A504,'Daten (Kopie)'!$U$2:$U$189)=0,#N/A,SUMIF('Daten (Kopie)'!$A$2:$A$189,DAX!A504,'Daten (Kopie)'!$U$2:$U$189))</f>
        <v>#N/A</v>
      </c>
      <c r="P504" s="156">
        <f>VLOOKUP(A504,'MSCI ACWI GDP net €'!$A$4:$B$1459,2,FALSE)/$Q$1096</f>
        <v>0.85449022280131592</v>
      </c>
    </row>
    <row r="505" spans="1:16">
      <c r="A505" s="127">
        <v>40297</v>
      </c>
      <c r="B505" s="155">
        <v>6110.56</v>
      </c>
      <c r="C505" s="155">
        <v>6073.37</v>
      </c>
      <c r="D505" s="155">
        <v>6159.41</v>
      </c>
      <c r="E505" s="155">
        <v>6144.91</v>
      </c>
      <c r="N505" s="156" t="e">
        <f>IF(SUMIF('Daten (Kopie)'!$A$2:$A$189,DAX!A505,'Daten (Kopie)'!$T$2:$T$189)=0,#N/A,SUMIF('Daten (Kopie)'!$A$2:$A$189,DAX!A505,'Daten (Kopie)'!$T$2:$T$189))</f>
        <v>#N/A</v>
      </c>
      <c r="O505" s="156" t="e">
        <f>IF(SUMIF('Daten (Kopie)'!$A$2:$A$189,DAX!A505,'Daten (Kopie)'!$U$2:$U$189)=0,#N/A,SUMIF('Daten (Kopie)'!$A$2:$A$189,DAX!A505,'Daten (Kopie)'!$U$2:$U$189))</f>
        <v>#N/A</v>
      </c>
      <c r="P505" s="156">
        <f>VLOOKUP(A505,'MSCI ACWI GDP net €'!$A$4:$B$1459,2,FALSE)/$Q$1096</f>
        <v>0.85885505850011412</v>
      </c>
    </row>
    <row r="506" spans="1:16">
      <c r="A506" s="127">
        <v>40296</v>
      </c>
      <c r="B506" s="155">
        <v>6141.01</v>
      </c>
      <c r="C506" s="155">
        <v>6024.01</v>
      </c>
      <c r="D506" s="155">
        <v>6159.02</v>
      </c>
      <c r="E506" s="155">
        <v>6084.34</v>
      </c>
      <c r="N506" s="156" t="e">
        <f>IF(SUMIF('Daten (Kopie)'!$A$2:$A$189,DAX!A506,'Daten (Kopie)'!$T$2:$T$189)=0,#N/A,SUMIF('Daten (Kopie)'!$A$2:$A$189,DAX!A506,'Daten (Kopie)'!$T$2:$T$189))</f>
        <v>#N/A</v>
      </c>
      <c r="O506" s="156" t="e">
        <f>IF(SUMIF('Daten (Kopie)'!$A$2:$A$189,DAX!A506,'Daten (Kopie)'!$U$2:$U$189)=0,#N/A,SUMIF('Daten (Kopie)'!$A$2:$A$189,DAX!A506,'Daten (Kopie)'!$U$2:$U$189))</f>
        <v>#N/A</v>
      </c>
      <c r="P506" s="156">
        <f>VLOOKUP(A506,'MSCI ACWI GDP net €'!$A$4:$B$1459,2,FALSE)/$Q$1096</f>
        <v>0.85116875423295879</v>
      </c>
    </row>
    <row r="507" spans="1:16">
      <c r="A507" s="127">
        <v>40295</v>
      </c>
      <c r="B507" s="155">
        <v>6332.4</v>
      </c>
      <c r="C507" s="155">
        <v>6159.51</v>
      </c>
      <c r="D507" s="155">
        <v>6333</v>
      </c>
      <c r="E507" s="155">
        <v>6159.51</v>
      </c>
      <c r="N507" s="156" t="e">
        <f>IF(SUMIF('Daten (Kopie)'!$A$2:$A$189,DAX!A507,'Daten (Kopie)'!$T$2:$T$189)=0,#N/A,SUMIF('Daten (Kopie)'!$A$2:$A$189,DAX!A507,'Daten (Kopie)'!$T$2:$T$189))</f>
        <v>#N/A</v>
      </c>
      <c r="O507" s="156" t="e">
        <f>IF(SUMIF('Daten (Kopie)'!$A$2:$A$189,DAX!A507,'Daten (Kopie)'!$U$2:$U$189)=0,#N/A,SUMIF('Daten (Kopie)'!$A$2:$A$189,DAX!A507,'Daten (Kopie)'!$U$2:$U$189))</f>
        <v>#N/A</v>
      </c>
      <c r="P507" s="156">
        <f>VLOOKUP(A507,'MSCI ACWI GDP net €'!$A$4:$B$1459,2,FALSE)/$Q$1096</f>
        <v>0.85496115246306204</v>
      </c>
    </row>
    <row r="508" spans="1:16">
      <c r="A508" s="127">
        <v>40294</v>
      </c>
      <c r="B508" s="155">
        <v>6317.13</v>
      </c>
      <c r="C508" s="155">
        <v>6299.58</v>
      </c>
      <c r="D508" s="155">
        <v>6341.52</v>
      </c>
      <c r="E508" s="155">
        <v>6332.1</v>
      </c>
      <c r="N508" s="156" t="e">
        <f>IF(SUMIF('Daten (Kopie)'!$A$2:$A$189,DAX!A508,'Daten (Kopie)'!$T$2:$T$189)=0,#N/A,SUMIF('Daten (Kopie)'!$A$2:$A$189,DAX!A508,'Daten (Kopie)'!$T$2:$T$189))</f>
        <v>#N/A</v>
      </c>
      <c r="O508" s="156" t="e">
        <f>IF(SUMIF('Daten (Kopie)'!$A$2:$A$189,DAX!A508,'Daten (Kopie)'!$U$2:$U$189)=0,#N/A,SUMIF('Daten (Kopie)'!$A$2:$A$189,DAX!A508,'Daten (Kopie)'!$U$2:$U$189))</f>
        <v>#N/A</v>
      </c>
      <c r="P508" s="156">
        <f>VLOOKUP(A508,'MSCI ACWI GDP net €'!$A$4:$B$1459,2,FALSE)/$Q$1096</f>
        <v>0.87254446790772444</v>
      </c>
    </row>
    <row r="509" spans="1:16">
      <c r="A509" s="127">
        <v>40291</v>
      </c>
      <c r="B509" s="155">
        <v>6192.62</v>
      </c>
      <c r="C509" s="155">
        <v>6170.39</v>
      </c>
      <c r="D509" s="155">
        <v>6287.54</v>
      </c>
      <c r="E509" s="155">
        <v>6259.53</v>
      </c>
      <c r="N509" s="156" t="e">
        <f>IF(SUMIF('Daten (Kopie)'!$A$2:$A$189,DAX!A509,'Daten (Kopie)'!$T$2:$T$189)=0,#N/A,SUMIF('Daten (Kopie)'!$A$2:$A$189,DAX!A509,'Daten (Kopie)'!$T$2:$T$189))</f>
        <v>#N/A</v>
      </c>
      <c r="O509" s="156" t="e">
        <f>IF(SUMIF('Daten (Kopie)'!$A$2:$A$189,DAX!A509,'Daten (Kopie)'!$U$2:$U$189)=0,#N/A,SUMIF('Daten (Kopie)'!$A$2:$A$189,DAX!A509,'Daten (Kopie)'!$U$2:$U$189))</f>
        <v>#N/A</v>
      </c>
      <c r="P509" s="156">
        <f>VLOOKUP(A509,'MSCI ACWI GDP net €'!$A$4:$B$1459,2,FALSE)/$Q$1096</f>
        <v>0.86527501127402284</v>
      </c>
    </row>
    <row r="510" spans="1:16">
      <c r="A510" s="127">
        <v>40290</v>
      </c>
      <c r="B510" s="155">
        <v>6229.23</v>
      </c>
      <c r="C510" s="155">
        <v>6141.07</v>
      </c>
      <c r="D510" s="155">
        <v>6286.36</v>
      </c>
      <c r="E510" s="155">
        <v>6168.72</v>
      </c>
      <c r="N510" s="156" t="e">
        <f>IF(SUMIF('Daten (Kopie)'!$A$2:$A$189,DAX!A510,'Daten (Kopie)'!$T$2:$T$189)=0,#N/A,SUMIF('Daten (Kopie)'!$A$2:$A$189,DAX!A510,'Daten (Kopie)'!$T$2:$T$189))</f>
        <v>#N/A</v>
      </c>
      <c r="O510" s="156" t="e">
        <f>IF(SUMIF('Daten (Kopie)'!$A$2:$A$189,DAX!A510,'Daten (Kopie)'!$U$2:$U$189)=0,#N/A,SUMIF('Daten (Kopie)'!$A$2:$A$189,DAX!A510,'Daten (Kopie)'!$U$2:$U$189))</f>
        <v>#N/A</v>
      </c>
      <c r="P510" s="156">
        <f>VLOOKUP(A510,'MSCI ACWI GDP net €'!$A$4:$B$1459,2,FALSE)/$Q$1096</f>
        <v>0.8640053316559585</v>
      </c>
    </row>
    <row r="511" spans="1:16">
      <c r="A511" s="127">
        <v>40289</v>
      </c>
      <c r="B511" s="155">
        <v>6280.54</v>
      </c>
      <c r="C511" s="155">
        <v>6229.18</v>
      </c>
      <c r="D511" s="155">
        <v>6281.38</v>
      </c>
      <c r="E511" s="155">
        <v>6230.38</v>
      </c>
      <c r="N511" s="156" t="e">
        <f>IF(SUMIF('Daten (Kopie)'!$A$2:$A$189,DAX!A511,'Daten (Kopie)'!$T$2:$T$189)=0,#N/A,SUMIF('Daten (Kopie)'!$A$2:$A$189,DAX!A511,'Daten (Kopie)'!$T$2:$T$189))</f>
        <v>#N/A</v>
      </c>
      <c r="O511" s="156" t="e">
        <f>IF(SUMIF('Daten (Kopie)'!$A$2:$A$189,DAX!A511,'Daten (Kopie)'!$U$2:$U$189)=0,#N/A,SUMIF('Daten (Kopie)'!$A$2:$A$189,DAX!A511,'Daten (Kopie)'!$U$2:$U$189))</f>
        <v>#N/A</v>
      </c>
      <c r="P511" s="156">
        <f>VLOOKUP(A511,'MSCI ACWI GDP net €'!$A$4:$B$1459,2,FALSE)/$Q$1096</f>
        <v>0.86491307770006609</v>
      </c>
    </row>
    <row r="512" spans="1:16">
      <c r="A512" s="127">
        <v>40288</v>
      </c>
      <c r="B512" s="155">
        <v>6193.5</v>
      </c>
      <c r="C512" s="155">
        <v>6172.57</v>
      </c>
      <c r="D512" s="155">
        <v>6267.54</v>
      </c>
      <c r="E512" s="155">
        <v>6264.23</v>
      </c>
      <c r="N512" s="156">
        <f>IF(SUMIF('Daten (Kopie)'!$A$2:$A$189,DAX!A512,'Daten (Kopie)'!$T$2:$T$189)=0,#N/A,SUMIF('Daten (Kopie)'!$A$2:$A$189,DAX!A512,'Daten (Kopie)'!$T$2:$T$189))</f>
        <v>0.86441644317320365</v>
      </c>
      <c r="O512" s="156">
        <f>IF(SUMIF('Daten (Kopie)'!$A$2:$A$189,DAX!A512,'Daten (Kopie)'!$U$2:$U$189)=0,#N/A,SUMIF('Daten (Kopie)'!$A$2:$A$189,DAX!A512,'Daten (Kopie)'!$U$2:$U$189))</f>
        <v>1.0825738513618737</v>
      </c>
      <c r="P512" s="156">
        <f>VLOOKUP(A512,'MSCI ACWI GDP net €'!$A$4:$B$1459,2,FALSE)/$Q$1096</f>
        <v>0.86283216765761583</v>
      </c>
    </row>
    <row r="513" spans="1:16">
      <c r="A513" s="127">
        <v>40287</v>
      </c>
      <c r="B513" s="155">
        <v>6158.6</v>
      </c>
      <c r="C513" s="155">
        <v>6140.38</v>
      </c>
      <c r="D513" s="155">
        <v>6190.86</v>
      </c>
      <c r="E513" s="155">
        <v>6162.44</v>
      </c>
      <c r="N513" s="156" t="e">
        <f>IF(SUMIF('Daten (Kopie)'!$A$2:$A$189,DAX!A513,'Daten (Kopie)'!$T$2:$T$189)=0,#N/A,SUMIF('Daten (Kopie)'!$A$2:$A$189,DAX!A513,'Daten (Kopie)'!$T$2:$T$189))</f>
        <v>#N/A</v>
      </c>
      <c r="O513" s="156" t="e">
        <f>IF(SUMIF('Daten (Kopie)'!$A$2:$A$189,DAX!A513,'Daten (Kopie)'!$U$2:$U$189)=0,#N/A,SUMIF('Daten (Kopie)'!$A$2:$A$189,DAX!A513,'Daten (Kopie)'!$U$2:$U$189))</f>
        <v>#N/A</v>
      </c>
      <c r="P513" s="156">
        <f>VLOOKUP(A513,'MSCI ACWI GDP net €'!$A$4:$B$1459,2,FALSE)/$Q$1096</f>
        <v>0.85332953927104083</v>
      </c>
    </row>
    <row r="514" spans="1:16">
      <c r="A514" s="127">
        <v>40284</v>
      </c>
      <c r="B514" s="155">
        <v>6264.65</v>
      </c>
      <c r="C514" s="155">
        <v>6162.84</v>
      </c>
      <c r="D514" s="155">
        <v>6305.4</v>
      </c>
      <c r="E514" s="155">
        <v>6180.9</v>
      </c>
      <c r="N514" s="156" t="e">
        <f>IF(SUMIF('Daten (Kopie)'!$A$2:$A$189,DAX!A514,'Daten (Kopie)'!$T$2:$T$189)=0,#N/A,SUMIF('Daten (Kopie)'!$A$2:$A$189,DAX!A514,'Daten (Kopie)'!$T$2:$T$189))</f>
        <v>#N/A</v>
      </c>
      <c r="O514" s="156" t="e">
        <f>IF(SUMIF('Daten (Kopie)'!$A$2:$A$189,DAX!A514,'Daten (Kopie)'!$U$2:$U$189)=0,#N/A,SUMIF('Daten (Kopie)'!$A$2:$A$189,DAX!A514,'Daten (Kopie)'!$U$2:$U$189))</f>
        <v>#N/A</v>
      </c>
      <c r="P514" s="156">
        <f>VLOOKUP(A514,'MSCI ACWI GDP net €'!$A$4:$B$1459,2,FALSE)/$Q$1096</f>
        <v>0.85897237489994838</v>
      </c>
    </row>
    <row r="515" spans="1:16">
      <c r="A515" s="127">
        <v>40283</v>
      </c>
      <c r="B515" s="155">
        <v>6286.63</v>
      </c>
      <c r="C515" s="155">
        <v>6249.74</v>
      </c>
      <c r="D515" s="155">
        <v>6310.76</v>
      </c>
      <c r="E515" s="155">
        <v>6291.45</v>
      </c>
      <c r="N515" s="156" t="e">
        <f>IF(SUMIF('Daten (Kopie)'!$A$2:$A$189,DAX!A515,'Daten (Kopie)'!$T$2:$T$189)=0,#N/A,SUMIF('Daten (Kopie)'!$A$2:$A$189,DAX!A515,'Daten (Kopie)'!$T$2:$T$189))</f>
        <v>#N/A</v>
      </c>
      <c r="O515" s="156" t="e">
        <f>IF(SUMIF('Daten (Kopie)'!$A$2:$A$189,DAX!A515,'Daten (Kopie)'!$U$2:$U$189)=0,#N/A,SUMIF('Daten (Kopie)'!$A$2:$A$189,DAX!A515,'Daten (Kopie)'!$U$2:$U$189))</f>
        <v>#N/A</v>
      </c>
      <c r="P515" s="156">
        <f>VLOOKUP(A515,'MSCI ACWI GDP net €'!$A$4:$B$1459,2,FALSE)/$Q$1096</f>
        <v>0.86921301496491343</v>
      </c>
    </row>
    <row r="516" spans="1:16">
      <c r="A516" s="127">
        <v>40282</v>
      </c>
      <c r="B516" s="155">
        <v>6269.48</v>
      </c>
      <c r="C516" s="155">
        <v>6249.92</v>
      </c>
      <c r="D516" s="155">
        <v>6305.15</v>
      </c>
      <c r="E516" s="155">
        <v>6278.4</v>
      </c>
      <c r="N516" s="156" t="e">
        <f>IF(SUMIF('Daten (Kopie)'!$A$2:$A$189,DAX!A516,'Daten (Kopie)'!$T$2:$T$189)=0,#N/A,SUMIF('Daten (Kopie)'!$A$2:$A$189,DAX!A516,'Daten (Kopie)'!$T$2:$T$189))</f>
        <v>#N/A</v>
      </c>
      <c r="O516" s="156" t="e">
        <f>IF(SUMIF('Daten (Kopie)'!$A$2:$A$189,DAX!A516,'Daten (Kopie)'!$U$2:$U$189)=0,#N/A,SUMIF('Daten (Kopie)'!$A$2:$A$189,DAX!A516,'Daten (Kopie)'!$U$2:$U$189))</f>
        <v>#N/A</v>
      </c>
      <c r="P516" s="156">
        <f>VLOOKUP(A516,'MSCI ACWI GDP net €'!$A$4:$B$1459,2,FALSE)/$Q$1096</f>
        <v>0.86461021834162866</v>
      </c>
    </row>
    <row r="517" spans="1:16">
      <c r="A517" s="127">
        <v>40281</v>
      </c>
      <c r="B517" s="155">
        <v>6236.28</v>
      </c>
      <c r="C517" s="155">
        <v>6199.71</v>
      </c>
      <c r="D517" s="155">
        <v>6251.46</v>
      </c>
      <c r="E517" s="155">
        <v>6230.83</v>
      </c>
      <c r="N517" s="156" t="e">
        <f>IF(SUMIF('Daten (Kopie)'!$A$2:$A$189,DAX!A517,'Daten (Kopie)'!$T$2:$T$189)=0,#N/A,SUMIF('Daten (Kopie)'!$A$2:$A$189,DAX!A517,'Daten (Kopie)'!$T$2:$T$189))</f>
        <v>#N/A</v>
      </c>
      <c r="O517" s="156" t="e">
        <f>IF(SUMIF('Daten (Kopie)'!$A$2:$A$189,DAX!A517,'Daten (Kopie)'!$U$2:$U$189)=0,#N/A,SUMIF('Daten (Kopie)'!$A$2:$A$189,DAX!A517,'Daten (Kopie)'!$U$2:$U$189))</f>
        <v>#N/A</v>
      </c>
      <c r="P517" s="156">
        <f>VLOOKUP(A517,'MSCI ACWI GDP net €'!$A$4:$B$1459,2,FALSE)/$Q$1096</f>
        <v>0.85916374207698287</v>
      </c>
    </row>
    <row r="518" spans="1:16">
      <c r="A518" s="127">
        <v>40280</v>
      </c>
      <c r="B518" s="155">
        <v>6283.81</v>
      </c>
      <c r="C518" s="155">
        <v>6223.78</v>
      </c>
      <c r="D518" s="155">
        <v>6285.03</v>
      </c>
      <c r="E518" s="155">
        <v>6250.69</v>
      </c>
      <c r="N518" s="156" t="e">
        <f>IF(SUMIF('Daten (Kopie)'!$A$2:$A$189,DAX!A518,'Daten (Kopie)'!$T$2:$T$189)=0,#N/A,SUMIF('Daten (Kopie)'!$A$2:$A$189,DAX!A518,'Daten (Kopie)'!$T$2:$T$189))</f>
        <v>#N/A</v>
      </c>
      <c r="O518" s="156" t="e">
        <f>IF(SUMIF('Daten (Kopie)'!$A$2:$A$189,DAX!A518,'Daten (Kopie)'!$U$2:$U$189)=0,#N/A,SUMIF('Daten (Kopie)'!$A$2:$A$189,DAX!A518,'Daten (Kopie)'!$U$2:$U$189))</f>
        <v>#N/A</v>
      </c>
      <c r="P518" s="156">
        <f>VLOOKUP(A518,'MSCI ACWI GDP net €'!$A$4:$B$1459,2,FALSE)/$Q$1096</f>
        <v>0.86020960530103718</v>
      </c>
    </row>
    <row r="519" spans="1:16">
      <c r="A519" s="127">
        <v>40277</v>
      </c>
      <c r="B519" s="155">
        <v>6226.26</v>
      </c>
      <c r="C519" s="155">
        <v>6216.6</v>
      </c>
      <c r="D519" s="155">
        <v>6254.49</v>
      </c>
      <c r="E519" s="155">
        <v>6249.7</v>
      </c>
      <c r="N519" s="156" t="e">
        <f>IF(SUMIF('Daten (Kopie)'!$A$2:$A$189,DAX!A519,'Daten (Kopie)'!$T$2:$T$189)=0,#N/A,SUMIF('Daten (Kopie)'!$A$2:$A$189,DAX!A519,'Daten (Kopie)'!$T$2:$T$189))</f>
        <v>#N/A</v>
      </c>
      <c r="O519" s="156" t="e">
        <f>IF(SUMIF('Daten (Kopie)'!$A$2:$A$189,DAX!A519,'Daten (Kopie)'!$U$2:$U$189)=0,#N/A,SUMIF('Daten (Kopie)'!$A$2:$A$189,DAX!A519,'Daten (Kopie)'!$U$2:$U$189))</f>
        <v>#N/A</v>
      </c>
      <c r="P519" s="156">
        <f>VLOOKUP(A519,'MSCI ACWI GDP net €'!$A$4:$B$1459,2,FALSE)/$Q$1096</f>
        <v>0.86626263231376244</v>
      </c>
    </row>
    <row r="520" spans="1:16">
      <c r="A520" s="127">
        <v>40276</v>
      </c>
      <c r="B520" s="155">
        <v>6199.94</v>
      </c>
      <c r="C520" s="155">
        <v>6138.02</v>
      </c>
      <c r="D520" s="155">
        <v>6207.14</v>
      </c>
      <c r="E520" s="155">
        <v>6171.83</v>
      </c>
      <c r="N520" s="156" t="e">
        <f>IF(SUMIF('Daten (Kopie)'!$A$2:$A$189,DAX!A520,'Daten (Kopie)'!$T$2:$T$189)=0,#N/A,SUMIF('Daten (Kopie)'!$A$2:$A$189,DAX!A520,'Daten (Kopie)'!$T$2:$T$189))</f>
        <v>#N/A</v>
      </c>
      <c r="O520" s="156" t="e">
        <f>IF(SUMIF('Daten (Kopie)'!$A$2:$A$189,DAX!A520,'Daten (Kopie)'!$U$2:$U$189)=0,#N/A,SUMIF('Daten (Kopie)'!$A$2:$A$189,DAX!A520,'Daten (Kopie)'!$U$2:$U$189))</f>
        <v>#N/A</v>
      </c>
      <c r="P520" s="156">
        <f>VLOOKUP(A520,'MSCI ACWI GDP net €'!$A$4:$B$1459,2,FALSE)/$Q$1096</f>
        <v>0.86194106223759825</v>
      </c>
    </row>
    <row r="521" spans="1:16">
      <c r="A521" s="127">
        <v>40275</v>
      </c>
      <c r="B521" s="155">
        <v>6248.37</v>
      </c>
      <c r="C521" s="155">
        <v>6208.52</v>
      </c>
      <c r="D521" s="155">
        <v>6256.4</v>
      </c>
      <c r="E521" s="155">
        <v>6222.41</v>
      </c>
      <c r="N521" s="156" t="e">
        <f>IF(SUMIF('Daten (Kopie)'!$A$2:$A$189,DAX!A521,'Daten (Kopie)'!$T$2:$T$189)=0,#N/A,SUMIF('Daten (Kopie)'!$A$2:$A$189,DAX!A521,'Daten (Kopie)'!$T$2:$T$189))</f>
        <v>#N/A</v>
      </c>
      <c r="O521" s="156" t="e">
        <f>IF(SUMIF('Daten (Kopie)'!$A$2:$A$189,DAX!A521,'Daten (Kopie)'!$U$2:$U$189)=0,#N/A,SUMIF('Daten (Kopie)'!$A$2:$A$189,DAX!A521,'Daten (Kopie)'!$U$2:$U$189))</f>
        <v>#N/A</v>
      </c>
      <c r="P521" s="156">
        <f>VLOOKUP(A521,'MSCI ACWI GDP net €'!$A$4:$B$1459,2,FALSE)/$Q$1096</f>
        <v>0.866875007280273</v>
      </c>
    </row>
    <row r="522" spans="1:16">
      <c r="A522" s="127">
        <v>40274</v>
      </c>
      <c r="B522" s="155">
        <v>6250.01</v>
      </c>
      <c r="C522" s="155">
        <v>6214.18</v>
      </c>
      <c r="D522" s="155">
        <v>6265.32</v>
      </c>
      <c r="E522" s="155">
        <v>6252.21</v>
      </c>
      <c r="N522" s="156" t="e">
        <f>IF(SUMIF('Daten (Kopie)'!$A$2:$A$189,DAX!A522,'Daten (Kopie)'!$T$2:$T$189)=0,#N/A,SUMIF('Daten (Kopie)'!$A$2:$A$189,DAX!A522,'Daten (Kopie)'!$T$2:$T$189))</f>
        <v>#N/A</v>
      </c>
      <c r="O522" s="156" t="e">
        <f>IF(SUMIF('Daten (Kopie)'!$A$2:$A$189,DAX!A522,'Daten (Kopie)'!$U$2:$U$189)=0,#N/A,SUMIF('Daten (Kopie)'!$A$2:$A$189,DAX!A522,'Daten (Kopie)'!$U$2:$U$189))</f>
        <v>#N/A</v>
      </c>
      <c r="P522" s="156">
        <f>VLOOKUP(A522,'MSCI ACWI GDP net €'!$A$4:$B$1459,2,FALSE)/$Q$1096</f>
        <v>0.86544724173335408</v>
      </c>
    </row>
    <row r="523" spans="1:16">
      <c r="A523" s="127">
        <v>40269</v>
      </c>
      <c r="B523" s="155">
        <v>6189.38</v>
      </c>
      <c r="C523" s="155">
        <v>6186.59</v>
      </c>
      <c r="D523" s="155">
        <v>6238.57</v>
      </c>
      <c r="E523" s="155">
        <v>6235.56</v>
      </c>
      <c r="N523" s="156" t="e">
        <f>IF(SUMIF('Daten (Kopie)'!$A$2:$A$189,DAX!A523,'Daten (Kopie)'!$T$2:$T$189)=0,#N/A,SUMIF('Daten (Kopie)'!$A$2:$A$189,DAX!A523,'Daten (Kopie)'!$T$2:$T$189))</f>
        <v>#N/A</v>
      </c>
      <c r="O523" s="156" t="e">
        <f>IF(SUMIF('Daten (Kopie)'!$A$2:$A$189,DAX!A523,'Daten (Kopie)'!$U$2:$U$189)=0,#N/A,SUMIF('Daten (Kopie)'!$A$2:$A$189,DAX!A523,'Daten (Kopie)'!$U$2:$U$189))</f>
        <v>#N/A</v>
      </c>
      <c r="P523" s="156">
        <f>VLOOKUP(A523,'MSCI ACWI GDP net €'!$A$4:$B$1459,2,FALSE)/$Q$1096</f>
        <v>0.85097988314953765</v>
      </c>
    </row>
    <row r="524" spans="1:16">
      <c r="A524" s="127">
        <v>40268</v>
      </c>
      <c r="B524" s="155">
        <v>6139.4</v>
      </c>
      <c r="C524" s="155">
        <v>6108.23</v>
      </c>
      <c r="D524" s="155">
        <v>6162.18</v>
      </c>
      <c r="E524" s="155">
        <v>6153.55</v>
      </c>
      <c r="N524" s="156" t="e">
        <f>IF(SUMIF('Daten (Kopie)'!$A$2:$A$189,DAX!A524,'Daten (Kopie)'!$T$2:$T$189)=0,#N/A,SUMIF('Daten (Kopie)'!$A$2:$A$189,DAX!A524,'Daten (Kopie)'!$T$2:$T$189))</f>
        <v>#N/A</v>
      </c>
      <c r="O524" s="156" t="e">
        <f>IF(SUMIF('Daten (Kopie)'!$A$2:$A$189,DAX!A524,'Daten (Kopie)'!$U$2:$U$189)=0,#N/A,SUMIF('Daten (Kopie)'!$A$2:$A$189,DAX!A524,'Daten (Kopie)'!$U$2:$U$189))</f>
        <v>#N/A</v>
      </c>
      <c r="P524" s="156">
        <f>VLOOKUP(A524,'MSCI ACWI GDP net €'!$A$4:$B$1459,2,FALSE)/$Q$1096</f>
        <v>0.84066602433857684</v>
      </c>
    </row>
    <row r="525" spans="1:16">
      <c r="A525" s="127">
        <v>40267</v>
      </c>
      <c r="B525" s="155">
        <v>6187.64</v>
      </c>
      <c r="C525" s="155">
        <v>6135.51</v>
      </c>
      <c r="D525" s="155">
        <v>6203.5</v>
      </c>
      <c r="E525" s="155">
        <v>6142.45</v>
      </c>
      <c r="N525" s="156" t="e">
        <f>IF(SUMIF('Daten (Kopie)'!$A$2:$A$189,DAX!A525,'Daten (Kopie)'!$T$2:$T$189)=0,#N/A,SUMIF('Daten (Kopie)'!$A$2:$A$189,DAX!A525,'Daten (Kopie)'!$T$2:$T$189))</f>
        <v>#N/A</v>
      </c>
      <c r="O525" s="156" t="e">
        <f>IF(SUMIF('Daten (Kopie)'!$A$2:$A$189,DAX!A525,'Daten (Kopie)'!$U$2:$U$189)=0,#N/A,SUMIF('Daten (Kopie)'!$A$2:$A$189,DAX!A525,'Daten (Kopie)'!$U$2:$U$189))</f>
        <v>#N/A</v>
      </c>
      <c r="P525" s="156">
        <f>VLOOKUP(A525,'MSCI ACWI GDP net €'!$A$4:$B$1459,2,FALSE)/$Q$1096</f>
        <v>0.84679393415970683</v>
      </c>
    </row>
    <row r="526" spans="1:16">
      <c r="A526" s="127">
        <v>40266</v>
      </c>
      <c r="B526" s="155">
        <v>6150.17</v>
      </c>
      <c r="C526" s="155">
        <v>6128.21</v>
      </c>
      <c r="D526" s="155">
        <v>6172.85</v>
      </c>
      <c r="E526" s="155">
        <v>6156.85</v>
      </c>
      <c r="N526" s="156" t="e">
        <f>IF(SUMIF('Daten (Kopie)'!$A$2:$A$189,DAX!A526,'Daten (Kopie)'!$T$2:$T$189)=0,#N/A,SUMIF('Daten (Kopie)'!$A$2:$A$189,DAX!A526,'Daten (Kopie)'!$T$2:$T$189))</f>
        <v>#N/A</v>
      </c>
      <c r="O526" s="156" t="e">
        <f>IF(SUMIF('Daten (Kopie)'!$A$2:$A$189,DAX!A526,'Daten (Kopie)'!$U$2:$U$189)=0,#N/A,SUMIF('Daten (Kopie)'!$A$2:$A$189,DAX!A526,'Daten (Kopie)'!$U$2:$U$189))</f>
        <v>#N/A</v>
      </c>
      <c r="P526" s="156">
        <f>VLOOKUP(A526,'MSCI ACWI GDP net €'!$A$4:$B$1459,2,FALSE)/$Q$1096</f>
        <v>0.84280018437811499</v>
      </c>
    </row>
    <row r="527" spans="1:16">
      <c r="A527" s="127">
        <v>40263</v>
      </c>
      <c r="B527" s="155">
        <v>6125.87</v>
      </c>
      <c r="C527" s="155">
        <v>6105.67</v>
      </c>
      <c r="D527" s="155">
        <v>6135.95</v>
      </c>
      <c r="E527" s="155">
        <v>6120.05</v>
      </c>
      <c r="N527" s="156" t="e">
        <f>IF(SUMIF('Daten (Kopie)'!$A$2:$A$189,DAX!A527,'Daten (Kopie)'!$T$2:$T$189)=0,#N/A,SUMIF('Daten (Kopie)'!$A$2:$A$189,DAX!A527,'Daten (Kopie)'!$T$2:$T$189))</f>
        <v>#N/A</v>
      </c>
      <c r="O527" s="156" t="e">
        <f>IF(SUMIF('Daten (Kopie)'!$A$2:$A$189,DAX!A527,'Daten (Kopie)'!$U$2:$U$189)=0,#N/A,SUMIF('Daten (Kopie)'!$A$2:$A$189,DAX!A527,'Daten (Kopie)'!$U$2:$U$189))</f>
        <v>#N/A</v>
      </c>
      <c r="P527" s="156">
        <f>VLOOKUP(A527,'MSCI ACWI GDP net €'!$A$4:$B$1459,2,FALSE)/$Q$1096</f>
        <v>0.84049212981683663</v>
      </c>
    </row>
    <row r="528" spans="1:16">
      <c r="A528" s="127">
        <v>40262</v>
      </c>
      <c r="B528" s="155">
        <v>6043.84</v>
      </c>
      <c r="C528" s="155">
        <v>6038.05</v>
      </c>
      <c r="D528" s="155">
        <v>6139.5</v>
      </c>
      <c r="E528" s="155">
        <v>6132.95</v>
      </c>
      <c r="N528" s="156" t="e">
        <f>IF(SUMIF('Daten (Kopie)'!$A$2:$A$189,DAX!A528,'Daten (Kopie)'!$T$2:$T$189)=0,#N/A,SUMIF('Daten (Kopie)'!$A$2:$A$189,DAX!A528,'Daten (Kopie)'!$T$2:$T$189))</f>
        <v>#N/A</v>
      </c>
      <c r="O528" s="156" t="e">
        <f>IF(SUMIF('Daten (Kopie)'!$A$2:$A$189,DAX!A528,'Daten (Kopie)'!$U$2:$U$189)=0,#N/A,SUMIF('Daten (Kopie)'!$A$2:$A$189,DAX!A528,'Daten (Kopie)'!$U$2:$U$189))</f>
        <v>#N/A</v>
      </c>
      <c r="P528" s="156">
        <f>VLOOKUP(A528,'MSCI ACWI GDP net €'!$A$4:$B$1459,2,FALSE)/$Q$1096</f>
        <v>0.84186830942907687</v>
      </c>
    </row>
    <row r="529" spans="1:16">
      <c r="A529" s="127">
        <v>40261</v>
      </c>
      <c r="B529" s="155">
        <v>6038</v>
      </c>
      <c r="C529" s="155">
        <v>5964.76</v>
      </c>
      <c r="D529" s="155">
        <v>6044.64</v>
      </c>
      <c r="E529" s="155">
        <v>6039</v>
      </c>
      <c r="N529" s="156" t="e">
        <f>IF(SUMIF('Daten (Kopie)'!$A$2:$A$189,DAX!A529,'Daten (Kopie)'!$T$2:$T$189)=0,#N/A,SUMIF('Daten (Kopie)'!$A$2:$A$189,DAX!A529,'Daten (Kopie)'!$T$2:$T$189))</f>
        <v>#N/A</v>
      </c>
      <c r="O529" s="156" t="e">
        <f>IF(SUMIF('Daten (Kopie)'!$A$2:$A$189,DAX!A529,'Daten (Kopie)'!$U$2:$U$189)=0,#N/A,SUMIF('Daten (Kopie)'!$A$2:$A$189,DAX!A529,'Daten (Kopie)'!$U$2:$U$189))</f>
        <v>#N/A</v>
      </c>
      <c r="P529" s="156">
        <f>VLOOKUP(A529,'MSCI ACWI GDP net €'!$A$4:$B$1459,2,FALSE)/$Q$1096</f>
        <v>0.83916753613927542</v>
      </c>
    </row>
    <row r="530" spans="1:16">
      <c r="A530" s="127">
        <v>40260</v>
      </c>
      <c r="B530" s="155">
        <v>5987.09</v>
      </c>
      <c r="C530" s="155">
        <v>5981.35</v>
      </c>
      <c r="D530" s="155">
        <v>6030.94</v>
      </c>
      <c r="E530" s="155">
        <v>6017.27</v>
      </c>
      <c r="N530" s="156" t="e">
        <f>IF(SUMIF('Daten (Kopie)'!$A$2:$A$189,DAX!A530,'Daten (Kopie)'!$T$2:$T$189)=0,#N/A,SUMIF('Daten (Kopie)'!$A$2:$A$189,DAX!A530,'Daten (Kopie)'!$T$2:$T$189))</f>
        <v>#N/A</v>
      </c>
      <c r="O530" s="156" t="e">
        <f>IF(SUMIF('Daten (Kopie)'!$A$2:$A$189,DAX!A530,'Daten (Kopie)'!$U$2:$U$189)=0,#N/A,SUMIF('Daten (Kopie)'!$A$2:$A$189,DAX!A530,'Daten (Kopie)'!$U$2:$U$189))</f>
        <v>#N/A</v>
      </c>
      <c r="P530" s="156">
        <f>VLOOKUP(A530,'MSCI ACWI GDP net €'!$A$4:$B$1459,2,FALSE)/$Q$1096</f>
        <v>0.83406801688690535</v>
      </c>
    </row>
    <row r="531" spans="1:16">
      <c r="A531" s="127">
        <v>40259</v>
      </c>
      <c r="B531" s="155">
        <v>5960.85</v>
      </c>
      <c r="C531" s="155">
        <v>5910.85</v>
      </c>
      <c r="D531" s="155">
        <v>5987.5</v>
      </c>
      <c r="E531" s="155">
        <v>5987.5</v>
      </c>
      <c r="N531" s="156">
        <f>IF(SUMIF('Daten (Kopie)'!$A$2:$A$189,DAX!A531,'Daten (Kopie)'!$T$2:$T$189)=0,#N/A,SUMIF('Daten (Kopie)'!$A$2:$A$189,DAX!A531,'Daten (Kopie)'!$T$2:$T$189))</f>
        <v>0.86073510153954713</v>
      </c>
      <c r="O531" s="156">
        <f>IF(SUMIF('Daten (Kopie)'!$A$2:$A$189,DAX!A531,'Daten (Kopie)'!$U$2:$U$189)=0,#N/A,SUMIF('Daten (Kopie)'!$A$2:$A$189,DAX!A531,'Daten (Kopie)'!$U$2:$U$189))</f>
        <v>1.0526950935238515</v>
      </c>
      <c r="P531" s="156">
        <f>VLOOKUP(A531,'MSCI ACWI GDP net €'!$A$4:$B$1459,2,FALSE)/$Q$1096</f>
        <v>0.82916402496759245</v>
      </c>
    </row>
    <row r="532" spans="1:16">
      <c r="A532" s="127">
        <v>40256</v>
      </c>
      <c r="B532" s="155">
        <v>6031.73</v>
      </c>
      <c r="C532" s="155">
        <v>5956.65</v>
      </c>
      <c r="D532" s="155">
        <v>6041.95</v>
      </c>
      <c r="E532" s="155">
        <v>5982.43</v>
      </c>
      <c r="N532" s="156" t="e">
        <f>IF(SUMIF('Daten (Kopie)'!$A$2:$A$189,DAX!A532,'Daten (Kopie)'!$T$2:$T$189)=0,#N/A,SUMIF('Daten (Kopie)'!$A$2:$A$189,DAX!A532,'Daten (Kopie)'!$T$2:$T$189))</f>
        <v>#N/A</v>
      </c>
      <c r="O532" s="156" t="e">
        <f>IF(SUMIF('Daten (Kopie)'!$A$2:$A$189,DAX!A532,'Daten (Kopie)'!$U$2:$U$189)=0,#N/A,SUMIF('Daten (Kopie)'!$A$2:$A$189,DAX!A532,'Daten (Kopie)'!$U$2:$U$189))</f>
        <v>#N/A</v>
      </c>
      <c r="P532" s="156">
        <f>VLOOKUP(A532,'MSCI ACWI GDP net €'!$A$4:$B$1459,2,FALSE)/$Q$1096</f>
        <v>0.83079397409720457</v>
      </c>
    </row>
    <row r="533" spans="1:16">
      <c r="A533" s="127">
        <v>40255</v>
      </c>
      <c r="B533" s="155">
        <v>6005.29</v>
      </c>
      <c r="C533" s="155">
        <v>5995.68</v>
      </c>
      <c r="D533" s="155">
        <v>6039.39</v>
      </c>
      <c r="E533" s="155">
        <v>6012.31</v>
      </c>
      <c r="N533" s="156" t="e">
        <f>IF(SUMIF('Daten (Kopie)'!$A$2:$A$189,DAX!A533,'Daten (Kopie)'!$T$2:$T$189)=0,#N/A,SUMIF('Daten (Kopie)'!$A$2:$A$189,DAX!A533,'Daten (Kopie)'!$T$2:$T$189))</f>
        <v>#N/A</v>
      </c>
      <c r="O533" s="156" t="e">
        <f>IF(SUMIF('Daten (Kopie)'!$A$2:$A$189,DAX!A533,'Daten (Kopie)'!$U$2:$U$189)=0,#N/A,SUMIF('Daten (Kopie)'!$A$2:$A$189,DAX!A533,'Daten (Kopie)'!$U$2:$U$189))</f>
        <v>#N/A</v>
      </c>
      <c r="P533" s="156">
        <f>VLOOKUP(A533,'MSCI ACWI GDP net €'!$A$4:$B$1459,2,FALSE)/$Q$1096</f>
        <v>0.83016911866262633</v>
      </c>
    </row>
    <row r="534" spans="1:16">
      <c r="A534" s="127">
        <v>40254</v>
      </c>
      <c r="B534" s="155">
        <v>5999.31</v>
      </c>
      <c r="C534" s="155">
        <v>5991.21</v>
      </c>
      <c r="D534" s="155">
        <v>6035.95</v>
      </c>
      <c r="E534" s="155">
        <v>6024.28</v>
      </c>
      <c r="N534" s="156" t="e">
        <f>IF(SUMIF('Daten (Kopie)'!$A$2:$A$189,DAX!A534,'Daten (Kopie)'!$T$2:$T$189)=0,#N/A,SUMIF('Daten (Kopie)'!$A$2:$A$189,DAX!A534,'Daten (Kopie)'!$T$2:$T$189))</f>
        <v>#N/A</v>
      </c>
      <c r="O534" s="156" t="e">
        <f>IF(SUMIF('Daten (Kopie)'!$A$2:$A$189,DAX!A534,'Daten (Kopie)'!$U$2:$U$189)=0,#N/A,SUMIF('Daten (Kopie)'!$A$2:$A$189,DAX!A534,'Daten (Kopie)'!$U$2:$U$189))</f>
        <v>#N/A</v>
      </c>
      <c r="P534" s="156">
        <f>VLOOKUP(A534,'MSCI ACWI GDP net €'!$A$4:$B$1459,2,FALSE)/$Q$1096</f>
        <v>0.82773043520224188</v>
      </c>
    </row>
    <row r="535" spans="1:16">
      <c r="A535" s="127">
        <v>40253</v>
      </c>
      <c r="B535" s="155">
        <v>5935.19</v>
      </c>
      <c r="C535" s="155">
        <v>5930.34</v>
      </c>
      <c r="D535" s="155">
        <v>5991.11</v>
      </c>
      <c r="E535" s="155">
        <v>5970.99</v>
      </c>
      <c r="N535" s="156" t="e">
        <f>IF(SUMIF('Daten (Kopie)'!$A$2:$A$189,DAX!A535,'Daten (Kopie)'!$T$2:$T$189)=0,#N/A,SUMIF('Daten (Kopie)'!$A$2:$A$189,DAX!A535,'Daten (Kopie)'!$T$2:$T$189))</f>
        <v>#N/A</v>
      </c>
      <c r="O535" s="156" t="e">
        <f>IF(SUMIF('Daten (Kopie)'!$A$2:$A$189,DAX!A535,'Daten (Kopie)'!$U$2:$U$189)=0,#N/A,SUMIF('Daten (Kopie)'!$A$2:$A$189,DAX!A535,'Daten (Kopie)'!$U$2:$U$189))</f>
        <v>#N/A</v>
      </c>
      <c r="P535" s="156">
        <f>VLOOKUP(A535,'MSCI ACWI GDP net €'!$A$4:$B$1459,2,FALSE)/$Q$1096</f>
        <v>0.81864465444912049</v>
      </c>
    </row>
    <row r="536" spans="1:16">
      <c r="A536" s="127">
        <v>40252</v>
      </c>
      <c r="B536" s="155">
        <v>5933.63</v>
      </c>
      <c r="C536" s="155">
        <v>5898.22</v>
      </c>
      <c r="D536" s="155">
        <v>5953.19</v>
      </c>
      <c r="E536" s="155">
        <v>5903.56</v>
      </c>
      <c r="N536" s="156" t="e">
        <f>IF(SUMIF('Daten (Kopie)'!$A$2:$A$189,DAX!A536,'Daten (Kopie)'!$T$2:$T$189)=0,#N/A,SUMIF('Daten (Kopie)'!$A$2:$A$189,DAX!A536,'Daten (Kopie)'!$T$2:$T$189))</f>
        <v>#N/A</v>
      </c>
      <c r="O536" s="156" t="e">
        <f>IF(SUMIF('Daten (Kopie)'!$A$2:$A$189,DAX!A536,'Daten (Kopie)'!$U$2:$U$189)=0,#N/A,SUMIF('Daten (Kopie)'!$A$2:$A$189,DAX!A536,'Daten (Kopie)'!$U$2:$U$189))</f>
        <v>#N/A</v>
      </c>
      <c r="P536" s="156">
        <f>VLOOKUP(A536,'MSCI ACWI GDP net €'!$A$4:$B$1459,2,FALSE)/$Q$1096</f>
        <v>0.81594554522172802</v>
      </c>
    </row>
    <row r="537" spans="1:16">
      <c r="A537" s="127">
        <v>40249</v>
      </c>
      <c r="B537" s="155">
        <v>5944.57</v>
      </c>
      <c r="C537" s="155">
        <v>5934.15</v>
      </c>
      <c r="D537" s="155">
        <v>5989.88</v>
      </c>
      <c r="E537" s="155">
        <v>5945.11</v>
      </c>
      <c r="N537" s="156" t="e">
        <f>IF(SUMIF('Daten (Kopie)'!$A$2:$A$189,DAX!A537,'Daten (Kopie)'!$T$2:$T$189)=0,#N/A,SUMIF('Daten (Kopie)'!$A$2:$A$189,DAX!A537,'Daten (Kopie)'!$T$2:$T$189))</f>
        <v>#N/A</v>
      </c>
      <c r="O537" s="156" t="e">
        <f>IF(SUMIF('Daten (Kopie)'!$A$2:$A$189,DAX!A537,'Daten (Kopie)'!$U$2:$U$189)=0,#N/A,SUMIF('Daten (Kopie)'!$A$2:$A$189,DAX!A537,'Daten (Kopie)'!$U$2:$U$189))</f>
        <v>#N/A</v>
      </c>
      <c r="P537" s="156">
        <f>VLOOKUP(A537,'MSCI ACWI GDP net €'!$A$4:$B$1459,2,FALSE)/$Q$1096</f>
        <v>0.81580160382334987</v>
      </c>
    </row>
    <row r="538" spans="1:16">
      <c r="A538" s="127">
        <v>40248</v>
      </c>
      <c r="B538" s="155">
        <v>5913.17</v>
      </c>
      <c r="C538" s="155">
        <v>5906.84</v>
      </c>
      <c r="D538" s="155">
        <v>5954.55</v>
      </c>
      <c r="E538" s="155">
        <v>5928.63</v>
      </c>
      <c r="N538" s="156" t="e">
        <f>IF(SUMIF('Daten (Kopie)'!$A$2:$A$189,DAX!A538,'Daten (Kopie)'!$T$2:$T$189)=0,#N/A,SUMIF('Daten (Kopie)'!$A$2:$A$189,DAX!A538,'Daten (Kopie)'!$T$2:$T$189))</f>
        <v>#N/A</v>
      </c>
      <c r="O538" s="156" t="e">
        <f>IF(SUMIF('Daten (Kopie)'!$A$2:$A$189,DAX!A538,'Daten (Kopie)'!$U$2:$U$189)=0,#N/A,SUMIF('Daten (Kopie)'!$A$2:$A$189,DAX!A538,'Daten (Kopie)'!$U$2:$U$189))</f>
        <v>#N/A</v>
      </c>
      <c r="P538" s="156">
        <f>VLOOKUP(A538,'MSCI ACWI GDP net €'!$A$4:$B$1459,2,FALSE)/$Q$1096</f>
        <v>0.81717195921715846</v>
      </c>
    </row>
    <row r="539" spans="1:16">
      <c r="A539" s="127">
        <v>40247</v>
      </c>
      <c r="B539" s="155">
        <v>5882.76</v>
      </c>
      <c r="C539" s="155">
        <v>5874.75</v>
      </c>
      <c r="D539" s="155">
        <v>5951.93</v>
      </c>
      <c r="E539" s="155">
        <v>5936.72</v>
      </c>
      <c r="N539" s="156" t="e">
        <f>IF(SUMIF('Daten (Kopie)'!$A$2:$A$189,DAX!A539,'Daten (Kopie)'!$T$2:$T$189)=0,#N/A,SUMIF('Daten (Kopie)'!$A$2:$A$189,DAX!A539,'Daten (Kopie)'!$T$2:$T$189))</f>
        <v>#N/A</v>
      </c>
      <c r="O539" s="156" t="e">
        <f>IF(SUMIF('Daten (Kopie)'!$A$2:$A$189,DAX!A539,'Daten (Kopie)'!$U$2:$U$189)=0,#N/A,SUMIF('Daten (Kopie)'!$A$2:$A$189,DAX!A539,'Daten (Kopie)'!$U$2:$U$189))</f>
        <v>#N/A</v>
      </c>
      <c r="P539" s="156">
        <f>VLOOKUP(A539,'MSCI ACWI GDP net €'!$A$4:$B$1459,2,FALSE)/$Q$1096</f>
        <v>0.81759879122506618</v>
      </c>
    </row>
    <row r="540" spans="1:16">
      <c r="A540" s="127">
        <v>40246</v>
      </c>
      <c r="B540" s="155">
        <v>5872.57</v>
      </c>
      <c r="C540" s="155">
        <v>5838.17</v>
      </c>
      <c r="D540" s="155">
        <v>5900.16</v>
      </c>
      <c r="E540" s="155">
        <v>5885.89</v>
      </c>
      <c r="N540" s="156" t="e">
        <f>IF(SUMIF('Daten (Kopie)'!$A$2:$A$189,DAX!A540,'Daten (Kopie)'!$T$2:$T$189)=0,#N/A,SUMIF('Daten (Kopie)'!$A$2:$A$189,DAX!A540,'Daten (Kopie)'!$T$2:$T$189))</f>
        <v>#N/A</v>
      </c>
      <c r="O540" s="156" t="e">
        <f>IF(SUMIF('Daten (Kopie)'!$A$2:$A$189,DAX!A540,'Daten (Kopie)'!$U$2:$U$189)=0,#N/A,SUMIF('Daten (Kopie)'!$A$2:$A$189,DAX!A540,'Daten (Kopie)'!$U$2:$U$189))</f>
        <v>#N/A</v>
      </c>
      <c r="P540" s="156">
        <f>VLOOKUP(A540,'MSCI ACWI GDP net €'!$A$4:$B$1459,2,FALSE)/$Q$1096</f>
        <v>0.81667690065048204</v>
      </c>
    </row>
    <row r="541" spans="1:16">
      <c r="A541" s="127">
        <v>40245</v>
      </c>
      <c r="B541" s="155">
        <v>5891.74</v>
      </c>
      <c r="C541" s="155">
        <v>5865.44</v>
      </c>
      <c r="D541" s="155">
        <v>5894.19</v>
      </c>
      <c r="E541" s="155">
        <v>5875.91</v>
      </c>
      <c r="N541" s="156" t="e">
        <f>IF(SUMIF('Daten (Kopie)'!$A$2:$A$189,DAX!A541,'Daten (Kopie)'!$T$2:$T$189)=0,#N/A,SUMIF('Daten (Kopie)'!$A$2:$A$189,DAX!A541,'Daten (Kopie)'!$T$2:$T$189))</f>
        <v>#N/A</v>
      </c>
      <c r="O541" s="156" t="e">
        <f>IF(SUMIF('Daten (Kopie)'!$A$2:$A$189,DAX!A541,'Daten (Kopie)'!$U$2:$U$189)=0,#N/A,SUMIF('Daten (Kopie)'!$A$2:$A$189,DAX!A541,'Daten (Kopie)'!$U$2:$U$189))</f>
        <v>#N/A</v>
      </c>
      <c r="P541" s="156">
        <f>VLOOKUP(A541,'MSCI ACWI GDP net €'!$A$4:$B$1459,2,FALSE)/$Q$1096</f>
        <v>0.81340285786078126</v>
      </c>
    </row>
    <row r="542" spans="1:16">
      <c r="A542" s="127">
        <v>40242</v>
      </c>
      <c r="B542" s="155">
        <v>5816.19</v>
      </c>
      <c r="C542" s="155">
        <v>5808.36</v>
      </c>
      <c r="D542" s="155">
        <v>5880.25</v>
      </c>
      <c r="E542" s="155">
        <v>5877.36</v>
      </c>
      <c r="N542" s="156" t="e">
        <f>IF(SUMIF('Daten (Kopie)'!$A$2:$A$189,DAX!A542,'Daten (Kopie)'!$T$2:$T$189)=0,#N/A,SUMIF('Daten (Kopie)'!$A$2:$A$189,DAX!A542,'Daten (Kopie)'!$T$2:$T$189))</f>
        <v>#N/A</v>
      </c>
      <c r="O542" s="156" t="e">
        <f>IF(SUMIF('Daten (Kopie)'!$A$2:$A$189,DAX!A542,'Daten (Kopie)'!$U$2:$U$189)=0,#N/A,SUMIF('Daten (Kopie)'!$A$2:$A$189,DAX!A542,'Daten (Kopie)'!$U$2:$U$189))</f>
        <v>#N/A</v>
      </c>
      <c r="P542" s="156">
        <f>VLOOKUP(A542,'MSCI ACWI GDP net €'!$A$4:$B$1459,2,FALSE)/$Q$1096</f>
        <v>0.81052486192442175</v>
      </c>
    </row>
    <row r="543" spans="1:16">
      <c r="A543" s="127">
        <v>40241</v>
      </c>
      <c r="B543" s="155">
        <v>5773.86</v>
      </c>
      <c r="C543" s="155">
        <v>5767.65</v>
      </c>
      <c r="D543" s="155">
        <v>5823.11</v>
      </c>
      <c r="E543" s="155">
        <v>5795.32</v>
      </c>
      <c r="N543" s="156" t="e">
        <f>IF(SUMIF('Daten (Kopie)'!$A$2:$A$189,DAX!A543,'Daten (Kopie)'!$T$2:$T$189)=0,#N/A,SUMIF('Daten (Kopie)'!$A$2:$A$189,DAX!A543,'Daten (Kopie)'!$T$2:$T$189))</f>
        <v>#N/A</v>
      </c>
      <c r="O543" s="156" t="e">
        <f>IF(SUMIF('Daten (Kopie)'!$A$2:$A$189,DAX!A543,'Daten (Kopie)'!$U$2:$U$189)=0,#N/A,SUMIF('Daten (Kopie)'!$A$2:$A$189,DAX!A543,'Daten (Kopie)'!$U$2:$U$189))</f>
        <v>#N/A</v>
      </c>
      <c r="P543" s="156">
        <f>VLOOKUP(A543,'MSCI ACWI GDP net €'!$A$4:$B$1459,2,FALSE)/$Q$1096</f>
        <v>0.79946883127904833</v>
      </c>
    </row>
    <row r="544" spans="1:16">
      <c r="A544" s="127">
        <v>40240</v>
      </c>
      <c r="B544" s="155">
        <v>5759.22</v>
      </c>
      <c r="C544" s="155">
        <v>5750.3</v>
      </c>
      <c r="D544" s="155">
        <v>5828.8</v>
      </c>
      <c r="E544" s="155">
        <v>5817.88</v>
      </c>
      <c r="N544" s="156" t="e">
        <f>IF(SUMIF('Daten (Kopie)'!$A$2:$A$189,DAX!A544,'Daten (Kopie)'!$T$2:$T$189)=0,#N/A,SUMIF('Daten (Kopie)'!$A$2:$A$189,DAX!A544,'Daten (Kopie)'!$T$2:$T$189))</f>
        <v>#N/A</v>
      </c>
      <c r="O544" s="156" t="e">
        <f>IF(SUMIF('Daten (Kopie)'!$A$2:$A$189,DAX!A544,'Daten (Kopie)'!$U$2:$U$189)=0,#N/A,SUMIF('Daten (Kopie)'!$A$2:$A$189,DAX!A544,'Daten (Kopie)'!$U$2:$U$189))</f>
        <v>#N/A</v>
      </c>
      <c r="P544" s="156">
        <f>VLOOKUP(A544,'MSCI ACWI GDP net €'!$A$4:$B$1459,2,FALSE)/$Q$1096</f>
        <v>0.79801610479599439</v>
      </c>
    </row>
    <row r="545" spans="1:16">
      <c r="A545" s="127">
        <v>40239</v>
      </c>
      <c r="B545" s="155">
        <v>5728.28</v>
      </c>
      <c r="C545" s="155">
        <v>5709.74</v>
      </c>
      <c r="D545" s="155">
        <v>5780.14</v>
      </c>
      <c r="E545" s="155">
        <v>5776.56</v>
      </c>
      <c r="N545" s="156" t="e">
        <f>IF(SUMIF('Daten (Kopie)'!$A$2:$A$189,DAX!A545,'Daten (Kopie)'!$T$2:$T$189)=0,#N/A,SUMIF('Daten (Kopie)'!$A$2:$A$189,DAX!A545,'Daten (Kopie)'!$T$2:$T$189))</f>
        <v>#N/A</v>
      </c>
      <c r="O545" s="156" t="e">
        <f>IF(SUMIF('Daten (Kopie)'!$A$2:$A$189,DAX!A545,'Daten (Kopie)'!$U$2:$U$189)=0,#N/A,SUMIF('Daten (Kopie)'!$A$2:$A$189,DAX!A545,'Daten (Kopie)'!$U$2:$U$189))</f>
        <v>#N/A</v>
      </c>
      <c r="P545" s="156">
        <f>VLOOKUP(A545,'MSCI ACWI GDP net €'!$A$4:$B$1459,2,FALSE)/$Q$1096</f>
        <v>0.79863430398093649</v>
      </c>
    </row>
    <row r="546" spans="1:16">
      <c r="A546" s="127">
        <v>40238</v>
      </c>
      <c r="B546" s="155">
        <v>5652.85</v>
      </c>
      <c r="C546" s="155">
        <v>5641.18</v>
      </c>
      <c r="D546" s="155">
        <v>5717.72</v>
      </c>
      <c r="E546" s="155">
        <v>5713.51</v>
      </c>
      <c r="N546" s="156" t="e">
        <f>IF(SUMIF('Daten (Kopie)'!$A$2:$A$189,DAX!A546,'Daten (Kopie)'!$T$2:$T$189)=0,#N/A,SUMIF('Daten (Kopie)'!$A$2:$A$189,DAX!A546,'Daten (Kopie)'!$T$2:$T$189))</f>
        <v>#N/A</v>
      </c>
      <c r="O546" s="156" t="e">
        <f>IF(SUMIF('Daten (Kopie)'!$A$2:$A$189,DAX!A546,'Daten (Kopie)'!$U$2:$U$189)=0,#N/A,SUMIF('Daten (Kopie)'!$A$2:$A$189,DAX!A546,'Daten (Kopie)'!$U$2:$U$189))</f>
        <v>#N/A</v>
      </c>
      <c r="P546" s="156">
        <f>VLOOKUP(A546,'MSCI ACWI GDP net €'!$A$4:$B$1459,2,FALSE)/$Q$1096</f>
        <v>0.79545927290457108</v>
      </c>
    </row>
    <row r="547" spans="1:16">
      <c r="A547" s="127">
        <v>40235</v>
      </c>
      <c r="B547" s="155">
        <v>5588.99</v>
      </c>
      <c r="C547" s="155">
        <v>5530.19</v>
      </c>
      <c r="D547" s="155">
        <v>5605.1</v>
      </c>
      <c r="E547" s="155">
        <v>5598.46</v>
      </c>
      <c r="N547" s="156" t="e">
        <f>IF(SUMIF('Daten (Kopie)'!$A$2:$A$189,DAX!A547,'Daten (Kopie)'!$T$2:$T$189)=0,#N/A,SUMIF('Daten (Kopie)'!$A$2:$A$189,DAX!A547,'Daten (Kopie)'!$T$2:$T$189))</f>
        <v>#N/A</v>
      </c>
      <c r="O547" s="156" t="e">
        <f>IF(SUMIF('Daten (Kopie)'!$A$2:$A$189,DAX!A547,'Daten (Kopie)'!$U$2:$U$189)=0,#N/A,SUMIF('Daten (Kopie)'!$A$2:$A$189,DAX!A547,'Daten (Kopie)'!$U$2:$U$189))</f>
        <v>#N/A</v>
      </c>
      <c r="P547" s="156">
        <f>VLOOKUP(A547,'MSCI ACWI GDP net €'!$A$4:$B$1459,2,FALSE)/$Q$1096</f>
        <v>0.77939774253293603</v>
      </c>
    </row>
    <row r="548" spans="1:16">
      <c r="A548" s="127">
        <v>40234</v>
      </c>
      <c r="B548" s="155">
        <v>5562.7</v>
      </c>
      <c r="C548" s="155">
        <v>5518.27</v>
      </c>
      <c r="D548" s="155">
        <v>5655.75</v>
      </c>
      <c r="E548" s="155">
        <v>5532.33</v>
      </c>
      <c r="N548" s="156" t="e">
        <f>IF(SUMIF('Daten (Kopie)'!$A$2:$A$189,DAX!A548,'Daten (Kopie)'!$T$2:$T$189)=0,#N/A,SUMIF('Daten (Kopie)'!$A$2:$A$189,DAX!A548,'Daten (Kopie)'!$T$2:$T$189))</f>
        <v>#N/A</v>
      </c>
      <c r="O548" s="156" t="e">
        <f>IF(SUMIF('Daten (Kopie)'!$A$2:$A$189,DAX!A548,'Daten (Kopie)'!$U$2:$U$189)=0,#N/A,SUMIF('Daten (Kopie)'!$A$2:$A$189,DAX!A548,'Daten (Kopie)'!$U$2:$U$189))</f>
        <v>#N/A</v>
      </c>
      <c r="P548" s="156">
        <f>VLOOKUP(A548,'MSCI ACWI GDP net €'!$A$4:$B$1459,2,FALSE)/$Q$1096</f>
        <v>0.7767909887692428</v>
      </c>
    </row>
    <row r="549" spans="1:16">
      <c r="A549" s="127">
        <v>40233</v>
      </c>
      <c r="B549" s="155">
        <v>5622.31</v>
      </c>
      <c r="C549" s="155">
        <v>5572.25</v>
      </c>
      <c r="D549" s="155">
        <v>5639.71</v>
      </c>
      <c r="E549" s="155">
        <v>5615.51</v>
      </c>
      <c r="N549" s="156" t="e">
        <f>IF(SUMIF('Daten (Kopie)'!$A$2:$A$189,DAX!A549,'Daten (Kopie)'!$T$2:$T$189)=0,#N/A,SUMIF('Daten (Kopie)'!$A$2:$A$189,DAX!A549,'Daten (Kopie)'!$T$2:$T$189))</f>
        <v>#N/A</v>
      </c>
      <c r="O549" s="156" t="e">
        <f>IF(SUMIF('Daten (Kopie)'!$A$2:$A$189,DAX!A549,'Daten (Kopie)'!$U$2:$U$189)=0,#N/A,SUMIF('Daten (Kopie)'!$A$2:$A$189,DAX!A549,'Daten (Kopie)'!$U$2:$U$189))</f>
        <v>#N/A</v>
      </c>
      <c r="P549" s="156">
        <f>VLOOKUP(A549,'MSCI ACWI GDP net €'!$A$4:$B$1459,2,FALSE)/$Q$1096</f>
        <v>0.78055759403200664</v>
      </c>
    </row>
    <row r="550" spans="1:16">
      <c r="A550" s="127">
        <v>40232</v>
      </c>
      <c r="B550" s="155">
        <v>5715.63</v>
      </c>
      <c r="C550" s="155">
        <v>5584.47</v>
      </c>
      <c r="D550" s="155">
        <v>5732.14</v>
      </c>
      <c r="E550" s="155">
        <v>5604.07</v>
      </c>
      <c r="N550" s="156" t="e">
        <f>IF(SUMIF('Daten (Kopie)'!$A$2:$A$189,DAX!A550,'Daten (Kopie)'!$T$2:$T$189)=0,#N/A,SUMIF('Daten (Kopie)'!$A$2:$A$189,DAX!A550,'Daten (Kopie)'!$T$2:$T$189))</f>
        <v>#N/A</v>
      </c>
      <c r="O550" s="156" t="e">
        <f>IF(SUMIF('Daten (Kopie)'!$A$2:$A$189,DAX!A550,'Daten (Kopie)'!$U$2:$U$189)=0,#N/A,SUMIF('Daten (Kopie)'!$A$2:$A$189,DAX!A550,'Daten (Kopie)'!$U$2:$U$189))</f>
        <v>#N/A</v>
      </c>
      <c r="P550" s="156">
        <f>VLOOKUP(A550,'MSCI ACWI GDP net €'!$A$4:$B$1459,2,FALSE)/$Q$1096</f>
        <v>0.78235894158974539</v>
      </c>
    </row>
    <row r="551" spans="1:16">
      <c r="A551" s="127">
        <v>40231</v>
      </c>
      <c r="B551" s="155">
        <v>5741</v>
      </c>
      <c r="C551" s="155">
        <v>5683.61</v>
      </c>
      <c r="D551" s="155">
        <v>5743.89</v>
      </c>
      <c r="E551" s="155">
        <v>5688.44</v>
      </c>
      <c r="N551" s="156">
        <f>IF(SUMIF('Daten (Kopie)'!$A$2:$A$189,DAX!A551,'Daten (Kopie)'!$T$2:$T$189)=0,#N/A,SUMIF('Daten (Kopie)'!$A$2:$A$189,DAX!A551,'Daten (Kopie)'!$T$2:$T$189))</f>
        <v>0.85753356088112498</v>
      </c>
      <c r="O551" s="156">
        <f>IF(SUMIF('Daten (Kopie)'!$A$2:$A$189,DAX!A551,'Daten (Kopie)'!$U$2:$U$189)=0,#N/A,SUMIF('Daten (Kopie)'!$A$2:$A$189,DAX!A551,'Daten (Kopie)'!$U$2:$U$189))</f>
        <v>1.0210586955190946</v>
      </c>
      <c r="P551" s="156">
        <f>VLOOKUP(A551,'MSCI ACWI GDP net €'!$A$4:$B$1459,2,FALSE)/$Q$1096</f>
        <v>0.78823391392470787</v>
      </c>
    </row>
    <row r="552" spans="1:16">
      <c r="A552" s="127">
        <v>40228</v>
      </c>
      <c r="B552" s="155">
        <v>5627.26</v>
      </c>
      <c r="C552" s="155">
        <v>5626.57</v>
      </c>
      <c r="D552" s="155">
        <v>5729.58</v>
      </c>
      <c r="E552" s="155">
        <v>5722.05</v>
      </c>
      <c r="N552" s="156" t="e">
        <f>IF(SUMIF('Daten (Kopie)'!$A$2:$A$189,DAX!A552,'Daten (Kopie)'!$T$2:$T$189)=0,#N/A,SUMIF('Daten (Kopie)'!$A$2:$A$189,DAX!A552,'Daten (Kopie)'!$T$2:$T$189))</f>
        <v>#N/A</v>
      </c>
      <c r="O552" s="156" t="e">
        <f>IF(SUMIF('Daten (Kopie)'!$A$2:$A$189,DAX!A552,'Daten (Kopie)'!$U$2:$U$189)=0,#N/A,SUMIF('Daten (Kopie)'!$A$2:$A$189,DAX!A552,'Daten (Kopie)'!$U$2:$U$189))</f>
        <v>#N/A</v>
      </c>
      <c r="P552" s="156">
        <f>VLOOKUP(A552,'MSCI ACWI GDP net €'!$A$4:$B$1459,2,FALSE)/$Q$1096</f>
        <v>0.78753667177533837</v>
      </c>
    </row>
    <row r="553" spans="1:16">
      <c r="A553" s="127">
        <v>40227</v>
      </c>
      <c r="B553" s="155">
        <v>5645.63</v>
      </c>
      <c r="C553" s="155">
        <v>5626.08</v>
      </c>
      <c r="D553" s="155">
        <v>5691.6</v>
      </c>
      <c r="E553" s="155">
        <v>5680.41</v>
      </c>
      <c r="N553" s="156" t="e">
        <f>IF(SUMIF('Daten (Kopie)'!$A$2:$A$189,DAX!A553,'Daten (Kopie)'!$T$2:$T$189)=0,#N/A,SUMIF('Daten (Kopie)'!$A$2:$A$189,DAX!A553,'Daten (Kopie)'!$T$2:$T$189))</f>
        <v>#N/A</v>
      </c>
      <c r="O553" s="156" t="e">
        <f>IF(SUMIF('Daten (Kopie)'!$A$2:$A$189,DAX!A553,'Daten (Kopie)'!$U$2:$U$189)=0,#N/A,SUMIF('Daten (Kopie)'!$A$2:$A$189,DAX!A553,'Daten (Kopie)'!$U$2:$U$189))</f>
        <v>#N/A</v>
      </c>
      <c r="P553" s="156">
        <f>VLOOKUP(A553,'MSCI ACWI GDP net €'!$A$4:$B$1459,2,FALSE)/$Q$1096</f>
        <v>0.78569039453255662</v>
      </c>
    </row>
    <row r="554" spans="1:16">
      <c r="A554" s="127">
        <v>40226</v>
      </c>
      <c r="B554" s="155">
        <v>5640.17</v>
      </c>
      <c r="C554" s="155">
        <v>5634.98</v>
      </c>
      <c r="D554" s="155">
        <v>5682.36</v>
      </c>
      <c r="E554" s="155">
        <v>5648.34</v>
      </c>
      <c r="N554" s="156" t="e">
        <f>IF(SUMIF('Daten (Kopie)'!$A$2:$A$189,DAX!A554,'Daten (Kopie)'!$T$2:$T$189)=0,#N/A,SUMIF('Daten (Kopie)'!$A$2:$A$189,DAX!A554,'Daten (Kopie)'!$T$2:$T$189))</f>
        <v>#N/A</v>
      </c>
      <c r="O554" s="156" t="e">
        <f>IF(SUMIF('Daten (Kopie)'!$A$2:$A$189,DAX!A554,'Daten (Kopie)'!$U$2:$U$189)=0,#N/A,SUMIF('Daten (Kopie)'!$A$2:$A$189,DAX!A554,'Daten (Kopie)'!$U$2:$U$189))</f>
        <v>#N/A</v>
      </c>
      <c r="P554" s="156">
        <f>VLOOKUP(A554,'MSCI ACWI GDP net €'!$A$4:$B$1459,2,FALSE)/$Q$1096</f>
        <v>0.78292139468398625</v>
      </c>
    </row>
    <row r="555" spans="1:16">
      <c r="A555" s="127">
        <v>40225</v>
      </c>
      <c r="B555" s="155">
        <v>5573.07</v>
      </c>
      <c r="C555" s="155">
        <v>5498.07</v>
      </c>
      <c r="D555" s="155">
        <v>5592.12</v>
      </c>
      <c r="E555" s="155">
        <v>5592.12</v>
      </c>
      <c r="N555" s="156" t="e">
        <f>IF(SUMIF('Daten (Kopie)'!$A$2:$A$189,DAX!A555,'Daten (Kopie)'!$T$2:$T$189)=0,#N/A,SUMIF('Daten (Kopie)'!$A$2:$A$189,DAX!A555,'Daten (Kopie)'!$T$2:$T$189))</f>
        <v>#N/A</v>
      </c>
      <c r="O555" s="156" t="e">
        <f>IF(SUMIF('Daten (Kopie)'!$A$2:$A$189,DAX!A555,'Daten (Kopie)'!$U$2:$U$189)=0,#N/A,SUMIF('Daten (Kopie)'!$A$2:$A$189,DAX!A555,'Daten (Kopie)'!$U$2:$U$189))</f>
        <v>#N/A</v>
      </c>
      <c r="P555" s="156">
        <f>VLOOKUP(A555,'MSCI ACWI GDP net €'!$A$4:$B$1459,2,FALSE)/$Q$1096</f>
        <v>0.7725418054078701</v>
      </c>
    </row>
    <row r="556" spans="1:16">
      <c r="A556" s="127">
        <v>40224</v>
      </c>
      <c r="B556" s="155">
        <v>5525.74</v>
      </c>
      <c r="C556" s="155">
        <v>5502.49</v>
      </c>
      <c r="D556" s="155">
        <v>5547.14</v>
      </c>
      <c r="E556" s="155">
        <v>5511.1</v>
      </c>
      <c r="N556" s="156" t="e">
        <f>IF(SUMIF('Daten (Kopie)'!$A$2:$A$189,DAX!A556,'Daten (Kopie)'!$T$2:$T$189)=0,#N/A,SUMIF('Daten (Kopie)'!$A$2:$A$189,DAX!A556,'Daten (Kopie)'!$T$2:$T$189))</f>
        <v>#N/A</v>
      </c>
      <c r="O556" s="156" t="e">
        <f>IF(SUMIF('Daten (Kopie)'!$A$2:$A$189,DAX!A556,'Daten (Kopie)'!$U$2:$U$189)=0,#N/A,SUMIF('Daten (Kopie)'!$A$2:$A$189,DAX!A556,'Daten (Kopie)'!$U$2:$U$189))</f>
        <v>#N/A</v>
      </c>
      <c r="P556" s="156">
        <f>VLOOKUP(A556,'MSCI ACWI GDP net €'!$A$4:$B$1459,2,FALSE)/$Q$1096</f>
        <v>0.76731332131880281</v>
      </c>
    </row>
    <row r="557" spans="1:16">
      <c r="A557" s="127">
        <v>40221</v>
      </c>
      <c r="B557" s="155">
        <v>5550.45</v>
      </c>
      <c r="C557" s="155">
        <v>5460.05</v>
      </c>
      <c r="D557" s="155">
        <v>5565.43</v>
      </c>
      <c r="E557" s="155">
        <v>5500.39</v>
      </c>
      <c r="N557" s="156" t="e">
        <f>IF(SUMIF('Daten (Kopie)'!$A$2:$A$189,DAX!A557,'Daten (Kopie)'!$T$2:$T$189)=0,#N/A,SUMIF('Daten (Kopie)'!$A$2:$A$189,DAX!A557,'Daten (Kopie)'!$T$2:$T$189))</f>
        <v>#N/A</v>
      </c>
      <c r="O557" s="156" t="e">
        <f>IF(SUMIF('Daten (Kopie)'!$A$2:$A$189,DAX!A557,'Daten (Kopie)'!$U$2:$U$189)=0,#N/A,SUMIF('Daten (Kopie)'!$A$2:$A$189,DAX!A557,'Daten (Kopie)'!$U$2:$U$189))</f>
        <v>#N/A</v>
      </c>
      <c r="P557" s="156">
        <f>VLOOKUP(A557,'MSCI ACWI GDP net €'!$A$4:$B$1459,2,FALSE)/$Q$1096</f>
        <v>0.76597541514196954</v>
      </c>
    </row>
    <row r="558" spans="1:16">
      <c r="A558" s="127">
        <v>40220</v>
      </c>
      <c r="B558" s="155">
        <v>5562.83</v>
      </c>
      <c r="C558" s="155">
        <v>5454.07</v>
      </c>
      <c r="D558" s="155">
        <v>5580.77</v>
      </c>
      <c r="E558" s="155">
        <v>5503.93</v>
      </c>
      <c r="N558" s="156" t="e">
        <f>IF(SUMIF('Daten (Kopie)'!$A$2:$A$189,DAX!A558,'Daten (Kopie)'!$T$2:$T$189)=0,#N/A,SUMIF('Daten (Kopie)'!$A$2:$A$189,DAX!A558,'Daten (Kopie)'!$T$2:$T$189))</f>
        <v>#N/A</v>
      </c>
      <c r="O558" s="156" t="e">
        <f>IF(SUMIF('Daten (Kopie)'!$A$2:$A$189,DAX!A558,'Daten (Kopie)'!$U$2:$U$189)=0,#N/A,SUMIF('Daten (Kopie)'!$A$2:$A$189,DAX!A558,'Daten (Kopie)'!$U$2:$U$189))</f>
        <v>#N/A</v>
      </c>
      <c r="P558" s="156">
        <f>VLOOKUP(A558,'MSCI ACWI GDP net €'!$A$4:$B$1459,2,FALSE)/$Q$1096</f>
        <v>0.76676251666142492</v>
      </c>
    </row>
    <row r="559" spans="1:16">
      <c r="A559" s="127">
        <v>40219</v>
      </c>
      <c r="B559" s="155">
        <v>5533.71</v>
      </c>
      <c r="C559" s="155">
        <v>5505.37</v>
      </c>
      <c r="D559" s="155">
        <v>5592.27</v>
      </c>
      <c r="E559" s="155">
        <v>5536.37</v>
      </c>
      <c r="N559" s="156" t="e">
        <f>IF(SUMIF('Daten (Kopie)'!$A$2:$A$189,DAX!A559,'Daten (Kopie)'!$T$2:$T$189)=0,#N/A,SUMIF('Daten (Kopie)'!$A$2:$A$189,DAX!A559,'Daten (Kopie)'!$T$2:$T$189))</f>
        <v>#N/A</v>
      </c>
      <c r="O559" s="156" t="e">
        <f>IF(SUMIF('Daten (Kopie)'!$A$2:$A$189,DAX!A559,'Daten (Kopie)'!$U$2:$U$189)=0,#N/A,SUMIF('Daten (Kopie)'!$A$2:$A$189,DAX!A559,'Daten (Kopie)'!$U$2:$U$189))</f>
        <v>#N/A</v>
      </c>
      <c r="P559" s="156">
        <f>VLOOKUP(A559,'MSCI ACWI GDP net €'!$A$4:$B$1459,2,FALSE)/$Q$1096</f>
        <v>0.75795213823699248</v>
      </c>
    </row>
    <row r="560" spans="1:16">
      <c r="A560" s="127">
        <v>40218</v>
      </c>
      <c r="B560" s="155">
        <v>5485.31</v>
      </c>
      <c r="C560" s="155">
        <v>5461.51</v>
      </c>
      <c r="D560" s="155">
        <v>5537.97</v>
      </c>
      <c r="E560" s="155">
        <v>5498.26</v>
      </c>
      <c r="N560" s="156" t="e">
        <f>IF(SUMIF('Daten (Kopie)'!$A$2:$A$189,DAX!A560,'Daten (Kopie)'!$T$2:$T$189)=0,#N/A,SUMIF('Daten (Kopie)'!$A$2:$A$189,DAX!A560,'Daten (Kopie)'!$T$2:$T$189))</f>
        <v>#N/A</v>
      </c>
      <c r="O560" s="156" t="e">
        <f>IF(SUMIF('Daten (Kopie)'!$A$2:$A$189,DAX!A560,'Daten (Kopie)'!$U$2:$U$189)=0,#N/A,SUMIF('Daten (Kopie)'!$A$2:$A$189,DAX!A560,'Daten (Kopie)'!$U$2:$U$189))</f>
        <v>#N/A</v>
      </c>
      <c r="P560" s="156">
        <f>VLOOKUP(A560,'MSCI ACWI GDP net €'!$A$4:$B$1459,2,FALSE)/$Q$1096</f>
        <v>0.75386020877326987</v>
      </c>
    </row>
    <row r="561" spans="1:16">
      <c r="A561" s="127">
        <v>40217</v>
      </c>
      <c r="B561" s="155">
        <v>5476.47</v>
      </c>
      <c r="C561" s="155">
        <v>5434.4</v>
      </c>
      <c r="D561" s="155">
        <v>5505.06</v>
      </c>
      <c r="E561" s="155">
        <v>5484.85</v>
      </c>
      <c r="N561" s="156" t="e">
        <f>IF(SUMIF('Daten (Kopie)'!$A$2:$A$189,DAX!A561,'Daten (Kopie)'!$T$2:$T$189)=0,#N/A,SUMIF('Daten (Kopie)'!$A$2:$A$189,DAX!A561,'Daten (Kopie)'!$T$2:$T$189))</f>
        <v>#N/A</v>
      </c>
      <c r="O561" s="156" t="e">
        <f>IF(SUMIF('Daten (Kopie)'!$A$2:$A$189,DAX!A561,'Daten (Kopie)'!$U$2:$U$189)=0,#N/A,SUMIF('Daten (Kopie)'!$A$2:$A$189,DAX!A561,'Daten (Kopie)'!$U$2:$U$189))</f>
        <v>#N/A</v>
      </c>
      <c r="P561" s="156">
        <f>VLOOKUP(A561,'MSCI ACWI GDP net €'!$A$4:$B$1459,2,FALSE)/$Q$1096</f>
        <v>0.7488655254526666</v>
      </c>
    </row>
    <row r="562" spans="1:16">
      <c r="A562" s="127">
        <v>40214</v>
      </c>
      <c r="B562" s="155">
        <v>5515.69</v>
      </c>
      <c r="C562" s="155">
        <v>5433.02</v>
      </c>
      <c r="D562" s="155">
        <v>5527</v>
      </c>
      <c r="E562" s="155">
        <v>5434.34</v>
      </c>
      <c r="N562" s="156" t="e">
        <f>IF(SUMIF('Daten (Kopie)'!$A$2:$A$189,DAX!A562,'Daten (Kopie)'!$T$2:$T$189)=0,#N/A,SUMIF('Daten (Kopie)'!$A$2:$A$189,DAX!A562,'Daten (Kopie)'!$T$2:$T$189))</f>
        <v>#N/A</v>
      </c>
      <c r="O562" s="156" t="e">
        <f>IF(SUMIF('Daten (Kopie)'!$A$2:$A$189,DAX!A562,'Daten (Kopie)'!$U$2:$U$189)=0,#N/A,SUMIF('Daten (Kopie)'!$A$2:$A$189,DAX!A562,'Daten (Kopie)'!$U$2:$U$189))</f>
        <v>#N/A</v>
      </c>
      <c r="P562" s="156">
        <f>VLOOKUP(A562,'MSCI ACWI GDP net €'!$A$4:$B$1459,2,FALSE)/$Q$1096</f>
        <v>0.75245074791284983</v>
      </c>
    </row>
    <row r="563" spans="1:16">
      <c r="A563" s="127">
        <v>40213</v>
      </c>
      <c r="B563" s="155">
        <v>5671.17</v>
      </c>
      <c r="C563" s="155">
        <v>5522.57</v>
      </c>
      <c r="D563" s="155">
        <v>5696.94</v>
      </c>
      <c r="E563" s="155">
        <v>5533.24</v>
      </c>
      <c r="N563" s="156" t="e">
        <f>IF(SUMIF('Daten (Kopie)'!$A$2:$A$189,DAX!A563,'Daten (Kopie)'!$T$2:$T$189)=0,#N/A,SUMIF('Daten (Kopie)'!$A$2:$A$189,DAX!A563,'Daten (Kopie)'!$T$2:$T$189))</f>
        <v>#N/A</v>
      </c>
      <c r="O563" s="156" t="e">
        <f>IF(SUMIF('Daten (Kopie)'!$A$2:$A$189,DAX!A563,'Daten (Kopie)'!$U$2:$U$189)=0,#N/A,SUMIF('Daten (Kopie)'!$A$2:$A$189,DAX!A563,'Daten (Kopie)'!$U$2:$U$189))</f>
        <v>#N/A</v>
      </c>
      <c r="P563" s="156">
        <f>VLOOKUP(A563,'MSCI ACWI GDP net €'!$A$4:$B$1459,2,FALSE)/$Q$1096</f>
        <v>0.7613010638350981</v>
      </c>
    </row>
    <row r="564" spans="1:16">
      <c r="A564" s="127">
        <v>40212</v>
      </c>
      <c r="B564" s="155">
        <v>5715.16</v>
      </c>
      <c r="C564" s="155">
        <v>5656.9</v>
      </c>
      <c r="D564" s="155">
        <v>5733.71</v>
      </c>
      <c r="E564" s="155">
        <v>5672.09</v>
      </c>
      <c r="N564" s="156" t="e">
        <f>IF(SUMIF('Daten (Kopie)'!$A$2:$A$189,DAX!A564,'Daten (Kopie)'!$T$2:$T$189)=0,#N/A,SUMIF('Daten (Kopie)'!$A$2:$A$189,DAX!A564,'Daten (Kopie)'!$T$2:$T$189))</f>
        <v>#N/A</v>
      </c>
      <c r="O564" s="156" t="e">
        <f>IF(SUMIF('Daten (Kopie)'!$A$2:$A$189,DAX!A564,'Daten (Kopie)'!$U$2:$U$189)=0,#N/A,SUMIF('Daten (Kopie)'!$A$2:$A$189,DAX!A564,'Daten (Kopie)'!$U$2:$U$189))</f>
        <v>#N/A</v>
      </c>
      <c r="P564" s="156">
        <f>VLOOKUP(A564,'MSCI ACWI GDP net €'!$A$4:$B$1459,2,FALSE)/$Q$1096</f>
        <v>0.7775847465383342</v>
      </c>
    </row>
    <row r="565" spans="1:16">
      <c r="A565" s="127">
        <v>40211</v>
      </c>
      <c r="B565" s="155">
        <v>5664.25</v>
      </c>
      <c r="C565" s="155">
        <v>5624.61</v>
      </c>
      <c r="D565" s="155">
        <v>5723.2</v>
      </c>
      <c r="E565" s="155">
        <v>5709.66</v>
      </c>
      <c r="N565" s="156" t="e">
        <f>IF(SUMIF('Daten (Kopie)'!$A$2:$A$189,DAX!A565,'Daten (Kopie)'!$T$2:$T$189)=0,#N/A,SUMIF('Daten (Kopie)'!$A$2:$A$189,DAX!A565,'Daten (Kopie)'!$T$2:$T$189))</f>
        <v>#N/A</v>
      </c>
      <c r="O565" s="156" t="e">
        <f>IF(SUMIF('Daten (Kopie)'!$A$2:$A$189,DAX!A565,'Daten (Kopie)'!$U$2:$U$189)=0,#N/A,SUMIF('Daten (Kopie)'!$A$2:$A$189,DAX!A565,'Daten (Kopie)'!$U$2:$U$189))</f>
        <v>#N/A</v>
      </c>
      <c r="P565" s="156">
        <f>VLOOKUP(A565,'MSCI ACWI GDP net €'!$A$4:$B$1459,2,FALSE)/$Q$1096</f>
        <v>0.77645401613142107</v>
      </c>
    </row>
    <row r="566" spans="1:16">
      <c r="A566" s="127">
        <v>40210</v>
      </c>
      <c r="B566" s="155">
        <v>5587.5</v>
      </c>
      <c r="C566" s="155">
        <v>5567.72</v>
      </c>
      <c r="D566" s="155">
        <v>5674.21</v>
      </c>
      <c r="E566" s="155">
        <v>5654.48</v>
      </c>
      <c r="N566" s="156" t="e">
        <f>IF(SUMIF('Daten (Kopie)'!$A$2:$A$189,DAX!A566,'Daten (Kopie)'!$T$2:$T$189)=0,#N/A,SUMIF('Daten (Kopie)'!$A$2:$A$189,DAX!A566,'Daten (Kopie)'!$T$2:$T$189))</f>
        <v>#N/A</v>
      </c>
      <c r="O566" s="156" t="e">
        <f>IF(SUMIF('Daten (Kopie)'!$A$2:$A$189,DAX!A566,'Daten (Kopie)'!$U$2:$U$189)=0,#N/A,SUMIF('Daten (Kopie)'!$A$2:$A$189,DAX!A566,'Daten (Kopie)'!$U$2:$U$189))</f>
        <v>#N/A</v>
      </c>
      <c r="P566" s="156">
        <f>VLOOKUP(A566,'MSCI ACWI GDP net €'!$A$4:$B$1459,2,FALSE)/$Q$1096</f>
        <v>0.76999578992210527</v>
      </c>
    </row>
    <row r="567" spans="1:16">
      <c r="A567" s="127">
        <v>40207</v>
      </c>
      <c r="B567" s="155">
        <v>5566.03</v>
      </c>
      <c r="C567" s="155">
        <v>5556.19</v>
      </c>
      <c r="D567" s="155">
        <v>5657.87</v>
      </c>
      <c r="E567" s="155">
        <v>5608.79</v>
      </c>
      <c r="N567" s="156" t="e">
        <f>IF(SUMIF('Daten (Kopie)'!$A$2:$A$189,DAX!A567,'Daten (Kopie)'!$T$2:$T$189)=0,#N/A,SUMIF('Daten (Kopie)'!$A$2:$A$189,DAX!A567,'Daten (Kopie)'!$T$2:$T$189))</f>
        <v>#N/A</v>
      </c>
      <c r="O567" s="156" t="e">
        <f>IF(SUMIF('Daten (Kopie)'!$A$2:$A$189,DAX!A567,'Daten (Kopie)'!$U$2:$U$189)=0,#N/A,SUMIF('Daten (Kopie)'!$A$2:$A$189,DAX!A567,'Daten (Kopie)'!$U$2:$U$189))</f>
        <v>#N/A</v>
      </c>
      <c r="P567" s="156">
        <f>VLOOKUP(A567,'MSCI ACWI GDP net €'!$A$4:$B$1459,2,FALSE)/$Q$1096</f>
        <v>0.76471655192956356</v>
      </c>
    </row>
    <row r="568" spans="1:16">
      <c r="A568" s="127">
        <v>40206</v>
      </c>
      <c r="B568" s="155">
        <v>5687.1</v>
      </c>
      <c r="C568" s="155">
        <v>5540.33</v>
      </c>
      <c r="D568" s="155">
        <v>5718.81</v>
      </c>
      <c r="E568" s="155">
        <v>5540.33</v>
      </c>
      <c r="N568" s="156" t="e">
        <f>IF(SUMIF('Daten (Kopie)'!$A$2:$A$189,DAX!A568,'Daten (Kopie)'!$T$2:$T$189)=0,#N/A,SUMIF('Daten (Kopie)'!$A$2:$A$189,DAX!A568,'Daten (Kopie)'!$T$2:$T$189))</f>
        <v>#N/A</v>
      </c>
      <c r="O568" s="156" t="e">
        <f>IF(SUMIF('Daten (Kopie)'!$A$2:$A$189,DAX!A568,'Daten (Kopie)'!$U$2:$U$189)=0,#N/A,SUMIF('Daten (Kopie)'!$A$2:$A$189,DAX!A568,'Daten (Kopie)'!$U$2:$U$189))</f>
        <v>#N/A</v>
      </c>
      <c r="P568" s="156">
        <f>VLOOKUP(A568,'MSCI ACWI GDP net €'!$A$4:$B$1459,2,FALSE)/$Q$1096</f>
        <v>0.76486465348396426</v>
      </c>
    </row>
    <row r="569" spans="1:16">
      <c r="A569" s="127">
        <v>40205</v>
      </c>
      <c r="B569" s="155">
        <v>5643.52</v>
      </c>
      <c r="C569" s="155">
        <v>5589.01</v>
      </c>
      <c r="D569" s="155">
        <v>5673.73</v>
      </c>
      <c r="E569" s="155">
        <v>5643.2</v>
      </c>
      <c r="N569" s="156" t="e">
        <f>IF(SUMIF('Daten (Kopie)'!$A$2:$A$189,DAX!A569,'Daten (Kopie)'!$T$2:$T$189)=0,#N/A,SUMIF('Daten (Kopie)'!$A$2:$A$189,DAX!A569,'Daten (Kopie)'!$T$2:$T$189))</f>
        <v>#N/A</v>
      </c>
      <c r="O569" s="156" t="e">
        <f>IF(SUMIF('Daten (Kopie)'!$A$2:$A$189,DAX!A569,'Daten (Kopie)'!$U$2:$U$189)=0,#N/A,SUMIF('Daten (Kopie)'!$A$2:$A$189,DAX!A569,'Daten (Kopie)'!$U$2:$U$189))</f>
        <v>#N/A</v>
      </c>
      <c r="P569" s="156">
        <f>VLOOKUP(A569,'MSCI ACWI GDP net €'!$A$4:$B$1459,2,FALSE)/$Q$1096</f>
        <v>0.76443033319521614</v>
      </c>
    </row>
    <row r="570" spans="1:16">
      <c r="A570" s="127">
        <v>40204</v>
      </c>
      <c r="B570" s="155">
        <v>5593.94</v>
      </c>
      <c r="C570" s="155">
        <v>5574.46</v>
      </c>
      <c r="D570" s="155">
        <v>5675.96</v>
      </c>
      <c r="E570" s="155">
        <v>5668.93</v>
      </c>
      <c r="N570" s="156" t="e">
        <f>IF(SUMIF('Daten (Kopie)'!$A$2:$A$189,DAX!A570,'Daten (Kopie)'!$T$2:$T$189)=0,#N/A,SUMIF('Daten (Kopie)'!$A$2:$A$189,DAX!A570,'Daten (Kopie)'!$T$2:$T$189))</f>
        <v>#N/A</v>
      </c>
      <c r="O570" s="156" t="e">
        <f>IF(SUMIF('Daten (Kopie)'!$A$2:$A$189,DAX!A570,'Daten (Kopie)'!$U$2:$U$189)=0,#N/A,SUMIF('Daten (Kopie)'!$A$2:$A$189,DAX!A570,'Daten (Kopie)'!$U$2:$U$189))</f>
        <v>#N/A</v>
      </c>
      <c r="P570" s="156">
        <f>VLOOKUP(A570,'MSCI ACWI GDP net €'!$A$4:$B$1459,2,FALSE)/$Q$1096</f>
        <v>0.76858466499927613</v>
      </c>
    </row>
    <row r="571" spans="1:16">
      <c r="A571" s="127">
        <v>40203</v>
      </c>
      <c r="B571" s="155">
        <v>5662.85</v>
      </c>
      <c r="C571" s="155">
        <v>5624.58</v>
      </c>
      <c r="D571" s="155">
        <v>5693.86</v>
      </c>
      <c r="E571" s="155">
        <v>5631.37</v>
      </c>
      <c r="N571" s="156" t="e">
        <f>IF(SUMIF('Daten (Kopie)'!$A$2:$A$189,DAX!A571,'Daten (Kopie)'!$T$2:$T$189)=0,#N/A,SUMIF('Daten (Kopie)'!$A$2:$A$189,DAX!A571,'Daten (Kopie)'!$T$2:$T$189))</f>
        <v>#N/A</v>
      </c>
      <c r="O571" s="156" t="e">
        <f>IF(SUMIF('Daten (Kopie)'!$A$2:$A$189,DAX!A571,'Daten (Kopie)'!$U$2:$U$189)=0,#N/A,SUMIF('Daten (Kopie)'!$A$2:$A$189,DAX!A571,'Daten (Kopie)'!$U$2:$U$189))</f>
        <v>#N/A</v>
      </c>
      <c r="P571" s="156">
        <f>VLOOKUP(A571,'MSCI ACWI GDP net €'!$A$4:$B$1459,2,FALSE)/$Q$1096</f>
        <v>0.77048835239516833</v>
      </c>
    </row>
    <row r="572" spans="1:16">
      <c r="A572" s="127">
        <v>40200</v>
      </c>
      <c r="B572" s="155">
        <v>5735.68</v>
      </c>
      <c r="C572" s="155">
        <v>5639.49</v>
      </c>
      <c r="D572" s="155">
        <v>5740.87</v>
      </c>
      <c r="E572" s="155">
        <v>5695.32</v>
      </c>
      <c r="N572" s="156" t="e">
        <f>IF(SUMIF('Daten (Kopie)'!$A$2:$A$189,DAX!A572,'Daten (Kopie)'!$T$2:$T$189)=0,#N/A,SUMIF('Daten (Kopie)'!$A$2:$A$189,DAX!A572,'Daten (Kopie)'!$T$2:$T$189))</f>
        <v>#N/A</v>
      </c>
      <c r="O572" s="156" t="e">
        <f>IF(SUMIF('Daten (Kopie)'!$A$2:$A$189,DAX!A572,'Daten (Kopie)'!$U$2:$U$189)=0,#N/A,SUMIF('Daten (Kopie)'!$A$2:$A$189,DAX!A572,'Daten (Kopie)'!$U$2:$U$189))</f>
        <v>#N/A</v>
      </c>
      <c r="P572" s="156">
        <f>VLOOKUP(A572,'MSCI ACWI GDP net €'!$A$4:$B$1459,2,FALSE)/$Q$1096</f>
        <v>0.77411018422834932</v>
      </c>
    </row>
    <row r="573" spans="1:16">
      <c r="A573" s="127">
        <v>40199</v>
      </c>
      <c r="B573" s="155">
        <v>5878.24</v>
      </c>
      <c r="C573" s="155">
        <v>5742.45</v>
      </c>
      <c r="D573" s="155">
        <v>5908.85</v>
      </c>
      <c r="E573" s="155">
        <v>5746.97</v>
      </c>
      <c r="N573" s="156" t="e">
        <f>IF(SUMIF('Daten (Kopie)'!$A$2:$A$189,DAX!A573,'Daten (Kopie)'!$T$2:$T$189)=0,#N/A,SUMIF('Daten (Kopie)'!$A$2:$A$189,DAX!A573,'Daten (Kopie)'!$T$2:$T$189))</f>
        <v>#N/A</v>
      </c>
      <c r="O573" s="156" t="e">
        <f>IF(SUMIF('Daten (Kopie)'!$A$2:$A$189,DAX!A573,'Daten (Kopie)'!$U$2:$U$189)=0,#N/A,SUMIF('Daten (Kopie)'!$A$2:$A$189,DAX!A573,'Daten (Kopie)'!$U$2:$U$189))</f>
        <v>#N/A</v>
      </c>
      <c r="P573" s="156">
        <f>VLOOKUP(A573,'MSCI ACWI GDP net €'!$A$4:$B$1459,2,FALSE)/$Q$1096</f>
        <v>0.78842028891451554</v>
      </c>
    </row>
    <row r="574" spans="1:16">
      <c r="A574" s="127">
        <v>40198</v>
      </c>
      <c r="B574" s="155">
        <v>5963.71</v>
      </c>
      <c r="C574" s="155">
        <v>5832.09</v>
      </c>
      <c r="D574" s="155">
        <v>5972.77</v>
      </c>
      <c r="E574" s="155">
        <v>5851.53</v>
      </c>
      <c r="N574" s="156">
        <f>IF(SUMIF('Daten (Kopie)'!$A$2:$A$189,DAX!A574,'Daten (Kopie)'!$T$2:$T$189)=0,#N/A,SUMIF('Daten (Kopie)'!$A$2:$A$189,DAX!A574,'Daten (Kopie)'!$T$2:$T$189))</f>
        <v>0.86031926602793773</v>
      </c>
      <c r="O574" s="156">
        <f>IF(SUMIF('Daten (Kopie)'!$A$2:$A$189,DAX!A574,'Daten (Kopie)'!$U$2:$U$189)=0,#N/A,SUMIF('Daten (Kopie)'!$A$2:$A$189,DAX!A574,'Daten (Kopie)'!$U$2:$U$189))</f>
        <v>1.0413027153341152</v>
      </c>
      <c r="P574" s="156">
        <f>VLOOKUP(A574,'MSCI ACWI GDP net €'!$A$4:$B$1459,2,FALSE)/$Q$1096</f>
        <v>0.79793123761313545</v>
      </c>
    </row>
    <row r="575" spans="1:16">
      <c r="A575" s="127">
        <v>40197</v>
      </c>
      <c r="B575" s="155">
        <v>5905.33</v>
      </c>
      <c r="C575" s="155">
        <v>5849.67</v>
      </c>
      <c r="D575" s="155">
        <v>5988.8</v>
      </c>
      <c r="E575" s="155">
        <v>5976.48</v>
      </c>
      <c r="N575" s="156" t="e">
        <f>IF(SUMIF('Daten (Kopie)'!$A$2:$A$189,DAX!A575,'Daten (Kopie)'!$T$2:$T$189)=0,#N/A,SUMIF('Daten (Kopie)'!$A$2:$A$189,DAX!A575,'Daten (Kopie)'!$T$2:$T$189))</f>
        <v>#N/A</v>
      </c>
      <c r="O575" s="156" t="e">
        <f>IF(SUMIF('Daten (Kopie)'!$A$2:$A$189,DAX!A575,'Daten (Kopie)'!$U$2:$U$189)=0,#N/A,SUMIF('Daten (Kopie)'!$A$2:$A$189,DAX!A575,'Daten (Kopie)'!$U$2:$U$189))</f>
        <v>#N/A</v>
      </c>
      <c r="P575" s="156">
        <f>VLOOKUP(A575,'MSCI ACWI GDP net €'!$A$4:$B$1459,2,FALSE)/$Q$1096</f>
        <v>0.80332695997430692</v>
      </c>
    </row>
    <row r="576" spans="1:16">
      <c r="A576" s="127">
        <v>40196</v>
      </c>
      <c r="B576" s="155">
        <v>5897.63</v>
      </c>
      <c r="C576" s="155">
        <v>5877.65</v>
      </c>
      <c r="D576" s="155">
        <v>5922.93</v>
      </c>
      <c r="E576" s="155">
        <v>5918.55</v>
      </c>
      <c r="N576" s="156" t="e">
        <f>IF(SUMIF('Daten (Kopie)'!$A$2:$A$189,DAX!A576,'Daten (Kopie)'!$T$2:$T$189)=0,#N/A,SUMIF('Daten (Kopie)'!$A$2:$A$189,DAX!A576,'Daten (Kopie)'!$T$2:$T$189))</f>
        <v>#N/A</v>
      </c>
      <c r="O576" s="156" t="e">
        <f>IF(SUMIF('Daten (Kopie)'!$A$2:$A$189,DAX!A576,'Daten (Kopie)'!$U$2:$U$189)=0,#N/A,SUMIF('Daten (Kopie)'!$A$2:$A$189,DAX!A576,'Daten (Kopie)'!$U$2:$U$189))</f>
        <v>#N/A</v>
      </c>
      <c r="P576" s="156">
        <f>VLOOKUP(A576,'MSCI ACWI GDP net €'!$A$4:$B$1459,2,FALSE)/$Q$1096</f>
        <v>0.79520383932479011</v>
      </c>
    </row>
    <row r="577" spans="1:16">
      <c r="A577" s="127">
        <v>40193</v>
      </c>
      <c r="B577" s="155">
        <v>5996.56</v>
      </c>
      <c r="C577" s="155">
        <v>5866.84</v>
      </c>
      <c r="D577" s="155">
        <v>6025.36</v>
      </c>
      <c r="E577" s="155">
        <v>5875.97</v>
      </c>
      <c r="N577" s="156" t="e">
        <f>IF(SUMIF('Daten (Kopie)'!$A$2:$A$189,DAX!A577,'Daten (Kopie)'!$T$2:$T$189)=0,#N/A,SUMIF('Daten (Kopie)'!$A$2:$A$189,DAX!A577,'Daten (Kopie)'!$T$2:$T$189))</f>
        <v>#N/A</v>
      </c>
      <c r="O577" s="156" t="e">
        <f>IF(SUMIF('Daten (Kopie)'!$A$2:$A$189,DAX!A577,'Daten (Kopie)'!$U$2:$U$189)=0,#N/A,SUMIF('Daten (Kopie)'!$A$2:$A$189,DAX!A577,'Daten (Kopie)'!$U$2:$U$189))</f>
        <v>#N/A</v>
      </c>
      <c r="P577" s="156">
        <f>VLOOKUP(A577,'MSCI ACWI GDP net €'!$A$4:$B$1459,2,FALSE)/$Q$1096</f>
        <v>0.79423285890914064</v>
      </c>
    </row>
    <row r="578" spans="1:16">
      <c r="A578" s="127">
        <v>40192</v>
      </c>
      <c r="B578" s="155">
        <v>5999.08</v>
      </c>
      <c r="C578" s="155">
        <v>5951.69</v>
      </c>
      <c r="D578" s="155">
        <v>6009.91</v>
      </c>
      <c r="E578" s="155">
        <v>5988.88</v>
      </c>
      <c r="N578" s="156" t="e">
        <f>IF(SUMIF('Daten (Kopie)'!$A$2:$A$189,DAX!A578,'Daten (Kopie)'!$T$2:$T$189)=0,#N/A,SUMIF('Daten (Kopie)'!$A$2:$A$189,DAX!A578,'Daten (Kopie)'!$T$2:$T$189))</f>
        <v>#N/A</v>
      </c>
      <c r="O578" s="156" t="e">
        <f>IF(SUMIF('Daten (Kopie)'!$A$2:$A$189,DAX!A578,'Daten (Kopie)'!$U$2:$U$189)=0,#N/A,SUMIF('Daten (Kopie)'!$A$2:$A$189,DAX!A578,'Daten (Kopie)'!$U$2:$U$189))</f>
        <v>#N/A</v>
      </c>
      <c r="P578" s="156">
        <f>VLOOKUP(A578,'MSCI ACWI GDP net €'!$A$4:$B$1459,2,FALSE)/$Q$1096</f>
        <v>0.79638948379120011</v>
      </c>
    </row>
    <row r="579" spans="1:16">
      <c r="A579" s="127">
        <v>40191</v>
      </c>
      <c r="B579" s="155">
        <v>5937.17</v>
      </c>
      <c r="C579" s="155">
        <v>5925.24</v>
      </c>
      <c r="D579" s="155">
        <v>5974.44</v>
      </c>
      <c r="E579" s="155">
        <v>5963.14</v>
      </c>
      <c r="N579" s="156" t="e">
        <f>IF(SUMIF('Daten (Kopie)'!$A$2:$A$189,DAX!A579,'Daten (Kopie)'!$T$2:$T$189)=0,#N/A,SUMIF('Daten (Kopie)'!$A$2:$A$189,DAX!A579,'Daten (Kopie)'!$T$2:$T$189))</f>
        <v>#N/A</v>
      </c>
      <c r="O579" s="156" t="e">
        <f>IF(SUMIF('Daten (Kopie)'!$A$2:$A$189,DAX!A579,'Daten (Kopie)'!$U$2:$U$189)=0,#N/A,SUMIF('Daten (Kopie)'!$A$2:$A$189,DAX!A579,'Daten (Kopie)'!$U$2:$U$189))</f>
        <v>#N/A</v>
      </c>
      <c r="P579" s="156">
        <f>VLOOKUP(A579,'MSCI ACWI GDP net €'!$A$4:$B$1459,2,FALSE)/$Q$1096</f>
        <v>0.79147883562225119</v>
      </c>
    </row>
    <row r="580" spans="1:16">
      <c r="A580" s="127">
        <v>40190</v>
      </c>
      <c r="B580" s="155">
        <v>6039.39</v>
      </c>
      <c r="C580" s="155">
        <v>5924.72</v>
      </c>
      <c r="D580" s="155">
        <v>6055.56</v>
      </c>
      <c r="E580" s="155">
        <v>5943</v>
      </c>
      <c r="N580" s="156" t="e">
        <f>IF(SUMIF('Daten (Kopie)'!$A$2:$A$189,DAX!A580,'Daten (Kopie)'!$T$2:$T$189)=0,#N/A,SUMIF('Daten (Kopie)'!$A$2:$A$189,DAX!A580,'Daten (Kopie)'!$T$2:$T$189))</f>
        <v>#N/A</v>
      </c>
      <c r="O580" s="156" t="e">
        <f>IF(SUMIF('Daten (Kopie)'!$A$2:$A$189,DAX!A580,'Daten (Kopie)'!$U$2:$U$189)=0,#N/A,SUMIF('Daten (Kopie)'!$A$2:$A$189,DAX!A580,'Daten (Kopie)'!$U$2:$U$189))</f>
        <v>#N/A</v>
      </c>
      <c r="P580" s="156">
        <f>VLOOKUP(A580,'MSCI ACWI GDP net €'!$A$4:$B$1459,2,FALSE)/$Q$1096</f>
        <v>0.79102288252218611</v>
      </c>
    </row>
    <row r="581" spans="1:16">
      <c r="A581" s="127">
        <v>40189</v>
      </c>
      <c r="B581" s="155">
        <v>6057.93</v>
      </c>
      <c r="C581" s="155">
        <v>6031.14</v>
      </c>
      <c r="D581" s="155">
        <v>6094.26</v>
      </c>
      <c r="E581" s="155">
        <v>6040.5</v>
      </c>
      <c r="N581" s="156" t="e">
        <f>IF(SUMIF('Daten (Kopie)'!$A$2:$A$189,DAX!A581,'Daten (Kopie)'!$T$2:$T$189)=0,#N/A,SUMIF('Daten (Kopie)'!$A$2:$A$189,DAX!A581,'Daten (Kopie)'!$T$2:$T$189))</f>
        <v>#N/A</v>
      </c>
      <c r="O581" s="156" t="e">
        <f>IF(SUMIF('Daten (Kopie)'!$A$2:$A$189,DAX!A581,'Daten (Kopie)'!$U$2:$U$189)=0,#N/A,SUMIF('Daten (Kopie)'!$A$2:$A$189,DAX!A581,'Daten (Kopie)'!$U$2:$U$189))</f>
        <v>#N/A</v>
      </c>
      <c r="P581" s="156">
        <f>VLOOKUP(A581,'MSCI ACWI GDP net €'!$A$4:$B$1459,2,FALSE)/$Q$1096</f>
        <v>0.79616733145959906</v>
      </c>
    </row>
    <row r="582" spans="1:16">
      <c r="A582" s="127">
        <v>40186</v>
      </c>
      <c r="B582" s="155">
        <v>6028.62</v>
      </c>
      <c r="C582" s="155">
        <v>5972.24</v>
      </c>
      <c r="D582" s="155">
        <v>6053.04</v>
      </c>
      <c r="E582" s="155">
        <v>6037.61</v>
      </c>
      <c r="N582" s="156" t="e">
        <f>IF(SUMIF('Daten (Kopie)'!$A$2:$A$189,DAX!A582,'Daten (Kopie)'!$T$2:$T$189)=0,#N/A,SUMIF('Daten (Kopie)'!$A$2:$A$189,DAX!A582,'Daten (Kopie)'!$T$2:$T$189))</f>
        <v>#N/A</v>
      </c>
      <c r="O582" s="156" t="e">
        <f>IF(SUMIF('Daten (Kopie)'!$A$2:$A$189,DAX!A582,'Daten (Kopie)'!$U$2:$U$189)=0,#N/A,SUMIF('Daten (Kopie)'!$A$2:$A$189,DAX!A582,'Daten (Kopie)'!$U$2:$U$189))</f>
        <v>#N/A</v>
      </c>
      <c r="P582" s="156">
        <f>VLOOKUP(A582,'MSCI ACWI GDP net €'!$A$4:$B$1459,2,FALSE)/$Q$1096</f>
        <v>0.79970096798510337</v>
      </c>
    </row>
    <row r="583" spans="1:16">
      <c r="A583" s="127">
        <v>40185</v>
      </c>
      <c r="B583" s="155">
        <v>6016.8</v>
      </c>
      <c r="C583" s="155">
        <v>5961.25</v>
      </c>
      <c r="D583" s="155">
        <v>6037.57</v>
      </c>
      <c r="E583" s="155">
        <v>6019.36</v>
      </c>
      <c r="N583" s="156" t="e">
        <f>IF(SUMIF('Daten (Kopie)'!$A$2:$A$189,DAX!A583,'Daten (Kopie)'!$T$2:$T$189)=0,#N/A,SUMIF('Daten (Kopie)'!$A$2:$A$189,DAX!A583,'Daten (Kopie)'!$T$2:$T$189))</f>
        <v>#N/A</v>
      </c>
      <c r="O583" s="156" t="e">
        <f>IF(SUMIF('Daten (Kopie)'!$A$2:$A$189,DAX!A583,'Daten (Kopie)'!$U$2:$U$189)=0,#N/A,SUMIF('Daten (Kopie)'!$A$2:$A$189,DAX!A583,'Daten (Kopie)'!$U$2:$U$189))</f>
        <v>#N/A</v>
      </c>
      <c r="P583" s="156">
        <f>VLOOKUP(A583,'MSCI ACWI GDP net €'!$A$4:$B$1459,2,FALSE)/$Q$1096</f>
        <v>0.79680882751826732</v>
      </c>
    </row>
    <row r="584" spans="1:16">
      <c r="A584" s="127">
        <v>40184</v>
      </c>
      <c r="B584" s="155">
        <v>6032.39</v>
      </c>
      <c r="C584" s="155">
        <v>5997.09</v>
      </c>
      <c r="D584" s="155">
        <v>6047.57</v>
      </c>
      <c r="E584" s="155">
        <v>6034.33</v>
      </c>
      <c r="N584" s="156" t="e">
        <f>IF(SUMIF('Daten (Kopie)'!$A$2:$A$189,DAX!A584,'Daten (Kopie)'!$T$2:$T$189)=0,#N/A,SUMIF('Daten (Kopie)'!$A$2:$A$189,DAX!A584,'Daten (Kopie)'!$T$2:$T$189))</f>
        <v>#N/A</v>
      </c>
      <c r="O584" s="156" t="e">
        <f>IF(SUMIF('Daten (Kopie)'!$A$2:$A$189,DAX!A584,'Daten (Kopie)'!$U$2:$U$189)=0,#N/A,SUMIF('Daten (Kopie)'!$A$2:$A$189,DAX!A584,'Daten (Kopie)'!$U$2:$U$189))</f>
        <v>#N/A</v>
      </c>
      <c r="P584" s="156">
        <f>VLOOKUP(A584,'MSCI ACWI GDP net €'!$A$4:$B$1459,2,FALSE)/$Q$1096</f>
        <v>0.7954834018095015</v>
      </c>
    </row>
    <row r="585" spans="1:16">
      <c r="A585" s="127">
        <v>40183</v>
      </c>
      <c r="B585" s="155">
        <v>6043.94</v>
      </c>
      <c r="C585" s="155">
        <v>6015.67</v>
      </c>
      <c r="D585" s="155">
        <v>6058.02</v>
      </c>
      <c r="E585" s="155">
        <v>6031.86</v>
      </c>
      <c r="N585" s="156" t="e">
        <f>IF(SUMIF('Daten (Kopie)'!$A$2:$A$189,DAX!A585,'Daten (Kopie)'!$T$2:$T$189)=0,#N/A,SUMIF('Daten (Kopie)'!$A$2:$A$189,DAX!A585,'Daten (Kopie)'!$T$2:$T$189))</f>
        <v>#N/A</v>
      </c>
      <c r="O585" s="156" t="e">
        <f>IF(SUMIF('Daten (Kopie)'!$A$2:$A$189,DAX!A585,'Daten (Kopie)'!$U$2:$U$189)=0,#N/A,SUMIF('Daten (Kopie)'!$A$2:$A$189,DAX!A585,'Daten (Kopie)'!$U$2:$U$189))</f>
        <v>#N/A</v>
      </c>
      <c r="P585" s="156">
        <f>VLOOKUP(A585,'MSCI ACWI GDP net €'!$A$4:$B$1459,2,FALSE)/$Q$1096</f>
        <v>0.79250223400378417</v>
      </c>
    </row>
    <row r="586" spans="1:16">
      <c r="A586" s="127">
        <v>40182</v>
      </c>
      <c r="B586" s="155">
        <v>5975.52</v>
      </c>
      <c r="C586" s="155">
        <v>5974.43</v>
      </c>
      <c r="D586" s="155">
        <v>6048.3</v>
      </c>
      <c r="E586" s="155">
        <v>6048.3</v>
      </c>
      <c r="N586" s="156" t="e">
        <f>IF(SUMIF('Daten (Kopie)'!$A$2:$A$189,DAX!A586,'Daten (Kopie)'!$T$2:$T$189)=0,#N/A,SUMIF('Daten (Kopie)'!$A$2:$A$189,DAX!A586,'Daten (Kopie)'!$T$2:$T$189))</f>
        <v>#N/A</v>
      </c>
      <c r="O586" s="156" t="e">
        <f>IF(SUMIF('Daten (Kopie)'!$A$2:$A$189,DAX!A586,'Daten (Kopie)'!$U$2:$U$189)=0,#N/A,SUMIF('Daten (Kopie)'!$A$2:$A$189,DAX!A586,'Daten (Kopie)'!$U$2:$U$189))</f>
        <v>#N/A</v>
      </c>
      <c r="P586" s="156">
        <f>VLOOKUP(A586,'MSCI ACWI GDP net €'!$A$4:$B$1459,2,FALSE)/$Q$1096</f>
        <v>0.78646584761514904</v>
      </c>
    </row>
    <row r="587" spans="1:16">
      <c r="A587" s="127">
        <v>40177</v>
      </c>
      <c r="B587" s="155">
        <v>6002.29</v>
      </c>
      <c r="C587" s="155">
        <v>5949.45</v>
      </c>
      <c r="D587" s="155">
        <v>6008.75</v>
      </c>
      <c r="E587" s="155">
        <v>5957.43</v>
      </c>
      <c r="N587" s="156" t="e">
        <f>IF(SUMIF('Daten (Kopie)'!$A$2:$A$189,DAX!A587,'Daten (Kopie)'!$T$2:$T$189)=0,#N/A,SUMIF('Daten (Kopie)'!$A$2:$A$189,DAX!A587,'Daten (Kopie)'!$T$2:$T$189))</f>
        <v>#N/A</v>
      </c>
      <c r="O587" s="156" t="e">
        <f>IF(SUMIF('Daten (Kopie)'!$A$2:$A$189,DAX!A587,'Daten (Kopie)'!$U$2:$U$189)=0,#N/A,SUMIF('Daten (Kopie)'!$A$2:$A$189,DAX!A587,'Daten (Kopie)'!$U$2:$U$189))</f>
        <v>#N/A</v>
      </c>
      <c r="P587" s="156">
        <f>VLOOKUP(A587,'MSCI ACWI GDP net €'!$A$4:$B$1459,2,FALSE)/$Q$1096</f>
        <v>0.77843674649174044</v>
      </c>
    </row>
    <row r="588" spans="1:16">
      <c r="A588" s="127">
        <v>40176</v>
      </c>
      <c r="B588" s="155">
        <v>6010.92</v>
      </c>
      <c r="C588" s="155">
        <v>6001.22</v>
      </c>
      <c r="D588" s="155">
        <v>6026.69</v>
      </c>
      <c r="E588" s="155">
        <v>6011.55</v>
      </c>
      <c r="N588" s="156" t="e">
        <f>IF(SUMIF('Daten (Kopie)'!$A$2:$A$189,DAX!A588,'Daten (Kopie)'!$T$2:$T$189)=0,#N/A,SUMIF('Daten (Kopie)'!$A$2:$A$189,DAX!A588,'Daten (Kopie)'!$T$2:$T$189))</f>
        <v>#N/A</v>
      </c>
      <c r="O588" s="156" t="e">
        <f>IF(SUMIF('Daten (Kopie)'!$A$2:$A$189,DAX!A588,'Daten (Kopie)'!$U$2:$U$189)=0,#N/A,SUMIF('Daten (Kopie)'!$A$2:$A$189,DAX!A588,'Daten (Kopie)'!$U$2:$U$189))</f>
        <v>#N/A</v>
      </c>
      <c r="P588" s="156">
        <f>VLOOKUP(A588,'MSCI ACWI GDP net €'!$A$4:$B$1459,2,FALSE)/$Q$1096</f>
        <v>0.77779525043307229</v>
      </c>
    </row>
    <row r="589" spans="1:16">
      <c r="A589" s="127">
        <v>40175</v>
      </c>
      <c r="B589" s="155">
        <v>5977.99</v>
      </c>
      <c r="C589" s="155">
        <v>5977.99</v>
      </c>
      <c r="D589" s="155">
        <v>6011.28</v>
      </c>
      <c r="E589" s="155">
        <v>6002.92</v>
      </c>
      <c r="N589" s="156" t="e">
        <f>IF(SUMIF('Daten (Kopie)'!$A$2:$A$189,DAX!A589,'Daten (Kopie)'!$T$2:$T$189)=0,#N/A,SUMIF('Daten (Kopie)'!$A$2:$A$189,DAX!A589,'Daten (Kopie)'!$T$2:$T$189))</f>
        <v>#N/A</v>
      </c>
      <c r="O589" s="156" t="e">
        <f>IF(SUMIF('Daten (Kopie)'!$A$2:$A$189,DAX!A589,'Daten (Kopie)'!$U$2:$U$189)=0,#N/A,SUMIF('Daten (Kopie)'!$A$2:$A$189,DAX!A589,'Daten (Kopie)'!$U$2:$U$189))</f>
        <v>#N/A</v>
      </c>
      <c r="P589" s="156">
        <f>VLOOKUP(A589,'MSCI ACWI GDP net €'!$A$4:$B$1459,2,FALSE)/$Q$1096</f>
        <v>0.77740253170454909</v>
      </c>
    </row>
    <row r="590" spans="1:16">
      <c r="A590" s="127">
        <v>40170</v>
      </c>
      <c r="B590" s="155">
        <v>5966.11</v>
      </c>
      <c r="C590" s="155">
        <v>5935.14</v>
      </c>
      <c r="D590" s="155">
        <v>5988.28</v>
      </c>
      <c r="E590" s="155">
        <v>5957.44</v>
      </c>
      <c r="N590" s="156" t="e">
        <f>IF(SUMIF('Daten (Kopie)'!$A$2:$A$189,DAX!A590,'Daten (Kopie)'!$T$2:$T$189)=0,#N/A,SUMIF('Daten (Kopie)'!$A$2:$A$189,DAX!A590,'Daten (Kopie)'!$T$2:$T$189))</f>
        <v>#N/A</v>
      </c>
      <c r="O590" s="156" t="e">
        <f>IF(SUMIF('Daten (Kopie)'!$A$2:$A$189,DAX!A590,'Daten (Kopie)'!$U$2:$U$189)=0,#N/A,SUMIF('Daten (Kopie)'!$A$2:$A$189,DAX!A590,'Daten (Kopie)'!$U$2:$U$189))</f>
        <v>#N/A</v>
      </c>
      <c r="P590" s="156">
        <f>VLOOKUP(A590,'MSCI ACWI GDP net €'!$A$4:$B$1459,2,FALSE)/$Q$1096</f>
        <v>0.77232797338831405</v>
      </c>
    </row>
    <row r="591" spans="1:16">
      <c r="A591" s="127">
        <v>40169</v>
      </c>
      <c r="B591" s="155">
        <v>5939.2</v>
      </c>
      <c r="C591" s="155">
        <v>5929.67</v>
      </c>
      <c r="D591" s="155">
        <v>5981.98</v>
      </c>
      <c r="E591" s="155">
        <v>5945.69</v>
      </c>
      <c r="N591" s="156" t="e">
        <f>IF(SUMIF('Daten (Kopie)'!$A$2:$A$189,DAX!A591,'Daten (Kopie)'!$T$2:$T$189)=0,#N/A,SUMIF('Daten (Kopie)'!$A$2:$A$189,DAX!A591,'Daten (Kopie)'!$T$2:$T$189))</f>
        <v>#N/A</v>
      </c>
      <c r="O591" s="156" t="e">
        <f>IF(SUMIF('Daten (Kopie)'!$A$2:$A$189,DAX!A591,'Daten (Kopie)'!$U$2:$U$189)=0,#N/A,SUMIF('Daten (Kopie)'!$A$2:$A$189,DAX!A591,'Daten (Kopie)'!$U$2:$U$189))</f>
        <v>#N/A</v>
      </c>
      <c r="P591" s="156">
        <f>VLOOKUP(A591,'MSCI ACWI GDP net €'!$A$4:$B$1459,2,FALSE)/$Q$1096</f>
        <v>0.77149344609020221</v>
      </c>
    </row>
    <row r="592" spans="1:16">
      <c r="A592" s="127">
        <v>40168</v>
      </c>
      <c r="B592" s="155">
        <v>5841.81</v>
      </c>
      <c r="C592" s="155">
        <v>5841.69</v>
      </c>
      <c r="D592" s="155">
        <v>5936.27</v>
      </c>
      <c r="E592" s="155">
        <v>5930.53</v>
      </c>
      <c r="N592" s="156">
        <f>IF(SUMIF('Daten (Kopie)'!$A$2:$A$189,DAX!A592,'Daten (Kopie)'!$T$2:$T$189)=0,#N/A,SUMIF('Daten (Kopie)'!$A$2:$A$189,DAX!A592,'Daten (Kopie)'!$T$2:$T$189))</f>
        <v>0.85447591184863669</v>
      </c>
      <c r="O592" s="156">
        <f>IF(SUMIF('Daten (Kopie)'!$A$2:$A$189,DAX!A592,'Daten (Kopie)'!$U$2:$U$189)=0,#N/A,SUMIF('Daten (Kopie)'!$A$2:$A$189,DAX!A592,'Daten (Kopie)'!$U$2:$U$189))</f>
        <v>1.0007919558425242</v>
      </c>
      <c r="P592" s="156">
        <f>VLOOKUP(A592,'MSCI ACWI GDP net €'!$A$4:$B$1459,2,FALSE)/$Q$1096</f>
        <v>0.7643205050762224</v>
      </c>
    </row>
    <row r="593" spans="1:16">
      <c r="A593" s="127">
        <v>40165</v>
      </c>
      <c r="B593" s="155">
        <v>5846.97</v>
      </c>
      <c r="C593" s="155">
        <v>5829.64</v>
      </c>
      <c r="D593" s="155">
        <v>5900.62</v>
      </c>
      <c r="E593" s="155">
        <v>5831.21</v>
      </c>
      <c r="N593" s="156" t="e">
        <f>IF(SUMIF('Daten (Kopie)'!$A$2:$A$189,DAX!A593,'Daten (Kopie)'!$T$2:$T$189)=0,#N/A,SUMIF('Daten (Kopie)'!$A$2:$A$189,DAX!A593,'Daten (Kopie)'!$T$2:$T$189))</f>
        <v>#N/A</v>
      </c>
      <c r="O593" s="156" t="e">
        <f>IF(SUMIF('Daten (Kopie)'!$A$2:$A$189,DAX!A593,'Daten (Kopie)'!$U$2:$U$189)=0,#N/A,SUMIF('Daten (Kopie)'!$A$2:$A$189,DAX!A593,'Daten (Kopie)'!$U$2:$U$189))</f>
        <v>#N/A</v>
      </c>
      <c r="P593" s="156">
        <f>VLOOKUP(A593,'MSCI ACWI GDP net €'!$A$4:$B$1459,2,FALSE)/$Q$1096</f>
        <v>0.76071780996074478</v>
      </c>
    </row>
    <row r="594" spans="1:16">
      <c r="A594" s="127">
        <v>40164</v>
      </c>
      <c r="B594" s="155">
        <v>5884.16</v>
      </c>
      <c r="C594" s="155">
        <v>5833.9</v>
      </c>
      <c r="D594" s="155">
        <v>5891.37</v>
      </c>
      <c r="E594" s="155">
        <v>5844.44</v>
      </c>
      <c r="N594" s="156" t="e">
        <f>IF(SUMIF('Daten (Kopie)'!$A$2:$A$189,DAX!A594,'Daten (Kopie)'!$T$2:$T$189)=0,#N/A,SUMIF('Daten (Kopie)'!$A$2:$A$189,DAX!A594,'Daten (Kopie)'!$T$2:$T$189))</f>
        <v>#N/A</v>
      </c>
      <c r="O594" s="156" t="e">
        <f>IF(SUMIF('Daten (Kopie)'!$A$2:$A$189,DAX!A594,'Daten (Kopie)'!$U$2:$U$189)=0,#N/A,SUMIF('Daten (Kopie)'!$A$2:$A$189,DAX!A594,'Daten (Kopie)'!$U$2:$U$189))</f>
        <v>#N/A</v>
      </c>
      <c r="P594" s="156">
        <f>VLOOKUP(A594,'MSCI ACWI GDP net €'!$A$4:$B$1459,2,FALSE)/$Q$1096</f>
        <v>0.76027849748476972</v>
      </c>
    </row>
    <row r="595" spans="1:16">
      <c r="A595" s="127">
        <v>40163</v>
      </c>
      <c r="B595" s="155">
        <v>5812.88</v>
      </c>
      <c r="C595" s="155">
        <v>5812.19</v>
      </c>
      <c r="D595" s="155">
        <v>5903.43</v>
      </c>
      <c r="E595" s="155">
        <v>5903.43</v>
      </c>
      <c r="N595" s="156" t="e">
        <f>IF(SUMIF('Daten (Kopie)'!$A$2:$A$189,DAX!A595,'Daten (Kopie)'!$T$2:$T$189)=0,#N/A,SUMIF('Daten (Kopie)'!$A$2:$A$189,DAX!A595,'Daten (Kopie)'!$T$2:$T$189))</f>
        <v>#N/A</v>
      </c>
      <c r="O595" s="156" t="e">
        <f>IF(SUMIF('Daten (Kopie)'!$A$2:$A$189,DAX!A595,'Daten (Kopie)'!$U$2:$U$189)=0,#N/A,SUMIF('Daten (Kopie)'!$A$2:$A$189,DAX!A595,'Daten (Kopie)'!$U$2:$U$189))</f>
        <v>#N/A</v>
      </c>
      <c r="P595" s="156">
        <f>VLOOKUP(A595,'MSCI ACWI GDP net €'!$A$4:$B$1459,2,FALSE)/$Q$1096</f>
        <v>0.76307079420706603</v>
      </c>
    </row>
    <row r="596" spans="1:16">
      <c r="A596" s="127">
        <v>40162</v>
      </c>
      <c r="B596" s="155">
        <v>5815.83</v>
      </c>
      <c r="C596" s="155">
        <v>5752.21</v>
      </c>
      <c r="D596" s="155">
        <v>5828.24</v>
      </c>
      <c r="E596" s="155">
        <v>5811.34</v>
      </c>
      <c r="N596" s="156" t="e">
        <f>IF(SUMIF('Daten (Kopie)'!$A$2:$A$189,DAX!A596,'Daten (Kopie)'!$T$2:$T$189)=0,#N/A,SUMIF('Daten (Kopie)'!$A$2:$A$189,DAX!A596,'Daten (Kopie)'!$T$2:$T$189))</f>
        <v>#N/A</v>
      </c>
      <c r="O596" s="156" t="e">
        <f>IF(SUMIF('Daten (Kopie)'!$A$2:$A$189,DAX!A596,'Daten (Kopie)'!$U$2:$U$189)=0,#N/A,SUMIF('Daten (Kopie)'!$A$2:$A$189,DAX!A596,'Daten (Kopie)'!$U$2:$U$189))</f>
        <v>#N/A</v>
      </c>
      <c r="P596" s="156">
        <f>VLOOKUP(A596,'MSCI ACWI GDP net €'!$A$4:$B$1459,2,FALSE)/$Q$1096</f>
        <v>0.75920184910614885</v>
      </c>
    </row>
    <row r="597" spans="1:16">
      <c r="A597" s="127">
        <v>40161</v>
      </c>
      <c r="B597" s="155">
        <v>5803.2</v>
      </c>
      <c r="C597" s="155">
        <v>5778.83</v>
      </c>
      <c r="D597" s="155">
        <v>5827.25</v>
      </c>
      <c r="E597" s="155">
        <v>5802.26</v>
      </c>
      <c r="N597" s="156" t="e">
        <f>IF(SUMIF('Daten (Kopie)'!$A$2:$A$189,DAX!A597,'Daten (Kopie)'!$T$2:$T$189)=0,#N/A,SUMIF('Daten (Kopie)'!$A$2:$A$189,DAX!A597,'Daten (Kopie)'!$T$2:$T$189))</f>
        <v>#N/A</v>
      </c>
      <c r="O597" s="156" t="e">
        <f>IF(SUMIF('Daten (Kopie)'!$A$2:$A$189,DAX!A597,'Daten (Kopie)'!$U$2:$U$189)=0,#N/A,SUMIF('Daten (Kopie)'!$A$2:$A$189,DAX!A597,'Daten (Kopie)'!$U$2:$U$189))</f>
        <v>#N/A</v>
      </c>
      <c r="P597" s="156">
        <f>VLOOKUP(A597,'MSCI ACWI GDP net €'!$A$4:$B$1459,2,FALSE)/$Q$1096</f>
        <v>0.75867766944731496</v>
      </c>
    </row>
    <row r="598" spans="1:16">
      <c r="A598" s="127">
        <v>40158</v>
      </c>
      <c r="B598" s="155">
        <v>5714.43</v>
      </c>
      <c r="C598" s="155">
        <v>5714.43</v>
      </c>
      <c r="D598" s="155">
        <v>5793.07</v>
      </c>
      <c r="E598" s="155">
        <v>5756.29</v>
      </c>
      <c r="N598" s="156" t="e">
        <f>IF(SUMIF('Daten (Kopie)'!$A$2:$A$189,DAX!A598,'Daten (Kopie)'!$T$2:$T$189)=0,#N/A,SUMIF('Daten (Kopie)'!$A$2:$A$189,DAX!A598,'Daten (Kopie)'!$T$2:$T$189))</f>
        <v>#N/A</v>
      </c>
      <c r="O598" s="156" t="e">
        <f>IF(SUMIF('Daten (Kopie)'!$A$2:$A$189,DAX!A598,'Daten (Kopie)'!$U$2:$U$189)=0,#N/A,SUMIF('Daten (Kopie)'!$A$2:$A$189,DAX!A598,'Daten (Kopie)'!$U$2:$U$189))</f>
        <v>#N/A</v>
      </c>
      <c r="P598" s="156">
        <f>VLOOKUP(A598,'MSCI ACWI GDP net €'!$A$4:$B$1459,2,FALSE)/$Q$1096</f>
        <v>0.75403410329500997</v>
      </c>
    </row>
    <row r="599" spans="1:16">
      <c r="A599" s="127">
        <v>40157</v>
      </c>
      <c r="B599" s="155">
        <v>5646.65</v>
      </c>
      <c r="C599" s="155">
        <v>5636.96</v>
      </c>
      <c r="D599" s="155">
        <v>5741.8</v>
      </c>
      <c r="E599" s="155">
        <v>5709.02</v>
      </c>
      <c r="N599" s="156" t="e">
        <f>IF(SUMIF('Daten (Kopie)'!$A$2:$A$189,DAX!A599,'Daten (Kopie)'!$T$2:$T$189)=0,#N/A,SUMIF('Daten (Kopie)'!$A$2:$A$189,DAX!A599,'Daten (Kopie)'!$T$2:$T$189))</f>
        <v>#N/A</v>
      </c>
      <c r="O599" s="156" t="e">
        <f>IF(SUMIF('Daten (Kopie)'!$A$2:$A$189,DAX!A599,'Daten (Kopie)'!$U$2:$U$189)=0,#N/A,SUMIF('Daten (Kopie)'!$A$2:$A$189,DAX!A599,'Daten (Kopie)'!$U$2:$U$189))</f>
        <v>#N/A</v>
      </c>
      <c r="P599" s="156">
        <f>VLOOKUP(A599,'MSCI ACWI GDP net €'!$A$4:$B$1459,2,FALSE)/$Q$1096</f>
        <v>0.74732709975554934</v>
      </c>
    </row>
    <row r="600" spans="1:16">
      <c r="A600" s="127">
        <v>40156</v>
      </c>
      <c r="B600" s="155">
        <v>5673.2</v>
      </c>
      <c r="C600" s="155">
        <v>5605.43</v>
      </c>
      <c r="D600" s="155">
        <v>5712.19</v>
      </c>
      <c r="E600" s="155">
        <v>5647.84</v>
      </c>
      <c r="N600" s="156" t="e">
        <f>IF(SUMIF('Daten (Kopie)'!$A$2:$A$189,DAX!A600,'Daten (Kopie)'!$T$2:$T$189)=0,#N/A,SUMIF('Daten (Kopie)'!$A$2:$A$189,DAX!A600,'Daten (Kopie)'!$T$2:$T$189))</f>
        <v>#N/A</v>
      </c>
      <c r="O600" s="156" t="e">
        <f>IF(SUMIF('Daten (Kopie)'!$A$2:$A$189,DAX!A600,'Daten (Kopie)'!$U$2:$U$189)=0,#N/A,SUMIF('Daten (Kopie)'!$A$2:$A$189,DAX!A600,'Daten (Kopie)'!$U$2:$U$189))</f>
        <v>#N/A</v>
      </c>
      <c r="P600" s="156">
        <f>VLOOKUP(A600,'MSCI ACWI GDP net €'!$A$4:$B$1459,2,FALSE)/$Q$1096</f>
        <v>0.74297724061843218</v>
      </c>
    </row>
    <row r="601" spans="1:16">
      <c r="A601" s="127">
        <v>40155</v>
      </c>
      <c r="B601" s="155">
        <v>5764.3</v>
      </c>
      <c r="C601" s="155">
        <v>5659.4</v>
      </c>
      <c r="D601" s="155">
        <v>5809.8</v>
      </c>
      <c r="E601" s="155">
        <v>5688.58</v>
      </c>
      <c r="N601" s="156" t="e">
        <f>IF(SUMIF('Daten (Kopie)'!$A$2:$A$189,DAX!A601,'Daten (Kopie)'!$T$2:$T$189)=0,#N/A,SUMIF('Daten (Kopie)'!$A$2:$A$189,DAX!A601,'Daten (Kopie)'!$T$2:$T$189))</f>
        <v>#N/A</v>
      </c>
      <c r="O601" s="156" t="e">
        <f>IF(SUMIF('Daten (Kopie)'!$A$2:$A$189,DAX!A601,'Daten (Kopie)'!$U$2:$U$189)=0,#N/A,SUMIF('Daten (Kopie)'!$A$2:$A$189,DAX!A601,'Daten (Kopie)'!$U$2:$U$189))</f>
        <v>#N/A</v>
      </c>
      <c r="P601" s="156">
        <f>VLOOKUP(A601,'MSCI ACWI GDP net €'!$A$4:$B$1459,2,FALSE)/$Q$1096</f>
        <v>0.74786375988245068</v>
      </c>
    </row>
    <row r="602" spans="1:16">
      <c r="A602" s="127">
        <v>40154</v>
      </c>
      <c r="B602" s="155">
        <v>5812.11</v>
      </c>
      <c r="C602" s="155">
        <v>5743.17</v>
      </c>
      <c r="D602" s="155">
        <v>5812.69</v>
      </c>
      <c r="E602" s="155">
        <v>5784.75</v>
      </c>
      <c r="N602" s="156" t="e">
        <f>IF(SUMIF('Daten (Kopie)'!$A$2:$A$189,DAX!A602,'Daten (Kopie)'!$T$2:$T$189)=0,#N/A,SUMIF('Daten (Kopie)'!$A$2:$A$189,DAX!A602,'Daten (Kopie)'!$T$2:$T$189))</f>
        <v>#N/A</v>
      </c>
      <c r="O602" s="156" t="e">
        <f>IF(SUMIF('Daten (Kopie)'!$A$2:$A$189,DAX!A602,'Daten (Kopie)'!$U$2:$U$189)=0,#N/A,SUMIF('Daten (Kopie)'!$A$2:$A$189,DAX!A602,'Daten (Kopie)'!$U$2:$U$189))</f>
        <v>#N/A</v>
      </c>
      <c r="P602" s="156">
        <f>VLOOKUP(A602,'MSCI ACWI GDP net €'!$A$4:$B$1459,2,FALSE)/$Q$1096</f>
        <v>0.75351491582340313</v>
      </c>
    </row>
    <row r="603" spans="1:16">
      <c r="A603" s="127">
        <v>40151</v>
      </c>
      <c r="B603" s="155">
        <v>5752.86</v>
      </c>
      <c r="C603" s="155">
        <v>5724.27</v>
      </c>
      <c r="D603" s="155">
        <v>5859.34</v>
      </c>
      <c r="E603" s="155">
        <v>5817.65</v>
      </c>
      <c r="N603" s="156" t="e">
        <f>IF(SUMIF('Daten (Kopie)'!$A$2:$A$189,DAX!A603,'Daten (Kopie)'!$T$2:$T$189)=0,#N/A,SUMIF('Daten (Kopie)'!$A$2:$A$189,DAX!A603,'Daten (Kopie)'!$T$2:$T$189))</f>
        <v>#N/A</v>
      </c>
      <c r="O603" s="156" t="e">
        <f>IF(SUMIF('Daten (Kopie)'!$A$2:$A$189,DAX!A603,'Daten (Kopie)'!$U$2:$U$189)=0,#N/A,SUMIF('Daten (Kopie)'!$A$2:$A$189,DAX!A603,'Daten (Kopie)'!$U$2:$U$189))</f>
        <v>#N/A</v>
      </c>
      <c r="P603" s="156">
        <f>VLOOKUP(A603,'MSCI ACWI GDP net €'!$A$4:$B$1459,2,FALSE)/$Q$1096</f>
        <v>0.75417471656857027</v>
      </c>
    </row>
    <row r="604" spans="1:16">
      <c r="A604" s="127">
        <v>40150</v>
      </c>
      <c r="B604" s="155">
        <v>5805.14</v>
      </c>
      <c r="C604" s="155">
        <v>5754.98</v>
      </c>
      <c r="D604" s="155">
        <v>5852.87</v>
      </c>
      <c r="E604" s="155">
        <v>5770.35</v>
      </c>
      <c r="N604" s="156" t="e">
        <f>IF(SUMIF('Daten (Kopie)'!$A$2:$A$189,DAX!A604,'Daten (Kopie)'!$T$2:$T$189)=0,#N/A,SUMIF('Daten (Kopie)'!$A$2:$A$189,DAX!A604,'Daten (Kopie)'!$T$2:$T$189))</f>
        <v>#N/A</v>
      </c>
      <c r="O604" s="156" t="e">
        <f>IF(SUMIF('Daten (Kopie)'!$A$2:$A$189,DAX!A604,'Daten (Kopie)'!$U$2:$U$189)=0,#N/A,SUMIF('Daten (Kopie)'!$A$2:$A$189,DAX!A604,'Daten (Kopie)'!$U$2:$U$189))</f>
        <v>#N/A</v>
      </c>
      <c r="P604" s="156">
        <f>VLOOKUP(A604,'MSCI ACWI GDP net €'!$A$4:$B$1459,2,FALSE)/$Q$1096</f>
        <v>0.74514052175012779</v>
      </c>
    </row>
    <row r="605" spans="1:16">
      <c r="A605" s="127">
        <v>40149</v>
      </c>
      <c r="B605" s="155">
        <v>5771.5</v>
      </c>
      <c r="C605" s="155">
        <v>5752.26</v>
      </c>
      <c r="D605" s="155">
        <v>5813.23</v>
      </c>
      <c r="E605" s="155">
        <v>5781.68</v>
      </c>
      <c r="N605" s="156" t="e">
        <f>IF(SUMIF('Daten (Kopie)'!$A$2:$A$189,DAX!A605,'Daten (Kopie)'!$T$2:$T$189)=0,#N/A,SUMIF('Daten (Kopie)'!$A$2:$A$189,DAX!A605,'Daten (Kopie)'!$T$2:$T$189))</f>
        <v>#N/A</v>
      </c>
      <c r="O605" s="156" t="e">
        <f>IF(SUMIF('Daten (Kopie)'!$A$2:$A$189,DAX!A605,'Daten (Kopie)'!$U$2:$U$189)=0,#N/A,SUMIF('Daten (Kopie)'!$A$2:$A$189,DAX!A605,'Daten (Kopie)'!$U$2:$U$189))</f>
        <v>#N/A</v>
      </c>
      <c r="P605" s="156">
        <f>VLOOKUP(A605,'MSCI ACWI GDP net €'!$A$4:$B$1459,2,FALSE)/$Q$1096</f>
        <v>0.74490672098166377</v>
      </c>
    </row>
    <row r="606" spans="1:16">
      <c r="A606" s="127">
        <v>40148</v>
      </c>
      <c r="B606" s="155">
        <v>5653.88</v>
      </c>
      <c r="C606" s="155">
        <v>5653.08</v>
      </c>
      <c r="D606" s="155">
        <v>5776.61</v>
      </c>
      <c r="E606" s="155">
        <v>5776.61</v>
      </c>
      <c r="N606" s="156" t="e">
        <f>IF(SUMIF('Daten (Kopie)'!$A$2:$A$189,DAX!A606,'Daten (Kopie)'!$T$2:$T$189)=0,#N/A,SUMIF('Daten (Kopie)'!$A$2:$A$189,DAX!A606,'Daten (Kopie)'!$T$2:$T$189))</f>
        <v>#N/A</v>
      </c>
      <c r="O606" s="156" t="e">
        <f>IF(SUMIF('Daten (Kopie)'!$A$2:$A$189,DAX!A606,'Daten (Kopie)'!$U$2:$U$189)=0,#N/A,SUMIF('Daten (Kopie)'!$A$2:$A$189,DAX!A606,'Daten (Kopie)'!$U$2:$U$189))</f>
        <v>#N/A</v>
      </c>
      <c r="P606" s="156">
        <f>VLOOKUP(A606,'MSCI ACWI GDP net €'!$A$4:$B$1459,2,FALSE)/$Q$1096</f>
        <v>0.74121749462091824</v>
      </c>
    </row>
    <row r="607" spans="1:16">
      <c r="A607" s="127">
        <v>40147</v>
      </c>
      <c r="B607" s="155">
        <v>5691.84</v>
      </c>
      <c r="C607" s="155">
        <v>5607.82</v>
      </c>
      <c r="D607" s="155">
        <v>5718.34</v>
      </c>
      <c r="E607" s="155">
        <v>5625.95</v>
      </c>
      <c r="N607" s="156" t="e">
        <f>IF(SUMIF('Daten (Kopie)'!$A$2:$A$189,DAX!A607,'Daten (Kopie)'!$T$2:$T$189)=0,#N/A,SUMIF('Daten (Kopie)'!$A$2:$A$189,DAX!A607,'Daten (Kopie)'!$T$2:$T$189))</f>
        <v>#N/A</v>
      </c>
      <c r="O607" s="156" t="e">
        <f>IF(SUMIF('Daten (Kopie)'!$A$2:$A$189,DAX!A607,'Daten (Kopie)'!$U$2:$U$189)=0,#N/A,SUMIF('Daten (Kopie)'!$A$2:$A$189,DAX!A607,'Daten (Kopie)'!$U$2:$U$189))</f>
        <v>#N/A</v>
      </c>
      <c r="P607" s="156">
        <f>VLOOKUP(A607,'MSCI ACWI GDP net €'!$A$4:$B$1459,2,FALSE)/$Q$1096</f>
        <v>0.72857478046856672</v>
      </c>
    </row>
    <row r="608" spans="1:16">
      <c r="A608" s="127">
        <v>40144</v>
      </c>
      <c r="B608" s="155">
        <v>5580.52</v>
      </c>
      <c r="C608" s="155">
        <v>5519.48</v>
      </c>
      <c r="D608" s="155">
        <v>5718.53</v>
      </c>
      <c r="E608" s="155">
        <v>5685.61</v>
      </c>
      <c r="N608" s="156" t="e">
        <f>IF(SUMIF('Daten (Kopie)'!$A$2:$A$189,DAX!A608,'Daten (Kopie)'!$T$2:$T$189)=0,#N/A,SUMIF('Daten (Kopie)'!$A$2:$A$189,DAX!A608,'Daten (Kopie)'!$T$2:$T$189))</f>
        <v>#N/A</v>
      </c>
      <c r="O608" s="156" t="e">
        <f>IF(SUMIF('Daten (Kopie)'!$A$2:$A$189,DAX!A608,'Daten (Kopie)'!$U$2:$U$189)=0,#N/A,SUMIF('Daten (Kopie)'!$A$2:$A$189,DAX!A608,'Daten (Kopie)'!$U$2:$U$189))</f>
        <v>#N/A</v>
      </c>
      <c r="P608" s="156">
        <f>VLOOKUP(A608,'MSCI ACWI GDP net €'!$A$4:$B$1459,2,FALSE)/$Q$1096</f>
        <v>0.72636324152701026</v>
      </c>
    </row>
    <row r="609" spans="1:16">
      <c r="A609" s="127">
        <v>40143</v>
      </c>
      <c r="B609" s="155">
        <v>5785.09</v>
      </c>
      <c r="C609" s="155">
        <v>5596.98</v>
      </c>
      <c r="D609" s="155">
        <v>5785.12</v>
      </c>
      <c r="E609" s="155">
        <v>5614.17</v>
      </c>
      <c r="N609" s="156" t="e">
        <f>IF(SUMIF('Daten (Kopie)'!$A$2:$A$189,DAX!A609,'Daten (Kopie)'!$T$2:$T$189)=0,#N/A,SUMIF('Daten (Kopie)'!$A$2:$A$189,DAX!A609,'Daten (Kopie)'!$T$2:$T$189))</f>
        <v>#N/A</v>
      </c>
      <c r="O609" s="156" t="e">
        <f>IF(SUMIF('Daten (Kopie)'!$A$2:$A$189,DAX!A609,'Daten (Kopie)'!$U$2:$U$189)=0,#N/A,SUMIF('Daten (Kopie)'!$A$2:$A$189,DAX!A609,'Daten (Kopie)'!$U$2:$U$189))</f>
        <v>#N/A</v>
      </c>
      <c r="P609" s="156">
        <f>VLOOKUP(A609,'MSCI ACWI GDP net €'!$A$4:$B$1459,2,FALSE)/$Q$1096</f>
        <v>0.7315700928047606</v>
      </c>
    </row>
    <row r="610" spans="1:16">
      <c r="A610" s="127">
        <v>40142</v>
      </c>
      <c r="B610" s="155">
        <v>5794.66</v>
      </c>
      <c r="C610" s="155">
        <v>5753.86</v>
      </c>
      <c r="D610" s="155">
        <v>5825.87</v>
      </c>
      <c r="E610" s="155">
        <v>5803.02</v>
      </c>
      <c r="N610" s="156" t="e">
        <f>IF(SUMIF('Daten (Kopie)'!$A$2:$A$189,DAX!A610,'Daten (Kopie)'!$T$2:$T$189)=0,#N/A,SUMIF('Daten (Kopie)'!$A$2:$A$189,DAX!A610,'Daten (Kopie)'!$T$2:$T$189))</f>
        <v>#N/A</v>
      </c>
      <c r="O610" s="156" t="e">
        <f>IF(SUMIF('Daten (Kopie)'!$A$2:$A$189,DAX!A610,'Daten (Kopie)'!$U$2:$U$189)=0,#N/A,SUMIF('Daten (Kopie)'!$A$2:$A$189,DAX!A610,'Daten (Kopie)'!$U$2:$U$189))</f>
        <v>#N/A</v>
      </c>
      <c r="P610" s="156">
        <f>VLOOKUP(A610,'MSCI ACWI GDP net €'!$A$4:$B$1459,2,FALSE)/$Q$1096</f>
        <v>0.74309289295585745</v>
      </c>
    </row>
    <row r="611" spans="1:16">
      <c r="A611" s="127">
        <v>40141</v>
      </c>
      <c r="B611" s="155">
        <v>5762.57</v>
      </c>
      <c r="C611" s="155">
        <v>5745.57</v>
      </c>
      <c r="D611" s="155">
        <v>5814.18</v>
      </c>
      <c r="E611" s="155">
        <v>5769.31</v>
      </c>
      <c r="N611" s="156" t="e">
        <f>IF(SUMIF('Daten (Kopie)'!$A$2:$A$189,DAX!A611,'Daten (Kopie)'!$T$2:$T$189)=0,#N/A,SUMIF('Daten (Kopie)'!$A$2:$A$189,DAX!A611,'Daten (Kopie)'!$T$2:$T$189))</f>
        <v>#N/A</v>
      </c>
      <c r="O611" s="156" t="e">
        <f>IF(SUMIF('Daten (Kopie)'!$A$2:$A$189,DAX!A611,'Daten (Kopie)'!$U$2:$U$189)=0,#N/A,SUMIF('Daten (Kopie)'!$A$2:$A$189,DAX!A611,'Daten (Kopie)'!$U$2:$U$189))</f>
        <v>#N/A</v>
      </c>
      <c r="P611" s="156">
        <f>VLOOKUP(A611,'MSCI ACWI GDP net €'!$A$4:$B$1459,2,FALSE)/$Q$1096</f>
        <v>0.74208863129202796</v>
      </c>
    </row>
    <row r="612" spans="1:16">
      <c r="A612" s="127">
        <v>40140</v>
      </c>
      <c r="B612" s="155">
        <v>5689.38</v>
      </c>
      <c r="C612" s="155">
        <v>5689.38</v>
      </c>
      <c r="D612" s="155">
        <v>5823.18</v>
      </c>
      <c r="E612" s="155">
        <v>5801.48</v>
      </c>
      <c r="N612" s="156" t="e">
        <f>IF(SUMIF('Daten (Kopie)'!$A$2:$A$189,DAX!A612,'Daten (Kopie)'!$T$2:$T$189)=0,#N/A,SUMIF('Daten (Kopie)'!$A$2:$A$189,DAX!A612,'Daten (Kopie)'!$T$2:$T$189))</f>
        <v>#N/A</v>
      </c>
      <c r="O612" s="156" t="e">
        <f>IF(SUMIF('Daten (Kopie)'!$A$2:$A$189,DAX!A612,'Daten (Kopie)'!$U$2:$U$189)=0,#N/A,SUMIF('Daten (Kopie)'!$A$2:$A$189,DAX!A612,'Daten (Kopie)'!$U$2:$U$189))</f>
        <v>#N/A</v>
      </c>
      <c r="P612" s="156">
        <f>VLOOKUP(A612,'MSCI ACWI GDP net €'!$A$4:$B$1459,2,FALSE)/$Q$1096</f>
        <v>0.74559231469417031</v>
      </c>
    </row>
    <row r="613" spans="1:16">
      <c r="A613" s="127">
        <v>40137</v>
      </c>
      <c r="B613" s="155">
        <v>5724.93</v>
      </c>
      <c r="C613" s="155">
        <v>5638.33</v>
      </c>
      <c r="D613" s="155">
        <v>5744.53</v>
      </c>
      <c r="E613" s="155">
        <v>5663.15</v>
      </c>
      <c r="N613" s="156">
        <f>IF(SUMIF('Daten (Kopie)'!$A$2:$A$189,DAX!A613,'Daten (Kopie)'!$T$2:$T$189)=0,#N/A,SUMIF('Daten (Kopie)'!$A$2:$A$189,DAX!A613,'Daten (Kopie)'!$T$2:$T$189))</f>
        <v>0.84678940316124185</v>
      </c>
      <c r="O613" s="156">
        <f>IF(SUMIF('Daten (Kopie)'!$A$2:$A$189,DAX!A613,'Daten (Kopie)'!$U$2:$U$189)=0,#N/A,SUMIF('Daten (Kopie)'!$A$2:$A$189,DAX!A613,'Daten (Kopie)'!$U$2:$U$189))</f>
        <v>0.9919294162608403</v>
      </c>
      <c r="P613" s="156">
        <f>VLOOKUP(A613,'MSCI ACWI GDP net €'!$A$4:$B$1459,2,FALSE)/$Q$1096</f>
        <v>0.73866898304154005</v>
      </c>
    </row>
    <row r="614" spans="1:16">
      <c r="A614" s="127">
        <v>40136</v>
      </c>
      <c r="B614" s="155">
        <v>5783.91</v>
      </c>
      <c r="C614" s="155">
        <v>5688.64</v>
      </c>
      <c r="D614" s="155">
        <v>5791.83</v>
      </c>
      <c r="E614" s="155">
        <v>5702.18</v>
      </c>
      <c r="N614" s="156" t="e">
        <f>IF(SUMIF('Daten (Kopie)'!$A$2:$A$189,DAX!A614,'Daten (Kopie)'!$T$2:$T$189)=0,#N/A,SUMIF('Daten (Kopie)'!$A$2:$A$189,DAX!A614,'Daten (Kopie)'!$T$2:$T$189))</f>
        <v>#N/A</v>
      </c>
      <c r="O614" s="156" t="e">
        <f>IF(SUMIF('Daten (Kopie)'!$A$2:$A$189,DAX!A614,'Daten (Kopie)'!$U$2:$U$189)=0,#N/A,SUMIF('Daten (Kopie)'!$A$2:$A$189,DAX!A614,'Daten (Kopie)'!$U$2:$U$189))</f>
        <v>#N/A</v>
      </c>
      <c r="P614" s="156">
        <f>VLOOKUP(A614,'MSCI ACWI GDP net €'!$A$4:$B$1459,2,FALSE)/$Q$1096</f>
        <v>0.74222258831595223</v>
      </c>
    </row>
    <row r="615" spans="1:16">
      <c r="A615" s="127">
        <v>40135</v>
      </c>
      <c r="B615" s="155">
        <v>5793.39</v>
      </c>
      <c r="C615" s="155">
        <v>5770.66</v>
      </c>
      <c r="D615" s="155">
        <v>5843.27</v>
      </c>
      <c r="E615" s="155">
        <v>5787.61</v>
      </c>
      <c r="N615" s="156" t="e">
        <f>IF(SUMIF('Daten (Kopie)'!$A$2:$A$189,DAX!A615,'Daten (Kopie)'!$T$2:$T$189)=0,#N/A,SUMIF('Daten (Kopie)'!$A$2:$A$189,DAX!A615,'Daten (Kopie)'!$T$2:$T$189))</f>
        <v>#N/A</v>
      </c>
      <c r="O615" s="156" t="e">
        <f>IF(SUMIF('Daten (Kopie)'!$A$2:$A$189,DAX!A615,'Daten (Kopie)'!$U$2:$U$189)=0,#N/A,SUMIF('Daten (Kopie)'!$A$2:$A$189,DAX!A615,'Daten (Kopie)'!$U$2:$U$189))</f>
        <v>#N/A</v>
      </c>
      <c r="P615" s="156">
        <f>VLOOKUP(A615,'MSCI ACWI GDP net €'!$A$4:$B$1459,2,FALSE)/$Q$1096</f>
        <v>0.75006531444955316</v>
      </c>
    </row>
    <row r="616" spans="1:16">
      <c r="A616" s="127">
        <v>40134</v>
      </c>
      <c r="B616" s="155">
        <v>5788.46</v>
      </c>
      <c r="C616" s="155">
        <v>5760.53</v>
      </c>
      <c r="D616" s="155">
        <v>5802.32</v>
      </c>
      <c r="E616" s="155">
        <v>5778.43</v>
      </c>
      <c r="N616" s="156" t="e">
        <f>IF(SUMIF('Daten (Kopie)'!$A$2:$A$189,DAX!A616,'Daten (Kopie)'!$T$2:$T$189)=0,#N/A,SUMIF('Daten (Kopie)'!$A$2:$A$189,DAX!A616,'Daten (Kopie)'!$T$2:$T$189))</f>
        <v>#N/A</v>
      </c>
      <c r="O616" s="156" t="e">
        <f>IF(SUMIF('Daten (Kopie)'!$A$2:$A$189,DAX!A616,'Daten (Kopie)'!$U$2:$U$189)=0,#N/A,SUMIF('Daten (Kopie)'!$A$2:$A$189,DAX!A616,'Daten (Kopie)'!$U$2:$U$189))</f>
        <v>#N/A</v>
      </c>
      <c r="P616" s="156">
        <f>VLOOKUP(A616,'MSCI ACWI GDP net €'!$A$4:$B$1459,2,FALSE)/$Q$1096</f>
        <v>0.75458241185877439</v>
      </c>
    </row>
    <row r="617" spans="1:16">
      <c r="A617" s="127">
        <v>40133</v>
      </c>
      <c r="B617" s="155">
        <v>5717.46</v>
      </c>
      <c r="C617" s="155">
        <v>5717.46</v>
      </c>
      <c r="D617" s="155">
        <v>5812.84</v>
      </c>
      <c r="E617" s="155">
        <v>5804.82</v>
      </c>
      <c r="N617" s="156" t="e">
        <f>IF(SUMIF('Daten (Kopie)'!$A$2:$A$189,DAX!A617,'Daten (Kopie)'!$T$2:$T$189)=0,#N/A,SUMIF('Daten (Kopie)'!$A$2:$A$189,DAX!A617,'Daten (Kopie)'!$T$2:$T$189))</f>
        <v>#N/A</v>
      </c>
      <c r="O617" s="156" t="e">
        <f>IF(SUMIF('Daten (Kopie)'!$A$2:$A$189,DAX!A617,'Daten (Kopie)'!$U$2:$U$189)=0,#N/A,SUMIF('Daten (Kopie)'!$A$2:$A$189,DAX!A617,'Daten (Kopie)'!$U$2:$U$189))</f>
        <v>#N/A</v>
      </c>
      <c r="P617" s="156">
        <f>VLOOKUP(A617,'MSCI ACWI GDP net €'!$A$4:$B$1459,2,FALSE)/$Q$1096</f>
        <v>0.75224107604931623</v>
      </c>
    </row>
    <row r="618" spans="1:16">
      <c r="A618" s="127">
        <v>40130</v>
      </c>
      <c r="B618" s="155">
        <v>5661.82</v>
      </c>
      <c r="C618" s="155">
        <v>5615.68</v>
      </c>
      <c r="D618" s="155">
        <v>5700.51</v>
      </c>
      <c r="E618" s="155">
        <v>5686.83</v>
      </c>
      <c r="N618" s="156" t="e">
        <f>IF(SUMIF('Daten (Kopie)'!$A$2:$A$189,DAX!A618,'Daten (Kopie)'!$T$2:$T$189)=0,#N/A,SUMIF('Daten (Kopie)'!$A$2:$A$189,DAX!A618,'Daten (Kopie)'!$T$2:$T$189))</f>
        <v>#N/A</v>
      </c>
      <c r="O618" s="156" t="e">
        <f>IF(SUMIF('Daten (Kopie)'!$A$2:$A$189,DAX!A618,'Daten (Kopie)'!$U$2:$U$189)=0,#N/A,SUMIF('Daten (Kopie)'!$A$2:$A$189,DAX!A618,'Daten (Kopie)'!$U$2:$U$189))</f>
        <v>#N/A</v>
      </c>
      <c r="P618" s="156">
        <f>VLOOKUP(A618,'MSCI ACWI GDP net €'!$A$4:$B$1459,2,FALSE)/$Q$1096</f>
        <v>0.74422445539397508</v>
      </c>
    </row>
    <row r="619" spans="1:16">
      <c r="A619" s="127">
        <v>40129</v>
      </c>
      <c r="B619" s="155">
        <v>5657.9</v>
      </c>
      <c r="C619" s="155">
        <v>5632.77</v>
      </c>
      <c r="D619" s="155">
        <v>5726.38</v>
      </c>
      <c r="E619" s="155">
        <v>5663.96</v>
      </c>
      <c r="N619" s="156" t="e">
        <f>IF(SUMIF('Daten (Kopie)'!$A$2:$A$189,DAX!A619,'Daten (Kopie)'!$T$2:$T$189)=0,#N/A,SUMIF('Daten (Kopie)'!$A$2:$A$189,DAX!A619,'Daten (Kopie)'!$T$2:$T$189))</f>
        <v>#N/A</v>
      </c>
      <c r="O619" s="156" t="e">
        <f>IF(SUMIF('Daten (Kopie)'!$A$2:$A$189,DAX!A619,'Daten (Kopie)'!$U$2:$U$189)=0,#N/A,SUMIF('Daten (Kopie)'!$A$2:$A$189,DAX!A619,'Daten (Kopie)'!$U$2:$U$189))</f>
        <v>#N/A</v>
      </c>
      <c r="P619" s="156">
        <f>VLOOKUP(A619,'MSCI ACWI GDP net €'!$A$4:$B$1459,2,FALSE)/$Q$1096</f>
        <v>0.74119003759116986</v>
      </c>
    </row>
    <row r="620" spans="1:16">
      <c r="A620" s="127">
        <v>40128</v>
      </c>
      <c r="B620" s="155">
        <v>5633.09</v>
      </c>
      <c r="C620" s="155">
        <v>5633.09</v>
      </c>
      <c r="D620" s="155">
        <v>5705.89</v>
      </c>
      <c r="E620" s="155">
        <v>5668.35</v>
      </c>
      <c r="N620" s="156" t="e">
        <f>IF(SUMIF('Daten (Kopie)'!$A$2:$A$189,DAX!A620,'Daten (Kopie)'!$T$2:$T$189)=0,#N/A,SUMIF('Daten (Kopie)'!$A$2:$A$189,DAX!A620,'Daten (Kopie)'!$T$2:$T$189))</f>
        <v>#N/A</v>
      </c>
      <c r="O620" s="156" t="e">
        <f>IF(SUMIF('Daten (Kopie)'!$A$2:$A$189,DAX!A620,'Daten (Kopie)'!$U$2:$U$189)=0,#N/A,SUMIF('Daten (Kopie)'!$A$2:$A$189,DAX!A620,'Daten (Kopie)'!$U$2:$U$189))</f>
        <v>#N/A</v>
      </c>
      <c r="P620" s="156">
        <f>VLOOKUP(A620,'MSCI ACWI GDP net €'!$A$4:$B$1459,2,FALSE)/$Q$1096</f>
        <v>0.7429148382780949</v>
      </c>
    </row>
    <row r="621" spans="1:16">
      <c r="A621" s="127">
        <v>40127</v>
      </c>
      <c r="B621" s="155">
        <v>5627.16</v>
      </c>
      <c r="C621" s="155">
        <v>5602.55</v>
      </c>
      <c r="D621" s="155">
        <v>5650.88</v>
      </c>
      <c r="E621" s="155">
        <v>5613.2</v>
      </c>
      <c r="N621" s="156" t="e">
        <f>IF(SUMIF('Daten (Kopie)'!$A$2:$A$189,DAX!A621,'Daten (Kopie)'!$T$2:$T$189)=0,#N/A,SUMIF('Daten (Kopie)'!$A$2:$A$189,DAX!A621,'Daten (Kopie)'!$T$2:$T$189))</f>
        <v>#N/A</v>
      </c>
      <c r="O621" s="156" t="e">
        <f>IF(SUMIF('Daten (Kopie)'!$A$2:$A$189,DAX!A621,'Daten (Kopie)'!$U$2:$U$189)=0,#N/A,SUMIF('Daten (Kopie)'!$A$2:$A$189,DAX!A621,'Daten (Kopie)'!$U$2:$U$189))</f>
        <v>#N/A</v>
      </c>
      <c r="P621" s="156">
        <f>VLOOKUP(A621,'MSCI ACWI GDP net €'!$A$4:$B$1459,2,FALSE)/$Q$1096</f>
        <v>0.73884121350087117</v>
      </c>
    </row>
    <row r="622" spans="1:16">
      <c r="A622" s="127">
        <v>40126</v>
      </c>
      <c r="B622" s="155">
        <v>5514.34</v>
      </c>
      <c r="C622" s="155">
        <v>5514.34</v>
      </c>
      <c r="D622" s="155">
        <v>5626.15</v>
      </c>
      <c r="E622" s="155">
        <v>5619.72</v>
      </c>
      <c r="N622" s="156" t="e">
        <f>IF(SUMIF('Daten (Kopie)'!$A$2:$A$189,DAX!A622,'Daten (Kopie)'!$T$2:$T$189)=0,#N/A,SUMIF('Daten (Kopie)'!$A$2:$A$189,DAX!A622,'Daten (Kopie)'!$T$2:$T$189))</f>
        <v>#N/A</v>
      </c>
      <c r="O622" s="156" t="e">
        <f>IF(SUMIF('Daten (Kopie)'!$A$2:$A$189,DAX!A622,'Daten (Kopie)'!$U$2:$U$189)=0,#N/A,SUMIF('Daten (Kopie)'!$A$2:$A$189,DAX!A622,'Daten (Kopie)'!$U$2:$U$189))</f>
        <v>#N/A</v>
      </c>
      <c r="P622" s="156">
        <f>VLOOKUP(A622,'MSCI ACWI GDP net €'!$A$4:$B$1459,2,FALSE)/$Q$1096</f>
        <v>0.73712972531321819</v>
      </c>
    </row>
    <row r="623" spans="1:16">
      <c r="A623" s="127">
        <v>40123</v>
      </c>
      <c r="B623" s="155">
        <v>5464.55</v>
      </c>
      <c r="C623" s="155">
        <v>5410.54</v>
      </c>
      <c r="D623" s="155">
        <v>5526.86</v>
      </c>
      <c r="E623" s="155">
        <v>5488.25</v>
      </c>
      <c r="N623" s="156" t="e">
        <f>IF(SUMIF('Daten (Kopie)'!$A$2:$A$189,DAX!A623,'Daten (Kopie)'!$T$2:$T$189)=0,#N/A,SUMIF('Daten (Kopie)'!$A$2:$A$189,DAX!A623,'Daten (Kopie)'!$T$2:$T$189))</f>
        <v>#N/A</v>
      </c>
      <c r="O623" s="156" t="e">
        <f>IF(SUMIF('Daten (Kopie)'!$A$2:$A$189,DAX!A623,'Daten (Kopie)'!$U$2:$U$189)=0,#N/A,SUMIF('Daten (Kopie)'!$A$2:$A$189,DAX!A623,'Daten (Kopie)'!$U$2:$U$189))</f>
        <v>#N/A</v>
      </c>
      <c r="P623" s="156">
        <f>VLOOKUP(A623,'MSCI ACWI GDP net €'!$A$4:$B$1459,2,FALSE)/$Q$1096</f>
        <v>0.72580661265120094</v>
      </c>
    </row>
    <row r="624" spans="1:16">
      <c r="A624" s="127">
        <v>40122</v>
      </c>
      <c r="B624" s="155">
        <v>5404.83</v>
      </c>
      <c r="C624" s="155">
        <v>5356.13</v>
      </c>
      <c r="D624" s="155">
        <v>5512</v>
      </c>
      <c r="E624" s="155">
        <v>5480.92</v>
      </c>
      <c r="N624" s="156" t="e">
        <f>IF(SUMIF('Daten (Kopie)'!$A$2:$A$189,DAX!A624,'Daten (Kopie)'!$T$2:$T$189)=0,#N/A,SUMIF('Daten (Kopie)'!$A$2:$A$189,DAX!A624,'Daten (Kopie)'!$T$2:$T$189))</f>
        <v>#N/A</v>
      </c>
      <c r="O624" s="156" t="e">
        <f>IF(SUMIF('Daten (Kopie)'!$A$2:$A$189,DAX!A624,'Daten (Kopie)'!$U$2:$U$189)=0,#N/A,SUMIF('Daten (Kopie)'!$A$2:$A$189,DAX!A624,'Daten (Kopie)'!$U$2:$U$189))</f>
        <v>#N/A</v>
      </c>
      <c r="P624" s="156">
        <f>VLOOKUP(A624,'MSCI ACWI GDP net €'!$A$4:$B$1459,2,FALSE)/$Q$1096</f>
        <v>0.72283709328234647</v>
      </c>
    </row>
    <row r="625" spans="1:16">
      <c r="A625" s="127">
        <v>40121</v>
      </c>
      <c r="B625" s="155">
        <v>5378.16</v>
      </c>
      <c r="C625" s="155">
        <v>5364.92</v>
      </c>
      <c r="D625" s="155">
        <v>5471</v>
      </c>
      <c r="E625" s="155">
        <v>5444.23</v>
      </c>
      <c r="N625" s="156" t="e">
        <f>IF(SUMIF('Daten (Kopie)'!$A$2:$A$189,DAX!A625,'Daten (Kopie)'!$T$2:$T$189)=0,#N/A,SUMIF('Daten (Kopie)'!$A$2:$A$189,DAX!A625,'Daten (Kopie)'!$T$2:$T$189))</f>
        <v>#N/A</v>
      </c>
      <c r="O625" s="156" t="e">
        <f>IF(SUMIF('Daten (Kopie)'!$A$2:$A$189,DAX!A625,'Daten (Kopie)'!$U$2:$U$189)=0,#N/A,SUMIF('Daten (Kopie)'!$A$2:$A$189,DAX!A625,'Daten (Kopie)'!$U$2:$U$189))</f>
        <v>#N/A</v>
      </c>
      <c r="P625" s="156">
        <f>VLOOKUP(A625,'MSCI ACWI GDP net €'!$A$4:$B$1459,2,FALSE)/$Q$1096</f>
        <v>0.71802296073311933</v>
      </c>
    </row>
    <row r="626" spans="1:16">
      <c r="A626" s="127">
        <v>40120</v>
      </c>
      <c r="B626" s="155">
        <v>5412.06</v>
      </c>
      <c r="C626" s="155">
        <v>5312.64</v>
      </c>
      <c r="D626" s="155">
        <v>5412.06</v>
      </c>
      <c r="E626" s="155">
        <v>5353.35</v>
      </c>
      <c r="N626" s="156" t="e">
        <f>IF(SUMIF('Daten (Kopie)'!$A$2:$A$189,DAX!A626,'Daten (Kopie)'!$T$2:$T$189)=0,#N/A,SUMIF('Daten (Kopie)'!$A$2:$A$189,DAX!A626,'Daten (Kopie)'!$T$2:$T$189))</f>
        <v>#N/A</v>
      </c>
      <c r="O626" s="156" t="e">
        <f>IF(SUMIF('Daten (Kopie)'!$A$2:$A$189,DAX!A626,'Daten (Kopie)'!$U$2:$U$189)=0,#N/A,SUMIF('Daten (Kopie)'!$A$2:$A$189,DAX!A626,'Daten (Kopie)'!$U$2:$U$189))</f>
        <v>#N/A</v>
      </c>
      <c r="P626" s="156">
        <f>VLOOKUP(A626,'MSCI ACWI GDP net €'!$A$4:$B$1459,2,FALSE)/$Q$1096</f>
        <v>0.71307237506635446</v>
      </c>
    </row>
    <row r="627" spans="1:16">
      <c r="A627" s="127">
        <v>40119</v>
      </c>
      <c r="B627" s="155">
        <v>5410.61</v>
      </c>
      <c r="C627" s="155">
        <v>5376.63</v>
      </c>
      <c r="D627" s="155">
        <v>5472.03</v>
      </c>
      <c r="E627" s="155">
        <v>5430.82</v>
      </c>
      <c r="N627" s="156" t="e">
        <f>IF(SUMIF('Daten (Kopie)'!$A$2:$A$189,DAX!A627,'Daten (Kopie)'!$T$2:$T$189)=0,#N/A,SUMIF('Daten (Kopie)'!$A$2:$A$189,DAX!A627,'Daten (Kopie)'!$T$2:$T$189))</f>
        <v>#N/A</v>
      </c>
      <c r="O627" s="156" t="e">
        <f>IF(SUMIF('Daten (Kopie)'!$A$2:$A$189,DAX!A627,'Daten (Kopie)'!$U$2:$U$189)=0,#N/A,SUMIF('Daten (Kopie)'!$A$2:$A$189,DAX!A627,'Daten (Kopie)'!$U$2:$U$189))</f>
        <v>#N/A</v>
      </c>
      <c r="P627" s="156">
        <f>VLOOKUP(A627,'MSCI ACWI GDP net €'!$A$4:$B$1459,2,FALSE)/$Q$1096</f>
        <v>0.71408495704222896</v>
      </c>
    </row>
    <row r="628" spans="1:16">
      <c r="A628" s="127">
        <v>40116</v>
      </c>
      <c r="B628" s="155">
        <v>5593.15</v>
      </c>
      <c r="C628" s="155">
        <v>5394.8</v>
      </c>
      <c r="D628" s="155">
        <v>5597.3</v>
      </c>
      <c r="E628" s="155">
        <v>5414.96</v>
      </c>
      <c r="N628" s="156" t="e">
        <f>IF(SUMIF('Daten (Kopie)'!$A$2:$A$189,DAX!A628,'Daten (Kopie)'!$T$2:$T$189)=0,#N/A,SUMIF('Daten (Kopie)'!$A$2:$A$189,DAX!A628,'Daten (Kopie)'!$T$2:$T$189))</f>
        <v>#N/A</v>
      </c>
      <c r="O628" s="156" t="e">
        <f>IF(SUMIF('Daten (Kopie)'!$A$2:$A$189,DAX!A628,'Daten (Kopie)'!$U$2:$U$189)=0,#N/A,SUMIF('Daten (Kopie)'!$A$2:$A$189,DAX!A628,'Daten (Kopie)'!$U$2:$U$189))</f>
        <v>#N/A</v>
      </c>
      <c r="P628" s="156">
        <f>VLOOKUP(A628,'MSCI ACWI GDP net €'!$A$4:$B$1459,2,FALSE)/$Q$1096</f>
        <v>0.71513331635989685</v>
      </c>
    </row>
    <row r="629" spans="1:16">
      <c r="A629" s="127">
        <v>40115</v>
      </c>
      <c r="B629" s="155">
        <v>5491.96</v>
      </c>
      <c r="C629" s="155">
        <v>5461.55</v>
      </c>
      <c r="D629" s="155">
        <v>5590.22</v>
      </c>
      <c r="E629" s="155">
        <v>5587.45</v>
      </c>
      <c r="N629" s="156" t="e">
        <f>IF(SUMIF('Daten (Kopie)'!$A$2:$A$189,DAX!A629,'Daten (Kopie)'!$T$2:$T$189)=0,#N/A,SUMIF('Daten (Kopie)'!$A$2:$A$189,DAX!A629,'Daten (Kopie)'!$T$2:$T$189))</f>
        <v>#N/A</v>
      </c>
      <c r="O629" s="156" t="e">
        <f>IF(SUMIF('Daten (Kopie)'!$A$2:$A$189,DAX!A629,'Daten (Kopie)'!$U$2:$U$189)=0,#N/A,SUMIF('Daten (Kopie)'!$A$2:$A$189,DAX!A629,'Daten (Kopie)'!$U$2:$U$189))</f>
        <v>#N/A</v>
      </c>
      <c r="P629" s="156">
        <f>VLOOKUP(A629,'MSCI ACWI GDP net €'!$A$4:$B$1459,2,FALSE)/$Q$1096</f>
        <v>0.7242390658619261</v>
      </c>
    </row>
    <row r="630" spans="1:16">
      <c r="A630" s="127">
        <v>40114</v>
      </c>
      <c r="B630" s="155">
        <v>5639.64</v>
      </c>
      <c r="C630" s="155">
        <v>5493.59</v>
      </c>
      <c r="D630" s="155">
        <v>5646.01</v>
      </c>
      <c r="E630" s="155">
        <v>5496.27</v>
      </c>
      <c r="N630" s="156" t="e">
        <f>IF(SUMIF('Daten (Kopie)'!$A$2:$A$189,DAX!A630,'Daten (Kopie)'!$T$2:$T$189)=0,#N/A,SUMIF('Daten (Kopie)'!$A$2:$A$189,DAX!A630,'Daten (Kopie)'!$T$2:$T$189))</f>
        <v>#N/A</v>
      </c>
      <c r="O630" s="156" t="e">
        <f>IF(SUMIF('Daten (Kopie)'!$A$2:$A$189,DAX!A630,'Daten (Kopie)'!$U$2:$U$189)=0,#N/A,SUMIF('Daten (Kopie)'!$A$2:$A$189,DAX!A630,'Daten (Kopie)'!$U$2:$U$189))</f>
        <v>#N/A</v>
      </c>
      <c r="P630" s="156">
        <f>VLOOKUP(A630,'MSCI ACWI GDP net €'!$A$4:$B$1459,2,FALSE)/$Q$1096</f>
        <v>0.7168830779829567</v>
      </c>
    </row>
    <row r="631" spans="1:16">
      <c r="A631" s="127">
        <v>40113</v>
      </c>
      <c r="B631" s="155">
        <v>5652.87</v>
      </c>
      <c r="C631" s="155">
        <v>5597.63</v>
      </c>
      <c r="D631" s="155">
        <v>5673.19</v>
      </c>
      <c r="E631" s="155">
        <v>5635.02</v>
      </c>
      <c r="N631" s="156" t="e">
        <f>IF(SUMIF('Daten (Kopie)'!$A$2:$A$189,DAX!A631,'Daten (Kopie)'!$T$2:$T$189)=0,#N/A,SUMIF('Daten (Kopie)'!$A$2:$A$189,DAX!A631,'Daten (Kopie)'!$T$2:$T$189))</f>
        <v>#N/A</v>
      </c>
      <c r="O631" s="156" t="e">
        <f>IF(SUMIF('Daten (Kopie)'!$A$2:$A$189,DAX!A631,'Daten (Kopie)'!$U$2:$U$189)=0,#N/A,SUMIF('Daten (Kopie)'!$A$2:$A$189,DAX!A631,'Daten (Kopie)'!$U$2:$U$189))</f>
        <v>#N/A</v>
      </c>
      <c r="P631" s="156">
        <f>VLOOKUP(A631,'MSCI ACWI GDP net €'!$A$4:$B$1459,2,FALSE)/$Q$1096</f>
        <v>0.73198111621978268</v>
      </c>
    </row>
    <row r="632" spans="1:16">
      <c r="A632" s="127">
        <v>40112</v>
      </c>
      <c r="B632" s="155">
        <v>5764.03</v>
      </c>
      <c r="C632" s="155">
        <v>5624.1</v>
      </c>
      <c r="D632" s="155">
        <v>5799.42</v>
      </c>
      <c r="E632" s="155">
        <v>5642.16</v>
      </c>
      <c r="N632" s="156" t="e">
        <f>IF(SUMIF('Daten (Kopie)'!$A$2:$A$189,DAX!A632,'Daten (Kopie)'!$T$2:$T$189)=0,#N/A,SUMIF('Daten (Kopie)'!$A$2:$A$189,DAX!A632,'Daten (Kopie)'!$T$2:$T$189))</f>
        <v>#N/A</v>
      </c>
      <c r="O632" s="156" t="e">
        <f>IF(SUMIF('Daten (Kopie)'!$A$2:$A$189,DAX!A632,'Daten (Kopie)'!$U$2:$U$189)=0,#N/A,SUMIF('Daten (Kopie)'!$A$2:$A$189,DAX!A632,'Daten (Kopie)'!$U$2:$U$189))</f>
        <v>#N/A</v>
      </c>
      <c r="P632" s="156">
        <f>VLOOKUP(A632,'MSCI ACWI GDP net €'!$A$4:$B$1459,2,FALSE)/$Q$1096</f>
        <v>0.73575604179459153</v>
      </c>
    </row>
    <row r="633" spans="1:16">
      <c r="A633" s="127">
        <v>40109</v>
      </c>
      <c r="B633" s="155">
        <v>5787.98</v>
      </c>
      <c r="C633" s="155">
        <v>5731.69</v>
      </c>
      <c r="D633" s="155">
        <v>5848.68</v>
      </c>
      <c r="E633" s="155">
        <v>5740.25</v>
      </c>
      <c r="N633" s="156" t="e">
        <f>IF(SUMIF('Daten (Kopie)'!$A$2:$A$189,DAX!A633,'Daten (Kopie)'!$T$2:$T$189)=0,#N/A,SUMIF('Daten (Kopie)'!$A$2:$A$189,DAX!A633,'Daten (Kopie)'!$T$2:$T$189))</f>
        <v>#N/A</v>
      </c>
      <c r="O633" s="156" t="e">
        <f>IF(SUMIF('Daten (Kopie)'!$A$2:$A$189,DAX!A633,'Daten (Kopie)'!$U$2:$U$189)=0,#N/A,SUMIF('Daten (Kopie)'!$A$2:$A$189,DAX!A633,'Daten (Kopie)'!$U$2:$U$189))</f>
        <v>#N/A</v>
      </c>
      <c r="P633" s="156">
        <f>VLOOKUP(A633,'MSCI ACWI GDP net €'!$A$4:$B$1459,2,FALSE)/$Q$1096</f>
        <v>0.74006513140268815</v>
      </c>
    </row>
    <row r="634" spans="1:16">
      <c r="A634" s="127">
        <v>40108</v>
      </c>
      <c r="B634" s="155">
        <v>5805.53</v>
      </c>
      <c r="C634" s="155">
        <v>5712.82</v>
      </c>
      <c r="D634" s="155">
        <v>5805.92</v>
      </c>
      <c r="E634" s="155">
        <v>5762.93</v>
      </c>
      <c r="N634" s="156" t="e">
        <f>IF(SUMIF('Daten (Kopie)'!$A$2:$A$189,DAX!A634,'Daten (Kopie)'!$T$2:$T$189)=0,#N/A,SUMIF('Daten (Kopie)'!$A$2:$A$189,DAX!A634,'Daten (Kopie)'!$T$2:$T$189))</f>
        <v>#N/A</v>
      </c>
      <c r="O634" s="156" t="e">
        <f>IF(SUMIF('Daten (Kopie)'!$A$2:$A$189,DAX!A634,'Daten (Kopie)'!$U$2:$U$189)=0,#N/A,SUMIF('Daten (Kopie)'!$A$2:$A$189,DAX!A634,'Daten (Kopie)'!$U$2:$U$189))</f>
        <v>#N/A</v>
      </c>
      <c r="P634" s="156">
        <f>VLOOKUP(A634,'MSCI ACWI GDP net €'!$A$4:$B$1459,2,FALSE)/$Q$1096</f>
        <v>0.74286408437462037</v>
      </c>
    </row>
    <row r="635" spans="1:16">
      <c r="A635" s="127">
        <v>40107</v>
      </c>
      <c r="B635" s="155">
        <v>5827.09</v>
      </c>
      <c r="C635" s="155">
        <v>5736.85</v>
      </c>
      <c r="D635" s="155">
        <v>5858.19</v>
      </c>
      <c r="E635" s="155">
        <v>5833.49</v>
      </c>
      <c r="N635" s="156" t="e">
        <f>IF(SUMIF('Daten (Kopie)'!$A$2:$A$189,DAX!A635,'Daten (Kopie)'!$T$2:$T$189)=0,#N/A,SUMIF('Daten (Kopie)'!$A$2:$A$189,DAX!A635,'Daten (Kopie)'!$T$2:$T$189))</f>
        <v>#N/A</v>
      </c>
      <c r="O635" s="156" t="e">
        <f>IF(SUMIF('Daten (Kopie)'!$A$2:$A$189,DAX!A635,'Daten (Kopie)'!$U$2:$U$189)=0,#N/A,SUMIF('Daten (Kopie)'!$A$2:$A$189,DAX!A635,'Daten (Kopie)'!$U$2:$U$189))</f>
        <v>#N/A</v>
      </c>
      <c r="P635" s="156">
        <f>VLOOKUP(A635,'MSCI ACWI GDP net €'!$A$4:$B$1459,2,FALSE)/$Q$1096</f>
        <v>0.7466148810444988</v>
      </c>
    </row>
    <row r="636" spans="1:16">
      <c r="A636" s="127">
        <v>40106</v>
      </c>
      <c r="B636" s="155">
        <v>5856.13</v>
      </c>
      <c r="C636" s="155">
        <v>5801.44</v>
      </c>
      <c r="D636" s="155">
        <v>5888.21</v>
      </c>
      <c r="E636" s="155">
        <v>5811.77</v>
      </c>
      <c r="N636" s="156">
        <f>IF(SUMIF('Daten (Kopie)'!$A$2:$A$189,DAX!A636,'Daten (Kopie)'!$T$2:$T$189)=0,#N/A,SUMIF('Daten (Kopie)'!$A$2:$A$189,DAX!A636,'Daten (Kopie)'!$T$2:$T$189))</f>
        <v>0.849925194751595</v>
      </c>
      <c r="O636" s="156">
        <f>IF(SUMIF('Daten (Kopie)'!$A$2:$A$189,DAX!A636,'Daten (Kopie)'!$U$2:$U$189)=0,#N/A,SUMIF('Daten (Kopie)'!$A$2:$A$189,DAX!A636,'Daten (Kopie)'!$U$2:$U$189))</f>
        <v>1.0112865432809</v>
      </c>
      <c r="P636" s="156">
        <f>VLOOKUP(A636,'MSCI ACWI GDP net €'!$A$4:$B$1459,2,FALSE)/$Q$1096</f>
        <v>0.75030327537403974</v>
      </c>
    </row>
    <row r="637" spans="1:16">
      <c r="A637" s="127">
        <v>40105</v>
      </c>
      <c r="B637" s="155">
        <v>5761.3</v>
      </c>
      <c r="C637" s="155">
        <v>5761.3</v>
      </c>
      <c r="D637" s="155">
        <v>5857.13</v>
      </c>
      <c r="E637" s="155">
        <v>5852.56</v>
      </c>
      <c r="N637" s="156" t="e">
        <f>IF(SUMIF('Daten (Kopie)'!$A$2:$A$189,DAX!A637,'Daten (Kopie)'!$T$2:$T$189)=0,#N/A,SUMIF('Daten (Kopie)'!$A$2:$A$189,DAX!A637,'Daten (Kopie)'!$T$2:$T$189))</f>
        <v>#N/A</v>
      </c>
      <c r="O637" s="156" t="e">
        <f>IF(SUMIF('Daten (Kopie)'!$A$2:$A$189,DAX!A637,'Daten (Kopie)'!$U$2:$U$189)=0,#N/A,SUMIF('Daten (Kopie)'!$A$2:$A$189,DAX!A637,'Daten (Kopie)'!$U$2:$U$189))</f>
        <v>#N/A</v>
      </c>
      <c r="P637" s="156">
        <f>VLOOKUP(A637,'MSCI ACWI GDP net €'!$A$4:$B$1459,2,FALSE)/$Q$1096</f>
        <v>0.75293332601145879</v>
      </c>
    </row>
    <row r="638" spans="1:16">
      <c r="A638" s="127">
        <v>40102</v>
      </c>
      <c r="B638" s="155">
        <v>5845.69</v>
      </c>
      <c r="C638" s="155">
        <v>5731.05</v>
      </c>
      <c r="D638" s="155">
        <v>5885.78</v>
      </c>
      <c r="E638" s="155">
        <v>5743.39</v>
      </c>
      <c r="N638" s="156" t="e">
        <f>IF(SUMIF('Daten (Kopie)'!$A$2:$A$189,DAX!A638,'Daten (Kopie)'!$T$2:$T$189)=0,#N/A,SUMIF('Daten (Kopie)'!$A$2:$A$189,DAX!A638,'Daten (Kopie)'!$T$2:$T$189))</f>
        <v>#N/A</v>
      </c>
      <c r="O638" s="156" t="e">
        <f>IF(SUMIF('Daten (Kopie)'!$A$2:$A$189,DAX!A638,'Daten (Kopie)'!$U$2:$U$189)=0,#N/A,SUMIF('Daten (Kopie)'!$A$2:$A$189,DAX!A638,'Daten (Kopie)'!$U$2:$U$189))</f>
        <v>#N/A</v>
      </c>
      <c r="P638" s="156">
        <f>VLOOKUP(A638,'MSCI ACWI GDP net €'!$A$4:$B$1459,2,FALSE)/$Q$1096</f>
        <v>0.74561644359910073</v>
      </c>
    </row>
    <row r="639" spans="1:16">
      <c r="A639" s="127">
        <v>40101</v>
      </c>
      <c r="B639" s="155">
        <v>5853.45</v>
      </c>
      <c r="C639" s="155">
        <v>5805.9</v>
      </c>
      <c r="D639" s="155">
        <v>5869.22</v>
      </c>
      <c r="E639" s="155">
        <v>5830.77</v>
      </c>
      <c r="N639" s="156" t="e">
        <f>IF(SUMIF('Daten (Kopie)'!$A$2:$A$189,DAX!A639,'Daten (Kopie)'!$T$2:$T$189)=0,#N/A,SUMIF('Daten (Kopie)'!$A$2:$A$189,DAX!A639,'Daten (Kopie)'!$T$2:$T$189))</f>
        <v>#N/A</v>
      </c>
      <c r="O639" s="156" t="e">
        <f>IF(SUMIF('Daten (Kopie)'!$A$2:$A$189,DAX!A639,'Daten (Kopie)'!$U$2:$U$189)=0,#N/A,SUMIF('Daten (Kopie)'!$A$2:$A$189,DAX!A639,'Daten (Kopie)'!$U$2:$U$189))</f>
        <v>#N/A</v>
      </c>
      <c r="P639" s="156">
        <f>VLOOKUP(A639,'MSCI ACWI GDP net €'!$A$4:$B$1459,2,FALSE)/$Q$1096</f>
        <v>0.75034238084065108</v>
      </c>
    </row>
    <row r="640" spans="1:16">
      <c r="A640" s="127">
        <v>40100</v>
      </c>
      <c r="B640" s="155">
        <v>5756.69</v>
      </c>
      <c r="C640" s="155">
        <v>5756.65</v>
      </c>
      <c r="D640" s="155">
        <v>5859.63</v>
      </c>
      <c r="E640" s="155">
        <v>5854.14</v>
      </c>
      <c r="N640" s="156" t="e">
        <f>IF(SUMIF('Daten (Kopie)'!$A$2:$A$189,DAX!A640,'Daten (Kopie)'!$T$2:$T$189)=0,#N/A,SUMIF('Daten (Kopie)'!$A$2:$A$189,DAX!A640,'Daten (Kopie)'!$T$2:$T$189))</f>
        <v>#N/A</v>
      </c>
      <c r="O640" s="156" t="e">
        <f>IF(SUMIF('Daten (Kopie)'!$A$2:$A$189,DAX!A640,'Daten (Kopie)'!$U$2:$U$189)=0,#N/A,SUMIF('Daten (Kopie)'!$A$2:$A$189,DAX!A640,'Daten (Kopie)'!$U$2:$U$189))</f>
        <v>#N/A</v>
      </c>
      <c r="P640" s="156">
        <f>VLOOKUP(A640,'MSCI ACWI GDP net €'!$A$4:$B$1459,2,FALSE)/$Q$1096</f>
        <v>0.75056952535947907</v>
      </c>
    </row>
    <row r="641" spans="1:16">
      <c r="A641" s="127">
        <v>40099</v>
      </c>
      <c r="B641" s="155">
        <v>5777.89</v>
      </c>
      <c r="C641" s="155">
        <v>5695.16</v>
      </c>
      <c r="D641" s="155">
        <v>5786.92</v>
      </c>
      <c r="E641" s="155">
        <v>5714.31</v>
      </c>
      <c r="N641" s="156" t="e">
        <f>IF(SUMIF('Daten (Kopie)'!$A$2:$A$189,DAX!A641,'Daten (Kopie)'!$T$2:$T$189)=0,#N/A,SUMIF('Daten (Kopie)'!$A$2:$A$189,DAX!A641,'Daten (Kopie)'!$T$2:$T$189))</f>
        <v>#N/A</v>
      </c>
      <c r="O641" s="156" t="e">
        <f>IF(SUMIF('Daten (Kopie)'!$A$2:$A$189,DAX!A641,'Daten (Kopie)'!$U$2:$U$189)=0,#N/A,SUMIF('Daten (Kopie)'!$A$2:$A$189,DAX!A641,'Daten (Kopie)'!$U$2:$U$189))</f>
        <v>#N/A</v>
      </c>
      <c r="P641" s="156">
        <f>VLOOKUP(A641,'MSCI ACWI GDP net €'!$A$4:$B$1459,2,FALSE)/$Q$1096</f>
        <v>0.73923892441662142</v>
      </c>
    </row>
    <row r="642" spans="1:16">
      <c r="A642" s="127">
        <v>40098</v>
      </c>
      <c r="B642" s="155">
        <v>5727.31</v>
      </c>
      <c r="C642" s="155">
        <v>5727.31</v>
      </c>
      <c r="D642" s="155">
        <v>5814.21</v>
      </c>
      <c r="E642" s="155">
        <v>5783.23</v>
      </c>
      <c r="N642" s="156" t="e">
        <f>IF(SUMIF('Daten (Kopie)'!$A$2:$A$189,DAX!A642,'Daten (Kopie)'!$T$2:$T$189)=0,#N/A,SUMIF('Daten (Kopie)'!$A$2:$A$189,DAX!A642,'Daten (Kopie)'!$T$2:$T$189))</f>
        <v>#N/A</v>
      </c>
      <c r="O642" s="156" t="e">
        <f>IF(SUMIF('Daten (Kopie)'!$A$2:$A$189,DAX!A642,'Daten (Kopie)'!$U$2:$U$189)=0,#N/A,SUMIF('Daten (Kopie)'!$A$2:$A$189,DAX!A642,'Daten (Kopie)'!$U$2:$U$189))</f>
        <v>#N/A</v>
      </c>
      <c r="P642" s="156">
        <f>VLOOKUP(A642,'MSCI ACWI GDP net €'!$A$4:$B$1459,2,FALSE)/$Q$1096</f>
        <v>0.7423906586192609</v>
      </c>
    </row>
    <row r="643" spans="1:16">
      <c r="A643" s="127">
        <v>40095</v>
      </c>
      <c r="B643" s="155">
        <v>5701.49</v>
      </c>
      <c r="C643" s="155">
        <v>5673.69</v>
      </c>
      <c r="D643" s="155">
        <v>5748.33</v>
      </c>
      <c r="E643" s="155">
        <v>5711.88</v>
      </c>
      <c r="N643" s="156" t="e">
        <f>IF(SUMIF('Daten (Kopie)'!$A$2:$A$189,DAX!A643,'Daten (Kopie)'!$T$2:$T$189)=0,#N/A,SUMIF('Daten (Kopie)'!$A$2:$A$189,DAX!A643,'Daten (Kopie)'!$T$2:$T$189))</f>
        <v>#N/A</v>
      </c>
      <c r="O643" s="156" t="e">
        <f>IF(SUMIF('Daten (Kopie)'!$A$2:$A$189,DAX!A643,'Daten (Kopie)'!$U$2:$U$189)=0,#N/A,SUMIF('Daten (Kopie)'!$A$2:$A$189,DAX!A643,'Daten (Kopie)'!$U$2:$U$189))</f>
        <v>#N/A</v>
      </c>
      <c r="P643" s="156">
        <f>VLOOKUP(A643,'MSCI ACWI GDP net €'!$A$4:$B$1459,2,FALSE)/$Q$1096</f>
        <v>0.73955925643035325</v>
      </c>
    </row>
    <row r="644" spans="1:16">
      <c r="A644" s="127">
        <v>40094</v>
      </c>
      <c r="B644" s="155">
        <v>5679.51</v>
      </c>
      <c r="C644" s="155">
        <v>5666.79</v>
      </c>
      <c r="D644" s="155">
        <v>5727.87</v>
      </c>
      <c r="E644" s="155">
        <v>5716.54</v>
      </c>
      <c r="N644" s="156" t="e">
        <f>IF(SUMIF('Daten (Kopie)'!$A$2:$A$189,DAX!A644,'Daten (Kopie)'!$T$2:$T$189)=0,#N/A,SUMIF('Daten (Kopie)'!$A$2:$A$189,DAX!A644,'Daten (Kopie)'!$T$2:$T$189))</f>
        <v>#N/A</v>
      </c>
      <c r="O644" s="156" t="e">
        <f>IF(SUMIF('Daten (Kopie)'!$A$2:$A$189,DAX!A644,'Daten (Kopie)'!$U$2:$U$189)=0,#N/A,SUMIF('Daten (Kopie)'!$A$2:$A$189,DAX!A644,'Daten (Kopie)'!$U$2:$U$189))</f>
        <v>#N/A</v>
      </c>
      <c r="P644" s="156">
        <f>VLOOKUP(A644,'MSCI ACWI GDP net €'!$A$4:$B$1459,2,FALSE)/$Q$1096</f>
        <v>0.73728198702364145</v>
      </c>
    </row>
    <row r="645" spans="1:16">
      <c r="A645" s="127">
        <v>40093</v>
      </c>
      <c r="B645" s="155">
        <v>5650.25</v>
      </c>
      <c r="C645" s="155">
        <v>5626.38</v>
      </c>
      <c r="D645" s="155">
        <v>5690.92</v>
      </c>
      <c r="E645" s="155">
        <v>5640.75</v>
      </c>
      <c r="N645" s="156" t="e">
        <f>IF(SUMIF('Daten (Kopie)'!$A$2:$A$189,DAX!A645,'Daten (Kopie)'!$T$2:$T$189)=0,#N/A,SUMIF('Daten (Kopie)'!$A$2:$A$189,DAX!A645,'Daten (Kopie)'!$T$2:$T$189))</f>
        <v>#N/A</v>
      </c>
      <c r="O645" s="156" t="e">
        <f>IF(SUMIF('Daten (Kopie)'!$A$2:$A$189,DAX!A645,'Daten (Kopie)'!$U$2:$U$189)=0,#N/A,SUMIF('Daten (Kopie)'!$A$2:$A$189,DAX!A645,'Daten (Kopie)'!$U$2:$U$189))</f>
        <v>#N/A</v>
      </c>
      <c r="P645" s="156">
        <f>VLOOKUP(A645,'MSCI ACWI GDP net €'!$A$4:$B$1459,2,FALSE)/$Q$1096</f>
        <v>0.73087784284261803</v>
      </c>
    </row>
    <row r="646" spans="1:16">
      <c r="A646" s="127">
        <v>40092</v>
      </c>
      <c r="B646" s="155">
        <v>5518.69</v>
      </c>
      <c r="C646" s="155">
        <v>5518.69</v>
      </c>
      <c r="D646" s="155">
        <v>5662.01</v>
      </c>
      <c r="E646" s="155">
        <v>5657.64</v>
      </c>
      <c r="N646" s="156" t="e">
        <f>IF(SUMIF('Daten (Kopie)'!$A$2:$A$189,DAX!A646,'Daten (Kopie)'!$T$2:$T$189)=0,#N/A,SUMIF('Daten (Kopie)'!$A$2:$A$189,DAX!A646,'Daten (Kopie)'!$T$2:$T$189))</f>
        <v>#N/A</v>
      </c>
      <c r="O646" s="156" t="e">
        <f>IF(SUMIF('Daten (Kopie)'!$A$2:$A$189,DAX!A646,'Daten (Kopie)'!$U$2:$U$189)=0,#N/A,SUMIF('Daten (Kopie)'!$A$2:$A$189,DAX!A646,'Daten (Kopie)'!$U$2:$U$189))</f>
        <v>#N/A</v>
      </c>
      <c r="P646" s="156">
        <f>VLOOKUP(A646,'MSCI ACWI GDP net €'!$A$4:$B$1459,2,FALSE)/$Q$1096</f>
        <v>0.72719860085632659</v>
      </c>
    </row>
    <row r="647" spans="1:16">
      <c r="A647" s="127">
        <v>40091</v>
      </c>
      <c r="B647" s="155">
        <v>5477.81</v>
      </c>
      <c r="C647" s="155">
        <v>5440.23</v>
      </c>
      <c r="D647" s="155">
        <v>5511.64</v>
      </c>
      <c r="E647" s="155">
        <v>5508.85</v>
      </c>
      <c r="N647" s="156" t="e">
        <f>IF(SUMIF('Daten (Kopie)'!$A$2:$A$189,DAX!A647,'Daten (Kopie)'!$T$2:$T$189)=0,#N/A,SUMIF('Daten (Kopie)'!$A$2:$A$189,DAX!A647,'Daten (Kopie)'!$T$2:$T$189))</f>
        <v>#N/A</v>
      </c>
      <c r="O647" s="156" t="e">
        <f>IF(SUMIF('Daten (Kopie)'!$A$2:$A$189,DAX!A647,'Daten (Kopie)'!$U$2:$U$189)=0,#N/A,SUMIF('Daten (Kopie)'!$A$2:$A$189,DAX!A647,'Daten (Kopie)'!$U$2:$U$189))</f>
        <v>#N/A</v>
      </c>
      <c r="P647" s="156">
        <f>VLOOKUP(A647,'MSCI ACWI GDP net €'!$A$4:$B$1459,2,FALSE)/$Q$1096</f>
        <v>0.71542868743749366</v>
      </c>
    </row>
    <row r="648" spans="1:16">
      <c r="A648" s="127">
        <v>40088</v>
      </c>
      <c r="B648" s="155">
        <v>5532.65</v>
      </c>
      <c r="C648" s="155">
        <v>5442.32</v>
      </c>
      <c r="D648" s="155">
        <v>5536.63</v>
      </c>
      <c r="E648" s="155">
        <v>5467.9</v>
      </c>
      <c r="N648" s="156" t="e">
        <f>IF(SUMIF('Daten (Kopie)'!$A$2:$A$189,DAX!A648,'Daten (Kopie)'!$T$2:$T$189)=0,#N/A,SUMIF('Daten (Kopie)'!$A$2:$A$189,DAX!A648,'Daten (Kopie)'!$T$2:$T$189))</f>
        <v>#N/A</v>
      </c>
      <c r="O648" s="156" t="e">
        <f>IF(SUMIF('Daten (Kopie)'!$A$2:$A$189,DAX!A648,'Daten (Kopie)'!$U$2:$U$189)=0,#N/A,SUMIF('Daten (Kopie)'!$A$2:$A$189,DAX!A648,'Daten (Kopie)'!$U$2:$U$189))</f>
        <v>#N/A</v>
      </c>
      <c r="P648" s="156">
        <f>VLOOKUP(A648,'MSCI ACWI GDP net €'!$A$4:$B$1459,2,FALSE)/$Q$1096</f>
        <v>0.71008954319822815</v>
      </c>
    </row>
    <row r="649" spans="1:16">
      <c r="A649" s="127">
        <v>40087</v>
      </c>
      <c r="B649" s="155">
        <v>5681.88</v>
      </c>
      <c r="C649" s="155">
        <v>5554.25</v>
      </c>
      <c r="D649" s="155">
        <v>5726.97</v>
      </c>
      <c r="E649" s="155">
        <v>5554.55</v>
      </c>
      <c r="N649" s="156" t="e">
        <f>IF(SUMIF('Daten (Kopie)'!$A$2:$A$189,DAX!A649,'Daten (Kopie)'!$T$2:$T$189)=0,#N/A,SUMIF('Daten (Kopie)'!$A$2:$A$189,DAX!A649,'Daten (Kopie)'!$T$2:$T$189))</f>
        <v>#N/A</v>
      </c>
      <c r="O649" s="156" t="e">
        <f>IF(SUMIF('Daten (Kopie)'!$A$2:$A$189,DAX!A649,'Daten (Kopie)'!$U$2:$U$189)=0,#N/A,SUMIF('Daten (Kopie)'!$A$2:$A$189,DAX!A649,'Daten (Kopie)'!$U$2:$U$189))</f>
        <v>#N/A</v>
      </c>
      <c r="P649" s="156">
        <f>VLOOKUP(A649,'MSCI ACWI GDP net €'!$A$4:$B$1459,2,FALSE)/$Q$1096</f>
        <v>0.72159819881884857</v>
      </c>
    </row>
    <row r="650" spans="1:16">
      <c r="A650" s="127">
        <v>40086</v>
      </c>
      <c r="B650" s="155">
        <v>5728.48</v>
      </c>
      <c r="C650" s="155">
        <v>5619.48</v>
      </c>
      <c r="D650" s="155">
        <v>5744.59</v>
      </c>
      <c r="E650" s="155">
        <v>5675.16</v>
      </c>
      <c r="N650" s="156" t="e">
        <f>IF(SUMIF('Daten (Kopie)'!$A$2:$A$189,DAX!A650,'Daten (Kopie)'!$T$2:$T$189)=0,#N/A,SUMIF('Daten (Kopie)'!$A$2:$A$189,DAX!A650,'Daten (Kopie)'!$T$2:$T$189))</f>
        <v>#N/A</v>
      </c>
      <c r="O650" s="156" t="e">
        <f>IF(SUMIF('Daten (Kopie)'!$A$2:$A$189,DAX!A650,'Daten (Kopie)'!$U$2:$U$189)=0,#N/A,SUMIF('Daten (Kopie)'!$A$2:$A$189,DAX!A650,'Daten (Kopie)'!$U$2:$U$189))</f>
        <v>#N/A</v>
      </c>
      <c r="P650" s="156">
        <f>VLOOKUP(A650,'MSCI ACWI GDP net €'!$A$4:$B$1459,2,FALSE)/$Q$1096</f>
        <v>0.73068397957196984</v>
      </c>
    </row>
    <row r="651" spans="1:16">
      <c r="A651" s="127">
        <v>40085</v>
      </c>
      <c r="B651" s="155">
        <v>5736.79</v>
      </c>
      <c r="C651" s="155">
        <v>5690.19</v>
      </c>
      <c r="D651" s="155">
        <v>5756.26</v>
      </c>
      <c r="E651" s="155">
        <v>5713.52</v>
      </c>
      <c r="N651" s="156" t="e">
        <f>IF(SUMIF('Daten (Kopie)'!$A$2:$A$189,DAX!A651,'Daten (Kopie)'!$T$2:$T$189)=0,#N/A,SUMIF('Daten (Kopie)'!$A$2:$A$189,DAX!A651,'Daten (Kopie)'!$T$2:$T$189))</f>
        <v>#N/A</v>
      </c>
      <c r="O651" s="156" t="e">
        <f>IF(SUMIF('Daten (Kopie)'!$A$2:$A$189,DAX!A651,'Daten (Kopie)'!$U$2:$U$189)=0,#N/A,SUMIF('Daten (Kopie)'!$A$2:$A$189,DAX!A651,'Daten (Kopie)'!$U$2:$U$189))</f>
        <v>#N/A</v>
      </c>
      <c r="P651" s="156">
        <f>VLOOKUP(A651,'MSCI ACWI GDP net €'!$A$4:$B$1459,2,FALSE)/$Q$1096</f>
        <v>0.73345381145174482</v>
      </c>
    </row>
    <row r="652" spans="1:16">
      <c r="A652" s="127">
        <v>40084</v>
      </c>
      <c r="B652" s="155">
        <v>5595.36</v>
      </c>
      <c r="C652" s="155">
        <v>5554.53</v>
      </c>
      <c r="D652" s="155">
        <v>5736.31</v>
      </c>
      <c r="E652" s="155">
        <v>5736.31</v>
      </c>
      <c r="N652" s="156" t="e">
        <f>IF(SUMIF('Daten (Kopie)'!$A$2:$A$189,DAX!A652,'Daten (Kopie)'!$T$2:$T$189)=0,#N/A,SUMIF('Daten (Kopie)'!$A$2:$A$189,DAX!A652,'Daten (Kopie)'!$T$2:$T$189))</f>
        <v>#N/A</v>
      </c>
      <c r="O652" s="156" t="e">
        <f>IF(SUMIF('Daten (Kopie)'!$A$2:$A$189,DAX!A652,'Daten (Kopie)'!$U$2:$U$189)=0,#N/A,SUMIF('Daten (Kopie)'!$A$2:$A$189,DAX!A652,'Daten (Kopie)'!$U$2:$U$189))</f>
        <v>#N/A</v>
      </c>
      <c r="P652" s="156">
        <f>VLOOKUP(A652,'MSCI ACWI GDP net €'!$A$4:$B$1459,2,FALSE)/$Q$1096</f>
        <v>0.72919048355989546</v>
      </c>
    </row>
    <row r="653" spans="1:16">
      <c r="A653" s="127">
        <v>40081</v>
      </c>
      <c r="B653" s="155">
        <v>5615.79</v>
      </c>
      <c r="C653" s="155">
        <v>5559.47</v>
      </c>
      <c r="D653" s="155">
        <v>5620.13</v>
      </c>
      <c r="E653" s="155">
        <v>5581.41</v>
      </c>
      <c r="N653" s="156" t="e">
        <f>IF(SUMIF('Daten (Kopie)'!$A$2:$A$189,DAX!A653,'Daten (Kopie)'!$T$2:$T$189)=0,#N/A,SUMIF('Daten (Kopie)'!$A$2:$A$189,DAX!A653,'Daten (Kopie)'!$T$2:$T$189))</f>
        <v>#N/A</v>
      </c>
      <c r="O653" s="156" t="e">
        <f>IF(SUMIF('Daten (Kopie)'!$A$2:$A$189,DAX!A653,'Daten (Kopie)'!$U$2:$U$189)=0,#N/A,SUMIF('Daten (Kopie)'!$A$2:$A$189,DAX!A653,'Daten (Kopie)'!$U$2:$U$189))</f>
        <v>#N/A</v>
      </c>
      <c r="P653" s="156">
        <f>VLOOKUP(A653,'MSCI ACWI GDP net €'!$A$4:$B$1459,2,FALSE)/$Q$1096</f>
        <v>0.72121213633996129</v>
      </c>
    </row>
    <row r="654" spans="1:16">
      <c r="A654" s="127">
        <v>40080</v>
      </c>
      <c r="B654" s="155">
        <v>5684.49</v>
      </c>
      <c r="C654" s="155">
        <v>5586.23</v>
      </c>
      <c r="D654" s="155">
        <v>5741.54</v>
      </c>
      <c r="E654" s="155">
        <v>5605.21</v>
      </c>
      <c r="N654" s="156" t="e">
        <f>IF(SUMIF('Daten (Kopie)'!$A$2:$A$189,DAX!A654,'Daten (Kopie)'!$T$2:$T$189)=0,#N/A,SUMIF('Daten (Kopie)'!$A$2:$A$189,DAX!A654,'Daten (Kopie)'!$T$2:$T$189))</f>
        <v>#N/A</v>
      </c>
      <c r="O654" s="156" t="e">
        <f>IF(SUMIF('Daten (Kopie)'!$A$2:$A$189,DAX!A654,'Daten (Kopie)'!$U$2:$U$189)=0,#N/A,SUMIF('Daten (Kopie)'!$A$2:$A$189,DAX!A654,'Daten (Kopie)'!$U$2:$U$189))</f>
        <v>#N/A</v>
      </c>
      <c r="P654" s="156">
        <f>VLOOKUP(A654,'MSCI ACWI GDP net €'!$A$4:$B$1459,2,FALSE)/$Q$1096</f>
        <v>0.72349273387149116</v>
      </c>
    </row>
    <row r="655" spans="1:16">
      <c r="A655" s="127">
        <v>40079</v>
      </c>
      <c r="B655" s="155">
        <v>5705.88</v>
      </c>
      <c r="C655" s="155">
        <v>5672.08</v>
      </c>
      <c r="D655" s="155">
        <v>5754.04</v>
      </c>
      <c r="E655" s="155">
        <v>5702.05</v>
      </c>
      <c r="N655" s="156" t="e">
        <f>IF(SUMIF('Daten (Kopie)'!$A$2:$A$189,DAX!A655,'Daten (Kopie)'!$T$2:$T$189)=0,#N/A,SUMIF('Daten (Kopie)'!$A$2:$A$189,DAX!A655,'Daten (Kopie)'!$T$2:$T$189))</f>
        <v>#N/A</v>
      </c>
      <c r="O655" s="156" t="e">
        <f>IF(SUMIF('Daten (Kopie)'!$A$2:$A$189,DAX!A655,'Daten (Kopie)'!$U$2:$U$189)=0,#N/A,SUMIF('Daten (Kopie)'!$A$2:$A$189,DAX!A655,'Daten (Kopie)'!$U$2:$U$189))</f>
        <v>#N/A</v>
      </c>
      <c r="P655" s="156">
        <f>VLOOKUP(A655,'MSCI ACWI GDP net €'!$A$4:$B$1459,2,FALSE)/$Q$1096</f>
        <v>0.72941346792270101</v>
      </c>
    </row>
    <row r="656" spans="1:16">
      <c r="A656" s="127">
        <v>40078</v>
      </c>
      <c r="B656" s="155">
        <v>5686.84</v>
      </c>
      <c r="C656" s="155">
        <v>5686.84</v>
      </c>
      <c r="D656" s="155">
        <v>5752.7</v>
      </c>
      <c r="E656" s="155">
        <v>5709.38</v>
      </c>
      <c r="N656" s="156" t="e">
        <f>IF(SUMIF('Daten (Kopie)'!$A$2:$A$189,DAX!A656,'Daten (Kopie)'!$T$2:$T$189)=0,#N/A,SUMIF('Daten (Kopie)'!$A$2:$A$189,DAX!A656,'Daten (Kopie)'!$T$2:$T$189))</f>
        <v>#N/A</v>
      </c>
      <c r="O656" s="156" t="e">
        <f>IF(SUMIF('Daten (Kopie)'!$A$2:$A$189,DAX!A656,'Daten (Kopie)'!$U$2:$U$189)=0,#N/A,SUMIF('Daten (Kopie)'!$A$2:$A$189,DAX!A656,'Daten (Kopie)'!$U$2:$U$189))</f>
        <v>#N/A</v>
      </c>
      <c r="P656" s="156">
        <f>VLOOKUP(A656,'MSCI ACWI GDP net €'!$A$4:$B$1459,2,FALSE)/$Q$1096</f>
        <v>0.73112246001674053</v>
      </c>
    </row>
    <row r="657" spans="1:16">
      <c r="A657" s="127">
        <v>40077</v>
      </c>
      <c r="B657" s="155">
        <v>5698.53</v>
      </c>
      <c r="C657" s="155">
        <v>5617.8</v>
      </c>
      <c r="D657" s="155">
        <v>5698.53</v>
      </c>
      <c r="E657" s="155">
        <v>5668.65</v>
      </c>
      <c r="N657" s="156">
        <f>IF(SUMIF('Daten (Kopie)'!$A$2:$A$189,DAX!A657,'Daten (Kopie)'!$T$2:$T$189)=0,#N/A,SUMIF('Daten (Kopie)'!$A$2:$A$189,DAX!A657,'Daten (Kopie)'!$T$2:$T$189))</f>
        <v>0.84712548153521927</v>
      </c>
      <c r="O657" s="156">
        <f>IF(SUMIF('Daten (Kopie)'!$A$2:$A$189,DAX!A657,'Daten (Kopie)'!$U$2:$U$189)=0,#N/A,SUMIF('Daten (Kopie)'!$A$2:$A$189,DAX!A657,'Daten (Kopie)'!$U$2:$U$189))</f>
        <v>0.98993216313642607</v>
      </c>
      <c r="P657" s="156">
        <f>VLOOKUP(A657,'MSCI ACWI GDP net €'!$A$4:$B$1459,2,FALSE)/$Q$1096</f>
        <v>0.7284982335977529</v>
      </c>
    </row>
    <row r="658" spans="1:16">
      <c r="A658" s="127">
        <v>40074</v>
      </c>
      <c r="B658" s="155">
        <v>5711.34</v>
      </c>
      <c r="C658" s="155">
        <v>5701.04</v>
      </c>
      <c r="D658" s="155">
        <v>5760.83</v>
      </c>
      <c r="E658" s="155">
        <v>5703.83</v>
      </c>
      <c r="N658" s="156" t="e">
        <f>IF(SUMIF('Daten (Kopie)'!$A$2:$A$189,DAX!A658,'Daten (Kopie)'!$T$2:$T$189)=0,#N/A,SUMIF('Daten (Kopie)'!$A$2:$A$189,DAX!A658,'Daten (Kopie)'!$T$2:$T$189))</f>
        <v>#N/A</v>
      </c>
      <c r="O658" s="156" t="e">
        <f>IF(SUMIF('Daten (Kopie)'!$A$2:$A$189,DAX!A658,'Daten (Kopie)'!$U$2:$U$189)=0,#N/A,SUMIF('Daten (Kopie)'!$A$2:$A$189,DAX!A658,'Daten (Kopie)'!$U$2:$U$189))</f>
        <v>#N/A</v>
      </c>
      <c r="P658" s="156">
        <f>VLOOKUP(A658,'MSCI ACWI GDP net €'!$A$4:$B$1459,2,FALSE)/$Q$1096</f>
        <v>0.73231060057676411</v>
      </c>
    </row>
    <row r="659" spans="1:16">
      <c r="A659" s="127">
        <v>40073</v>
      </c>
      <c r="B659" s="155">
        <v>5722.37</v>
      </c>
      <c r="C659" s="155">
        <v>5703.22</v>
      </c>
      <c r="D659" s="155">
        <v>5748.24</v>
      </c>
      <c r="E659" s="155">
        <v>5731.14</v>
      </c>
      <c r="N659" s="156" t="e">
        <f>IF(SUMIF('Daten (Kopie)'!$A$2:$A$189,DAX!A659,'Daten (Kopie)'!$T$2:$T$189)=0,#N/A,SUMIF('Daten (Kopie)'!$A$2:$A$189,DAX!A659,'Daten (Kopie)'!$T$2:$T$189))</f>
        <v>#N/A</v>
      </c>
      <c r="O659" s="156" t="e">
        <f>IF(SUMIF('Daten (Kopie)'!$A$2:$A$189,DAX!A659,'Daten (Kopie)'!$U$2:$U$189)=0,#N/A,SUMIF('Daten (Kopie)'!$A$2:$A$189,DAX!A659,'Daten (Kopie)'!$U$2:$U$189))</f>
        <v>#N/A</v>
      </c>
      <c r="P659" s="156">
        <f>VLOOKUP(A659,'MSCI ACWI GDP net €'!$A$4:$B$1459,2,FALSE)/$Q$1096</f>
        <v>0.73308106147212948</v>
      </c>
    </row>
    <row r="660" spans="1:16">
      <c r="A660" s="127">
        <v>40072</v>
      </c>
      <c r="B660" s="155">
        <v>5640.99</v>
      </c>
      <c r="C660" s="155">
        <v>5640.94</v>
      </c>
      <c r="D660" s="155">
        <v>5713.49</v>
      </c>
      <c r="E660" s="155">
        <v>5700.26</v>
      </c>
      <c r="N660" s="156" t="e">
        <f>IF(SUMIF('Daten (Kopie)'!$A$2:$A$189,DAX!A660,'Daten (Kopie)'!$T$2:$T$189)=0,#N/A,SUMIF('Daten (Kopie)'!$A$2:$A$189,DAX!A660,'Daten (Kopie)'!$T$2:$T$189))</f>
        <v>#N/A</v>
      </c>
      <c r="O660" s="156" t="e">
        <f>IF(SUMIF('Daten (Kopie)'!$A$2:$A$189,DAX!A660,'Daten (Kopie)'!$U$2:$U$189)=0,#N/A,SUMIF('Daten (Kopie)'!$A$2:$A$189,DAX!A660,'Daten (Kopie)'!$U$2:$U$189))</f>
        <v>#N/A</v>
      </c>
      <c r="P660" s="156">
        <f>VLOOKUP(A660,'MSCI ACWI GDP net €'!$A$4:$B$1459,2,FALSE)/$Q$1096</f>
        <v>0.7317706123250447</v>
      </c>
    </row>
    <row r="661" spans="1:16">
      <c r="A661" s="127">
        <v>40071</v>
      </c>
      <c r="B661" s="155">
        <v>5637.21</v>
      </c>
      <c r="C661" s="155">
        <v>5584.53</v>
      </c>
      <c r="D661" s="155">
        <v>5649.66</v>
      </c>
      <c r="E661" s="155">
        <v>5628.98</v>
      </c>
      <c r="N661" s="156" t="e">
        <f>IF(SUMIF('Daten (Kopie)'!$A$2:$A$189,DAX!A661,'Daten (Kopie)'!$T$2:$T$189)=0,#N/A,SUMIF('Daten (Kopie)'!$A$2:$A$189,DAX!A661,'Daten (Kopie)'!$T$2:$T$189))</f>
        <v>#N/A</v>
      </c>
      <c r="O661" s="156" t="e">
        <f>IF(SUMIF('Daten (Kopie)'!$A$2:$A$189,DAX!A661,'Daten (Kopie)'!$U$2:$U$189)=0,#N/A,SUMIF('Daten (Kopie)'!$A$2:$A$189,DAX!A661,'Daten (Kopie)'!$U$2:$U$189))</f>
        <v>#N/A</v>
      </c>
      <c r="P661" s="156">
        <f>VLOOKUP(A661,'MSCI ACWI GDP net €'!$A$4:$B$1459,2,FALSE)/$Q$1096</f>
        <v>0.72294109718290878</v>
      </c>
    </row>
    <row r="662" spans="1:16">
      <c r="A662" s="127">
        <v>40070</v>
      </c>
      <c r="B662" s="155">
        <v>5599.58</v>
      </c>
      <c r="C662" s="155">
        <v>5532.3</v>
      </c>
      <c r="D662" s="155">
        <v>5623.74</v>
      </c>
      <c r="E662" s="155">
        <v>5620.24</v>
      </c>
      <c r="N662" s="156" t="e">
        <f>IF(SUMIF('Daten (Kopie)'!$A$2:$A$189,DAX!A662,'Daten (Kopie)'!$T$2:$T$189)=0,#N/A,SUMIF('Daten (Kopie)'!$A$2:$A$189,DAX!A662,'Daten (Kopie)'!$T$2:$T$189))</f>
        <v>#N/A</v>
      </c>
      <c r="O662" s="156" t="e">
        <f>IF(SUMIF('Daten (Kopie)'!$A$2:$A$189,DAX!A662,'Daten (Kopie)'!$U$2:$U$189)=0,#N/A,SUMIF('Daten (Kopie)'!$A$2:$A$189,DAX!A662,'Daten (Kopie)'!$U$2:$U$189))</f>
        <v>#N/A</v>
      </c>
      <c r="P662" s="156">
        <f>VLOOKUP(A662,'MSCI ACWI GDP net €'!$A$4:$B$1459,2,FALSE)/$Q$1096</f>
        <v>0.71878094116041724</v>
      </c>
    </row>
    <row r="663" spans="1:16">
      <c r="A663" s="127">
        <v>40067</v>
      </c>
      <c r="B663" s="155">
        <v>5601.65</v>
      </c>
      <c r="C663" s="155">
        <v>5601.65</v>
      </c>
      <c r="D663" s="155">
        <v>5653.15</v>
      </c>
      <c r="E663" s="155">
        <v>5624.02</v>
      </c>
      <c r="N663" s="156" t="e">
        <f>IF(SUMIF('Daten (Kopie)'!$A$2:$A$189,DAX!A663,'Daten (Kopie)'!$T$2:$T$189)=0,#N/A,SUMIF('Daten (Kopie)'!$A$2:$A$189,DAX!A663,'Daten (Kopie)'!$T$2:$T$189))</f>
        <v>#N/A</v>
      </c>
      <c r="O663" s="156" t="e">
        <f>IF(SUMIF('Daten (Kopie)'!$A$2:$A$189,DAX!A663,'Daten (Kopie)'!$U$2:$U$189)=0,#N/A,SUMIF('Daten (Kopie)'!$A$2:$A$189,DAX!A663,'Daten (Kopie)'!$U$2:$U$189))</f>
        <v>#N/A</v>
      </c>
      <c r="P663" s="156">
        <f>VLOOKUP(A663,'MSCI ACWI GDP net €'!$A$4:$B$1459,2,FALSE)/$Q$1096</f>
        <v>0.72247848783320778</v>
      </c>
    </row>
    <row r="664" spans="1:16">
      <c r="A664" s="127">
        <v>40066</v>
      </c>
      <c r="B664" s="155">
        <v>5596.45</v>
      </c>
      <c r="C664" s="155">
        <v>5547.37</v>
      </c>
      <c r="D664" s="155">
        <v>5626.97</v>
      </c>
      <c r="E664" s="155">
        <v>5594.77</v>
      </c>
      <c r="N664" s="156" t="e">
        <f>IF(SUMIF('Daten (Kopie)'!$A$2:$A$189,DAX!A664,'Daten (Kopie)'!$T$2:$T$189)=0,#N/A,SUMIF('Daten (Kopie)'!$A$2:$A$189,DAX!A664,'Daten (Kopie)'!$T$2:$T$189))</f>
        <v>#N/A</v>
      </c>
      <c r="O664" s="156" t="e">
        <f>IF(SUMIF('Daten (Kopie)'!$A$2:$A$189,DAX!A664,'Daten (Kopie)'!$U$2:$U$189)=0,#N/A,SUMIF('Daten (Kopie)'!$A$2:$A$189,DAX!A664,'Daten (Kopie)'!$U$2:$U$189))</f>
        <v>#N/A</v>
      </c>
      <c r="P664" s="156">
        <f>VLOOKUP(A664,'MSCI ACWI GDP net €'!$A$4:$B$1459,2,FALSE)/$Q$1096</f>
        <v>0.72020537858251843</v>
      </c>
    </row>
    <row r="665" spans="1:16">
      <c r="A665" s="127">
        <v>40065</v>
      </c>
      <c r="B665" s="155">
        <v>5463.93</v>
      </c>
      <c r="C665" s="155">
        <v>5450.4</v>
      </c>
      <c r="D665" s="155">
        <v>5578.15</v>
      </c>
      <c r="E665" s="155">
        <v>5574.26</v>
      </c>
      <c r="N665" s="156" t="e">
        <f>IF(SUMIF('Daten (Kopie)'!$A$2:$A$189,DAX!A665,'Daten (Kopie)'!$T$2:$T$189)=0,#N/A,SUMIF('Daten (Kopie)'!$A$2:$A$189,DAX!A665,'Daten (Kopie)'!$T$2:$T$189))</f>
        <v>#N/A</v>
      </c>
      <c r="O665" s="156" t="e">
        <f>IF(SUMIF('Daten (Kopie)'!$A$2:$A$189,DAX!A665,'Daten (Kopie)'!$U$2:$U$189)=0,#N/A,SUMIF('Daten (Kopie)'!$A$2:$A$189,DAX!A665,'Daten (Kopie)'!$U$2:$U$189))</f>
        <v>#N/A</v>
      </c>
      <c r="P665" s="156">
        <f>VLOOKUP(A665,'MSCI ACWI GDP net €'!$A$4:$B$1459,2,FALSE)/$Q$1096</f>
        <v>0.71519571870023413</v>
      </c>
    </row>
    <row r="666" spans="1:16">
      <c r="A666" s="127">
        <v>40064</v>
      </c>
      <c r="B666" s="155">
        <v>5474.69</v>
      </c>
      <c r="C666" s="155">
        <v>5455.38</v>
      </c>
      <c r="D666" s="155">
        <v>5502.77</v>
      </c>
      <c r="E666" s="155">
        <v>5481.73</v>
      </c>
      <c r="N666" s="156" t="e">
        <f>IF(SUMIF('Daten (Kopie)'!$A$2:$A$189,DAX!A666,'Daten (Kopie)'!$T$2:$T$189)=0,#N/A,SUMIF('Daten (Kopie)'!$A$2:$A$189,DAX!A666,'Daten (Kopie)'!$T$2:$T$189))</f>
        <v>#N/A</v>
      </c>
      <c r="O666" s="156" t="e">
        <f>IF(SUMIF('Daten (Kopie)'!$A$2:$A$189,DAX!A666,'Daten (Kopie)'!$U$2:$U$189)=0,#N/A,SUMIF('Daten (Kopie)'!$A$2:$A$189,DAX!A666,'Daten (Kopie)'!$U$2:$U$189))</f>
        <v>#N/A</v>
      </c>
      <c r="P666" s="156">
        <f>VLOOKUP(A666,'MSCI ACWI GDP net €'!$A$4:$B$1459,2,FALSE)/$Q$1096</f>
        <v>0.71396348048637215</v>
      </c>
    </row>
    <row r="667" spans="1:16">
      <c r="A667" s="127">
        <v>40063</v>
      </c>
      <c r="B667" s="155">
        <v>5400.76</v>
      </c>
      <c r="C667" s="155">
        <v>5400.76</v>
      </c>
      <c r="D667" s="155">
        <v>5477.13</v>
      </c>
      <c r="E667" s="155">
        <v>5463.51</v>
      </c>
      <c r="N667" s="156" t="e">
        <f>IF(SUMIF('Daten (Kopie)'!$A$2:$A$189,DAX!A667,'Daten (Kopie)'!$T$2:$T$189)=0,#N/A,SUMIF('Daten (Kopie)'!$A$2:$A$189,DAX!A667,'Daten (Kopie)'!$T$2:$T$189))</f>
        <v>#N/A</v>
      </c>
      <c r="O667" s="156" t="e">
        <f>IF(SUMIF('Daten (Kopie)'!$A$2:$A$189,DAX!A667,'Daten (Kopie)'!$U$2:$U$189)=0,#N/A,SUMIF('Daten (Kopie)'!$A$2:$A$189,DAX!A667,'Daten (Kopie)'!$U$2:$U$189))</f>
        <v>#N/A</v>
      </c>
      <c r="P667" s="156">
        <f>VLOOKUP(A667,'MSCI ACWI GDP net €'!$A$4:$B$1459,2,FALSE)/$Q$1096</f>
        <v>0.71228693760930817</v>
      </c>
    </row>
    <row r="668" spans="1:16">
      <c r="A668" s="127">
        <v>40060</v>
      </c>
      <c r="B668" s="155">
        <v>5328.59</v>
      </c>
      <c r="C668" s="155">
        <v>5320.28</v>
      </c>
      <c r="D668" s="155">
        <v>5404.3</v>
      </c>
      <c r="E668" s="155">
        <v>5384.43</v>
      </c>
      <c r="N668" s="156" t="e">
        <f>IF(SUMIF('Daten (Kopie)'!$A$2:$A$189,DAX!A668,'Daten (Kopie)'!$T$2:$T$189)=0,#N/A,SUMIF('Daten (Kopie)'!$A$2:$A$189,DAX!A668,'Daten (Kopie)'!$T$2:$T$189))</f>
        <v>#N/A</v>
      </c>
      <c r="O668" s="156" t="e">
        <f>IF(SUMIF('Daten (Kopie)'!$A$2:$A$189,DAX!A668,'Daten (Kopie)'!$U$2:$U$189)=0,#N/A,SUMIF('Daten (Kopie)'!$A$2:$A$189,DAX!A668,'Daten (Kopie)'!$U$2:$U$189))</f>
        <v>#N/A</v>
      </c>
      <c r="P668" s="156">
        <f>VLOOKUP(A668,'MSCI ACWI GDP net €'!$A$4:$B$1459,2,FALSE)/$Q$1096</f>
        <v>0.7077024456725225</v>
      </c>
    </row>
    <row r="669" spans="1:16">
      <c r="A669" s="127">
        <v>40059</v>
      </c>
      <c r="B669" s="155">
        <v>5332.5</v>
      </c>
      <c r="C669" s="155">
        <v>5278.5</v>
      </c>
      <c r="D669" s="155">
        <v>5364.03</v>
      </c>
      <c r="E669" s="155">
        <v>5301.42</v>
      </c>
      <c r="N669" s="156" t="e">
        <f>IF(SUMIF('Daten (Kopie)'!$A$2:$A$189,DAX!A669,'Daten (Kopie)'!$T$2:$T$189)=0,#N/A,SUMIF('Daten (Kopie)'!$A$2:$A$189,DAX!A669,'Daten (Kopie)'!$T$2:$T$189))</f>
        <v>#N/A</v>
      </c>
      <c r="O669" s="156" t="e">
        <f>IF(SUMIF('Daten (Kopie)'!$A$2:$A$189,DAX!A669,'Daten (Kopie)'!$U$2:$U$189)=0,#N/A,SUMIF('Daten (Kopie)'!$A$2:$A$189,DAX!A669,'Daten (Kopie)'!$U$2:$U$189))</f>
        <v>#N/A</v>
      </c>
      <c r="P669" s="156">
        <f>VLOOKUP(A669,'MSCI ACWI GDP net €'!$A$4:$B$1459,2,FALSE)/$Q$1096</f>
        <v>0.69859336804567529</v>
      </c>
    </row>
    <row r="670" spans="1:16">
      <c r="A670" s="127">
        <v>40058</v>
      </c>
      <c r="B670" s="155">
        <v>5325.94</v>
      </c>
      <c r="C670" s="155">
        <v>5263.11</v>
      </c>
      <c r="D670" s="155">
        <v>5337.84</v>
      </c>
      <c r="E670" s="155">
        <v>5319.84</v>
      </c>
      <c r="N670" s="156" t="e">
        <f>IF(SUMIF('Daten (Kopie)'!$A$2:$A$189,DAX!A670,'Daten (Kopie)'!$T$2:$T$189)=0,#N/A,SUMIF('Daten (Kopie)'!$A$2:$A$189,DAX!A670,'Daten (Kopie)'!$T$2:$T$189))</f>
        <v>#N/A</v>
      </c>
      <c r="O670" s="156" t="e">
        <f>IF(SUMIF('Daten (Kopie)'!$A$2:$A$189,DAX!A670,'Daten (Kopie)'!$U$2:$U$189)=0,#N/A,SUMIF('Daten (Kopie)'!$A$2:$A$189,DAX!A670,'Daten (Kopie)'!$U$2:$U$189))</f>
        <v>#N/A</v>
      </c>
      <c r="P670" s="156">
        <f>VLOOKUP(A670,'MSCI ACWI GDP net €'!$A$4:$B$1459,2,FALSE)/$Q$1096</f>
        <v>0.69488833309204434</v>
      </c>
    </row>
    <row r="671" spans="1:16">
      <c r="A671" s="127">
        <v>40057</v>
      </c>
      <c r="B671" s="155">
        <v>5479.35</v>
      </c>
      <c r="C671" s="155">
        <v>5327.29</v>
      </c>
      <c r="D671" s="155">
        <v>5507.48</v>
      </c>
      <c r="E671" s="155">
        <v>5327.29</v>
      </c>
      <c r="N671" s="156" t="e">
        <f>IF(SUMIF('Daten (Kopie)'!$A$2:$A$189,DAX!A671,'Daten (Kopie)'!$T$2:$T$189)=0,#N/A,SUMIF('Daten (Kopie)'!$A$2:$A$189,DAX!A671,'Daten (Kopie)'!$T$2:$T$189))</f>
        <v>#N/A</v>
      </c>
      <c r="O671" s="156" t="e">
        <f>IF(SUMIF('Daten (Kopie)'!$A$2:$A$189,DAX!A671,'Daten (Kopie)'!$U$2:$U$189)=0,#N/A,SUMIF('Daten (Kopie)'!$A$2:$A$189,DAX!A671,'Daten (Kopie)'!$U$2:$U$189))</f>
        <v>#N/A</v>
      </c>
      <c r="P671" s="156">
        <f>VLOOKUP(A671,'MSCI ACWI GDP net €'!$A$4:$B$1459,2,FALSE)/$Q$1096</f>
        <v>0.69952108283869086</v>
      </c>
    </row>
    <row r="672" spans="1:16">
      <c r="A672" s="127">
        <v>40056</v>
      </c>
      <c r="B672" s="155">
        <v>5474.62</v>
      </c>
      <c r="C672" s="155">
        <v>5437.92</v>
      </c>
      <c r="D672" s="155">
        <v>5495.56</v>
      </c>
      <c r="E672" s="155">
        <v>5464.61</v>
      </c>
      <c r="N672" s="156" t="e">
        <f>IF(SUMIF('Daten (Kopie)'!$A$2:$A$189,DAX!A672,'Daten (Kopie)'!$T$2:$T$189)=0,#N/A,SUMIF('Daten (Kopie)'!$A$2:$A$189,DAX!A672,'Daten (Kopie)'!$T$2:$T$189))</f>
        <v>#N/A</v>
      </c>
      <c r="O672" s="156" t="e">
        <f>IF(SUMIF('Daten (Kopie)'!$A$2:$A$189,DAX!A672,'Daten (Kopie)'!$U$2:$U$189)=0,#N/A,SUMIF('Daten (Kopie)'!$A$2:$A$189,DAX!A672,'Daten (Kopie)'!$U$2:$U$189))</f>
        <v>#N/A</v>
      </c>
      <c r="P672" s="156">
        <f>VLOOKUP(A672,'MSCI ACWI GDP net €'!$A$4:$B$1459,2,FALSE)/$Q$1096</f>
        <v>0.7067256410384416</v>
      </c>
    </row>
    <row r="673" spans="1:16">
      <c r="A673" s="127">
        <v>40053</v>
      </c>
      <c r="B673" s="155">
        <v>5512.17</v>
      </c>
      <c r="C673" s="155">
        <v>5502.46</v>
      </c>
      <c r="D673" s="155">
        <v>5573.89</v>
      </c>
      <c r="E673" s="155">
        <v>5517.35</v>
      </c>
      <c r="N673" s="156" t="e">
        <f>IF(SUMIF('Daten (Kopie)'!$A$2:$A$189,DAX!A673,'Daten (Kopie)'!$T$2:$T$189)=0,#N/A,SUMIF('Daten (Kopie)'!$A$2:$A$189,DAX!A673,'Daten (Kopie)'!$T$2:$T$189))</f>
        <v>#N/A</v>
      </c>
      <c r="O673" s="156" t="e">
        <f>IF(SUMIF('Daten (Kopie)'!$A$2:$A$189,DAX!A673,'Daten (Kopie)'!$U$2:$U$189)=0,#N/A,SUMIF('Daten (Kopie)'!$A$2:$A$189,DAX!A673,'Daten (Kopie)'!$U$2:$U$189))</f>
        <v>#N/A</v>
      </c>
      <c r="P673" s="156">
        <f>VLOOKUP(A673,'MSCI ACWI GDP net €'!$A$4:$B$1459,2,FALSE)/$Q$1096</f>
        <v>0.7131655625612584</v>
      </c>
    </row>
    <row r="674" spans="1:16">
      <c r="A674" s="127">
        <v>40052</v>
      </c>
      <c r="B674" s="155">
        <v>5512.9</v>
      </c>
      <c r="C674" s="155">
        <v>5432.06</v>
      </c>
      <c r="D674" s="155">
        <v>5540.43</v>
      </c>
      <c r="E674" s="155">
        <v>5470.33</v>
      </c>
      <c r="N674" s="156" t="e">
        <f>IF(SUMIF('Daten (Kopie)'!$A$2:$A$189,DAX!A674,'Daten (Kopie)'!$T$2:$T$189)=0,#N/A,SUMIF('Daten (Kopie)'!$A$2:$A$189,DAX!A674,'Daten (Kopie)'!$T$2:$T$189))</f>
        <v>#N/A</v>
      </c>
      <c r="O674" s="156" t="e">
        <f>IF(SUMIF('Daten (Kopie)'!$A$2:$A$189,DAX!A674,'Daten (Kopie)'!$U$2:$U$189)=0,#N/A,SUMIF('Daten (Kopie)'!$A$2:$A$189,DAX!A674,'Daten (Kopie)'!$U$2:$U$189))</f>
        <v>#N/A</v>
      </c>
      <c r="P674" s="156">
        <f>VLOOKUP(A674,'MSCI ACWI GDP net €'!$A$4:$B$1459,2,FALSE)/$Q$1096</f>
        <v>0.71367892581443382</v>
      </c>
    </row>
    <row r="675" spans="1:16">
      <c r="A675" s="127">
        <v>40051</v>
      </c>
      <c r="B675" s="155">
        <v>5548.77</v>
      </c>
      <c r="C675" s="155">
        <v>5500.1</v>
      </c>
      <c r="D675" s="155">
        <v>5572.47</v>
      </c>
      <c r="E675" s="155">
        <v>5521.97</v>
      </c>
      <c r="N675" s="156" t="e">
        <f>IF(SUMIF('Daten (Kopie)'!$A$2:$A$189,DAX!A675,'Daten (Kopie)'!$T$2:$T$189)=0,#N/A,SUMIF('Daten (Kopie)'!$A$2:$A$189,DAX!A675,'Daten (Kopie)'!$T$2:$T$189))</f>
        <v>#N/A</v>
      </c>
      <c r="O675" s="156" t="e">
        <f>IF(SUMIF('Daten (Kopie)'!$A$2:$A$189,DAX!A675,'Daten (Kopie)'!$U$2:$U$189)=0,#N/A,SUMIF('Daten (Kopie)'!$A$2:$A$189,DAX!A675,'Daten (Kopie)'!$U$2:$U$189))</f>
        <v>#N/A</v>
      </c>
      <c r="P675" s="156">
        <f>VLOOKUP(A675,'MSCI ACWI GDP net €'!$A$4:$B$1459,2,FALSE)/$Q$1096</f>
        <v>0.71650616784731902</v>
      </c>
    </row>
    <row r="676" spans="1:16">
      <c r="A676" s="127">
        <v>40050</v>
      </c>
      <c r="B676" s="155">
        <v>5482.99</v>
      </c>
      <c r="C676" s="155">
        <v>5472.63</v>
      </c>
      <c r="D676" s="155">
        <v>5575.53</v>
      </c>
      <c r="E676" s="155">
        <v>5557.09</v>
      </c>
      <c r="N676" s="156" t="e">
        <f>IF(SUMIF('Daten (Kopie)'!$A$2:$A$189,DAX!A676,'Daten (Kopie)'!$T$2:$T$189)=0,#N/A,SUMIF('Daten (Kopie)'!$A$2:$A$189,DAX!A676,'Daten (Kopie)'!$T$2:$T$189))</f>
        <v>#N/A</v>
      </c>
      <c r="O676" s="156" t="e">
        <f>IF(SUMIF('Daten (Kopie)'!$A$2:$A$189,DAX!A676,'Daten (Kopie)'!$U$2:$U$189)=0,#N/A,SUMIF('Daten (Kopie)'!$A$2:$A$189,DAX!A676,'Daten (Kopie)'!$U$2:$U$189))</f>
        <v>#N/A</v>
      </c>
      <c r="P676" s="156">
        <f>VLOOKUP(A676,'MSCI ACWI GDP net €'!$A$4:$B$1459,2,FALSE)/$Q$1096</f>
        <v>0.71622577333140314</v>
      </c>
    </row>
    <row r="677" spans="1:16">
      <c r="A677" s="127">
        <v>40049</v>
      </c>
      <c r="B677" s="155">
        <v>5482.6</v>
      </c>
      <c r="C677" s="155">
        <v>5481.36</v>
      </c>
      <c r="D677" s="155">
        <v>5531.76</v>
      </c>
      <c r="E677" s="155">
        <v>5519.75</v>
      </c>
      <c r="N677" s="156" t="e">
        <f>IF(SUMIF('Daten (Kopie)'!$A$2:$A$189,DAX!A677,'Daten (Kopie)'!$T$2:$T$189)=0,#N/A,SUMIF('Daten (Kopie)'!$A$2:$A$189,DAX!A677,'Daten (Kopie)'!$T$2:$T$189))</f>
        <v>#N/A</v>
      </c>
      <c r="O677" s="156" t="e">
        <f>IF(SUMIF('Daten (Kopie)'!$A$2:$A$189,DAX!A677,'Daten (Kopie)'!$U$2:$U$189)=0,#N/A,SUMIF('Daten (Kopie)'!$A$2:$A$189,DAX!A677,'Daten (Kopie)'!$U$2:$U$189))</f>
        <v>#N/A</v>
      </c>
      <c r="P677" s="156">
        <f>VLOOKUP(A677,'MSCI ACWI GDP net €'!$A$4:$B$1459,2,FALSE)/$Q$1096</f>
        <v>0.71503763277137955</v>
      </c>
    </row>
    <row r="678" spans="1:16">
      <c r="A678" s="127">
        <v>40046</v>
      </c>
      <c r="B678" s="155">
        <v>5296.01</v>
      </c>
      <c r="C678" s="155">
        <v>5286.23</v>
      </c>
      <c r="D678" s="155">
        <v>5478.18</v>
      </c>
      <c r="E678" s="155">
        <v>5462.74</v>
      </c>
      <c r="N678" s="156" t="e">
        <f>IF(SUMIF('Daten (Kopie)'!$A$2:$A$189,DAX!A678,'Daten (Kopie)'!$T$2:$T$189)=0,#N/A,SUMIF('Daten (Kopie)'!$A$2:$A$189,DAX!A678,'Daten (Kopie)'!$T$2:$T$189))</f>
        <v>#N/A</v>
      </c>
      <c r="O678" s="156" t="e">
        <f>IF(SUMIF('Daten (Kopie)'!$A$2:$A$189,DAX!A678,'Daten (Kopie)'!$U$2:$U$189)=0,#N/A,SUMIF('Daten (Kopie)'!$A$2:$A$189,DAX!A678,'Daten (Kopie)'!$U$2:$U$189))</f>
        <v>#N/A</v>
      </c>
      <c r="P678" s="156">
        <f>VLOOKUP(A678,'MSCI ACWI GDP net €'!$A$4:$B$1459,2,FALSE)/$Q$1096</f>
        <v>0.70767166051795605</v>
      </c>
    </row>
    <row r="679" spans="1:16">
      <c r="A679" s="127">
        <v>40045</v>
      </c>
      <c r="B679" s="155">
        <v>5261.66</v>
      </c>
      <c r="C679" s="155">
        <v>5261.66</v>
      </c>
      <c r="D679" s="155">
        <v>5325.86</v>
      </c>
      <c r="E679" s="155">
        <v>5311.06</v>
      </c>
      <c r="N679" s="156">
        <f>IF(SUMIF('Daten (Kopie)'!$A$2:$A$189,DAX!A679,'Daten (Kopie)'!$T$2:$T$189)=0,#N/A,SUMIF('Daten (Kopie)'!$A$2:$A$189,DAX!A679,'Daten (Kopie)'!$T$2:$T$189))</f>
        <v>0.84248976770324102</v>
      </c>
      <c r="O679" s="156">
        <f>IF(SUMIF('Daten (Kopie)'!$A$2:$A$189,DAX!A679,'Daten (Kopie)'!$U$2:$U$189)=0,#N/A,SUMIF('Daten (Kopie)'!$A$2:$A$189,DAX!A679,'Daten (Kopie)'!$U$2:$U$189))</f>
        <v>0.95748255066393673</v>
      </c>
      <c r="P679" s="156">
        <f>VLOOKUP(A679,'MSCI ACWI GDP net €'!$A$4:$B$1459,2,FALSE)/$Q$1096</f>
        <v>0.69909757895560121</v>
      </c>
    </row>
    <row r="680" spans="1:16">
      <c r="A680" s="127">
        <v>40044</v>
      </c>
      <c r="B680" s="155">
        <v>5210.47</v>
      </c>
      <c r="C680" s="155">
        <v>5158.6000000000004</v>
      </c>
      <c r="D680" s="155">
        <v>5253.71</v>
      </c>
      <c r="E680" s="155">
        <v>5231.9799999999996</v>
      </c>
      <c r="N680" s="156" t="e">
        <f>IF(SUMIF('Daten (Kopie)'!$A$2:$A$189,DAX!A680,'Daten (Kopie)'!$T$2:$T$189)=0,#N/A,SUMIF('Daten (Kopie)'!$A$2:$A$189,DAX!A680,'Daten (Kopie)'!$T$2:$T$189))</f>
        <v>#N/A</v>
      </c>
      <c r="O680" s="156" t="e">
        <f>IF(SUMIF('Daten (Kopie)'!$A$2:$A$189,DAX!A680,'Daten (Kopie)'!$U$2:$U$189)=0,#N/A,SUMIF('Daten (Kopie)'!$A$2:$A$189,DAX!A680,'Daten (Kopie)'!$U$2:$U$189))</f>
        <v>#N/A</v>
      </c>
      <c r="P680" s="156">
        <f>VLOOKUP(A680,'MSCI ACWI GDP net €'!$A$4:$B$1459,2,FALSE)/$Q$1096</f>
        <v>0.6896906341575435</v>
      </c>
    </row>
    <row r="681" spans="1:16">
      <c r="A681" s="127">
        <v>40043</v>
      </c>
      <c r="B681" s="155">
        <v>5218.09</v>
      </c>
      <c r="C681" s="155">
        <v>5200.47</v>
      </c>
      <c r="D681" s="155">
        <v>5250.74</v>
      </c>
      <c r="E681" s="155">
        <v>5250.74</v>
      </c>
      <c r="N681" s="156" t="e">
        <f>IF(SUMIF('Daten (Kopie)'!$A$2:$A$189,DAX!A681,'Daten (Kopie)'!$T$2:$T$189)=0,#N/A,SUMIF('Daten (Kopie)'!$A$2:$A$189,DAX!A681,'Daten (Kopie)'!$T$2:$T$189))</f>
        <v>#N/A</v>
      </c>
      <c r="O681" s="156" t="e">
        <f>IF(SUMIF('Daten (Kopie)'!$A$2:$A$189,DAX!A681,'Daten (Kopie)'!$U$2:$U$189)=0,#N/A,SUMIF('Daten (Kopie)'!$A$2:$A$189,DAX!A681,'Daten (Kopie)'!$U$2:$U$189))</f>
        <v>#N/A</v>
      </c>
      <c r="P681" s="156">
        <f>VLOOKUP(A681,'MSCI ACWI GDP net €'!$A$4:$B$1459,2,FALSE)/$Q$1096</f>
        <v>0.69292057929340589</v>
      </c>
    </row>
    <row r="682" spans="1:16">
      <c r="A682" s="127">
        <v>40042</v>
      </c>
      <c r="B682" s="155">
        <v>5296.33</v>
      </c>
      <c r="C682" s="155">
        <v>5173.84</v>
      </c>
      <c r="D682" s="155">
        <v>5296.33</v>
      </c>
      <c r="E682" s="155">
        <v>5201.6099999999997</v>
      </c>
      <c r="N682" s="156" t="e">
        <f>IF(SUMIF('Daten (Kopie)'!$A$2:$A$189,DAX!A682,'Daten (Kopie)'!$T$2:$T$189)=0,#N/A,SUMIF('Daten (Kopie)'!$A$2:$A$189,DAX!A682,'Daten (Kopie)'!$T$2:$T$189))</f>
        <v>#N/A</v>
      </c>
      <c r="O682" s="156" t="e">
        <f>IF(SUMIF('Daten (Kopie)'!$A$2:$A$189,DAX!A682,'Daten (Kopie)'!$U$2:$U$189)=0,#N/A,SUMIF('Daten (Kopie)'!$A$2:$A$189,DAX!A682,'Daten (Kopie)'!$U$2:$U$189))</f>
        <v>#N/A</v>
      </c>
      <c r="P682" s="156">
        <f>VLOOKUP(A682,'MSCI ACWI GDP net €'!$A$4:$B$1459,2,FALSE)/$Q$1096</f>
        <v>0.68820878658233209</v>
      </c>
    </row>
    <row r="683" spans="1:16">
      <c r="A683" s="127">
        <v>40039</v>
      </c>
      <c r="B683" s="155">
        <v>5402.99</v>
      </c>
      <c r="C683" s="155">
        <v>5289.78</v>
      </c>
      <c r="D683" s="155">
        <v>5444.13</v>
      </c>
      <c r="E683" s="155">
        <v>5309.11</v>
      </c>
      <c r="N683" s="156" t="e">
        <f>IF(SUMIF('Daten (Kopie)'!$A$2:$A$189,DAX!A683,'Daten (Kopie)'!$T$2:$T$189)=0,#N/A,SUMIF('Daten (Kopie)'!$A$2:$A$189,DAX!A683,'Daten (Kopie)'!$T$2:$T$189))</f>
        <v>#N/A</v>
      </c>
      <c r="O683" s="156" t="e">
        <f>IF(SUMIF('Daten (Kopie)'!$A$2:$A$189,DAX!A683,'Daten (Kopie)'!$U$2:$U$189)=0,#N/A,SUMIF('Daten (Kopie)'!$A$2:$A$189,DAX!A683,'Daten (Kopie)'!$U$2:$U$189))</f>
        <v>#N/A</v>
      </c>
      <c r="P683" s="156">
        <f>VLOOKUP(A683,'MSCI ACWI GDP net €'!$A$4:$B$1459,2,FALSE)/$Q$1096</f>
        <v>0.70254551626704209</v>
      </c>
    </row>
    <row r="684" spans="1:16">
      <c r="A684" s="127">
        <v>40038</v>
      </c>
      <c r="B684" s="155">
        <v>5357.77</v>
      </c>
      <c r="C684" s="155">
        <v>5357.77</v>
      </c>
      <c r="D684" s="155">
        <v>5455.27</v>
      </c>
      <c r="E684" s="155">
        <v>5401.11</v>
      </c>
      <c r="N684" s="156" t="e">
        <f>IF(SUMIF('Daten (Kopie)'!$A$2:$A$189,DAX!A684,'Daten (Kopie)'!$T$2:$T$189)=0,#N/A,SUMIF('Daten (Kopie)'!$A$2:$A$189,DAX!A684,'Daten (Kopie)'!$T$2:$T$189))</f>
        <v>#N/A</v>
      </c>
      <c r="O684" s="156" t="e">
        <f>IF(SUMIF('Daten (Kopie)'!$A$2:$A$189,DAX!A684,'Daten (Kopie)'!$U$2:$U$189)=0,#N/A,SUMIF('Daten (Kopie)'!$A$2:$A$189,DAX!A684,'Daten (Kopie)'!$U$2:$U$189))</f>
        <v>#N/A</v>
      </c>
      <c r="P684" s="156">
        <f>VLOOKUP(A684,'MSCI ACWI GDP net €'!$A$4:$B$1459,2,FALSE)/$Q$1096</f>
        <v>0.70488102785806883</v>
      </c>
    </row>
    <row r="685" spans="1:16">
      <c r="A685" s="127">
        <v>40037</v>
      </c>
      <c r="B685" s="155">
        <v>5283.41</v>
      </c>
      <c r="C685" s="155">
        <v>5252.15</v>
      </c>
      <c r="D685" s="155">
        <v>5367.63</v>
      </c>
      <c r="E685" s="155">
        <v>5350.09</v>
      </c>
      <c r="N685" s="156" t="e">
        <f>IF(SUMIF('Daten (Kopie)'!$A$2:$A$189,DAX!A685,'Daten (Kopie)'!$T$2:$T$189)=0,#N/A,SUMIF('Daten (Kopie)'!$A$2:$A$189,DAX!A685,'Daten (Kopie)'!$T$2:$T$189))</f>
        <v>#N/A</v>
      </c>
      <c r="O685" s="156" t="e">
        <f>IF(SUMIF('Daten (Kopie)'!$A$2:$A$189,DAX!A685,'Daten (Kopie)'!$U$2:$U$189)=0,#N/A,SUMIF('Daten (Kopie)'!$A$2:$A$189,DAX!A685,'Daten (Kopie)'!$U$2:$U$189))</f>
        <v>#N/A</v>
      </c>
      <c r="P685" s="156">
        <f>VLOOKUP(A685,'MSCI ACWI GDP net €'!$A$4:$B$1459,2,FALSE)/$Q$1096</f>
        <v>0.69818484072426656</v>
      </c>
    </row>
    <row r="686" spans="1:16">
      <c r="A686" s="127">
        <v>40036</v>
      </c>
      <c r="B686" s="155">
        <v>5423.16</v>
      </c>
      <c r="C686" s="155">
        <v>5272.36</v>
      </c>
      <c r="D686" s="155">
        <v>5455.18</v>
      </c>
      <c r="E686" s="155">
        <v>5285.81</v>
      </c>
      <c r="N686" s="156" t="e">
        <f>IF(SUMIF('Daten (Kopie)'!$A$2:$A$189,DAX!A686,'Daten (Kopie)'!$T$2:$T$189)=0,#N/A,SUMIF('Daten (Kopie)'!$A$2:$A$189,DAX!A686,'Daten (Kopie)'!$T$2:$T$189))</f>
        <v>#N/A</v>
      </c>
      <c r="O686" s="156" t="e">
        <f>IF(SUMIF('Daten (Kopie)'!$A$2:$A$189,DAX!A686,'Daten (Kopie)'!$U$2:$U$189)=0,#N/A,SUMIF('Daten (Kopie)'!$A$2:$A$189,DAX!A686,'Daten (Kopie)'!$U$2:$U$189))</f>
        <v>#N/A</v>
      </c>
      <c r="P686" s="156">
        <f>VLOOKUP(A686,'MSCI ACWI GDP net €'!$A$4:$B$1459,2,FALSE)/$Q$1096</f>
        <v>0.69784287589921778</v>
      </c>
    </row>
    <row r="687" spans="1:16">
      <c r="A687" s="127">
        <v>40035</v>
      </c>
      <c r="B687" s="155">
        <v>5451.79</v>
      </c>
      <c r="C687" s="155">
        <v>5390.7</v>
      </c>
      <c r="D687" s="155">
        <v>5452.2</v>
      </c>
      <c r="E687" s="155">
        <v>5418.12</v>
      </c>
      <c r="N687" s="156" t="e">
        <f>IF(SUMIF('Daten (Kopie)'!$A$2:$A$189,DAX!A687,'Daten (Kopie)'!$T$2:$T$189)=0,#N/A,SUMIF('Daten (Kopie)'!$A$2:$A$189,DAX!A687,'Daten (Kopie)'!$T$2:$T$189))</f>
        <v>#N/A</v>
      </c>
      <c r="O687" s="156" t="e">
        <f>IF(SUMIF('Daten (Kopie)'!$A$2:$A$189,DAX!A687,'Daten (Kopie)'!$U$2:$U$189)=0,#N/A,SUMIF('Daten (Kopie)'!$A$2:$A$189,DAX!A687,'Daten (Kopie)'!$U$2:$U$189))</f>
        <v>#N/A</v>
      </c>
      <c r="P687" s="156">
        <f>VLOOKUP(A687,'MSCI ACWI GDP net €'!$A$4:$B$1459,2,FALSE)/$Q$1096</f>
        <v>0.70495091847924662</v>
      </c>
    </row>
    <row r="688" spans="1:16">
      <c r="A688" s="127">
        <v>40032</v>
      </c>
      <c r="B688" s="155">
        <v>5366.38</v>
      </c>
      <c r="C688" s="155">
        <v>5312.78</v>
      </c>
      <c r="D688" s="155">
        <v>5480.93</v>
      </c>
      <c r="E688" s="155">
        <v>5458.96</v>
      </c>
      <c r="N688" s="156" t="e">
        <f>IF(SUMIF('Daten (Kopie)'!$A$2:$A$189,DAX!A688,'Daten (Kopie)'!$T$2:$T$189)=0,#N/A,SUMIF('Daten (Kopie)'!$A$2:$A$189,DAX!A688,'Daten (Kopie)'!$T$2:$T$189))</f>
        <v>#N/A</v>
      </c>
      <c r="O688" s="156" t="e">
        <f>IF(SUMIF('Daten (Kopie)'!$A$2:$A$189,DAX!A688,'Daten (Kopie)'!$U$2:$U$189)=0,#N/A,SUMIF('Daten (Kopie)'!$A$2:$A$189,DAX!A688,'Daten (Kopie)'!$U$2:$U$189))</f>
        <v>#N/A</v>
      </c>
      <c r="P688" s="156">
        <f>VLOOKUP(A688,'MSCI ACWI GDP net €'!$A$4:$B$1459,2,FALSE)/$Q$1096</f>
        <v>0.70314541076548542</v>
      </c>
    </row>
    <row r="689" spans="1:16">
      <c r="A689" s="127">
        <v>40031</v>
      </c>
      <c r="B689" s="155">
        <v>5389.58</v>
      </c>
      <c r="C689" s="155">
        <v>5340.36</v>
      </c>
      <c r="D689" s="155">
        <v>5422.02</v>
      </c>
      <c r="E689" s="155">
        <v>5369.98</v>
      </c>
      <c r="N689" s="156" t="e">
        <f>IF(SUMIF('Daten (Kopie)'!$A$2:$A$189,DAX!A689,'Daten (Kopie)'!$T$2:$T$189)=0,#N/A,SUMIF('Daten (Kopie)'!$A$2:$A$189,DAX!A689,'Daten (Kopie)'!$T$2:$T$189))</f>
        <v>#N/A</v>
      </c>
      <c r="O689" s="156" t="e">
        <f>IF(SUMIF('Daten (Kopie)'!$A$2:$A$189,DAX!A689,'Daten (Kopie)'!$U$2:$U$189)=0,#N/A,SUMIF('Daten (Kopie)'!$A$2:$A$189,DAX!A689,'Daten (Kopie)'!$U$2:$U$189))</f>
        <v>#N/A</v>
      </c>
      <c r="P689" s="156">
        <f>VLOOKUP(A689,'MSCI ACWI GDP net €'!$A$4:$B$1459,2,FALSE)/$Q$1096</f>
        <v>0.69525109869720558</v>
      </c>
    </row>
    <row r="690" spans="1:16">
      <c r="A690" s="127">
        <v>40030</v>
      </c>
      <c r="B690" s="155">
        <v>5406.38</v>
      </c>
      <c r="C690" s="155">
        <v>5333.52</v>
      </c>
      <c r="D690" s="155">
        <v>5451.77</v>
      </c>
      <c r="E690" s="155">
        <v>5353.01</v>
      </c>
      <c r="N690" s="156" t="e">
        <f>IF(SUMIF('Daten (Kopie)'!$A$2:$A$189,DAX!A690,'Daten (Kopie)'!$T$2:$T$189)=0,#N/A,SUMIF('Daten (Kopie)'!$A$2:$A$189,DAX!A690,'Daten (Kopie)'!$T$2:$T$189))</f>
        <v>#N/A</v>
      </c>
      <c r="O690" s="156" t="e">
        <f>IF(SUMIF('Daten (Kopie)'!$A$2:$A$189,DAX!A690,'Daten (Kopie)'!$U$2:$U$189)=0,#N/A,SUMIF('Daten (Kopie)'!$A$2:$A$189,DAX!A690,'Daten (Kopie)'!$U$2:$U$189))</f>
        <v>#N/A</v>
      </c>
      <c r="P690" s="156">
        <f>VLOOKUP(A690,'MSCI ACWI GDP net €'!$A$4:$B$1459,2,FALSE)/$Q$1096</f>
        <v>0.6941062237598159</v>
      </c>
    </row>
    <row r="691" spans="1:16">
      <c r="A691" s="127">
        <v>40029</v>
      </c>
      <c r="B691" s="155">
        <v>5418.83</v>
      </c>
      <c r="C691" s="155">
        <v>5360.44</v>
      </c>
      <c r="D691" s="155">
        <v>5427.57</v>
      </c>
      <c r="E691" s="155">
        <v>5417.02</v>
      </c>
      <c r="N691" s="156" t="e">
        <f>IF(SUMIF('Daten (Kopie)'!$A$2:$A$189,DAX!A691,'Daten (Kopie)'!$T$2:$T$189)=0,#N/A,SUMIF('Daten (Kopie)'!$A$2:$A$189,DAX!A691,'Daten (Kopie)'!$T$2:$T$189))</f>
        <v>#N/A</v>
      </c>
      <c r="O691" s="156" t="e">
        <f>IF(SUMIF('Daten (Kopie)'!$A$2:$A$189,DAX!A691,'Daten (Kopie)'!$U$2:$U$189)=0,#N/A,SUMIF('Daten (Kopie)'!$A$2:$A$189,DAX!A691,'Daten (Kopie)'!$U$2:$U$189))</f>
        <v>#N/A</v>
      </c>
      <c r="P691" s="156">
        <f>VLOOKUP(A691,'MSCI ACWI GDP net €'!$A$4:$B$1459,2,FALSE)/$Q$1096</f>
        <v>0.69806086807479639</v>
      </c>
    </row>
    <row r="692" spans="1:16">
      <c r="A692" s="127">
        <v>40028</v>
      </c>
      <c r="B692" s="155">
        <v>5330.87</v>
      </c>
      <c r="C692" s="155">
        <v>5309.35</v>
      </c>
      <c r="D692" s="155">
        <v>5463.32</v>
      </c>
      <c r="E692" s="155">
        <v>5426.85</v>
      </c>
      <c r="N692" s="156" t="e">
        <f>IF(SUMIF('Daten (Kopie)'!$A$2:$A$189,DAX!A692,'Daten (Kopie)'!$T$2:$T$189)=0,#N/A,SUMIF('Daten (Kopie)'!$A$2:$A$189,DAX!A692,'Daten (Kopie)'!$T$2:$T$189))</f>
        <v>#N/A</v>
      </c>
      <c r="O692" s="156" t="e">
        <f>IF(SUMIF('Daten (Kopie)'!$A$2:$A$189,DAX!A692,'Daten (Kopie)'!$U$2:$U$189)=0,#N/A,SUMIF('Daten (Kopie)'!$A$2:$A$189,DAX!A692,'Daten (Kopie)'!$U$2:$U$189))</f>
        <v>#N/A</v>
      </c>
      <c r="P692" s="156">
        <f>VLOOKUP(A692,'MSCI ACWI GDP net €'!$A$4:$B$1459,2,FALSE)/$Q$1096</f>
        <v>0.69771474309372505</v>
      </c>
    </row>
    <row r="693" spans="1:16">
      <c r="A693" s="127">
        <v>40025</v>
      </c>
      <c r="B693" s="155">
        <v>5349.14</v>
      </c>
      <c r="C693" s="155">
        <v>5303.69</v>
      </c>
      <c r="D693" s="155">
        <v>5383.02</v>
      </c>
      <c r="E693" s="155">
        <v>5332.14</v>
      </c>
      <c r="N693" s="156" t="e">
        <f>IF(SUMIF('Daten (Kopie)'!$A$2:$A$189,DAX!A693,'Daten (Kopie)'!$T$2:$T$189)=0,#N/A,SUMIF('Daten (Kopie)'!$A$2:$A$189,DAX!A693,'Daten (Kopie)'!$T$2:$T$189))</f>
        <v>#N/A</v>
      </c>
      <c r="O693" s="156" t="e">
        <f>IF(SUMIF('Daten (Kopie)'!$A$2:$A$189,DAX!A693,'Daten (Kopie)'!$U$2:$U$189)=0,#N/A,SUMIF('Daten (Kopie)'!$A$2:$A$189,DAX!A693,'Daten (Kopie)'!$U$2:$U$189))</f>
        <v>#N/A</v>
      </c>
      <c r="P693" s="156">
        <f>VLOOKUP(A693,'MSCI ACWI GDP net €'!$A$4:$B$1459,2,FALSE)/$Q$1096</f>
        <v>0.69219588011428779</v>
      </c>
    </row>
    <row r="694" spans="1:16">
      <c r="A694" s="127">
        <v>40024</v>
      </c>
      <c r="B694" s="155">
        <v>5293.55</v>
      </c>
      <c r="C694" s="155">
        <v>5251.5</v>
      </c>
      <c r="D694" s="155">
        <v>5396.95</v>
      </c>
      <c r="E694" s="155">
        <v>5360.66</v>
      </c>
      <c r="N694" s="156" t="e">
        <f>IF(SUMIF('Daten (Kopie)'!$A$2:$A$189,DAX!A694,'Daten (Kopie)'!$T$2:$T$189)=0,#N/A,SUMIF('Daten (Kopie)'!$A$2:$A$189,DAX!A694,'Daten (Kopie)'!$T$2:$T$189))</f>
        <v>#N/A</v>
      </c>
      <c r="O694" s="156" t="e">
        <f>IF(SUMIF('Daten (Kopie)'!$A$2:$A$189,DAX!A694,'Daten (Kopie)'!$U$2:$U$189)=0,#N/A,SUMIF('Daten (Kopie)'!$A$2:$A$189,DAX!A694,'Daten (Kopie)'!$U$2:$U$189))</f>
        <v>#N/A</v>
      </c>
      <c r="P694" s="156">
        <f>VLOOKUP(A694,'MSCI ACWI GDP net €'!$A$4:$B$1459,2,FALSE)/$Q$1096</f>
        <v>0.69234481369989309</v>
      </c>
    </row>
    <row r="695" spans="1:16">
      <c r="A695" s="127">
        <v>40023</v>
      </c>
      <c r="B695" s="155">
        <v>5168.8900000000003</v>
      </c>
      <c r="C695" s="155">
        <v>5159.25</v>
      </c>
      <c r="D695" s="155">
        <v>5307.82</v>
      </c>
      <c r="E695" s="155">
        <v>5270.32</v>
      </c>
      <c r="N695" s="156" t="e">
        <f>IF(SUMIF('Daten (Kopie)'!$A$2:$A$189,DAX!A695,'Daten (Kopie)'!$T$2:$T$189)=0,#N/A,SUMIF('Daten (Kopie)'!$A$2:$A$189,DAX!A695,'Daten (Kopie)'!$T$2:$T$189))</f>
        <v>#N/A</v>
      </c>
      <c r="O695" s="156" t="e">
        <f>IF(SUMIF('Daten (Kopie)'!$A$2:$A$189,DAX!A695,'Daten (Kopie)'!$U$2:$U$189)=0,#N/A,SUMIF('Daten (Kopie)'!$A$2:$A$189,DAX!A695,'Daten (Kopie)'!$U$2:$U$189))</f>
        <v>#N/A</v>
      </c>
      <c r="P695" s="156">
        <f>VLOOKUP(A695,'MSCI ACWI GDP net €'!$A$4:$B$1459,2,FALSE)/$Q$1096</f>
        <v>0.68099091588330929</v>
      </c>
    </row>
    <row r="696" spans="1:16">
      <c r="A696" s="127">
        <v>40022</v>
      </c>
      <c r="B696" s="155">
        <v>5261.9</v>
      </c>
      <c r="C696" s="155">
        <v>5174.09</v>
      </c>
      <c r="D696" s="155">
        <v>5304.05</v>
      </c>
      <c r="E696" s="155">
        <v>5174.74</v>
      </c>
      <c r="N696" s="156" t="e">
        <f>IF(SUMIF('Daten (Kopie)'!$A$2:$A$189,DAX!A696,'Daten (Kopie)'!$T$2:$T$189)=0,#N/A,SUMIF('Daten (Kopie)'!$A$2:$A$189,DAX!A696,'Daten (Kopie)'!$T$2:$T$189))</f>
        <v>#N/A</v>
      </c>
      <c r="O696" s="156" t="e">
        <f>IF(SUMIF('Daten (Kopie)'!$A$2:$A$189,DAX!A696,'Daten (Kopie)'!$U$2:$U$189)=0,#N/A,SUMIF('Daten (Kopie)'!$A$2:$A$189,DAX!A696,'Daten (Kopie)'!$U$2:$U$189))</f>
        <v>#N/A</v>
      </c>
      <c r="P696" s="156">
        <f>VLOOKUP(A696,'MSCI ACWI GDP net €'!$A$4:$B$1459,2,FALSE)/$Q$1096</f>
        <v>0.68061566981008059</v>
      </c>
    </row>
    <row r="697" spans="1:16">
      <c r="A697" s="127">
        <v>40021</v>
      </c>
      <c r="B697" s="155">
        <v>5277.72</v>
      </c>
      <c r="C697" s="155">
        <v>5216.49</v>
      </c>
      <c r="D697" s="155">
        <v>5309.62</v>
      </c>
      <c r="E697" s="155">
        <v>5251.55</v>
      </c>
      <c r="N697" s="156" t="e">
        <f>IF(SUMIF('Daten (Kopie)'!$A$2:$A$189,DAX!A697,'Daten (Kopie)'!$T$2:$T$189)=0,#N/A,SUMIF('Daten (Kopie)'!$A$2:$A$189,DAX!A697,'Daten (Kopie)'!$T$2:$T$189))</f>
        <v>#N/A</v>
      </c>
      <c r="O697" s="156" t="e">
        <f>IF(SUMIF('Daten (Kopie)'!$A$2:$A$189,DAX!A697,'Daten (Kopie)'!$U$2:$U$189)=0,#N/A,SUMIF('Daten (Kopie)'!$A$2:$A$189,DAX!A697,'Daten (Kopie)'!$U$2:$U$189))</f>
        <v>#N/A</v>
      </c>
      <c r="P697" s="156">
        <f>VLOOKUP(A697,'MSCI ACWI GDP net €'!$A$4:$B$1459,2,FALSE)/$Q$1096</f>
        <v>0.6810857674406221</v>
      </c>
    </row>
    <row r="698" spans="1:16">
      <c r="A698" s="127">
        <v>40018</v>
      </c>
      <c r="B698" s="155">
        <v>5233.8500000000004</v>
      </c>
      <c r="C698" s="155">
        <v>5202.0200000000004</v>
      </c>
      <c r="D698" s="155">
        <v>5301.91</v>
      </c>
      <c r="E698" s="155">
        <v>5229.3599999999997</v>
      </c>
      <c r="N698" s="156" t="e">
        <f>IF(SUMIF('Daten (Kopie)'!$A$2:$A$189,DAX!A698,'Daten (Kopie)'!$T$2:$T$189)=0,#N/A,SUMIF('Daten (Kopie)'!$A$2:$A$189,DAX!A698,'Daten (Kopie)'!$T$2:$T$189))</f>
        <v>#N/A</v>
      </c>
      <c r="O698" s="156" t="e">
        <f>IF(SUMIF('Daten (Kopie)'!$A$2:$A$189,DAX!A698,'Daten (Kopie)'!$U$2:$U$189)=0,#N/A,SUMIF('Daten (Kopie)'!$A$2:$A$189,DAX!A698,'Daten (Kopie)'!$U$2:$U$189))</f>
        <v>#N/A</v>
      </c>
      <c r="P698" s="156">
        <f>VLOOKUP(A698,'MSCI ACWI GDP net €'!$A$4:$B$1459,2,FALSE)/$Q$1096</f>
        <v>0.67695306844787917</v>
      </c>
    </row>
    <row r="699" spans="1:16">
      <c r="A699" s="127">
        <v>40017</v>
      </c>
      <c r="B699" s="155">
        <v>5129.22</v>
      </c>
      <c r="C699" s="155">
        <v>5101.26</v>
      </c>
      <c r="D699" s="155">
        <v>5258.84</v>
      </c>
      <c r="E699" s="155">
        <v>5247.28</v>
      </c>
      <c r="N699" s="156" t="e">
        <f>IF(SUMIF('Daten (Kopie)'!$A$2:$A$189,DAX!A699,'Daten (Kopie)'!$T$2:$T$189)=0,#N/A,SUMIF('Daten (Kopie)'!$A$2:$A$189,DAX!A699,'Daten (Kopie)'!$T$2:$T$189))</f>
        <v>#N/A</v>
      </c>
      <c r="O699" s="156" t="e">
        <f>IF(SUMIF('Daten (Kopie)'!$A$2:$A$189,DAX!A699,'Daten (Kopie)'!$U$2:$U$189)=0,#N/A,SUMIF('Daten (Kopie)'!$A$2:$A$189,DAX!A699,'Daten (Kopie)'!$U$2:$U$189))</f>
        <v>#N/A</v>
      </c>
      <c r="P699" s="156">
        <f>VLOOKUP(A699,'MSCI ACWI GDP net €'!$A$4:$B$1459,2,FALSE)/$Q$1096</f>
        <v>0.67282952179838551</v>
      </c>
    </row>
    <row r="700" spans="1:16">
      <c r="A700" s="127">
        <v>40016</v>
      </c>
      <c r="B700" s="155">
        <v>5098.84</v>
      </c>
      <c r="C700" s="155">
        <v>5050.3999999999996</v>
      </c>
      <c r="D700" s="155">
        <v>5137.51</v>
      </c>
      <c r="E700" s="155">
        <v>5121.5600000000004</v>
      </c>
      <c r="N700" s="156" t="e">
        <f>IF(SUMIF('Daten (Kopie)'!$A$2:$A$189,DAX!A700,'Daten (Kopie)'!$T$2:$T$189)=0,#N/A,SUMIF('Daten (Kopie)'!$A$2:$A$189,DAX!A700,'Daten (Kopie)'!$T$2:$T$189))</f>
        <v>#N/A</v>
      </c>
      <c r="O700" s="156" t="e">
        <f>IF(SUMIF('Daten (Kopie)'!$A$2:$A$189,DAX!A700,'Daten (Kopie)'!$U$2:$U$189)=0,#N/A,SUMIF('Daten (Kopie)'!$A$2:$A$189,DAX!A700,'Daten (Kopie)'!$U$2:$U$189))</f>
        <v>#N/A</v>
      </c>
      <c r="P700" s="156">
        <f>VLOOKUP(A700,'MSCI ACWI GDP net €'!$A$4:$B$1459,2,FALSE)/$Q$1096</f>
        <v>0.6609539404165814</v>
      </c>
    </row>
    <row r="701" spans="1:16">
      <c r="A701" s="127">
        <v>40015</v>
      </c>
      <c r="B701" s="155">
        <v>5041.1899999999996</v>
      </c>
      <c r="C701" s="155">
        <v>5027.3</v>
      </c>
      <c r="D701" s="155">
        <v>5141.3599999999997</v>
      </c>
      <c r="E701" s="155">
        <v>5093.97</v>
      </c>
      <c r="N701" s="156" t="e">
        <f>IF(SUMIF('Daten (Kopie)'!$A$2:$A$189,DAX!A701,'Daten (Kopie)'!$T$2:$T$189)=0,#N/A,SUMIF('Daten (Kopie)'!$A$2:$A$189,DAX!A701,'Daten (Kopie)'!$T$2:$T$189))</f>
        <v>#N/A</v>
      </c>
      <c r="O701" s="156" t="e">
        <f>IF(SUMIF('Daten (Kopie)'!$A$2:$A$189,DAX!A701,'Daten (Kopie)'!$U$2:$U$189)=0,#N/A,SUMIF('Daten (Kopie)'!$A$2:$A$189,DAX!A701,'Daten (Kopie)'!$U$2:$U$189))</f>
        <v>#N/A</v>
      </c>
      <c r="P701" s="156">
        <f>VLOOKUP(A701,'MSCI ACWI GDP net €'!$A$4:$B$1459,2,FALSE)/$Q$1096</f>
        <v>0.66091317088756096</v>
      </c>
    </row>
    <row r="702" spans="1:16">
      <c r="A702" s="127">
        <v>40014</v>
      </c>
      <c r="B702" s="155">
        <v>5014.5</v>
      </c>
      <c r="C702" s="155">
        <v>5007.95</v>
      </c>
      <c r="D702" s="155">
        <v>5063.6000000000004</v>
      </c>
      <c r="E702" s="155">
        <v>5030.1499999999996</v>
      </c>
      <c r="N702" s="156">
        <f>IF(SUMIF('Daten (Kopie)'!$A$2:$A$189,DAX!A702,'Daten (Kopie)'!$T$2:$T$189)=0,#N/A,SUMIF('Daten (Kopie)'!$A$2:$A$189,DAX!A702,'Daten (Kopie)'!$T$2:$T$189))</f>
        <v>0.83812586227499375</v>
      </c>
      <c r="O702" s="156">
        <f>IF(SUMIF('Daten (Kopie)'!$A$2:$A$189,DAX!A702,'Daten (Kopie)'!$U$2:$U$189)=0,#N/A,SUMIF('Daten (Kopie)'!$A$2:$A$189,DAX!A702,'Daten (Kopie)'!$U$2:$U$189))</f>
        <v>0.9204885563834817</v>
      </c>
      <c r="P702" s="156">
        <f>VLOOKUP(A702,'MSCI ACWI GDP net €'!$A$4:$B$1459,2,FALSE)/$Q$1096</f>
        <v>0.6557262883587186</v>
      </c>
    </row>
    <row r="703" spans="1:16">
      <c r="A703" s="127">
        <v>40011</v>
      </c>
      <c r="B703" s="155">
        <v>4980.01</v>
      </c>
      <c r="C703" s="155">
        <v>4960.6499999999996</v>
      </c>
      <c r="D703" s="155">
        <v>5017.6000000000004</v>
      </c>
      <c r="E703" s="155">
        <v>4978.3999999999996</v>
      </c>
      <c r="N703" s="156" t="e">
        <f>IF(SUMIF('Daten (Kopie)'!$A$2:$A$189,DAX!A703,'Daten (Kopie)'!$T$2:$T$189)=0,#N/A,SUMIF('Daten (Kopie)'!$A$2:$A$189,DAX!A703,'Daten (Kopie)'!$T$2:$T$189))</f>
        <v>#N/A</v>
      </c>
      <c r="O703" s="156" t="e">
        <f>IF(SUMIF('Daten (Kopie)'!$A$2:$A$189,DAX!A703,'Daten (Kopie)'!$U$2:$U$189)=0,#N/A,SUMIF('Daten (Kopie)'!$A$2:$A$189,DAX!A703,'Daten (Kopie)'!$U$2:$U$189))</f>
        <v>#N/A</v>
      </c>
      <c r="P703" s="156">
        <f>VLOOKUP(A703,'MSCI ACWI GDP net €'!$A$4:$B$1459,2,FALSE)/$Q$1096</f>
        <v>0.64785943332018725</v>
      </c>
    </row>
    <row r="704" spans="1:16">
      <c r="A704" s="127">
        <v>40010</v>
      </c>
      <c r="B704" s="155">
        <v>4920.7700000000004</v>
      </c>
      <c r="C704" s="155">
        <v>4904.24</v>
      </c>
      <c r="D704" s="155">
        <v>4998.68</v>
      </c>
      <c r="E704" s="155">
        <v>4957.1899999999996</v>
      </c>
      <c r="N704" s="156" t="e">
        <f>IF(SUMIF('Daten (Kopie)'!$A$2:$A$189,DAX!A704,'Daten (Kopie)'!$T$2:$T$189)=0,#N/A,SUMIF('Daten (Kopie)'!$A$2:$A$189,DAX!A704,'Daten (Kopie)'!$T$2:$T$189))</f>
        <v>#N/A</v>
      </c>
      <c r="O704" s="156" t="e">
        <f>IF(SUMIF('Daten (Kopie)'!$A$2:$A$189,DAX!A704,'Daten (Kopie)'!$U$2:$U$189)=0,#N/A,SUMIF('Daten (Kopie)'!$A$2:$A$189,DAX!A704,'Daten (Kopie)'!$U$2:$U$189))</f>
        <v>#N/A</v>
      </c>
      <c r="P704" s="156">
        <f>VLOOKUP(A704,'MSCI ACWI GDP net €'!$A$4:$B$1459,2,FALSE)/$Q$1096</f>
        <v>0.64439235929104288</v>
      </c>
    </row>
    <row r="705" spans="1:16">
      <c r="A705" s="127">
        <v>40009</v>
      </c>
      <c r="B705" s="155">
        <v>4799.25</v>
      </c>
      <c r="C705" s="155">
        <v>4798.6899999999996</v>
      </c>
      <c r="D705" s="155">
        <v>4928.45</v>
      </c>
      <c r="E705" s="155">
        <v>4928.4399999999996</v>
      </c>
      <c r="N705" s="156" t="e">
        <f>IF(SUMIF('Daten (Kopie)'!$A$2:$A$189,DAX!A705,'Daten (Kopie)'!$T$2:$T$189)=0,#N/A,SUMIF('Daten (Kopie)'!$A$2:$A$189,DAX!A705,'Daten (Kopie)'!$T$2:$T$189))</f>
        <v>#N/A</v>
      </c>
      <c r="O705" s="156" t="e">
        <f>IF(SUMIF('Daten (Kopie)'!$A$2:$A$189,DAX!A705,'Daten (Kopie)'!$U$2:$U$189)=0,#N/A,SUMIF('Daten (Kopie)'!$A$2:$A$189,DAX!A705,'Daten (Kopie)'!$U$2:$U$189))</f>
        <v>#N/A</v>
      </c>
      <c r="P705" s="156">
        <f>VLOOKUP(A705,'MSCI ACWI GDP net €'!$A$4:$B$1459,2,FALSE)/$Q$1096</f>
        <v>0.64045934778737945</v>
      </c>
    </row>
    <row r="706" spans="1:16">
      <c r="A706" s="127">
        <v>40008</v>
      </c>
      <c r="B706" s="155">
        <v>4734.2</v>
      </c>
      <c r="C706" s="155">
        <v>4705.91</v>
      </c>
      <c r="D706" s="155">
        <v>4802.9799999999996</v>
      </c>
      <c r="E706" s="155">
        <v>4781.6899999999996</v>
      </c>
      <c r="N706" s="156" t="e">
        <f>IF(SUMIF('Daten (Kopie)'!$A$2:$A$189,DAX!A706,'Daten (Kopie)'!$T$2:$T$189)=0,#N/A,SUMIF('Daten (Kopie)'!$A$2:$A$189,DAX!A706,'Daten (Kopie)'!$T$2:$T$189))</f>
        <v>#N/A</v>
      </c>
      <c r="O706" s="156" t="e">
        <f>IF(SUMIF('Daten (Kopie)'!$A$2:$A$189,DAX!A706,'Daten (Kopie)'!$U$2:$U$189)=0,#N/A,SUMIF('Daten (Kopie)'!$A$2:$A$189,DAX!A706,'Daten (Kopie)'!$U$2:$U$189))</f>
        <v>#N/A</v>
      </c>
      <c r="P706" s="156">
        <f>VLOOKUP(A706,'MSCI ACWI GDP net €'!$A$4:$B$1459,2,FALSE)/$Q$1096</f>
        <v>0.62727997350812648</v>
      </c>
    </row>
    <row r="707" spans="1:16">
      <c r="A707" s="127">
        <v>40007</v>
      </c>
      <c r="B707" s="155">
        <v>4564.9399999999996</v>
      </c>
      <c r="C707" s="155">
        <v>4524.01</v>
      </c>
      <c r="D707" s="155">
        <v>4722.34</v>
      </c>
      <c r="E707" s="155">
        <v>4722.34</v>
      </c>
      <c r="N707" s="156" t="e">
        <f>IF(SUMIF('Daten (Kopie)'!$A$2:$A$189,DAX!A707,'Daten (Kopie)'!$T$2:$T$189)=0,#N/A,SUMIF('Daten (Kopie)'!$A$2:$A$189,DAX!A707,'Daten (Kopie)'!$T$2:$T$189))</f>
        <v>#N/A</v>
      </c>
      <c r="O707" s="156" t="e">
        <f>IF(SUMIF('Daten (Kopie)'!$A$2:$A$189,DAX!A707,'Daten (Kopie)'!$U$2:$U$189)=0,#N/A,SUMIF('Daten (Kopie)'!$A$2:$A$189,DAX!A707,'Daten (Kopie)'!$U$2:$U$189))</f>
        <v>#N/A</v>
      </c>
      <c r="P707" s="156">
        <f>VLOOKUP(A707,'MSCI ACWI GDP net €'!$A$4:$B$1459,2,FALSE)/$Q$1096</f>
        <v>0.61745285295179708</v>
      </c>
    </row>
    <row r="708" spans="1:16">
      <c r="A708" s="127">
        <v>40004</v>
      </c>
      <c r="B708" s="155">
        <v>4613.12</v>
      </c>
      <c r="C708" s="155">
        <v>4570.05</v>
      </c>
      <c r="D708" s="155">
        <v>4644.55</v>
      </c>
      <c r="E708" s="155">
        <v>4576.3100000000004</v>
      </c>
      <c r="N708" s="156" t="e">
        <f>IF(SUMIF('Daten (Kopie)'!$A$2:$A$189,DAX!A708,'Daten (Kopie)'!$T$2:$T$189)=0,#N/A,SUMIF('Daten (Kopie)'!$A$2:$A$189,DAX!A708,'Daten (Kopie)'!$T$2:$T$189))</f>
        <v>#N/A</v>
      </c>
      <c r="O708" s="156" t="e">
        <f>IF(SUMIF('Daten (Kopie)'!$A$2:$A$189,DAX!A708,'Daten (Kopie)'!$U$2:$U$189)=0,#N/A,SUMIF('Daten (Kopie)'!$A$2:$A$189,DAX!A708,'Daten (Kopie)'!$U$2:$U$189))</f>
        <v>#N/A</v>
      </c>
      <c r="P708" s="156">
        <f>VLOOKUP(A708,'MSCI ACWI GDP net €'!$A$4:$B$1459,2,FALSE)/$Q$1096</f>
        <v>0.61316539615501742</v>
      </c>
    </row>
    <row r="709" spans="1:16">
      <c r="A709" s="127">
        <v>40003</v>
      </c>
      <c r="B709" s="155">
        <v>4600.17</v>
      </c>
      <c r="C709" s="155">
        <v>4596.32</v>
      </c>
      <c r="D709" s="155">
        <v>4669.92</v>
      </c>
      <c r="E709" s="155">
        <v>4630.07</v>
      </c>
      <c r="N709" s="156" t="e">
        <f>IF(SUMIF('Daten (Kopie)'!$A$2:$A$189,DAX!A709,'Daten (Kopie)'!$T$2:$T$189)=0,#N/A,SUMIF('Daten (Kopie)'!$A$2:$A$189,DAX!A709,'Daten (Kopie)'!$T$2:$T$189))</f>
        <v>#N/A</v>
      </c>
      <c r="O709" s="156" t="e">
        <f>IF(SUMIF('Daten (Kopie)'!$A$2:$A$189,DAX!A709,'Daten (Kopie)'!$U$2:$U$189)=0,#N/A,SUMIF('Daten (Kopie)'!$A$2:$A$189,DAX!A709,'Daten (Kopie)'!$U$2:$U$189))</f>
        <v>#N/A</v>
      </c>
      <c r="P709" s="156">
        <f>VLOOKUP(A709,'MSCI ACWI GDP net €'!$A$4:$B$1459,2,FALSE)/$Q$1096</f>
        <v>0.61675561080242758</v>
      </c>
    </row>
    <row r="710" spans="1:16">
      <c r="A710" s="127">
        <v>40002</v>
      </c>
      <c r="B710" s="155">
        <v>4594.87</v>
      </c>
      <c r="C710" s="155">
        <v>4558</v>
      </c>
      <c r="D710" s="155">
        <v>4630.62</v>
      </c>
      <c r="E710" s="155">
        <v>4572.6499999999996</v>
      </c>
      <c r="N710" s="156" t="e">
        <f>IF(SUMIF('Daten (Kopie)'!$A$2:$A$189,DAX!A710,'Daten (Kopie)'!$T$2:$T$189)=0,#N/A,SUMIF('Daten (Kopie)'!$A$2:$A$189,DAX!A710,'Daten (Kopie)'!$T$2:$T$189))</f>
        <v>#N/A</v>
      </c>
      <c r="O710" s="156" t="e">
        <f>IF(SUMIF('Daten (Kopie)'!$A$2:$A$189,DAX!A710,'Daten (Kopie)'!$U$2:$U$189)=0,#N/A,SUMIF('Daten (Kopie)'!$A$2:$A$189,DAX!A710,'Daten (Kopie)'!$U$2:$U$189))</f>
        <v>#N/A</v>
      </c>
      <c r="P710" s="156">
        <f>VLOOKUP(A710,'MSCI ACWI GDP net €'!$A$4:$B$1459,2,FALSE)/$Q$1096</f>
        <v>0.61649684909782854</v>
      </c>
    </row>
    <row r="711" spans="1:16">
      <c r="A711" s="127">
        <v>40001</v>
      </c>
      <c r="B711" s="155">
        <v>4663.37</v>
      </c>
      <c r="C711" s="155">
        <v>4590.6899999999996</v>
      </c>
      <c r="D711" s="155">
        <v>4703.3</v>
      </c>
      <c r="E711" s="155">
        <v>4598.1899999999996</v>
      </c>
      <c r="N711" s="156" t="e">
        <f>IF(SUMIF('Daten (Kopie)'!$A$2:$A$189,DAX!A711,'Daten (Kopie)'!$T$2:$T$189)=0,#N/A,SUMIF('Daten (Kopie)'!$A$2:$A$189,DAX!A711,'Daten (Kopie)'!$T$2:$T$189))</f>
        <v>#N/A</v>
      </c>
      <c r="O711" s="156" t="e">
        <f>IF(SUMIF('Daten (Kopie)'!$A$2:$A$189,DAX!A711,'Daten (Kopie)'!$U$2:$U$189)=0,#N/A,SUMIF('Daten (Kopie)'!$A$2:$A$189,DAX!A711,'Daten (Kopie)'!$U$2:$U$189))</f>
        <v>#N/A</v>
      </c>
      <c r="P711" s="156">
        <f>VLOOKUP(A711,'MSCI ACWI GDP net €'!$A$4:$B$1459,2,FALSE)/$Q$1096</f>
        <v>0.61988904031856806</v>
      </c>
    </row>
    <row r="712" spans="1:16">
      <c r="A712" s="127">
        <v>40000</v>
      </c>
      <c r="B712" s="155">
        <v>4669.66</v>
      </c>
      <c r="C712" s="155">
        <v>4611.21</v>
      </c>
      <c r="D712" s="155">
        <v>4686.8999999999996</v>
      </c>
      <c r="E712" s="155">
        <v>4651.82</v>
      </c>
      <c r="N712" s="156" t="e">
        <f>IF(SUMIF('Daten (Kopie)'!$A$2:$A$189,DAX!A712,'Daten (Kopie)'!$T$2:$T$189)=0,#N/A,SUMIF('Daten (Kopie)'!$A$2:$A$189,DAX!A712,'Daten (Kopie)'!$T$2:$T$189))</f>
        <v>#N/A</v>
      </c>
      <c r="O712" s="156" t="e">
        <f>IF(SUMIF('Daten (Kopie)'!$A$2:$A$189,DAX!A712,'Daten (Kopie)'!$U$2:$U$189)=0,#N/A,SUMIF('Daten (Kopie)'!$A$2:$A$189,DAX!A712,'Daten (Kopie)'!$U$2:$U$189))</f>
        <v>#N/A</v>
      </c>
      <c r="P712" s="156">
        <f>VLOOKUP(A712,'MSCI ACWI GDP net €'!$A$4:$B$1459,2,FALSE)/$Q$1096</f>
        <v>0.62800716878085805</v>
      </c>
    </row>
    <row r="713" spans="1:16">
      <c r="A713" s="127">
        <v>39997</v>
      </c>
      <c r="B713" s="155">
        <v>4738</v>
      </c>
      <c r="C713" s="155">
        <v>4685.2700000000004</v>
      </c>
      <c r="D713" s="155">
        <v>4748.32</v>
      </c>
      <c r="E713" s="155">
        <v>4708.21</v>
      </c>
      <c r="N713" s="156" t="e">
        <f>IF(SUMIF('Daten (Kopie)'!$A$2:$A$189,DAX!A713,'Daten (Kopie)'!$T$2:$T$189)=0,#N/A,SUMIF('Daten (Kopie)'!$A$2:$A$189,DAX!A713,'Daten (Kopie)'!$T$2:$T$189))</f>
        <v>#N/A</v>
      </c>
      <c r="O713" s="156" t="e">
        <f>IF(SUMIF('Daten (Kopie)'!$A$2:$A$189,DAX!A713,'Daten (Kopie)'!$U$2:$U$189)=0,#N/A,SUMIF('Daten (Kopie)'!$A$2:$A$189,DAX!A713,'Daten (Kopie)'!$U$2:$U$189))</f>
        <v>#N/A</v>
      </c>
      <c r="P713" s="156">
        <f>VLOOKUP(A713,'MSCI ACWI GDP net €'!$A$4:$B$1459,2,FALSE)/$Q$1096</f>
        <v>0.63251760994044315</v>
      </c>
    </row>
    <row r="714" spans="1:16">
      <c r="A714" s="127">
        <v>39996</v>
      </c>
      <c r="B714" s="155">
        <v>4891</v>
      </c>
      <c r="C714" s="155">
        <v>4718.49</v>
      </c>
      <c r="D714" s="155">
        <v>4891</v>
      </c>
      <c r="E714" s="155">
        <v>4718.49</v>
      </c>
      <c r="N714" s="156" t="e">
        <f>IF(SUMIF('Daten (Kopie)'!$A$2:$A$189,DAX!A714,'Daten (Kopie)'!$T$2:$T$189)=0,#N/A,SUMIF('Daten (Kopie)'!$A$2:$A$189,DAX!A714,'Daten (Kopie)'!$T$2:$T$189))</f>
        <v>#N/A</v>
      </c>
      <c r="O714" s="156" t="e">
        <f>IF(SUMIF('Daten (Kopie)'!$A$2:$A$189,DAX!A714,'Daten (Kopie)'!$U$2:$U$189)=0,#N/A,SUMIF('Daten (Kopie)'!$A$2:$A$189,DAX!A714,'Daten (Kopie)'!$U$2:$U$189))</f>
        <v>#N/A</v>
      </c>
      <c r="P714" s="156">
        <f>VLOOKUP(A714,'MSCI ACWI GDP net €'!$A$4:$B$1459,2,FALSE)/$Q$1096</f>
        <v>0.63237117244845154</v>
      </c>
    </row>
    <row r="715" spans="1:16">
      <c r="A715" s="127">
        <v>39995</v>
      </c>
      <c r="B715" s="155">
        <v>4820.6099999999997</v>
      </c>
      <c r="C715" s="155">
        <v>4818.91</v>
      </c>
      <c r="D715" s="155">
        <v>4930.3500000000004</v>
      </c>
      <c r="E715" s="155">
        <v>4905.4399999999996</v>
      </c>
      <c r="N715" s="156" t="e">
        <f>IF(SUMIF('Daten (Kopie)'!$A$2:$A$189,DAX!A715,'Daten (Kopie)'!$T$2:$T$189)=0,#N/A,SUMIF('Daten (Kopie)'!$A$2:$A$189,DAX!A715,'Daten (Kopie)'!$T$2:$T$189))</f>
        <v>#N/A</v>
      </c>
      <c r="O715" s="156" t="e">
        <f>IF(SUMIF('Daten (Kopie)'!$A$2:$A$189,DAX!A715,'Daten (Kopie)'!$U$2:$U$189)=0,#N/A,SUMIF('Daten (Kopie)'!$A$2:$A$189,DAX!A715,'Daten (Kopie)'!$U$2:$U$189))</f>
        <v>#N/A</v>
      </c>
      <c r="P715" s="156">
        <f>VLOOKUP(A715,'MSCI ACWI GDP net €'!$A$4:$B$1459,2,FALSE)/$Q$1096</f>
        <v>0.64167827350196949</v>
      </c>
    </row>
    <row r="716" spans="1:16">
      <c r="A716" s="127">
        <v>39994</v>
      </c>
      <c r="B716" s="155">
        <v>4897.46</v>
      </c>
      <c r="C716" s="155">
        <v>4790.17</v>
      </c>
      <c r="D716" s="155">
        <v>4905.6400000000003</v>
      </c>
      <c r="E716" s="155">
        <v>4808.6400000000003</v>
      </c>
      <c r="N716" s="156" t="e">
        <f>IF(SUMIF('Daten (Kopie)'!$A$2:$A$189,DAX!A716,'Daten (Kopie)'!$T$2:$T$189)=0,#N/A,SUMIF('Daten (Kopie)'!$A$2:$A$189,DAX!A716,'Daten (Kopie)'!$T$2:$T$189))</f>
        <v>#N/A</v>
      </c>
      <c r="O716" s="156" t="e">
        <f>IF(SUMIF('Daten (Kopie)'!$A$2:$A$189,DAX!A716,'Daten (Kopie)'!$U$2:$U$189)=0,#N/A,SUMIF('Daten (Kopie)'!$A$2:$A$189,DAX!A716,'Daten (Kopie)'!$U$2:$U$189))</f>
        <v>#N/A</v>
      </c>
      <c r="P716" s="156">
        <f>VLOOKUP(A716,'MSCI ACWI GDP net €'!$A$4:$B$1459,2,FALSE)/$Q$1096</f>
        <v>0.63802732057663092</v>
      </c>
    </row>
    <row r="717" spans="1:16">
      <c r="A717" s="127">
        <v>39993</v>
      </c>
      <c r="B717" s="155">
        <v>4768.1099999999997</v>
      </c>
      <c r="C717" s="155">
        <v>4762.6099999999997</v>
      </c>
      <c r="D717" s="155">
        <v>4901.3599999999997</v>
      </c>
      <c r="E717" s="155">
        <v>4885.09</v>
      </c>
      <c r="N717" s="156" t="e">
        <f>IF(SUMIF('Daten (Kopie)'!$A$2:$A$189,DAX!A717,'Daten (Kopie)'!$T$2:$T$189)=0,#N/A,SUMIF('Daten (Kopie)'!$A$2:$A$189,DAX!A717,'Daten (Kopie)'!$T$2:$T$189))</f>
        <v>#N/A</v>
      </c>
      <c r="O717" s="156" t="e">
        <f>IF(SUMIF('Daten (Kopie)'!$A$2:$A$189,DAX!A717,'Daten (Kopie)'!$U$2:$U$189)=0,#N/A,SUMIF('Daten (Kopie)'!$A$2:$A$189,DAX!A717,'Daten (Kopie)'!$U$2:$U$189))</f>
        <v>#N/A</v>
      </c>
      <c r="P717" s="156">
        <f>VLOOKUP(A717,'MSCI ACWI GDP net €'!$A$4:$B$1459,2,FALSE)/$Q$1096</f>
        <v>0.64106922666027666</v>
      </c>
    </row>
    <row r="718" spans="1:16">
      <c r="A718" s="127">
        <v>39990</v>
      </c>
      <c r="B718" s="155">
        <v>4818.1899999999996</v>
      </c>
      <c r="C718" s="155">
        <v>4753.93</v>
      </c>
      <c r="D718" s="155">
        <v>4866.8</v>
      </c>
      <c r="E718" s="155">
        <v>4776.47</v>
      </c>
      <c r="N718" s="156" t="e">
        <f>IF(SUMIF('Daten (Kopie)'!$A$2:$A$189,DAX!A718,'Daten (Kopie)'!$T$2:$T$189)=0,#N/A,SUMIF('Daten (Kopie)'!$A$2:$A$189,DAX!A718,'Daten (Kopie)'!$T$2:$T$189))</f>
        <v>#N/A</v>
      </c>
      <c r="O718" s="156" t="e">
        <f>IF(SUMIF('Daten (Kopie)'!$A$2:$A$189,DAX!A718,'Daten (Kopie)'!$U$2:$U$189)=0,#N/A,SUMIF('Daten (Kopie)'!$A$2:$A$189,DAX!A718,'Daten (Kopie)'!$U$2:$U$189))</f>
        <v>#N/A</v>
      </c>
      <c r="P718" s="156">
        <f>VLOOKUP(A718,'MSCI ACWI GDP net €'!$A$4:$B$1459,2,FALSE)/$Q$1096</f>
        <v>0.63567350429910519</v>
      </c>
    </row>
    <row r="719" spans="1:16">
      <c r="A719" s="127">
        <v>39989</v>
      </c>
      <c r="B719" s="155">
        <v>4838.04</v>
      </c>
      <c r="C719" s="155">
        <v>4720.24</v>
      </c>
      <c r="D719" s="155">
        <v>4838.04</v>
      </c>
      <c r="E719" s="155">
        <v>4800.5600000000004</v>
      </c>
      <c r="N719" s="156" t="e">
        <f>IF(SUMIF('Daten (Kopie)'!$A$2:$A$189,DAX!A719,'Daten (Kopie)'!$T$2:$T$189)=0,#N/A,SUMIF('Daten (Kopie)'!$A$2:$A$189,DAX!A719,'Daten (Kopie)'!$T$2:$T$189))</f>
        <v>#N/A</v>
      </c>
      <c r="O719" s="156" t="e">
        <f>IF(SUMIF('Daten (Kopie)'!$A$2:$A$189,DAX!A719,'Daten (Kopie)'!$U$2:$U$189)=0,#N/A,SUMIF('Daten (Kopie)'!$A$2:$A$189,DAX!A719,'Daten (Kopie)'!$U$2:$U$189))</f>
        <v>#N/A</v>
      </c>
      <c r="P719" s="156">
        <f>VLOOKUP(A719,'MSCI ACWI GDP net €'!$A$4:$B$1459,2,FALSE)/$Q$1096</f>
        <v>0.63669274252461561</v>
      </c>
    </row>
    <row r="720" spans="1:16">
      <c r="A720" s="127">
        <v>39988</v>
      </c>
      <c r="B720" s="155">
        <v>4728.78</v>
      </c>
      <c r="C720" s="155">
        <v>4698.1899999999996</v>
      </c>
      <c r="D720" s="155">
        <v>4840.3500000000004</v>
      </c>
      <c r="E720" s="155">
        <v>4836.01</v>
      </c>
      <c r="N720" s="156" t="e">
        <f>IF(SUMIF('Daten (Kopie)'!$A$2:$A$189,DAX!A720,'Daten (Kopie)'!$T$2:$T$189)=0,#N/A,SUMIF('Daten (Kopie)'!$A$2:$A$189,DAX!A720,'Daten (Kopie)'!$T$2:$T$189))</f>
        <v>#N/A</v>
      </c>
      <c r="O720" s="156" t="e">
        <f>IF(SUMIF('Daten (Kopie)'!$A$2:$A$189,DAX!A720,'Daten (Kopie)'!$U$2:$U$189)=0,#N/A,SUMIF('Daten (Kopie)'!$A$2:$A$189,DAX!A720,'Daten (Kopie)'!$U$2:$U$189))</f>
        <v>#N/A</v>
      </c>
      <c r="P720" s="156">
        <f>VLOOKUP(A720,'MSCI ACWI GDP net €'!$A$4:$B$1459,2,FALSE)/$Q$1096</f>
        <v>0.62806041877794583</v>
      </c>
    </row>
    <row r="721" spans="1:16">
      <c r="A721" s="127">
        <v>39987</v>
      </c>
      <c r="B721" s="155">
        <v>4680.34</v>
      </c>
      <c r="C721" s="155">
        <v>4669.8</v>
      </c>
      <c r="D721" s="155">
        <v>4752.8599999999997</v>
      </c>
      <c r="E721" s="155">
        <v>4707.1499999999996</v>
      </c>
      <c r="N721" s="156" t="e">
        <f>IF(SUMIF('Daten (Kopie)'!$A$2:$A$189,DAX!A721,'Daten (Kopie)'!$T$2:$T$189)=0,#N/A,SUMIF('Daten (Kopie)'!$A$2:$A$189,DAX!A721,'Daten (Kopie)'!$T$2:$T$189))</f>
        <v>#N/A</v>
      </c>
      <c r="O721" s="156" t="e">
        <f>IF(SUMIF('Daten (Kopie)'!$A$2:$A$189,DAX!A721,'Daten (Kopie)'!$U$2:$U$189)=0,#N/A,SUMIF('Daten (Kopie)'!$A$2:$A$189,DAX!A721,'Daten (Kopie)'!$U$2:$U$189))</f>
        <v>#N/A</v>
      </c>
      <c r="P721" s="156">
        <f>VLOOKUP(A721,'MSCI ACWI GDP net €'!$A$4:$B$1459,2,FALSE)/$Q$1096</f>
        <v>0.61718244281033519</v>
      </c>
    </row>
    <row r="722" spans="1:16">
      <c r="A722" s="127">
        <v>39986</v>
      </c>
      <c r="B722" s="155">
        <v>4837.28</v>
      </c>
      <c r="C722" s="155">
        <v>4693.34</v>
      </c>
      <c r="D722" s="155">
        <v>4846.09</v>
      </c>
      <c r="E722" s="155">
        <v>4693.3999999999996</v>
      </c>
      <c r="N722" s="156">
        <f>IF(SUMIF('Daten (Kopie)'!$A$2:$A$189,DAX!A722,'Daten (Kopie)'!$T$2:$T$189)=0,#N/A,SUMIF('Daten (Kopie)'!$A$2:$A$189,DAX!A722,'Daten (Kopie)'!$T$2:$T$189))</f>
        <v>0.83788117327880185</v>
      </c>
      <c r="O722" s="156">
        <f>IF(SUMIF('Daten (Kopie)'!$A$2:$A$189,DAX!A722,'Daten (Kopie)'!$U$2:$U$189)=0,#N/A,SUMIF('Daten (Kopie)'!$A$2:$A$189,DAX!A722,'Daten (Kopie)'!$U$2:$U$189))</f>
        <v>0.9059202234745457</v>
      </c>
      <c r="P722" s="156">
        <f>VLOOKUP(A722,'MSCI ACWI GDP net €'!$A$4:$B$1459,2,FALSE)/$Q$1096</f>
        <v>0.62559927047503994</v>
      </c>
    </row>
    <row r="723" spans="1:16">
      <c r="A723" s="127">
        <v>39983</v>
      </c>
      <c r="B723" s="155">
        <v>4844.82</v>
      </c>
      <c r="C723" s="155">
        <v>4816.12</v>
      </c>
      <c r="D723" s="155">
        <v>4878.82</v>
      </c>
      <c r="E723" s="155">
        <v>4839.46</v>
      </c>
      <c r="N723" s="156" t="e">
        <f>IF(SUMIF('Daten (Kopie)'!$A$2:$A$189,DAX!A723,'Daten (Kopie)'!$T$2:$T$189)=0,#N/A,SUMIF('Daten (Kopie)'!$A$2:$A$189,DAX!A723,'Daten (Kopie)'!$T$2:$T$189))</f>
        <v>#N/A</v>
      </c>
      <c r="O723" s="156" t="e">
        <f>IF(SUMIF('Daten (Kopie)'!$A$2:$A$189,DAX!A723,'Daten (Kopie)'!$U$2:$U$189)=0,#N/A,SUMIF('Daten (Kopie)'!$A$2:$A$189,DAX!A723,'Daten (Kopie)'!$U$2:$U$189))</f>
        <v>#N/A</v>
      </c>
      <c r="P723" s="156">
        <f>VLOOKUP(A723,'MSCI ACWI GDP net €'!$A$4:$B$1459,2,FALSE)/$Q$1096</f>
        <v>0.64028628529684384</v>
      </c>
    </row>
    <row r="724" spans="1:16">
      <c r="A724" s="127">
        <v>39982</v>
      </c>
      <c r="B724" s="155">
        <v>4810.3500000000004</v>
      </c>
      <c r="C724" s="155">
        <v>4768.9399999999996</v>
      </c>
      <c r="D724" s="155">
        <v>4858.67</v>
      </c>
      <c r="E724" s="155">
        <v>4837.4799999999996</v>
      </c>
      <c r="N724" s="156" t="e">
        <f>IF(SUMIF('Daten (Kopie)'!$A$2:$A$189,DAX!A724,'Daten (Kopie)'!$T$2:$T$189)=0,#N/A,SUMIF('Daten (Kopie)'!$A$2:$A$189,DAX!A724,'Daten (Kopie)'!$T$2:$T$189))</f>
        <v>#N/A</v>
      </c>
      <c r="O724" s="156" t="e">
        <f>IF(SUMIF('Daten (Kopie)'!$A$2:$A$189,DAX!A724,'Daten (Kopie)'!$U$2:$U$189)=0,#N/A,SUMIF('Daten (Kopie)'!$A$2:$A$189,DAX!A724,'Daten (Kopie)'!$U$2:$U$189))</f>
        <v>#N/A</v>
      </c>
      <c r="P724" s="156">
        <f>VLOOKUP(A724,'MSCI ACWI GDP net €'!$A$4:$B$1459,2,FALSE)/$Q$1096</f>
        <v>0.6341550473508959</v>
      </c>
    </row>
    <row r="725" spans="1:16">
      <c r="A725" s="127">
        <v>39981</v>
      </c>
      <c r="B725" s="155">
        <v>4883.0600000000004</v>
      </c>
      <c r="C725" s="155">
        <v>4761.2</v>
      </c>
      <c r="D725" s="155">
        <v>4886.6499999999996</v>
      </c>
      <c r="E725" s="155">
        <v>4799.9799999999996</v>
      </c>
      <c r="N725" s="156" t="e">
        <f>IF(SUMIF('Daten (Kopie)'!$A$2:$A$189,DAX!A725,'Daten (Kopie)'!$T$2:$T$189)=0,#N/A,SUMIF('Daten (Kopie)'!$A$2:$A$189,DAX!A725,'Daten (Kopie)'!$T$2:$T$189))</f>
        <v>#N/A</v>
      </c>
      <c r="O725" s="156" t="e">
        <f>IF(SUMIF('Daten (Kopie)'!$A$2:$A$189,DAX!A725,'Daten (Kopie)'!$U$2:$U$189)=0,#N/A,SUMIF('Daten (Kopie)'!$A$2:$A$189,DAX!A725,'Daten (Kopie)'!$U$2:$U$189))</f>
        <v>#N/A</v>
      </c>
      <c r="P725" s="156">
        <f>VLOOKUP(A725,'MSCI ACWI GDP net €'!$A$4:$B$1459,2,FALSE)/$Q$1096</f>
        <v>0.63618021130264468</v>
      </c>
    </row>
    <row r="726" spans="1:16">
      <c r="A726" s="127">
        <v>39980</v>
      </c>
      <c r="B726" s="155">
        <v>4899.8100000000004</v>
      </c>
      <c r="C726" s="155">
        <v>4870.2</v>
      </c>
      <c r="D726" s="155">
        <v>4933.79</v>
      </c>
      <c r="E726" s="155">
        <v>4890.72</v>
      </c>
      <c r="N726" s="156" t="e">
        <f>IF(SUMIF('Daten (Kopie)'!$A$2:$A$189,DAX!A726,'Daten (Kopie)'!$T$2:$T$189)=0,#N/A,SUMIF('Daten (Kopie)'!$A$2:$A$189,DAX!A726,'Daten (Kopie)'!$T$2:$T$189))</f>
        <v>#N/A</v>
      </c>
      <c r="O726" s="156" t="e">
        <f>IF(SUMIF('Daten (Kopie)'!$A$2:$A$189,DAX!A726,'Daten (Kopie)'!$U$2:$U$189)=0,#N/A,SUMIF('Daten (Kopie)'!$A$2:$A$189,DAX!A726,'Daten (Kopie)'!$U$2:$U$189))</f>
        <v>#N/A</v>
      </c>
      <c r="P726" s="156">
        <f>VLOOKUP(A726,'MSCI ACWI GDP net €'!$A$4:$B$1459,2,FALSE)/$Q$1096</f>
        <v>0.64362106636447292</v>
      </c>
    </row>
    <row r="727" spans="1:16">
      <c r="A727" s="127">
        <v>39979</v>
      </c>
      <c r="B727" s="155">
        <v>5051.3500000000004</v>
      </c>
      <c r="C727" s="155">
        <v>4886.3999999999996</v>
      </c>
      <c r="D727" s="155">
        <v>5051.3500000000004</v>
      </c>
      <c r="E727" s="155">
        <v>4889.9399999999996</v>
      </c>
      <c r="N727" s="156" t="e">
        <f>IF(SUMIF('Daten (Kopie)'!$A$2:$A$189,DAX!A727,'Daten (Kopie)'!$T$2:$T$189)=0,#N/A,SUMIF('Daten (Kopie)'!$A$2:$A$189,DAX!A727,'Daten (Kopie)'!$T$2:$T$189))</f>
        <v>#N/A</v>
      </c>
      <c r="O727" s="156" t="e">
        <f>IF(SUMIF('Daten (Kopie)'!$A$2:$A$189,DAX!A727,'Daten (Kopie)'!$U$2:$U$189)=0,#N/A,SUMIF('Daten (Kopie)'!$A$2:$A$189,DAX!A727,'Daten (Kopie)'!$U$2:$U$189))</f>
        <v>#N/A</v>
      </c>
      <c r="P727" s="156">
        <f>VLOOKUP(A727,'MSCI ACWI GDP net €'!$A$4:$B$1459,2,FALSE)/$Q$1096</f>
        <v>0.65139556593930503</v>
      </c>
    </row>
    <row r="728" spans="1:16">
      <c r="A728" s="127">
        <v>39976</v>
      </c>
      <c r="B728" s="155">
        <v>5098.01</v>
      </c>
      <c r="C728" s="155">
        <v>5044.33</v>
      </c>
      <c r="D728" s="155">
        <v>5108.7700000000004</v>
      </c>
      <c r="E728" s="155">
        <v>5069.24</v>
      </c>
      <c r="N728" s="156" t="e">
        <f>IF(SUMIF('Daten (Kopie)'!$A$2:$A$189,DAX!A728,'Daten (Kopie)'!$T$2:$T$189)=0,#N/A,SUMIF('Daten (Kopie)'!$A$2:$A$189,DAX!A728,'Daten (Kopie)'!$T$2:$T$189))</f>
        <v>#N/A</v>
      </c>
      <c r="O728" s="156" t="e">
        <f>IF(SUMIF('Daten (Kopie)'!$A$2:$A$189,DAX!A728,'Daten (Kopie)'!$U$2:$U$189)=0,#N/A,SUMIF('Daten (Kopie)'!$A$2:$A$189,DAX!A728,'Daten (Kopie)'!$U$2:$U$189))</f>
        <v>#N/A</v>
      </c>
      <c r="P728" s="156">
        <f>VLOOKUP(A728,'MSCI ACWI GDP net €'!$A$4:$B$1459,2,FALSE)/$Q$1096</f>
        <v>0.66210131144758455</v>
      </c>
    </row>
    <row r="729" spans="1:16">
      <c r="A729" s="127">
        <v>39975</v>
      </c>
      <c r="B729" s="155">
        <v>5039.97</v>
      </c>
      <c r="C729" s="155">
        <v>5038.03</v>
      </c>
      <c r="D729" s="155">
        <v>5120.87</v>
      </c>
      <c r="E729" s="155">
        <v>5107.26</v>
      </c>
      <c r="N729" s="156" t="e">
        <f>IF(SUMIF('Daten (Kopie)'!$A$2:$A$189,DAX!A729,'Daten (Kopie)'!$T$2:$T$189)=0,#N/A,SUMIF('Daten (Kopie)'!$A$2:$A$189,DAX!A729,'Daten (Kopie)'!$T$2:$T$189))</f>
        <v>#N/A</v>
      </c>
      <c r="O729" s="156" t="e">
        <f>IF(SUMIF('Daten (Kopie)'!$A$2:$A$189,DAX!A729,'Daten (Kopie)'!$U$2:$U$189)=0,#N/A,SUMIF('Daten (Kopie)'!$A$2:$A$189,DAX!A729,'Daten (Kopie)'!$U$2:$U$189))</f>
        <v>#N/A</v>
      </c>
      <c r="P729" s="156">
        <f>VLOOKUP(A729,'MSCI ACWI GDP net €'!$A$4:$B$1459,2,FALSE)/$Q$1096</f>
        <v>0.66022508108144096</v>
      </c>
    </row>
    <row r="730" spans="1:16">
      <c r="A730" s="127">
        <v>39974</v>
      </c>
      <c r="B730" s="155">
        <v>5047.53</v>
      </c>
      <c r="C730" s="155">
        <v>5034.8100000000004</v>
      </c>
      <c r="D730" s="155">
        <v>5133.3999999999996</v>
      </c>
      <c r="E730" s="155">
        <v>5051.18</v>
      </c>
      <c r="N730" s="156" t="e">
        <f>IF(SUMIF('Daten (Kopie)'!$A$2:$A$189,DAX!A730,'Daten (Kopie)'!$T$2:$T$189)=0,#N/A,SUMIF('Daten (Kopie)'!$A$2:$A$189,DAX!A730,'Daten (Kopie)'!$T$2:$T$189))</f>
        <v>#N/A</v>
      </c>
      <c r="O730" s="156" t="e">
        <f>IF(SUMIF('Daten (Kopie)'!$A$2:$A$189,DAX!A730,'Daten (Kopie)'!$U$2:$U$189)=0,#N/A,SUMIF('Daten (Kopie)'!$A$2:$A$189,DAX!A730,'Daten (Kopie)'!$U$2:$U$189))</f>
        <v>#N/A</v>
      </c>
      <c r="P730" s="156">
        <f>VLOOKUP(A730,'MSCI ACWI GDP net €'!$A$4:$B$1459,2,FALSE)/$Q$1096</f>
        <v>0.65769487418856165</v>
      </c>
    </row>
    <row r="731" spans="1:16">
      <c r="A731" s="127">
        <v>39973</v>
      </c>
      <c r="B731" s="155">
        <v>5018.41</v>
      </c>
      <c r="C731" s="155">
        <v>4982.12</v>
      </c>
      <c r="D731" s="155">
        <v>5064.3599999999997</v>
      </c>
      <c r="E731" s="155">
        <v>4997.8599999999997</v>
      </c>
      <c r="N731" s="156" t="e">
        <f>IF(SUMIF('Daten (Kopie)'!$A$2:$A$189,DAX!A731,'Daten (Kopie)'!$T$2:$T$189)=0,#N/A,SUMIF('Daten (Kopie)'!$A$2:$A$189,DAX!A731,'Daten (Kopie)'!$T$2:$T$189))</f>
        <v>#N/A</v>
      </c>
      <c r="O731" s="156" t="e">
        <f>IF(SUMIF('Daten (Kopie)'!$A$2:$A$189,DAX!A731,'Daten (Kopie)'!$U$2:$U$189)=0,#N/A,SUMIF('Daten (Kopie)'!$A$2:$A$189,DAX!A731,'Daten (Kopie)'!$U$2:$U$189))</f>
        <v>#N/A</v>
      </c>
      <c r="P731" s="156">
        <f>VLOOKUP(A731,'MSCI ACWI GDP net €'!$A$4:$B$1459,2,FALSE)/$Q$1096</f>
        <v>0.65011257382196863</v>
      </c>
    </row>
    <row r="732" spans="1:16">
      <c r="A732" s="127">
        <v>39972</v>
      </c>
      <c r="B732" s="155">
        <v>5060.72</v>
      </c>
      <c r="C732" s="155">
        <v>4969.96</v>
      </c>
      <c r="D732" s="155">
        <v>5060.72</v>
      </c>
      <c r="E732" s="155">
        <v>5004.72</v>
      </c>
      <c r="N732" s="156" t="e">
        <f>IF(SUMIF('Daten (Kopie)'!$A$2:$A$189,DAX!A732,'Daten (Kopie)'!$T$2:$T$189)=0,#N/A,SUMIF('Daten (Kopie)'!$A$2:$A$189,DAX!A732,'Daten (Kopie)'!$T$2:$T$189))</f>
        <v>#N/A</v>
      </c>
      <c r="O732" s="156" t="e">
        <f>IF(SUMIF('Daten (Kopie)'!$A$2:$A$189,DAX!A732,'Daten (Kopie)'!$U$2:$U$189)=0,#N/A,SUMIF('Daten (Kopie)'!$A$2:$A$189,DAX!A732,'Daten (Kopie)'!$U$2:$U$189))</f>
        <v>#N/A</v>
      </c>
      <c r="P732" s="156">
        <f>VLOOKUP(A732,'MSCI ACWI GDP net €'!$A$4:$B$1459,2,FALSE)/$Q$1096</f>
        <v>0.65212276121203661</v>
      </c>
    </row>
    <row r="733" spans="1:16">
      <c r="A733" s="127">
        <v>39969</v>
      </c>
      <c r="B733" s="155">
        <v>5092.62</v>
      </c>
      <c r="C733" s="155">
        <v>5047.83</v>
      </c>
      <c r="D733" s="155">
        <v>5165.2700000000004</v>
      </c>
      <c r="E733" s="155">
        <v>5077.03</v>
      </c>
      <c r="N733" s="156" t="e">
        <f>IF(SUMIF('Daten (Kopie)'!$A$2:$A$189,DAX!A733,'Daten (Kopie)'!$T$2:$T$189)=0,#N/A,SUMIF('Daten (Kopie)'!$A$2:$A$189,DAX!A733,'Daten (Kopie)'!$T$2:$T$189))</f>
        <v>#N/A</v>
      </c>
      <c r="O733" s="156" t="e">
        <f>IF(SUMIF('Daten (Kopie)'!$A$2:$A$189,DAX!A733,'Daten (Kopie)'!$U$2:$U$189)=0,#N/A,SUMIF('Daten (Kopie)'!$A$2:$A$189,DAX!A733,'Daten (Kopie)'!$U$2:$U$189))</f>
        <v>#N/A</v>
      </c>
      <c r="P733" s="156">
        <f>VLOOKUP(A733,'MSCI ACWI GDP net €'!$A$4:$B$1459,2,FALSE)/$Q$1096</f>
        <v>0.65385338611739297</v>
      </c>
    </row>
    <row r="734" spans="1:16">
      <c r="A734" s="127">
        <v>39968</v>
      </c>
      <c r="B734" s="155">
        <v>5059.8</v>
      </c>
      <c r="C734" s="155">
        <v>5044.17</v>
      </c>
      <c r="D734" s="155">
        <v>5121</v>
      </c>
      <c r="E734" s="155">
        <v>5064.8</v>
      </c>
      <c r="N734" s="156" t="e">
        <f>IF(SUMIF('Daten (Kopie)'!$A$2:$A$189,DAX!A734,'Daten (Kopie)'!$T$2:$T$189)=0,#N/A,SUMIF('Daten (Kopie)'!$A$2:$A$189,DAX!A734,'Daten (Kopie)'!$T$2:$T$189))</f>
        <v>#N/A</v>
      </c>
      <c r="O734" s="156" t="e">
        <f>IF(SUMIF('Daten (Kopie)'!$A$2:$A$189,DAX!A734,'Daten (Kopie)'!$U$2:$U$189)=0,#N/A,SUMIF('Daten (Kopie)'!$A$2:$A$189,DAX!A734,'Daten (Kopie)'!$U$2:$U$189))</f>
        <v>#N/A</v>
      </c>
      <c r="P734" s="156">
        <f>VLOOKUP(A734,'MSCI ACWI GDP net €'!$A$4:$B$1459,2,FALSE)/$Q$1096</f>
        <v>0.6460655740432889</v>
      </c>
    </row>
    <row r="735" spans="1:16">
      <c r="A735" s="127">
        <v>39967</v>
      </c>
      <c r="B735" s="155">
        <v>5150.0200000000004</v>
      </c>
      <c r="C735" s="155">
        <v>5036.54</v>
      </c>
      <c r="D735" s="155">
        <v>5158.33</v>
      </c>
      <c r="E735" s="155">
        <v>5054.53</v>
      </c>
      <c r="N735" s="156" t="e">
        <f>IF(SUMIF('Daten (Kopie)'!$A$2:$A$189,DAX!A735,'Daten (Kopie)'!$T$2:$T$189)=0,#N/A,SUMIF('Daten (Kopie)'!$A$2:$A$189,DAX!A735,'Daten (Kopie)'!$T$2:$T$189))</f>
        <v>#N/A</v>
      </c>
      <c r="O735" s="156" t="e">
        <f>IF(SUMIF('Daten (Kopie)'!$A$2:$A$189,DAX!A735,'Daten (Kopie)'!$U$2:$U$189)=0,#N/A,SUMIF('Daten (Kopie)'!$A$2:$A$189,DAX!A735,'Daten (Kopie)'!$U$2:$U$189))</f>
        <v>#N/A</v>
      </c>
      <c r="P735" s="156">
        <f>VLOOKUP(A735,'MSCI ACWI GDP net €'!$A$4:$B$1459,2,FALSE)/$Q$1096</f>
        <v>0.64512870690702384</v>
      </c>
    </row>
    <row r="736" spans="1:16">
      <c r="A736" s="127">
        <v>39966</v>
      </c>
      <c r="B736" s="155">
        <v>5116.38</v>
      </c>
      <c r="C736" s="155">
        <v>5096</v>
      </c>
      <c r="D736" s="155">
        <v>5177.59</v>
      </c>
      <c r="E736" s="155">
        <v>5144.0600000000004</v>
      </c>
      <c r="N736" s="156" t="e">
        <f>IF(SUMIF('Daten (Kopie)'!$A$2:$A$189,DAX!A736,'Daten (Kopie)'!$T$2:$T$189)=0,#N/A,SUMIF('Daten (Kopie)'!$A$2:$A$189,DAX!A736,'Daten (Kopie)'!$T$2:$T$189))</f>
        <v>#N/A</v>
      </c>
      <c r="O736" s="156" t="e">
        <f>IF(SUMIF('Daten (Kopie)'!$A$2:$A$189,DAX!A736,'Daten (Kopie)'!$U$2:$U$189)=0,#N/A,SUMIF('Daten (Kopie)'!$A$2:$A$189,DAX!A736,'Daten (Kopie)'!$U$2:$U$189))</f>
        <v>#N/A</v>
      </c>
      <c r="P736" s="156">
        <f>VLOOKUP(A736,'MSCI ACWI GDP net €'!$A$4:$B$1459,2,FALSE)/$Q$1096</f>
        <v>0.65161938233331507</v>
      </c>
    </row>
    <row r="737" spans="1:16">
      <c r="A737" s="127">
        <v>39965</v>
      </c>
      <c r="B737" s="155">
        <v>4992.1000000000004</v>
      </c>
      <c r="C737" s="155">
        <v>4991.21</v>
      </c>
      <c r="D737" s="155">
        <v>5156.62</v>
      </c>
      <c r="E737" s="155">
        <v>5142.5600000000004</v>
      </c>
      <c r="N737" s="156" t="e">
        <f>IF(SUMIF('Daten (Kopie)'!$A$2:$A$189,DAX!A737,'Daten (Kopie)'!$T$2:$T$189)=0,#N/A,SUMIF('Daten (Kopie)'!$A$2:$A$189,DAX!A737,'Daten (Kopie)'!$T$2:$T$189))</f>
        <v>#N/A</v>
      </c>
      <c r="O737" s="156" t="e">
        <f>IF(SUMIF('Daten (Kopie)'!$A$2:$A$189,DAX!A737,'Daten (Kopie)'!$U$2:$U$189)=0,#N/A,SUMIF('Daten (Kopie)'!$A$2:$A$189,DAX!A737,'Daten (Kopie)'!$U$2:$U$189))</f>
        <v>#N/A</v>
      </c>
      <c r="P737" s="156">
        <f>VLOOKUP(A737,'MSCI ACWI GDP net €'!$A$4:$B$1459,2,FALSE)/$Q$1096</f>
        <v>0.65603913209161002</v>
      </c>
    </row>
    <row r="738" spans="1:16">
      <c r="A738" s="127">
        <v>39962</v>
      </c>
      <c r="B738" s="155">
        <v>4964.91</v>
      </c>
      <c r="C738" s="155">
        <v>4927.67</v>
      </c>
      <c r="D738" s="155">
        <v>5009.6000000000004</v>
      </c>
      <c r="E738" s="155">
        <v>4940.82</v>
      </c>
      <c r="N738" s="156" t="e">
        <f>IF(SUMIF('Daten (Kopie)'!$A$2:$A$189,DAX!A738,'Daten (Kopie)'!$T$2:$T$189)=0,#N/A,SUMIF('Daten (Kopie)'!$A$2:$A$189,DAX!A738,'Daten (Kopie)'!$T$2:$T$189))</f>
        <v>#N/A</v>
      </c>
      <c r="O738" s="156" t="e">
        <f>IF(SUMIF('Daten (Kopie)'!$A$2:$A$189,DAX!A738,'Daten (Kopie)'!$U$2:$U$189)=0,#N/A,SUMIF('Daten (Kopie)'!$A$2:$A$189,DAX!A738,'Daten (Kopie)'!$U$2:$U$189))</f>
        <v>#N/A</v>
      </c>
      <c r="P738" s="156">
        <f>VLOOKUP(A738,'MSCI ACWI GDP net €'!$A$4:$B$1459,2,FALSE)/$Q$1096</f>
        <v>0.63646393394337863</v>
      </c>
    </row>
    <row r="739" spans="1:16">
      <c r="A739" s="127">
        <v>39961</v>
      </c>
      <c r="B739" s="155">
        <v>4958.6499999999996</v>
      </c>
      <c r="C739" s="155">
        <v>4884.92</v>
      </c>
      <c r="D739" s="155">
        <v>4986.96</v>
      </c>
      <c r="E739" s="155">
        <v>4932.88</v>
      </c>
      <c r="N739" s="156" t="e">
        <f>IF(SUMIF('Daten (Kopie)'!$A$2:$A$189,DAX!A739,'Daten (Kopie)'!$T$2:$T$189)=0,#N/A,SUMIF('Daten (Kopie)'!$A$2:$A$189,DAX!A739,'Daten (Kopie)'!$T$2:$T$189))</f>
        <v>#N/A</v>
      </c>
      <c r="O739" s="156" t="e">
        <f>IF(SUMIF('Daten (Kopie)'!$A$2:$A$189,DAX!A739,'Daten (Kopie)'!$U$2:$U$189)=0,#N/A,SUMIF('Daten (Kopie)'!$A$2:$A$189,DAX!A739,'Daten (Kopie)'!$U$2:$U$189))</f>
        <v>#N/A</v>
      </c>
      <c r="P739" s="156">
        <f>VLOOKUP(A739,'MSCI ACWI GDP net €'!$A$4:$B$1459,2,FALSE)/$Q$1096</f>
        <v>0.63603876599788001</v>
      </c>
    </row>
    <row r="740" spans="1:16">
      <c r="A740" s="127">
        <v>39960</v>
      </c>
      <c r="B740" s="155">
        <v>5002.34</v>
      </c>
      <c r="C740" s="155">
        <v>4962.76</v>
      </c>
      <c r="D740" s="155">
        <v>5035.51</v>
      </c>
      <c r="E740" s="155">
        <v>5000.7700000000004</v>
      </c>
      <c r="N740" s="156" t="e">
        <f>IF(SUMIF('Daten (Kopie)'!$A$2:$A$189,DAX!A740,'Daten (Kopie)'!$T$2:$T$189)=0,#N/A,SUMIF('Daten (Kopie)'!$A$2:$A$189,DAX!A740,'Daten (Kopie)'!$T$2:$T$189))</f>
        <v>#N/A</v>
      </c>
      <c r="O740" s="156" t="e">
        <f>IF(SUMIF('Daten (Kopie)'!$A$2:$A$189,DAX!A740,'Daten (Kopie)'!$U$2:$U$189)=0,#N/A,SUMIF('Daten (Kopie)'!$A$2:$A$189,DAX!A740,'Daten (Kopie)'!$U$2:$U$189))</f>
        <v>#N/A</v>
      </c>
      <c r="P740" s="156">
        <f>VLOOKUP(A740,'MSCI ACWI GDP net €'!$A$4:$B$1459,2,FALSE)/$Q$1096</f>
        <v>0.63538562150234879</v>
      </c>
    </row>
    <row r="741" spans="1:16">
      <c r="A741" s="127">
        <v>39959</v>
      </c>
      <c r="B741" s="155">
        <v>4891.29</v>
      </c>
      <c r="C741" s="155">
        <v>4802.8</v>
      </c>
      <c r="D741" s="155">
        <v>4994.05</v>
      </c>
      <c r="E741" s="155">
        <v>4985.6000000000004</v>
      </c>
      <c r="N741" s="156" t="e">
        <f>IF(SUMIF('Daten (Kopie)'!$A$2:$A$189,DAX!A741,'Daten (Kopie)'!$T$2:$T$189)=0,#N/A,SUMIF('Daten (Kopie)'!$A$2:$A$189,DAX!A741,'Daten (Kopie)'!$T$2:$T$189))</f>
        <v>#N/A</v>
      </c>
      <c r="O741" s="156" t="e">
        <f>IF(SUMIF('Daten (Kopie)'!$A$2:$A$189,DAX!A741,'Daten (Kopie)'!$U$2:$U$189)=0,#N/A,SUMIF('Daten (Kopie)'!$A$2:$A$189,DAX!A741,'Daten (Kopie)'!$U$2:$U$189))</f>
        <v>#N/A</v>
      </c>
      <c r="P741" s="156">
        <f>VLOOKUP(A741,'MSCI ACWI GDP net €'!$A$4:$B$1459,2,FALSE)/$Q$1096</f>
        <v>0.63104824283329919</v>
      </c>
    </row>
    <row r="742" spans="1:16">
      <c r="A742" s="127">
        <v>39958</v>
      </c>
      <c r="B742" s="155">
        <v>4936.04</v>
      </c>
      <c r="C742" s="155">
        <v>4829.8999999999996</v>
      </c>
      <c r="D742" s="155">
        <v>4942.1400000000003</v>
      </c>
      <c r="E742" s="155">
        <v>4918.45</v>
      </c>
      <c r="N742" s="156" t="e">
        <f>IF(SUMIF('Daten (Kopie)'!$A$2:$A$189,DAX!A742,'Daten (Kopie)'!$T$2:$T$189)=0,#N/A,SUMIF('Daten (Kopie)'!$A$2:$A$189,DAX!A742,'Daten (Kopie)'!$T$2:$T$189))</f>
        <v>#N/A</v>
      </c>
      <c r="O742" s="156" t="e">
        <f>IF(SUMIF('Daten (Kopie)'!$A$2:$A$189,DAX!A742,'Daten (Kopie)'!$U$2:$U$189)=0,#N/A,SUMIF('Daten (Kopie)'!$A$2:$A$189,DAX!A742,'Daten (Kopie)'!$U$2:$U$189))</f>
        <v>#N/A</v>
      </c>
      <c r="P742" s="156">
        <f>VLOOKUP(A742,'MSCI ACWI GDP net €'!$A$4:$B$1459,2,FALSE)/$Q$1096</f>
        <v>0.62507509081620605</v>
      </c>
    </row>
    <row r="743" spans="1:16">
      <c r="A743" s="127">
        <v>39955</v>
      </c>
      <c r="B743" s="155">
        <v>4904.67</v>
      </c>
      <c r="C743" s="155">
        <v>4868.5600000000004</v>
      </c>
      <c r="D743" s="155">
        <v>4964.68</v>
      </c>
      <c r="E743" s="155">
        <v>4918.75</v>
      </c>
      <c r="N743" s="156" t="e">
        <f>IF(SUMIF('Daten (Kopie)'!$A$2:$A$189,DAX!A743,'Daten (Kopie)'!$T$2:$T$189)=0,#N/A,SUMIF('Daten (Kopie)'!$A$2:$A$189,DAX!A743,'Daten (Kopie)'!$T$2:$T$189))</f>
        <v>#N/A</v>
      </c>
      <c r="O743" s="156" t="e">
        <f>IF(SUMIF('Daten (Kopie)'!$A$2:$A$189,DAX!A743,'Daten (Kopie)'!$U$2:$U$189)=0,#N/A,SUMIF('Daten (Kopie)'!$A$2:$A$189,DAX!A743,'Daten (Kopie)'!$U$2:$U$189))</f>
        <v>#N/A</v>
      </c>
      <c r="P743" s="156">
        <f>VLOOKUP(A743,'MSCI ACWI GDP net €'!$A$4:$B$1459,2,FALSE)/$Q$1096</f>
        <v>0.62478138380101811</v>
      </c>
    </row>
    <row r="744" spans="1:16">
      <c r="A744" s="127">
        <v>39954</v>
      </c>
      <c r="B744" s="155">
        <v>4997.49</v>
      </c>
      <c r="C744" s="155">
        <v>4874.97</v>
      </c>
      <c r="D744" s="155">
        <v>4997.49</v>
      </c>
      <c r="E744" s="155">
        <v>4900.67</v>
      </c>
      <c r="N744" s="156" t="e">
        <f>IF(SUMIF('Daten (Kopie)'!$A$2:$A$189,DAX!A744,'Daten (Kopie)'!$T$2:$T$189)=0,#N/A,SUMIF('Daten (Kopie)'!$A$2:$A$189,DAX!A744,'Daten (Kopie)'!$T$2:$T$189))</f>
        <v>#N/A</v>
      </c>
      <c r="O744" s="156" t="e">
        <f>IF(SUMIF('Daten (Kopie)'!$A$2:$A$189,DAX!A744,'Daten (Kopie)'!$U$2:$U$189)=0,#N/A,SUMIF('Daten (Kopie)'!$A$2:$A$189,DAX!A744,'Daten (Kopie)'!$U$2:$U$189))</f>
        <v>#N/A</v>
      </c>
      <c r="P744" s="156">
        <f>VLOOKUP(A744,'MSCI ACWI GDP net €'!$A$4:$B$1459,2,FALSE)/$Q$1096</f>
        <v>0.63123295376069788</v>
      </c>
    </row>
    <row r="745" spans="1:16">
      <c r="A745" s="127">
        <v>39953</v>
      </c>
      <c r="B745" s="155">
        <v>4954.3500000000004</v>
      </c>
      <c r="C745" s="155">
        <v>4949.8500000000004</v>
      </c>
      <c r="D745" s="155">
        <v>5060.76</v>
      </c>
      <c r="E745" s="155">
        <v>5038.9399999999996</v>
      </c>
      <c r="N745" s="156">
        <f>IF(SUMIF('Daten (Kopie)'!$A$2:$A$189,DAX!A745,'Daten (Kopie)'!$T$2:$T$189)=0,#N/A,SUMIF('Daten (Kopie)'!$A$2:$A$189,DAX!A745,'Daten (Kopie)'!$T$2:$T$189))</f>
        <v>0.83812293375780578</v>
      </c>
      <c r="O745" s="156">
        <f>IF(SUMIF('Daten (Kopie)'!$A$2:$A$189,DAX!A745,'Daten (Kopie)'!$U$2:$U$189)=0,#N/A,SUMIF('Daten (Kopie)'!$A$2:$A$189,DAX!A745,'Daten (Kopie)'!$U$2:$U$189))</f>
        <v>0.9073990507987072</v>
      </c>
      <c r="P745" s="156">
        <f>VLOOKUP(A745,'MSCI ACWI GDP net €'!$A$4:$B$1459,2,FALSE)/$Q$1096</f>
        <v>0.64205019145038023</v>
      </c>
    </row>
    <row r="746" spans="1:16">
      <c r="A746" s="127">
        <v>39952</v>
      </c>
      <c r="B746" s="155">
        <v>4874.84</v>
      </c>
      <c r="C746" s="155">
        <v>4874.84</v>
      </c>
      <c r="D746" s="155">
        <v>5005.45</v>
      </c>
      <c r="E746" s="155">
        <v>4959.62</v>
      </c>
      <c r="N746" s="156">
        <f>IF(SUMIF('Daten (Kopie)'!$A$2:$A$189,DAX!A746,'Daten (Kopie)'!$T$2:$T$189)=0,#N/A,SUMIF('Daten (Kopie)'!$A$2:$A$189,DAX!A746,'Daten (Kopie)'!$T$2:$T$189))</f>
        <v>0.83644045591510541</v>
      </c>
      <c r="O746" s="156">
        <f>IF(SUMIF('Daten (Kopie)'!$A$2:$A$189,DAX!A746,'Daten (Kopie)'!$U$2:$U$189)=0,#N/A,SUMIF('Daten (Kopie)'!$A$2:$A$189,DAX!A746,'Daten (Kopie)'!$U$2:$U$189))</f>
        <v>0.89795243651585255</v>
      </c>
      <c r="P746" s="156">
        <f>VLOOKUP(A746,'MSCI ACWI GDP net €'!$A$4:$B$1459,2,FALSE)/$Q$1096</f>
        <v>0.64334067184855703</v>
      </c>
    </row>
    <row r="747" spans="1:16">
      <c r="A747" s="127">
        <v>39951</v>
      </c>
      <c r="B747" s="155">
        <v>4702.8100000000004</v>
      </c>
      <c r="C747" s="155">
        <v>4655.53</v>
      </c>
      <c r="D747" s="155">
        <v>4858.6499999999996</v>
      </c>
      <c r="E747" s="155">
        <v>4851.96</v>
      </c>
      <c r="N747" s="156" t="e">
        <f>IF(SUMIF('Daten (Kopie)'!$A$2:$A$189,DAX!A747,'Daten (Kopie)'!$T$2:$T$189)=0,#N/A,SUMIF('Daten (Kopie)'!$A$2:$A$189,DAX!A747,'Daten (Kopie)'!$T$2:$T$189))</f>
        <v>#N/A</v>
      </c>
      <c r="O747" s="156" t="e">
        <f>IF(SUMIF('Daten (Kopie)'!$A$2:$A$189,DAX!A747,'Daten (Kopie)'!$U$2:$U$189)=0,#N/A,SUMIF('Daten (Kopie)'!$A$2:$A$189,DAX!A747,'Daten (Kopie)'!$U$2:$U$189))</f>
        <v>#N/A</v>
      </c>
      <c r="P747" s="156">
        <f>VLOOKUP(A747,'MSCI ACWI GDP net €'!$A$4:$B$1459,2,FALSE)/$Q$1096</f>
        <v>0.63802648854542643</v>
      </c>
    </row>
    <row r="748" spans="1:16">
      <c r="A748" s="127">
        <v>39948</v>
      </c>
      <c r="B748" s="155">
        <v>4757.32</v>
      </c>
      <c r="C748" s="155">
        <v>4685.18</v>
      </c>
      <c r="D748" s="155">
        <v>4776.6400000000003</v>
      </c>
      <c r="E748" s="155">
        <v>4737.5</v>
      </c>
      <c r="N748" s="156" t="e">
        <f>IF(SUMIF('Daten (Kopie)'!$A$2:$A$189,DAX!A748,'Daten (Kopie)'!$T$2:$T$189)=0,#N/A,SUMIF('Daten (Kopie)'!$A$2:$A$189,DAX!A748,'Daten (Kopie)'!$T$2:$T$189))</f>
        <v>#N/A</v>
      </c>
      <c r="O748" s="156" t="e">
        <f>IF(SUMIF('Daten (Kopie)'!$A$2:$A$189,DAX!A748,'Daten (Kopie)'!$U$2:$U$189)=0,#N/A,SUMIF('Daten (Kopie)'!$A$2:$A$189,DAX!A748,'Daten (Kopie)'!$U$2:$U$189))</f>
        <v>#N/A</v>
      </c>
      <c r="P748" s="156">
        <f>VLOOKUP(A748,'MSCI ACWI GDP net €'!$A$4:$B$1459,2,FALSE)/$Q$1096</f>
        <v>0.6205064074723059</v>
      </c>
    </row>
    <row r="749" spans="1:16">
      <c r="A749" s="127">
        <v>39947</v>
      </c>
      <c r="B749" s="155">
        <v>4727.68</v>
      </c>
      <c r="C749" s="155">
        <v>4653.25</v>
      </c>
      <c r="D749" s="155">
        <v>4744.62</v>
      </c>
      <c r="E749" s="155">
        <v>4738.47</v>
      </c>
      <c r="N749" s="156" t="e">
        <f>IF(SUMIF('Daten (Kopie)'!$A$2:$A$189,DAX!A749,'Daten (Kopie)'!$T$2:$T$189)=0,#N/A,SUMIF('Daten (Kopie)'!$A$2:$A$189,DAX!A749,'Daten (Kopie)'!$T$2:$T$189))</f>
        <v>#N/A</v>
      </c>
      <c r="O749" s="156" t="e">
        <f>IF(SUMIF('Daten (Kopie)'!$A$2:$A$189,DAX!A749,'Daten (Kopie)'!$U$2:$U$189)=0,#N/A,SUMIF('Daten (Kopie)'!$A$2:$A$189,DAX!A749,'Daten (Kopie)'!$U$2:$U$189))</f>
        <v>#N/A</v>
      </c>
      <c r="P749" s="156">
        <f>VLOOKUP(A749,'MSCI ACWI GDP net €'!$A$4:$B$1459,2,FALSE)/$Q$1096</f>
        <v>0.61788966933415879</v>
      </c>
    </row>
    <row r="750" spans="1:16">
      <c r="A750" s="127">
        <v>39946</v>
      </c>
      <c r="B750" s="155">
        <v>4864.67</v>
      </c>
      <c r="C750" s="155">
        <v>4714.18</v>
      </c>
      <c r="D750" s="155">
        <v>4881.25</v>
      </c>
      <c r="E750" s="155">
        <v>4727.6099999999997</v>
      </c>
      <c r="N750" s="156" t="e">
        <f>IF(SUMIF('Daten (Kopie)'!$A$2:$A$189,DAX!A750,'Daten (Kopie)'!$T$2:$T$189)=0,#N/A,SUMIF('Daten (Kopie)'!$A$2:$A$189,DAX!A750,'Daten (Kopie)'!$T$2:$T$189))</f>
        <v>#N/A</v>
      </c>
      <c r="O750" s="156" t="e">
        <f>IF(SUMIF('Daten (Kopie)'!$A$2:$A$189,DAX!A750,'Daten (Kopie)'!$U$2:$U$189)=0,#N/A,SUMIF('Daten (Kopie)'!$A$2:$A$189,DAX!A750,'Daten (Kopie)'!$U$2:$U$189))</f>
        <v>#N/A</v>
      </c>
      <c r="P750" s="156">
        <f>VLOOKUP(A750,'MSCI ACWI GDP net €'!$A$4:$B$1459,2,FALSE)/$Q$1096</f>
        <v>0.6198615832888198</v>
      </c>
    </row>
    <row r="751" spans="1:16">
      <c r="A751" s="127">
        <v>39945</v>
      </c>
      <c r="B751" s="155">
        <v>4836.99</v>
      </c>
      <c r="C751" s="155">
        <v>4821.53</v>
      </c>
      <c r="D751" s="155">
        <v>4926.6899999999996</v>
      </c>
      <c r="E751" s="155">
        <v>4854.1099999999997</v>
      </c>
      <c r="N751" s="156" t="e">
        <f>IF(SUMIF('Daten (Kopie)'!$A$2:$A$189,DAX!A751,'Daten (Kopie)'!$T$2:$T$189)=0,#N/A,SUMIF('Daten (Kopie)'!$A$2:$A$189,DAX!A751,'Daten (Kopie)'!$T$2:$T$189))</f>
        <v>#N/A</v>
      </c>
      <c r="O751" s="156" t="e">
        <f>IF(SUMIF('Daten (Kopie)'!$A$2:$A$189,DAX!A751,'Daten (Kopie)'!$U$2:$U$189)=0,#N/A,SUMIF('Daten (Kopie)'!$A$2:$A$189,DAX!A751,'Daten (Kopie)'!$U$2:$U$189))</f>
        <v>#N/A</v>
      </c>
      <c r="P751" s="156">
        <f>VLOOKUP(A751,'MSCI ACWI GDP net €'!$A$4:$B$1459,2,FALSE)/$Q$1096</f>
        <v>0.63113227798495353</v>
      </c>
    </row>
    <row r="752" spans="1:16">
      <c r="A752" s="127">
        <v>39944</v>
      </c>
      <c r="B752" s="155">
        <v>4907.29</v>
      </c>
      <c r="C752" s="155">
        <v>4832.37</v>
      </c>
      <c r="D752" s="155">
        <v>4917.7299999999996</v>
      </c>
      <c r="E752" s="155">
        <v>4866.91</v>
      </c>
      <c r="N752" s="156" t="e">
        <f>IF(SUMIF('Daten (Kopie)'!$A$2:$A$189,DAX!A752,'Daten (Kopie)'!$T$2:$T$189)=0,#N/A,SUMIF('Daten (Kopie)'!$A$2:$A$189,DAX!A752,'Daten (Kopie)'!$T$2:$T$189))</f>
        <v>#N/A</v>
      </c>
      <c r="O752" s="156" t="e">
        <f>IF(SUMIF('Daten (Kopie)'!$A$2:$A$189,DAX!A752,'Daten (Kopie)'!$U$2:$U$189)=0,#N/A,SUMIF('Daten (Kopie)'!$A$2:$A$189,DAX!A752,'Daten (Kopie)'!$U$2:$U$189))</f>
        <v>#N/A</v>
      </c>
      <c r="P752" s="156">
        <f>VLOOKUP(A752,'MSCI ACWI GDP net €'!$A$4:$B$1459,2,FALSE)/$Q$1096</f>
        <v>0.6324968091603308</v>
      </c>
    </row>
    <row r="753" spans="1:16">
      <c r="A753" s="127">
        <v>39941</v>
      </c>
      <c r="B753" s="155">
        <v>4851.5200000000004</v>
      </c>
      <c r="C753" s="155">
        <v>4846.8500000000004</v>
      </c>
      <c r="D753" s="155">
        <v>4965.88</v>
      </c>
      <c r="E753" s="155">
        <v>4913.8999999999996</v>
      </c>
      <c r="N753" s="156" t="e">
        <f>IF(SUMIF('Daten (Kopie)'!$A$2:$A$189,DAX!A753,'Daten (Kopie)'!$T$2:$T$189)=0,#N/A,SUMIF('Daten (Kopie)'!$A$2:$A$189,DAX!A753,'Daten (Kopie)'!$T$2:$T$189))</f>
        <v>#N/A</v>
      </c>
      <c r="O753" s="156" t="e">
        <f>IF(SUMIF('Daten (Kopie)'!$A$2:$A$189,DAX!A753,'Daten (Kopie)'!$U$2:$U$189)=0,#N/A,SUMIF('Daten (Kopie)'!$A$2:$A$189,DAX!A753,'Daten (Kopie)'!$U$2:$U$189))</f>
        <v>#N/A</v>
      </c>
      <c r="P753" s="156">
        <f>VLOOKUP(A753,'MSCI ACWI GDP net €'!$A$4:$B$1459,2,FALSE)/$Q$1096</f>
        <v>0.64428419523445812</v>
      </c>
    </row>
    <row r="754" spans="1:16">
      <c r="A754" s="127">
        <v>39940</v>
      </c>
      <c r="B754" s="155">
        <v>4898.54</v>
      </c>
      <c r="C754" s="155">
        <v>4792.17</v>
      </c>
      <c r="D754" s="155">
        <v>4980.3</v>
      </c>
      <c r="E754" s="155">
        <v>4804.1000000000004</v>
      </c>
      <c r="N754" s="156" t="e">
        <f>IF(SUMIF('Daten (Kopie)'!$A$2:$A$189,DAX!A754,'Daten (Kopie)'!$T$2:$T$189)=0,#N/A,SUMIF('Daten (Kopie)'!$A$2:$A$189,DAX!A754,'Daten (Kopie)'!$T$2:$T$189))</f>
        <v>#N/A</v>
      </c>
      <c r="O754" s="156" t="e">
        <f>IF(SUMIF('Daten (Kopie)'!$A$2:$A$189,DAX!A754,'Daten (Kopie)'!$U$2:$U$189)=0,#N/A,SUMIF('Daten (Kopie)'!$A$2:$A$189,DAX!A754,'Daten (Kopie)'!$U$2:$U$189))</f>
        <v>#N/A</v>
      </c>
      <c r="P754" s="156">
        <f>VLOOKUP(A754,'MSCI ACWI GDP net €'!$A$4:$B$1459,2,FALSE)/$Q$1096</f>
        <v>0.63518843010688275</v>
      </c>
    </row>
    <row r="755" spans="1:16">
      <c r="A755" s="127">
        <v>39939</v>
      </c>
      <c r="B755" s="155">
        <v>4848.9399999999996</v>
      </c>
      <c r="C755" s="155">
        <v>4827.88</v>
      </c>
      <c r="D755" s="155">
        <v>4945.54</v>
      </c>
      <c r="E755" s="155">
        <v>4880.71</v>
      </c>
      <c r="N755" s="156" t="e">
        <f>IF(SUMIF('Daten (Kopie)'!$A$2:$A$189,DAX!A755,'Daten (Kopie)'!$T$2:$T$189)=0,#N/A,SUMIF('Daten (Kopie)'!$A$2:$A$189,DAX!A755,'Daten (Kopie)'!$T$2:$T$189))</f>
        <v>#N/A</v>
      </c>
      <c r="O755" s="156" t="e">
        <f>IF(SUMIF('Daten (Kopie)'!$A$2:$A$189,DAX!A755,'Daten (Kopie)'!$U$2:$U$189)=0,#N/A,SUMIF('Daten (Kopie)'!$A$2:$A$189,DAX!A755,'Daten (Kopie)'!$U$2:$U$189))</f>
        <v>#N/A</v>
      </c>
      <c r="P755" s="156">
        <f>VLOOKUP(A755,'MSCI ACWI GDP net €'!$A$4:$B$1459,2,FALSE)/$Q$1096</f>
        <v>0.63858478148364473</v>
      </c>
    </row>
    <row r="756" spans="1:16">
      <c r="A756" s="127">
        <v>39938</v>
      </c>
      <c r="B756" s="155">
        <v>4897.3999999999996</v>
      </c>
      <c r="C756" s="155">
        <v>4843.6000000000004</v>
      </c>
      <c r="D756" s="155">
        <v>4928.03</v>
      </c>
      <c r="E756" s="155">
        <v>4853.03</v>
      </c>
      <c r="N756" s="156" t="e">
        <f>IF(SUMIF('Daten (Kopie)'!$A$2:$A$189,DAX!A756,'Daten (Kopie)'!$T$2:$T$189)=0,#N/A,SUMIF('Daten (Kopie)'!$A$2:$A$189,DAX!A756,'Daten (Kopie)'!$T$2:$T$189))</f>
        <v>#N/A</v>
      </c>
      <c r="O756" s="156" t="e">
        <f>IF(SUMIF('Daten (Kopie)'!$A$2:$A$189,DAX!A756,'Daten (Kopie)'!$U$2:$U$189)=0,#N/A,SUMIF('Daten (Kopie)'!$A$2:$A$189,DAX!A756,'Daten (Kopie)'!$U$2:$U$189))</f>
        <v>#N/A</v>
      </c>
      <c r="P756" s="156">
        <f>VLOOKUP(A756,'MSCI ACWI GDP net €'!$A$4:$B$1459,2,FALSE)/$Q$1096</f>
        <v>0.6285687898438943</v>
      </c>
    </row>
    <row r="757" spans="1:16">
      <c r="A757" s="127">
        <v>39937</v>
      </c>
      <c r="B757" s="155">
        <v>4790.03</v>
      </c>
      <c r="C757" s="155">
        <v>4781.97</v>
      </c>
      <c r="D757" s="155">
        <v>4908.88</v>
      </c>
      <c r="E757" s="155">
        <v>4902.45</v>
      </c>
      <c r="N757" s="156" t="e">
        <f>IF(SUMIF('Daten (Kopie)'!$A$2:$A$189,DAX!A757,'Daten (Kopie)'!$T$2:$T$189)=0,#N/A,SUMIF('Daten (Kopie)'!$A$2:$A$189,DAX!A757,'Daten (Kopie)'!$T$2:$T$189))</f>
        <v>#N/A</v>
      </c>
      <c r="O757" s="156" t="e">
        <f>IF(SUMIF('Daten (Kopie)'!$A$2:$A$189,DAX!A757,'Daten (Kopie)'!$U$2:$U$189)=0,#N/A,SUMIF('Daten (Kopie)'!$A$2:$A$189,DAX!A757,'Daten (Kopie)'!$U$2:$U$189))</f>
        <v>#N/A</v>
      </c>
      <c r="P757" s="156">
        <f>VLOOKUP(A757,'MSCI ACWI GDP net €'!$A$4:$B$1459,2,FALSE)/$Q$1096</f>
        <v>0.6274097703760283</v>
      </c>
    </row>
    <row r="758" spans="1:16">
      <c r="A758" s="127">
        <v>39933</v>
      </c>
      <c r="B758" s="155">
        <v>4732.8999999999996</v>
      </c>
      <c r="C758" s="155">
        <v>4710.09</v>
      </c>
      <c r="D758" s="155">
        <v>4837.22</v>
      </c>
      <c r="E758" s="155">
        <v>4769.45</v>
      </c>
      <c r="N758" s="156" t="e">
        <f>IF(SUMIF('Daten (Kopie)'!$A$2:$A$189,DAX!A758,'Daten (Kopie)'!$T$2:$T$189)=0,#N/A,SUMIF('Daten (Kopie)'!$A$2:$A$189,DAX!A758,'Daten (Kopie)'!$T$2:$T$189))</f>
        <v>#N/A</v>
      </c>
      <c r="O758" s="156" t="e">
        <f>IF(SUMIF('Daten (Kopie)'!$A$2:$A$189,DAX!A758,'Daten (Kopie)'!$U$2:$U$189)=0,#N/A,SUMIF('Daten (Kopie)'!$A$2:$A$189,DAX!A758,'Daten (Kopie)'!$U$2:$U$189))</f>
        <v>#N/A</v>
      </c>
      <c r="P758" s="156">
        <f>VLOOKUP(A758,'MSCI ACWI GDP net €'!$A$4:$B$1459,2,FALSE)/$Q$1096</f>
        <v>0.60847440422405608</v>
      </c>
    </row>
    <row r="759" spans="1:16">
      <c r="A759" s="127">
        <v>39932</v>
      </c>
      <c r="B759" s="155">
        <v>4617.01</v>
      </c>
      <c r="C759" s="155">
        <v>4611.54</v>
      </c>
      <c r="D759" s="155">
        <v>4722.1099999999997</v>
      </c>
      <c r="E759" s="155">
        <v>4704.5600000000004</v>
      </c>
      <c r="N759" s="156" t="e">
        <f>IF(SUMIF('Daten (Kopie)'!$A$2:$A$189,DAX!A759,'Daten (Kopie)'!$T$2:$T$189)=0,#N/A,SUMIF('Daten (Kopie)'!$A$2:$A$189,DAX!A759,'Daten (Kopie)'!$T$2:$T$189))</f>
        <v>#N/A</v>
      </c>
      <c r="O759" s="156" t="e">
        <f>IF(SUMIF('Daten (Kopie)'!$A$2:$A$189,DAX!A759,'Daten (Kopie)'!$U$2:$U$189)=0,#N/A,SUMIF('Daten (Kopie)'!$A$2:$A$189,DAX!A759,'Daten (Kopie)'!$U$2:$U$189))</f>
        <v>#N/A</v>
      </c>
      <c r="P759" s="156">
        <f>VLOOKUP(A759,'MSCI ACWI GDP net €'!$A$4:$B$1459,2,FALSE)/$Q$1096</f>
        <v>0.60025643201722634</v>
      </c>
    </row>
    <row r="760" spans="1:16">
      <c r="A760" s="127">
        <v>39931</v>
      </c>
      <c r="B760" s="155">
        <v>4659.8100000000004</v>
      </c>
      <c r="C760" s="155">
        <v>4547.8999999999996</v>
      </c>
      <c r="D760" s="155">
        <v>4661.2</v>
      </c>
      <c r="E760" s="155">
        <v>4607.42</v>
      </c>
      <c r="N760" s="156" t="e">
        <f>IF(SUMIF('Daten (Kopie)'!$A$2:$A$189,DAX!A760,'Daten (Kopie)'!$T$2:$T$189)=0,#N/A,SUMIF('Daten (Kopie)'!$A$2:$A$189,DAX!A760,'Daten (Kopie)'!$T$2:$T$189))</f>
        <v>#N/A</v>
      </c>
      <c r="O760" s="156" t="e">
        <f>IF(SUMIF('Daten (Kopie)'!$A$2:$A$189,DAX!A760,'Daten (Kopie)'!$U$2:$U$189)=0,#N/A,SUMIF('Daten (Kopie)'!$A$2:$A$189,DAX!A760,'Daten (Kopie)'!$U$2:$U$189))</f>
        <v>#N/A</v>
      </c>
      <c r="P760" s="156">
        <f>VLOOKUP(A760,'MSCI ACWI GDP net €'!$A$4:$B$1459,2,FALSE)/$Q$1096</f>
        <v>0.5922581160483843</v>
      </c>
    </row>
    <row r="761" spans="1:16">
      <c r="A761" s="127">
        <v>39930</v>
      </c>
      <c r="B761" s="155">
        <v>4625.41</v>
      </c>
      <c r="C761" s="155">
        <v>4571.54</v>
      </c>
      <c r="D761" s="155">
        <v>4712.97</v>
      </c>
      <c r="E761" s="155">
        <v>4694.07</v>
      </c>
      <c r="N761" s="156" t="e">
        <f>IF(SUMIF('Daten (Kopie)'!$A$2:$A$189,DAX!A761,'Daten (Kopie)'!$T$2:$T$189)=0,#N/A,SUMIF('Daten (Kopie)'!$A$2:$A$189,DAX!A761,'Daten (Kopie)'!$T$2:$T$189))</f>
        <v>#N/A</v>
      </c>
      <c r="O761" s="156" t="e">
        <f>IF(SUMIF('Daten (Kopie)'!$A$2:$A$189,DAX!A761,'Daten (Kopie)'!$U$2:$U$189)=0,#N/A,SUMIF('Daten (Kopie)'!$A$2:$A$189,DAX!A761,'Daten (Kopie)'!$U$2:$U$189))</f>
        <v>#N/A</v>
      </c>
      <c r="P761" s="156">
        <f>VLOOKUP(A761,'MSCI ACWI GDP net €'!$A$4:$B$1459,2,FALSE)/$Q$1096</f>
        <v>0.59830032665545085</v>
      </c>
    </row>
    <row r="762" spans="1:16">
      <c r="A762" s="127">
        <v>39927</v>
      </c>
      <c r="B762" s="155">
        <v>4545.25</v>
      </c>
      <c r="C762" s="155">
        <v>4542.8900000000003</v>
      </c>
      <c r="D762" s="155">
        <v>4674.7299999999996</v>
      </c>
      <c r="E762" s="155">
        <v>4674.32</v>
      </c>
      <c r="N762" s="156" t="e">
        <f>IF(SUMIF('Daten (Kopie)'!$A$2:$A$189,DAX!A762,'Daten (Kopie)'!$T$2:$T$189)=0,#N/A,SUMIF('Daten (Kopie)'!$A$2:$A$189,DAX!A762,'Daten (Kopie)'!$T$2:$T$189))</f>
        <v>#N/A</v>
      </c>
      <c r="O762" s="156" t="e">
        <f>IF(SUMIF('Daten (Kopie)'!$A$2:$A$189,DAX!A762,'Daten (Kopie)'!$U$2:$U$189)=0,#N/A,SUMIF('Daten (Kopie)'!$A$2:$A$189,DAX!A762,'Daten (Kopie)'!$U$2:$U$189))</f>
        <v>#N/A</v>
      </c>
      <c r="P762" s="156">
        <f>VLOOKUP(A762,'MSCI ACWI GDP net €'!$A$4:$B$1459,2,FALSE)/$Q$1096</f>
        <v>0.59951509221401844</v>
      </c>
    </row>
    <row r="763" spans="1:16">
      <c r="A763" s="127">
        <v>39926</v>
      </c>
      <c r="B763" s="155">
        <v>4565.4399999999996</v>
      </c>
      <c r="C763" s="155">
        <v>4524.4799999999996</v>
      </c>
      <c r="D763" s="155">
        <v>4609.17</v>
      </c>
      <c r="E763" s="155">
        <v>4538.21</v>
      </c>
      <c r="N763" s="156" t="e">
        <f>IF(SUMIF('Daten (Kopie)'!$A$2:$A$189,DAX!A763,'Daten (Kopie)'!$T$2:$T$189)=0,#N/A,SUMIF('Daten (Kopie)'!$A$2:$A$189,DAX!A763,'Daten (Kopie)'!$T$2:$T$189))</f>
        <v>#N/A</v>
      </c>
      <c r="O763" s="156" t="e">
        <f>IF(SUMIF('Daten (Kopie)'!$A$2:$A$189,DAX!A763,'Daten (Kopie)'!$U$2:$U$189)=0,#N/A,SUMIF('Daten (Kopie)'!$A$2:$A$189,DAX!A763,'Daten (Kopie)'!$U$2:$U$189))</f>
        <v>#N/A</v>
      </c>
      <c r="P763" s="156">
        <f>VLOOKUP(A763,'MSCI ACWI GDP net €'!$A$4:$B$1459,2,FALSE)/$Q$1096</f>
        <v>0.59634255723126639</v>
      </c>
    </row>
    <row r="764" spans="1:16">
      <c r="A764" s="127">
        <v>39925</v>
      </c>
      <c r="B764" s="155">
        <v>4508.78</v>
      </c>
      <c r="C764" s="155">
        <v>4456.5</v>
      </c>
      <c r="D764" s="155">
        <v>4594.88</v>
      </c>
      <c r="E764" s="155">
        <v>4594.42</v>
      </c>
      <c r="N764" s="156" t="e">
        <f>IF(SUMIF('Daten (Kopie)'!$A$2:$A$189,DAX!A764,'Daten (Kopie)'!$T$2:$T$189)=0,#N/A,SUMIF('Daten (Kopie)'!$A$2:$A$189,DAX!A764,'Daten (Kopie)'!$T$2:$T$189))</f>
        <v>#N/A</v>
      </c>
      <c r="O764" s="156" t="e">
        <f>IF(SUMIF('Daten (Kopie)'!$A$2:$A$189,DAX!A764,'Daten (Kopie)'!$U$2:$U$189)=0,#N/A,SUMIF('Daten (Kopie)'!$A$2:$A$189,DAX!A764,'Daten (Kopie)'!$U$2:$U$189))</f>
        <v>#N/A</v>
      </c>
      <c r="P764" s="156">
        <f>VLOOKUP(A764,'MSCI ACWI GDP net €'!$A$4:$B$1459,2,FALSE)/$Q$1096</f>
        <v>0.59221485042575039</v>
      </c>
    </row>
    <row r="765" spans="1:16">
      <c r="A765" s="127">
        <v>39924</v>
      </c>
      <c r="B765" s="155">
        <v>4488.63</v>
      </c>
      <c r="C765" s="155">
        <v>4390.7</v>
      </c>
      <c r="D765" s="155">
        <v>4542.92</v>
      </c>
      <c r="E765" s="155">
        <v>4501.63</v>
      </c>
      <c r="N765" s="156" t="e">
        <f>IF(SUMIF('Daten (Kopie)'!$A$2:$A$189,DAX!A765,'Daten (Kopie)'!$T$2:$T$189)=0,#N/A,SUMIF('Daten (Kopie)'!$A$2:$A$189,DAX!A765,'Daten (Kopie)'!$T$2:$T$189))</f>
        <v>#N/A</v>
      </c>
      <c r="O765" s="156" t="e">
        <f>IF(SUMIF('Daten (Kopie)'!$A$2:$A$189,DAX!A765,'Daten (Kopie)'!$U$2:$U$189)=0,#N/A,SUMIF('Daten (Kopie)'!$A$2:$A$189,DAX!A765,'Daten (Kopie)'!$U$2:$U$189))</f>
        <v>#N/A</v>
      </c>
      <c r="P765" s="156">
        <f>VLOOKUP(A765,'MSCI ACWI GDP net €'!$A$4:$B$1459,2,FALSE)/$Q$1096</f>
        <v>0.59288297148296254</v>
      </c>
    </row>
    <row r="766" spans="1:16">
      <c r="A766" s="127">
        <v>39923</v>
      </c>
      <c r="B766" s="155">
        <v>4655.84</v>
      </c>
      <c r="C766" s="155">
        <v>4470.84</v>
      </c>
      <c r="D766" s="155">
        <v>4667.6499999999996</v>
      </c>
      <c r="E766" s="155">
        <v>4486.3</v>
      </c>
      <c r="N766" s="156">
        <f>IF(SUMIF('Daten (Kopie)'!$A$2:$A$189,DAX!A766,'Daten (Kopie)'!$T$2:$T$189)=0,#N/A,SUMIF('Daten (Kopie)'!$A$2:$A$189,DAX!A766,'Daten (Kopie)'!$T$2:$T$189))</f>
        <v>0.83183068667774351</v>
      </c>
      <c r="O766" s="156">
        <f>IF(SUMIF('Daten (Kopie)'!$A$2:$A$189,DAX!A766,'Daten (Kopie)'!$U$2:$U$189)=0,#N/A,SUMIF('Daten (Kopie)'!$A$2:$A$189,DAX!A766,'Daten (Kopie)'!$U$2:$U$189))</f>
        <v>0.86378954020192555</v>
      </c>
      <c r="P766" s="156">
        <f>VLOOKUP(A766,'MSCI ACWI GDP net €'!$A$4:$B$1459,2,FALSE)/$Q$1096</f>
        <v>0.59379238158947922</v>
      </c>
    </row>
    <row r="767" spans="1:16">
      <c r="A767" s="127">
        <v>39920</v>
      </c>
      <c r="B767" s="155">
        <v>4622.28</v>
      </c>
      <c r="C767" s="155">
        <v>4590.72</v>
      </c>
      <c r="D767" s="155">
        <v>4680.63</v>
      </c>
      <c r="E767" s="155">
        <v>4676.84</v>
      </c>
      <c r="N767" s="156" t="e">
        <f>IF(SUMIF('Daten (Kopie)'!$A$2:$A$189,DAX!A767,'Daten (Kopie)'!$T$2:$T$189)=0,#N/A,SUMIF('Daten (Kopie)'!$A$2:$A$189,DAX!A767,'Daten (Kopie)'!$T$2:$T$189))</f>
        <v>#N/A</v>
      </c>
      <c r="O767" s="156" t="e">
        <f>IF(SUMIF('Daten (Kopie)'!$A$2:$A$189,DAX!A767,'Daten (Kopie)'!$U$2:$U$189)=0,#N/A,SUMIF('Daten (Kopie)'!$A$2:$A$189,DAX!A767,'Daten (Kopie)'!$U$2:$U$189))</f>
        <v>#N/A</v>
      </c>
      <c r="P767" s="156">
        <f>VLOOKUP(A767,'MSCI ACWI GDP net €'!$A$4:$B$1459,2,FALSE)/$Q$1096</f>
        <v>0.60670716994570162</v>
      </c>
    </row>
    <row r="768" spans="1:16">
      <c r="A768" s="127">
        <v>39919</v>
      </c>
      <c r="B768" s="155">
        <v>4570.34</v>
      </c>
      <c r="C768" s="155">
        <v>4531.9399999999996</v>
      </c>
      <c r="D768" s="155">
        <v>4644.84</v>
      </c>
      <c r="E768" s="155">
        <v>4609.46</v>
      </c>
      <c r="N768" s="156" t="e">
        <f>IF(SUMIF('Daten (Kopie)'!$A$2:$A$189,DAX!A768,'Daten (Kopie)'!$T$2:$T$189)=0,#N/A,SUMIF('Daten (Kopie)'!$A$2:$A$189,DAX!A768,'Daten (Kopie)'!$T$2:$T$189))</f>
        <v>#N/A</v>
      </c>
      <c r="O768" s="156" t="e">
        <f>IF(SUMIF('Daten (Kopie)'!$A$2:$A$189,DAX!A768,'Daten (Kopie)'!$U$2:$U$189)=0,#N/A,SUMIF('Daten (Kopie)'!$A$2:$A$189,DAX!A768,'Daten (Kopie)'!$U$2:$U$189))</f>
        <v>#N/A</v>
      </c>
      <c r="P768" s="156">
        <f>VLOOKUP(A768,'MSCI ACWI GDP net €'!$A$4:$B$1459,2,FALSE)/$Q$1096</f>
        <v>0.5973892524865253</v>
      </c>
    </row>
    <row r="769" spans="1:16">
      <c r="A769" s="127">
        <v>39918</v>
      </c>
      <c r="B769" s="155">
        <v>4527.66</v>
      </c>
      <c r="C769" s="155">
        <v>4488.26</v>
      </c>
      <c r="D769" s="155">
        <v>4559.28</v>
      </c>
      <c r="E769" s="155">
        <v>4549.79</v>
      </c>
      <c r="N769" s="156" t="e">
        <f>IF(SUMIF('Daten (Kopie)'!$A$2:$A$189,DAX!A769,'Daten (Kopie)'!$T$2:$T$189)=0,#N/A,SUMIF('Daten (Kopie)'!$A$2:$A$189,DAX!A769,'Daten (Kopie)'!$T$2:$T$189))</f>
        <v>#N/A</v>
      </c>
      <c r="O769" s="156" t="e">
        <f>IF(SUMIF('Daten (Kopie)'!$A$2:$A$189,DAX!A769,'Daten (Kopie)'!$U$2:$U$189)=0,#N/A,SUMIF('Daten (Kopie)'!$A$2:$A$189,DAX!A769,'Daten (Kopie)'!$U$2:$U$189))</f>
        <v>#N/A</v>
      </c>
      <c r="P769" s="156">
        <f>VLOOKUP(A769,'MSCI ACWI GDP net €'!$A$4:$B$1459,2,FALSE)/$Q$1096</f>
        <v>0.5910807918940193</v>
      </c>
    </row>
    <row r="770" spans="1:16">
      <c r="A770" s="127">
        <v>39917</v>
      </c>
      <c r="B770" s="155">
        <v>4489.0200000000004</v>
      </c>
      <c r="C770" s="155">
        <v>4461.4799999999996</v>
      </c>
      <c r="D770" s="155">
        <v>4583.91</v>
      </c>
      <c r="E770" s="155">
        <v>4557.01</v>
      </c>
      <c r="N770" s="156" t="e">
        <f>IF(SUMIF('Daten (Kopie)'!$A$2:$A$189,DAX!A770,'Daten (Kopie)'!$T$2:$T$189)=0,#N/A,SUMIF('Daten (Kopie)'!$A$2:$A$189,DAX!A770,'Daten (Kopie)'!$T$2:$T$189))</f>
        <v>#N/A</v>
      </c>
      <c r="O770" s="156" t="e">
        <f>IF(SUMIF('Daten (Kopie)'!$A$2:$A$189,DAX!A770,'Daten (Kopie)'!$U$2:$U$189)=0,#N/A,SUMIF('Daten (Kopie)'!$A$2:$A$189,DAX!A770,'Daten (Kopie)'!$U$2:$U$189))</f>
        <v>#N/A</v>
      </c>
      <c r="P770" s="156">
        <f>VLOOKUP(A770,'MSCI ACWI GDP net €'!$A$4:$B$1459,2,FALSE)/$Q$1096</f>
        <v>0.587275081164644</v>
      </c>
    </row>
    <row r="771" spans="1:16">
      <c r="A771" s="127">
        <v>39912</v>
      </c>
      <c r="B771" s="155">
        <v>4397.0600000000004</v>
      </c>
      <c r="C771" s="155">
        <v>4377.9799999999996</v>
      </c>
      <c r="D771" s="155">
        <v>4510.74</v>
      </c>
      <c r="E771" s="155">
        <v>4491.12</v>
      </c>
      <c r="N771" s="156" t="e">
        <f>IF(SUMIF('Daten (Kopie)'!$A$2:$A$189,DAX!A771,'Daten (Kopie)'!$T$2:$T$189)=0,#N/A,SUMIF('Daten (Kopie)'!$A$2:$A$189,DAX!A771,'Daten (Kopie)'!$T$2:$T$189))</f>
        <v>#N/A</v>
      </c>
      <c r="O771" s="156" t="e">
        <f>IF(SUMIF('Daten (Kopie)'!$A$2:$A$189,DAX!A771,'Daten (Kopie)'!$U$2:$U$189)=0,#N/A,SUMIF('Daten (Kopie)'!$A$2:$A$189,DAX!A771,'Daten (Kopie)'!$U$2:$U$189))</f>
        <v>#N/A</v>
      </c>
      <c r="P771" s="156">
        <f>VLOOKUP(A771,'MSCI ACWI GDP net €'!$A$4:$B$1459,2,FALSE)/$Q$1096</f>
        <v>0.58399271806289832</v>
      </c>
    </row>
    <row r="772" spans="1:16">
      <c r="A772" s="127">
        <v>39911</v>
      </c>
      <c r="B772" s="155">
        <v>4286.47</v>
      </c>
      <c r="C772" s="155">
        <v>4228.8900000000003</v>
      </c>
      <c r="D772" s="155">
        <v>4377.3500000000004</v>
      </c>
      <c r="E772" s="155">
        <v>4357.92</v>
      </c>
      <c r="N772" s="156" t="e">
        <f>IF(SUMIF('Daten (Kopie)'!$A$2:$A$189,DAX!A772,'Daten (Kopie)'!$T$2:$T$189)=0,#N/A,SUMIF('Daten (Kopie)'!$A$2:$A$189,DAX!A772,'Daten (Kopie)'!$T$2:$T$189))</f>
        <v>#N/A</v>
      </c>
      <c r="O772" s="156" t="e">
        <f>IF(SUMIF('Daten (Kopie)'!$A$2:$A$189,DAX!A772,'Daten (Kopie)'!$U$2:$U$189)=0,#N/A,SUMIF('Daten (Kopie)'!$A$2:$A$189,DAX!A772,'Daten (Kopie)'!$U$2:$U$189))</f>
        <v>#N/A</v>
      </c>
      <c r="P772" s="156">
        <f>VLOOKUP(A772,'MSCI ACWI GDP net €'!$A$4:$B$1459,2,FALSE)/$Q$1096</f>
        <v>0.56570051203200333</v>
      </c>
    </row>
    <row r="773" spans="1:16">
      <c r="A773" s="127">
        <v>39910</v>
      </c>
      <c r="B773" s="155">
        <v>4359.21</v>
      </c>
      <c r="C773" s="155">
        <v>4276.29</v>
      </c>
      <c r="D773" s="155">
        <v>4379.33</v>
      </c>
      <c r="E773" s="155">
        <v>4322.5</v>
      </c>
      <c r="N773" s="156" t="e">
        <f>IF(SUMIF('Daten (Kopie)'!$A$2:$A$189,DAX!A773,'Daten (Kopie)'!$T$2:$T$189)=0,#N/A,SUMIF('Daten (Kopie)'!$A$2:$A$189,DAX!A773,'Daten (Kopie)'!$T$2:$T$189))</f>
        <v>#N/A</v>
      </c>
      <c r="O773" s="156" t="e">
        <f>IF(SUMIF('Daten (Kopie)'!$A$2:$A$189,DAX!A773,'Daten (Kopie)'!$U$2:$U$189)=0,#N/A,SUMIF('Daten (Kopie)'!$A$2:$A$189,DAX!A773,'Daten (Kopie)'!$U$2:$U$189))</f>
        <v>#N/A</v>
      </c>
      <c r="P773" s="156">
        <f>VLOOKUP(A773,'MSCI ACWI GDP net €'!$A$4:$B$1459,2,FALSE)/$Q$1096</f>
        <v>0.56318444966960046</v>
      </c>
    </row>
    <row r="774" spans="1:16">
      <c r="A774" s="127">
        <v>39909</v>
      </c>
      <c r="B774" s="155">
        <v>4421.71</v>
      </c>
      <c r="C774" s="155">
        <v>4306.4799999999996</v>
      </c>
      <c r="D774" s="155">
        <v>4457.1899999999996</v>
      </c>
      <c r="E774" s="155">
        <v>4349.8100000000004</v>
      </c>
      <c r="N774" s="156" t="e">
        <f>IF(SUMIF('Daten (Kopie)'!$A$2:$A$189,DAX!A774,'Daten (Kopie)'!$T$2:$T$189)=0,#N/A,SUMIF('Daten (Kopie)'!$A$2:$A$189,DAX!A774,'Daten (Kopie)'!$T$2:$T$189))</f>
        <v>#N/A</v>
      </c>
      <c r="O774" s="156" t="e">
        <f>IF(SUMIF('Daten (Kopie)'!$A$2:$A$189,DAX!A774,'Daten (Kopie)'!$U$2:$U$189)=0,#N/A,SUMIF('Daten (Kopie)'!$A$2:$A$189,DAX!A774,'Daten (Kopie)'!$U$2:$U$189))</f>
        <v>#N/A</v>
      </c>
      <c r="P774" s="156">
        <f>VLOOKUP(A774,'MSCI ACWI GDP net €'!$A$4:$B$1459,2,FALSE)/$Q$1096</f>
        <v>0.56647263698977768</v>
      </c>
    </row>
    <row r="775" spans="1:16">
      <c r="A775" s="127">
        <v>39906</v>
      </c>
      <c r="B775" s="155">
        <v>4353.46</v>
      </c>
      <c r="C775" s="155">
        <v>4335.09</v>
      </c>
      <c r="D775" s="155">
        <v>4456.3</v>
      </c>
      <c r="E775" s="155">
        <v>4384.99</v>
      </c>
      <c r="N775" s="156" t="e">
        <f>IF(SUMIF('Daten (Kopie)'!$A$2:$A$189,DAX!A775,'Daten (Kopie)'!$T$2:$T$189)=0,#N/A,SUMIF('Daten (Kopie)'!$A$2:$A$189,DAX!A775,'Daten (Kopie)'!$T$2:$T$189))</f>
        <v>#N/A</v>
      </c>
      <c r="O775" s="156" t="e">
        <f>IF(SUMIF('Daten (Kopie)'!$A$2:$A$189,DAX!A775,'Daten (Kopie)'!$U$2:$U$189)=0,#N/A,SUMIF('Daten (Kopie)'!$A$2:$A$189,DAX!A775,'Daten (Kopie)'!$U$2:$U$189))</f>
        <v>#N/A</v>
      </c>
      <c r="P775" s="156">
        <f>VLOOKUP(A775,'MSCI ACWI GDP net €'!$A$4:$B$1459,2,FALSE)/$Q$1096</f>
        <v>0.56709666039315143</v>
      </c>
    </row>
    <row r="776" spans="1:16">
      <c r="A776" s="127">
        <v>39905</v>
      </c>
      <c r="B776" s="155">
        <v>4173.62</v>
      </c>
      <c r="C776" s="155">
        <v>4173.09</v>
      </c>
      <c r="D776" s="155">
        <v>4404.62</v>
      </c>
      <c r="E776" s="155">
        <v>4381.92</v>
      </c>
      <c r="N776" s="156" t="e">
        <f>IF(SUMIF('Daten (Kopie)'!$A$2:$A$189,DAX!A776,'Daten (Kopie)'!$T$2:$T$189)=0,#N/A,SUMIF('Daten (Kopie)'!$A$2:$A$189,DAX!A776,'Daten (Kopie)'!$T$2:$T$189))</f>
        <v>#N/A</v>
      </c>
      <c r="O776" s="156" t="e">
        <f>IF(SUMIF('Daten (Kopie)'!$A$2:$A$189,DAX!A776,'Daten (Kopie)'!$U$2:$U$189)=0,#N/A,SUMIF('Daten (Kopie)'!$A$2:$A$189,DAX!A776,'Daten (Kopie)'!$U$2:$U$189))</f>
        <v>#N/A</v>
      </c>
      <c r="P776" s="156">
        <f>VLOOKUP(A776,'MSCI ACWI GDP net €'!$A$4:$B$1459,2,FALSE)/$Q$1096</f>
        <v>0.56484185582896107</v>
      </c>
    </row>
    <row r="777" spans="1:16">
      <c r="A777" s="127">
        <v>39904</v>
      </c>
      <c r="B777" s="155">
        <v>4074.79</v>
      </c>
      <c r="C777" s="155">
        <v>3997.46</v>
      </c>
      <c r="D777" s="155">
        <v>4148.66</v>
      </c>
      <c r="E777" s="155">
        <v>4131.07</v>
      </c>
      <c r="N777" s="156" t="e">
        <f>IF(SUMIF('Daten (Kopie)'!$A$2:$A$189,DAX!A777,'Daten (Kopie)'!$T$2:$T$189)=0,#N/A,SUMIF('Daten (Kopie)'!$A$2:$A$189,DAX!A777,'Daten (Kopie)'!$T$2:$T$189))</f>
        <v>#N/A</v>
      </c>
      <c r="O777" s="156" t="e">
        <f>IF(SUMIF('Daten (Kopie)'!$A$2:$A$189,DAX!A777,'Daten (Kopie)'!$U$2:$U$189)=0,#N/A,SUMIF('Daten (Kopie)'!$A$2:$A$189,DAX!A777,'Daten (Kopie)'!$U$2:$U$189))</f>
        <v>#N/A</v>
      </c>
      <c r="P777" s="156">
        <f>VLOOKUP(A777,'MSCI ACWI GDP net €'!$A$4:$B$1459,2,FALSE)/$Q$1096</f>
        <v>0.5471412239844643</v>
      </c>
    </row>
    <row r="778" spans="1:16">
      <c r="A778" s="127">
        <v>39903</v>
      </c>
      <c r="B778" s="155">
        <v>4007.66</v>
      </c>
      <c r="C778" s="155">
        <v>4007.22</v>
      </c>
      <c r="D778" s="155">
        <v>4091.66</v>
      </c>
      <c r="E778" s="155">
        <v>4084.76</v>
      </c>
      <c r="N778" s="156" t="e">
        <f>IF(SUMIF('Daten (Kopie)'!$A$2:$A$189,DAX!A778,'Daten (Kopie)'!$T$2:$T$189)=0,#N/A,SUMIF('Daten (Kopie)'!$A$2:$A$189,DAX!A778,'Daten (Kopie)'!$T$2:$T$189))</f>
        <v>#N/A</v>
      </c>
      <c r="O778" s="156" t="e">
        <f>IF(SUMIF('Daten (Kopie)'!$A$2:$A$189,DAX!A778,'Daten (Kopie)'!$U$2:$U$189)=0,#N/A,SUMIF('Daten (Kopie)'!$A$2:$A$189,DAX!A778,'Daten (Kopie)'!$U$2:$U$189))</f>
        <v>#N/A</v>
      </c>
      <c r="P778" s="156">
        <f>VLOOKUP(A778,'MSCI ACWI GDP net €'!$A$4:$B$1459,2,FALSE)/$Q$1096</f>
        <v>0.53700292375765268</v>
      </c>
    </row>
    <row r="779" spans="1:16">
      <c r="A779" s="127">
        <v>39902</v>
      </c>
      <c r="B779" s="155">
        <v>4175.41</v>
      </c>
      <c r="C779" s="155">
        <v>3987.39</v>
      </c>
      <c r="D779" s="155">
        <v>4175.45</v>
      </c>
      <c r="E779" s="155">
        <v>3989.23</v>
      </c>
      <c r="N779" s="156" t="e">
        <f>IF(SUMIF('Daten (Kopie)'!$A$2:$A$189,DAX!A779,'Daten (Kopie)'!$T$2:$T$189)=0,#N/A,SUMIF('Daten (Kopie)'!$A$2:$A$189,DAX!A779,'Daten (Kopie)'!$T$2:$T$189))</f>
        <v>#N/A</v>
      </c>
      <c r="O779" s="156" t="e">
        <f>IF(SUMIF('Daten (Kopie)'!$A$2:$A$189,DAX!A779,'Daten (Kopie)'!$U$2:$U$189)=0,#N/A,SUMIF('Daten (Kopie)'!$A$2:$A$189,DAX!A779,'Daten (Kopie)'!$U$2:$U$189))</f>
        <v>#N/A</v>
      </c>
      <c r="P779" s="156">
        <f>VLOOKUP(A779,'MSCI ACWI GDP net €'!$A$4:$B$1459,2,FALSE)/$Q$1096</f>
        <v>0.53284526382877462</v>
      </c>
    </row>
    <row r="780" spans="1:16">
      <c r="A780" s="127">
        <v>39899</v>
      </c>
      <c r="B780" s="155">
        <v>4251.8599999999997</v>
      </c>
      <c r="C780" s="155">
        <v>4155.54</v>
      </c>
      <c r="D780" s="155">
        <v>4272.12</v>
      </c>
      <c r="E780" s="155">
        <v>4203.55</v>
      </c>
      <c r="N780" s="156" t="e">
        <f>IF(SUMIF('Daten (Kopie)'!$A$2:$A$189,DAX!A780,'Daten (Kopie)'!$T$2:$T$189)=0,#N/A,SUMIF('Daten (Kopie)'!$A$2:$A$189,DAX!A780,'Daten (Kopie)'!$T$2:$T$189))</f>
        <v>#N/A</v>
      </c>
      <c r="O780" s="156" t="e">
        <f>IF(SUMIF('Daten (Kopie)'!$A$2:$A$189,DAX!A780,'Daten (Kopie)'!$U$2:$U$189)=0,#N/A,SUMIF('Daten (Kopie)'!$A$2:$A$189,DAX!A780,'Daten (Kopie)'!$U$2:$U$189))</f>
        <v>#N/A</v>
      </c>
      <c r="P780" s="156">
        <f>VLOOKUP(A780,'MSCI ACWI GDP net €'!$A$4:$B$1459,2,FALSE)/$Q$1096</f>
        <v>0.55141620031317662</v>
      </c>
    </row>
    <row r="781" spans="1:16">
      <c r="A781" s="127">
        <v>39898</v>
      </c>
      <c r="B781" s="155">
        <v>4226.97</v>
      </c>
      <c r="C781" s="155">
        <v>4210.9799999999996</v>
      </c>
      <c r="D781" s="155">
        <v>4262.96</v>
      </c>
      <c r="E781" s="155">
        <v>4259.37</v>
      </c>
      <c r="N781" s="156" t="e">
        <f>IF(SUMIF('Daten (Kopie)'!$A$2:$A$189,DAX!A781,'Daten (Kopie)'!$T$2:$T$189)=0,#N/A,SUMIF('Daten (Kopie)'!$A$2:$A$189,DAX!A781,'Daten (Kopie)'!$T$2:$T$189))</f>
        <v>#N/A</v>
      </c>
      <c r="O781" s="156" t="e">
        <f>IF(SUMIF('Daten (Kopie)'!$A$2:$A$189,DAX!A781,'Daten (Kopie)'!$U$2:$U$189)=0,#N/A,SUMIF('Daten (Kopie)'!$A$2:$A$189,DAX!A781,'Daten (Kopie)'!$U$2:$U$189))</f>
        <v>#N/A</v>
      </c>
      <c r="P781" s="156">
        <f>VLOOKUP(A781,'MSCI ACWI GDP net €'!$A$4:$B$1459,2,FALSE)/$Q$1096</f>
        <v>0.55102348158465342</v>
      </c>
    </row>
    <row r="782" spans="1:16">
      <c r="A782" s="127">
        <v>39897</v>
      </c>
      <c r="B782" s="155">
        <v>4175.33</v>
      </c>
      <c r="C782" s="155">
        <v>4139.59</v>
      </c>
      <c r="D782" s="155">
        <v>4262.2299999999996</v>
      </c>
      <c r="E782" s="155">
        <v>4223.29</v>
      </c>
      <c r="N782" s="156" t="e">
        <f>IF(SUMIF('Daten (Kopie)'!$A$2:$A$189,DAX!A782,'Daten (Kopie)'!$T$2:$T$189)=0,#N/A,SUMIF('Daten (Kopie)'!$A$2:$A$189,DAX!A782,'Daten (Kopie)'!$T$2:$T$189))</f>
        <v>#N/A</v>
      </c>
      <c r="O782" s="156" t="e">
        <f>IF(SUMIF('Daten (Kopie)'!$A$2:$A$189,DAX!A782,'Daten (Kopie)'!$U$2:$U$189)=0,#N/A,SUMIF('Daten (Kopie)'!$A$2:$A$189,DAX!A782,'Daten (Kopie)'!$U$2:$U$189))</f>
        <v>#N/A</v>
      </c>
      <c r="P782" s="156">
        <f>VLOOKUP(A782,'MSCI ACWI GDP net €'!$A$4:$B$1459,2,FALSE)/$Q$1096</f>
        <v>0.5425775328277912</v>
      </c>
    </row>
    <row r="783" spans="1:16">
      <c r="A783" s="127">
        <v>39896</v>
      </c>
      <c r="B783" s="155">
        <v>4201.49</v>
      </c>
      <c r="C783" s="155">
        <v>4150.97</v>
      </c>
      <c r="D783" s="155">
        <v>4239.74</v>
      </c>
      <c r="E783" s="155">
        <v>4187.3599999999997</v>
      </c>
      <c r="N783" s="156" t="e">
        <f>IF(SUMIF('Daten (Kopie)'!$A$2:$A$189,DAX!A783,'Daten (Kopie)'!$T$2:$T$189)=0,#N/A,SUMIF('Daten (Kopie)'!$A$2:$A$189,DAX!A783,'Daten (Kopie)'!$T$2:$T$189))</f>
        <v>#N/A</v>
      </c>
      <c r="O783" s="156" t="e">
        <f>IF(SUMIF('Daten (Kopie)'!$A$2:$A$189,DAX!A783,'Daten (Kopie)'!$U$2:$U$189)=0,#N/A,SUMIF('Daten (Kopie)'!$A$2:$A$189,DAX!A783,'Daten (Kopie)'!$U$2:$U$189))</f>
        <v>#N/A</v>
      </c>
      <c r="P783" s="156">
        <f>VLOOKUP(A783,'MSCI ACWI GDP net €'!$A$4:$B$1459,2,FALSE)/$Q$1096</f>
        <v>0.53924275176016212</v>
      </c>
    </row>
    <row r="784" spans="1:16">
      <c r="A784" s="127">
        <v>39895</v>
      </c>
      <c r="B784" s="155">
        <v>4109.28</v>
      </c>
      <c r="C784" s="155">
        <v>4102.34</v>
      </c>
      <c r="D784" s="155">
        <v>4184.7700000000004</v>
      </c>
      <c r="E784" s="155">
        <v>4176.37</v>
      </c>
      <c r="N784" s="156" t="e">
        <f>IF(SUMIF('Daten (Kopie)'!$A$2:$A$189,DAX!A784,'Daten (Kopie)'!$T$2:$T$189)=0,#N/A,SUMIF('Daten (Kopie)'!$A$2:$A$189,DAX!A784,'Daten (Kopie)'!$T$2:$T$189))</f>
        <v>#N/A</v>
      </c>
      <c r="O784" s="156" t="e">
        <f>IF(SUMIF('Daten (Kopie)'!$A$2:$A$189,DAX!A784,'Daten (Kopie)'!$U$2:$U$189)=0,#N/A,SUMIF('Daten (Kopie)'!$A$2:$A$189,DAX!A784,'Daten (Kopie)'!$U$2:$U$189))</f>
        <v>#N/A</v>
      </c>
      <c r="P784" s="156">
        <f>VLOOKUP(A784,'MSCI ACWI GDP net €'!$A$4:$B$1459,2,FALSE)/$Q$1096</f>
        <v>0.53922195098004955</v>
      </c>
    </row>
    <row r="785" spans="1:16">
      <c r="A785" s="127">
        <v>39892</v>
      </c>
      <c r="B785" s="155">
        <v>4006.47</v>
      </c>
      <c r="C785" s="155">
        <v>3995.09</v>
      </c>
      <c r="D785" s="155">
        <v>4081.73</v>
      </c>
      <c r="E785" s="155">
        <v>4068.74</v>
      </c>
      <c r="N785" s="156">
        <f>IF(SUMIF('Daten (Kopie)'!$A$2:$A$189,DAX!A785,'Daten (Kopie)'!$T$2:$T$189)=0,#N/A,SUMIF('Daten (Kopie)'!$A$2:$A$189,DAX!A785,'Daten (Kopie)'!$T$2:$T$189))</f>
        <v>0.81492248062015504</v>
      </c>
      <c r="O785" s="156">
        <f>IF(SUMIF('Daten (Kopie)'!$A$2:$A$189,DAX!A785,'Daten (Kopie)'!$U$2:$U$189)=0,#N/A,SUMIF('Daten (Kopie)'!$A$2:$A$189,DAX!A785,'Daten (Kopie)'!$U$2:$U$189))</f>
        <v>0.7804060792336146</v>
      </c>
      <c r="P785" s="156">
        <f>VLOOKUP(A785,'MSCI ACWI GDP net €'!$A$4:$B$1459,2,FALSE)/$Q$1096</f>
        <v>0.51469949528987136</v>
      </c>
    </row>
    <row r="786" spans="1:16">
      <c r="A786" s="127">
        <v>39891</v>
      </c>
      <c r="B786" s="155">
        <v>4013.69</v>
      </c>
      <c r="C786" s="155">
        <v>4002.33</v>
      </c>
      <c r="D786" s="155">
        <v>4137.8</v>
      </c>
      <c r="E786" s="155">
        <v>4043.46</v>
      </c>
      <c r="N786" s="156" t="e">
        <f>IF(SUMIF('Daten (Kopie)'!$A$2:$A$189,DAX!A786,'Daten (Kopie)'!$T$2:$T$189)=0,#N/A,SUMIF('Daten (Kopie)'!$A$2:$A$189,DAX!A786,'Daten (Kopie)'!$T$2:$T$189))</f>
        <v>#N/A</v>
      </c>
      <c r="O786" s="156" t="e">
        <f>IF(SUMIF('Daten (Kopie)'!$A$2:$A$189,DAX!A786,'Daten (Kopie)'!$U$2:$U$189)=0,#N/A,SUMIF('Daten (Kopie)'!$A$2:$A$189,DAX!A786,'Daten (Kopie)'!$U$2:$U$189))</f>
        <v>#N/A</v>
      </c>
      <c r="P786" s="156">
        <f>VLOOKUP(A786,'MSCI ACWI GDP net €'!$A$4:$B$1459,2,FALSE)/$Q$1096</f>
        <v>0.51574203038910782</v>
      </c>
    </row>
    <row r="787" spans="1:16">
      <c r="A787" s="127">
        <v>39890</v>
      </c>
      <c r="B787" s="155">
        <v>4024.18</v>
      </c>
      <c r="C787" s="155">
        <v>3948.59</v>
      </c>
      <c r="D787" s="155">
        <v>4066.69</v>
      </c>
      <c r="E787" s="155">
        <v>3996.32</v>
      </c>
      <c r="N787" s="156" t="e">
        <f>IF(SUMIF('Daten (Kopie)'!$A$2:$A$189,DAX!A787,'Daten (Kopie)'!$T$2:$T$189)=0,#N/A,SUMIF('Daten (Kopie)'!$A$2:$A$189,DAX!A787,'Daten (Kopie)'!$T$2:$T$189))</f>
        <v>#N/A</v>
      </c>
      <c r="O787" s="156" t="e">
        <f>IF(SUMIF('Daten (Kopie)'!$A$2:$A$189,DAX!A787,'Daten (Kopie)'!$U$2:$U$189)=0,#N/A,SUMIF('Daten (Kopie)'!$A$2:$A$189,DAX!A787,'Daten (Kopie)'!$U$2:$U$189))</f>
        <v>#N/A</v>
      </c>
      <c r="P787" s="156">
        <f>VLOOKUP(A787,'MSCI ACWI GDP net €'!$A$4:$B$1459,2,FALSE)/$Q$1096</f>
        <v>0.52691620946551987</v>
      </c>
    </row>
    <row r="788" spans="1:16">
      <c r="A788" s="127">
        <v>39889</v>
      </c>
      <c r="B788" s="155">
        <v>4040.83</v>
      </c>
      <c r="C788" s="155">
        <v>3947.28</v>
      </c>
      <c r="D788" s="155">
        <v>4046.42</v>
      </c>
      <c r="E788" s="155">
        <v>3987.77</v>
      </c>
      <c r="N788" s="156" t="e">
        <f>IF(SUMIF('Daten (Kopie)'!$A$2:$A$189,DAX!A788,'Daten (Kopie)'!$T$2:$T$189)=0,#N/A,SUMIF('Daten (Kopie)'!$A$2:$A$189,DAX!A788,'Daten (Kopie)'!$T$2:$T$189))</f>
        <v>#N/A</v>
      </c>
      <c r="O788" s="156" t="e">
        <f>IF(SUMIF('Daten (Kopie)'!$A$2:$A$189,DAX!A788,'Daten (Kopie)'!$U$2:$U$189)=0,#N/A,SUMIF('Daten (Kopie)'!$A$2:$A$189,DAX!A788,'Daten (Kopie)'!$U$2:$U$189))</f>
        <v>#N/A</v>
      </c>
      <c r="P788" s="156">
        <f>VLOOKUP(A788,'MSCI ACWI GDP net €'!$A$4:$B$1459,2,FALSE)/$Q$1096</f>
        <v>0.52613410013329143</v>
      </c>
    </row>
    <row r="789" spans="1:16">
      <c r="A789" s="127">
        <v>39888</v>
      </c>
      <c r="B789" s="155">
        <v>3990.83</v>
      </c>
      <c r="C789" s="155">
        <v>3983.4</v>
      </c>
      <c r="D789" s="155">
        <v>4063.02</v>
      </c>
      <c r="E789" s="155">
        <v>4044.54</v>
      </c>
      <c r="N789" s="156" t="e">
        <f>IF(SUMIF('Daten (Kopie)'!$A$2:$A$189,DAX!A789,'Daten (Kopie)'!$T$2:$T$189)=0,#N/A,SUMIF('Daten (Kopie)'!$A$2:$A$189,DAX!A789,'Daten (Kopie)'!$T$2:$T$189))</f>
        <v>#N/A</v>
      </c>
      <c r="O789" s="156" t="e">
        <f>IF(SUMIF('Daten (Kopie)'!$A$2:$A$189,DAX!A789,'Daten (Kopie)'!$U$2:$U$189)=0,#N/A,SUMIF('Daten (Kopie)'!$A$2:$A$189,DAX!A789,'Daten (Kopie)'!$U$2:$U$189))</f>
        <v>#N/A</v>
      </c>
      <c r="P789" s="156">
        <f>VLOOKUP(A789,'MSCI ACWI GDP net €'!$A$4:$B$1459,2,FALSE)/$Q$1096</f>
        <v>0.52030988170180337</v>
      </c>
    </row>
    <row r="790" spans="1:16">
      <c r="A790" s="127">
        <v>39885</v>
      </c>
      <c r="B790" s="155">
        <v>3988.05</v>
      </c>
      <c r="C790" s="155">
        <v>3936.81</v>
      </c>
      <c r="D790" s="155">
        <v>4053.84</v>
      </c>
      <c r="E790" s="155">
        <v>3953.6</v>
      </c>
      <c r="N790" s="156" t="e">
        <f>IF(SUMIF('Daten (Kopie)'!$A$2:$A$189,DAX!A790,'Daten (Kopie)'!$T$2:$T$189)=0,#N/A,SUMIF('Daten (Kopie)'!$A$2:$A$189,DAX!A790,'Daten (Kopie)'!$T$2:$T$189))</f>
        <v>#N/A</v>
      </c>
      <c r="O790" s="156" t="e">
        <f>IF(SUMIF('Daten (Kopie)'!$A$2:$A$189,DAX!A790,'Daten (Kopie)'!$U$2:$U$189)=0,#N/A,SUMIF('Daten (Kopie)'!$A$2:$A$189,DAX!A790,'Daten (Kopie)'!$U$2:$U$189))</f>
        <v>#N/A</v>
      </c>
      <c r="P790" s="156">
        <f>VLOOKUP(A790,'MSCI ACWI GDP net €'!$A$4:$B$1459,2,FALSE)/$Q$1096</f>
        <v>0.51544915540512426</v>
      </c>
    </row>
    <row r="791" spans="1:16">
      <c r="A791" s="127">
        <v>39884</v>
      </c>
      <c r="B791" s="155">
        <v>3890.23</v>
      </c>
      <c r="C791" s="155">
        <v>3802.2</v>
      </c>
      <c r="D791" s="155">
        <v>3971.25</v>
      </c>
      <c r="E791" s="155">
        <v>3956.22</v>
      </c>
      <c r="N791" s="156" t="e">
        <f>IF(SUMIF('Daten (Kopie)'!$A$2:$A$189,DAX!A791,'Daten (Kopie)'!$T$2:$T$189)=0,#N/A,SUMIF('Daten (Kopie)'!$A$2:$A$189,DAX!A791,'Daten (Kopie)'!$T$2:$T$189))</f>
        <v>#N/A</v>
      </c>
      <c r="O791" s="156" t="e">
        <f>IF(SUMIF('Daten (Kopie)'!$A$2:$A$189,DAX!A791,'Daten (Kopie)'!$U$2:$U$189)=0,#N/A,SUMIF('Daten (Kopie)'!$A$2:$A$189,DAX!A791,'Daten (Kopie)'!$U$2:$U$189))</f>
        <v>#N/A</v>
      </c>
      <c r="P791" s="156">
        <f>VLOOKUP(A791,'MSCI ACWI GDP net €'!$A$4:$B$1459,2,FALSE)/$Q$1096</f>
        <v>0.51019071819269513</v>
      </c>
    </row>
    <row r="792" spans="1:16">
      <c r="A792" s="127">
        <v>39883</v>
      </c>
      <c r="B792" s="155">
        <v>3866.74</v>
      </c>
      <c r="C792" s="155">
        <v>3829.13</v>
      </c>
      <c r="D792" s="155">
        <v>3994.77</v>
      </c>
      <c r="E792" s="155">
        <v>3914.1</v>
      </c>
      <c r="N792" s="156" t="e">
        <f>IF(SUMIF('Daten (Kopie)'!$A$2:$A$189,DAX!A792,'Daten (Kopie)'!$T$2:$T$189)=0,#N/A,SUMIF('Daten (Kopie)'!$A$2:$A$189,DAX!A792,'Daten (Kopie)'!$T$2:$T$189))</f>
        <v>#N/A</v>
      </c>
      <c r="O792" s="156" t="e">
        <f>IF(SUMIF('Daten (Kopie)'!$A$2:$A$189,DAX!A792,'Daten (Kopie)'!$U$2:$U$189)=0,#N/A,SUMIF('Daten (Kopie)'!$A$2:$A$189,DAX!A792,'Daten (Kopie)'!$U$2:$U$189))</f>
        <v>#N/A</v>
      </c>
      <c r="P792" s="156">
        <f>VLOOKUP(A792,'MSCI ACWI GDP net €'!$A$4:$B$1459,2,FALSE)/$Q$1096</f>
        <v>0.50348038652841631</v>
      </c>
    </row>
    <row r="793" spans="1:16">
      <c r="A793" s="127">
        <v>39882</v>
      </c>
      <c r="B793" s="155">
        <v>3716.29</v>
      </c>
      <c r="C793" s="155">
        <v>3681.33</v>
      </c>
      <c r="D793" s="155">
        <v>3908.14</v>
      </c>
      <c r="E793" s="155">
        <v>3886.98</v>
      </c>
      <c r="N793" s="156" t="e">
        <f>IF(SUMIF('Daten (Kopie)'!$A$2:$A$189,DAX!A793,'Daten (Kopie)'!$T$2:$T$189)=0,#N/A,SUMIF('Daten (Kopie)'!$A$2:$A$189,DAX!A793,'Daten (Kopie)'!$T$2:$T$189))</f>
        <v>#N/A</v>
      </c>
      <c r="O793" s="156" t="e">
        <f>IF(SUMIF('Daten (Kopie)'!$A$2:$A$189,DAX!A793,'Daten (Kopie)'!$U$2:$U$189)=0,#N/A,SUMIF('Daten (Kopie)'!$A$2:$A$189,DAX!A793,'Daten (Kopie)'!$U$2:$U$189))</f>
        <v>#N/A</v>
      </c>
      <c r="P793" s="156">
        <f>VLOOKUP(A793,'MSCI ACWI GDP net €'!$A$4:$B$1459,2,FALSE)/$Q$1096</f>
        <v>0.49885845318742839</v>
      </c>
    </row>
    <row r="794" spans="1:16">
      <c r="A794" s="127">
        <v>39881</v>
      </c>
      <c r="B794" s="155">
        <v>3677.07</v>
      </c>
      <c r="C794" s="155">
        <v>3588.89</v>
      </c>
      <c r="D794" s="155">
        <v>3706.32</v>
      </c>
      <c r="E794" s="155">
        <v>3692.03</v>
      </c>
      <c r="N794" s="156" t="e">
        <f>IF(SUMIF('Daten (Kopie)'!$A$2:$A$189,DAX!A794,'Daten (Kopie)'!$T$2:$T$189)=0,#N/A,SUMIF('Daten (Kopie)'!$A$2:$A$189,DAX!A794,'Daten (Kopie)'!$T$2:$T$189))</f>
        <v>#N/A</v>
      </c>
      <c r="O794" s="156" t="e">
        <f>IF(SUMIF('Daten (Kopie)'!$A$2:$A$189,DAX!A794,'Daten (Kopie)'!$U$2:$U$189)=0,#N/A,SUMIF('Daten (Kopie)'!$A$2:$A$189,DAX!A794,'Daten (Kopie)'!$U$2:$U$189))</f>
        <v>#N/A</v>
      </c>
      <c r="P794" s="156">
        <f>VLOOKUP(A794,'MSCI ACWI GDP net €'!$A$4:$B$1459,2,FALSE)/$Q$1096</f>
        <v>0.4805878799678503</v>
      </c>
    </row>
    <row r="795" spans="1:16">
      <c r="A795" s="127">
        <v>39878</v>
      </c>
      <c r="B795" s="155">
        <v>3699.33</v>
      </c>
      <c r="C795" s="155">
        <v>3638</v>
      </c>
      <c r="D795" s="155">
        <v>3769.13</v>
      </c>
      <c r="E795" s="155">
        <v>3666.41</v>
      </c>
      <c r="N795" s="156" t="e">
        <f>IF(SUMIF('Daten (Kopie)'!$A$2:$A$189,DAX!A795,'Daten (Kopie)'!$T$2:$T$189)=0,#N/A,SUMIF('Daten (Kopie)'!$A$2:$A$189,DAX!A795,'Daten (Kopie)'!$T$2:$T$189))</f>
        <v>#N/A</v>
      </c>
      <c r="O795" s="156" t="e">
        <f>IF(SUMIF('Daten (Kopie)'!$A$2:$A$189,DAX!A795,'Daten (Kopie)'!$U$2:$U$189)=0,#N/A,SUMIF('Daten (Kopie)'!$A$2:$A$189,DAX!A795,'Daten (Kopie)'!$U$2:$U$189))</f>
        <v>#N/A</v>
      </c>
      <c r="P795" s="156">
        <f>VLOOKUP(A795,'MSCI ACWI GDP net €'!$A$4:$B$1459,2,FALSE)/$Q$1096</f>
        <v>0.48505755159841518</v>
      </c>
    </row>
    <row r="796" spans="1:16">
      <c r="A796" s="127">
        <v>39877</v>
      </c>
      <c r="B796" s="155">
        <v>3864.18</v>
      </c>
      <c r="C796" s="155">
        <v>3695.49</v>
      </c>
      <c r="D796" s="155">
        <v>3864.18</v>
      </c>
      <c r="E796" s="155">
        <v>3695.49</v>
      </c>
      <c r="N796" s="156" t="e">
        <f>IF(SUMIF('Daten (Kopie)'!$A$2:$A$189,DAX!A796,'Daten (Kopie)'!$T$2:$T$189)=0,#N/A,SUMIF('Daten (Kopie)'!$A$2:$A$189,DAX!A796,'Daten (Kopie)'!$T$2:$T$189))</f>
        <v>#N/A</v>
      </c>
      <c r="O796" s="156" t="e">
        <f>IF(SUMIF('Daten (Kopie)'!$A$2:$A$189,DAX!A796,'Daten (Kopie)'!$U$2:$U$189)=0,#N/A,SUMIF('Daten (Kopie)'!$A$2:$A$189,DAX!A796,'Daten (Kopie)'!$U$2:$U$189))</f>
        <v>#N/A</v>
      </c>
      <c r="P796" s="156">
        <f>VLOOKUP(A796,'MSCI ACWI GDP net €'!$A$4:$B$1459,2,FALSE)/$Q$1096</f>
        <v>0.49192763325395755</v>
      </c>
    </row>
    <row r="797" spans="1:16">
      <c r="A797" s="127">
        <v>39876</v>
      </c>
      <c r="B797" s="155">
        <v>3724.74</v>
      </c>
      <c r="C797" s="155">
        <v>3721.91</v>
      </c>
      <c r="D797" s="155">
        <v>3891.71</v>
      </c>
      <c r="E797" s="155">
        <v>3890.94</v>
      </c>
      <c r="N797" s="156" t="e">
        <f>IF(SUMIF('Daten (Kopie)'!$A$2:$A$189,DAX!A797,'Daten (Kopie)'!$T$2:$T$189)=0,#N/A,SUMIF('Daten (Kopie)'!$A$2:$A$189,DAX!A797,'Daten (Kopie)'!$T$2:$T$189))</f>
        <v>#N/A</v>
      </c>
      <c r="O797" s="156" t="e">
        <f>IF(SUMIF('Daten (Kopie)'!$A$2:$A$189,DAX!A797,'Daten (Kopie)'!$U$2:$U$189)=0,#N/A,SUMIF('Daten (Kopie)'!$A$2:$A$189,DAX!A797,'Daten (Kopie)'!$U$2:$U$189))</f>
        <v>#N/A</v>
      </c>
      <c r="P797" s="156">
        <f>VLOOKUP(A797,'MSCI ACWI GDP net €'!$A$4:$B$1459,2,FALSE)/$Q$1096</f>
        <v>0.50506290987937219</v>
      </c>
    </row>
    <row r="798" spans="1:16">
      <c r="A798" s="127">
        <v>39875</v>
      </c>
      <c r="B798" s="155">
        <v>3724.53</v>
      </c>
      <c r="C798" s="155">
        <v>3667.86</v>
      </c>
      <c r="D798" s="155">
        <v>3755.88</v>
      </c>
      <c r="E798" s="155">
        <v>3690.72</v>
      </c>
      <c r="N798" s="156" t="e">
        <f>IF(SUMIF('Daten (Kopie)'!$A$2:$A$189,DAX!A798,'Daten (Kopie)'!$T$2:$T$189)=0,#N/A,SUMIF('Daten (Kopie)'!$A$2:$A$189,DAX!A798,'Daten (Kopie)'!$T$2:$T$189))</f>
        <v>#N/A</v>
      </c>
      <c r="O798" s="156" t="e">
        <f>IF(SUMIF('Daten (Kopie)'!$A$2:$A$189,DAX!A798,'Daten (Kopie)'!$U$2:$U$189)=0,#N/A,SUMIF('Daten (Kopie)'!$A$2:$A$189,DAX!A798,'Daten (Kopie)'!$U$2:$U$189))</f>
        <v>#N/A</v>
      </c>
      <c r="P798" s="156">
        <f>VLOOKUP(A798,'MSCI ACWI GDP net €'!$A$4:$B$1459,2,FALSE)/$Q$1096</f>
        <v>0.49126367235276791</v>
      </c>
    </row>
    <row r="799" spans="1:16">
      <c r="A799" s="127">
        <v>39874</v>
      </c>
      <c r="B799" s="155">
        <v>3817.51</v>
      </c>
      <c r="C799" s="155">
        <v>3692.78</v>
      </c>
      <c r="D799" s="155">
        <v>3821.97</v>
      </c>
      <c r="E799" s="155">
        <v>3710.07</v>
      </c>
      <c r="N799" s="156" t="e">
        <f>IF(SUMIF('Daten (Kopie)'!$A$2:$A$189,DAX!A799,'Daten (Kopie)'!$T$2:$T$189)=0,#N/A,SUMIF('Daten (Kopie)'!$A$2:$A$189,DAX!A799,'Daten (Kopie)'!$T$2:$T$189))</f>
        <v>#N/A</v>
      </c>
      <c r="O799" s="156" t="e">
        <f>IF(SUMIF('Daten (Kopie)'!$A$2:$A$189,DAX!A799,'Daten (Kopie)'!$U$2:$U$189)=0,#N/A,SUMIF('Daten (Kopie)'!$A$2:$A$189,DAX!A799,'Daten (Kopie)'!$U$2:$U$189))</f>
        <v>#N/A</v>
      </c>
      <c r="P799" s="156">
        <f>VLOOKUP(A799,'MSCI ACWI GDP net €'!$A$4:$B$1459,2,FALSE)/$Q$1096</f>
        <v>0.49491795340292449</v>
      </c>
    </row>
    <row r="800" spans="1:16">
      <c r="A800" s="127">
        <v>39871</v>
      </c>
      <c r="B800" s="155">
        <v>3907.85</v>
      </c>
      <c r="C800" s="155">
        <v>3764.69</v>
      </c>
      <c r="D800" s="155">
        <v>3907.85</v>
      </c>
      <c r="E800" s="155">
        <v>3843.74</v>
      </c>
      <c r="N800" s="156" t="e">
        <f>IF(SUMIF('Daten (Kopie)'!$A$2:$A$189,DAX!A800,'Daten (Kopie)'!$T$2:$T$189)=0,#N/A,SUMIF('Daten (Kopie)'!$A$2:$A$189,DAX!A800,'Daten (Kopie)'!$T$2:$T$189))</f>
        <v>#N/A</v>
      </c>
      <c r="O800" s="156" t="e">
        <f>IF(SUMIF('Daten (Kopie)'!$A$2:$A$189,DAX!A800,'Daten (Kopie)'!$U$2:$U$189)=0,#N/A,SUMIF('Daten (Kopie)'!$A$2:$A$189,DAX!A800,'Daten (Kopie)'!$U$2:$U$189))</f>
        <v>#N/A</v>
      </c>
      <c r="P800" s="156">
        <f>VLOOKUP(A800,'MSCI ACWI GDP net €'!$A$4:$B$1459,2,FALSE)/$Q$1096</f>
        <v>0.51531436634999561</v>
      </c>
    </row>
    <row r="801" spans="1:16">
      <c r="A801" s="127">
        <v>39870</v>
      </c>
      <c r="B801" s="155">
        <v>3882.88</v>
      </c>
      <c r="C801" s="155">
        <v>3849.76</v>
      </c>
      <c r="D801" s="155">
        <v>3989.63</v>
      </c>
      <c r="E801" s="155">
        <v>3942.62</v>
      </c>
      <c r="N801" s="156" t="e">
        <f>IF(SUMIF('Daten (Kopie)'!$A$2:$A$189,DAX!A801,'Daten (Kopie)'!$T$2:$T$189)=0,#N/A,SUMIF('Daten (Kopie)'!$A$2:$A$189,DAX!A801,'Daten (Kopie)'!$T$2:$T$189))</f>
        <v>#N/A</v>
      </c>
      <c r="O801" s="156" t="e">
        <f>IF(SUMIF('Daten (Kopie)'!$A$2:$A$189,DAX!A801,'Daten (Kopie)'!$U$2:$U$189)=0,#N/A,SUMIF('Daten (Kopie)'!$A$2:$A$189,DAX!A801,'Daten (Kopie)'!$U$2:$U$189))</f>
        <v>#N/A</v>
      </c>
      <c r="P801" s="156">
        <f>VLOOKUP(A801,'MSCI ACWI GDP net €'!$A$4:$B$1459,2,FALSE)/$Q$1096</f>
        <v>0.52114773712473317</v>
      </c>
    </row>
    <row r="802" spans="1:16">
      <c r="A802" s="127">
        <v>39869</v>
      </c>
      <c r="B802" s="155">
        <v>3937.93</v>
      </c>
      <c r="C802" s="155">
        <v>3790.79</v>
      </c>
      <c r="D802" s="155">
        <v>3977.77</v>
      </c>
      <c r="E802" s="155">
        <v>3846.21</v>
      </c>
      <c r="N802" s="156" t="e">
        <f>IF(SUMIF('Daten (Kopie)'!$A$2:$A$189,DAX!A802,'Daten (Kopie)'!$T$2:$T$189)=0,#N/A,SUMIF('Daten (Kopie)'!$A$2:$A$189,DAX!A802,'Daten (Kopie)'!$T$2:$T$189))</f>
        <v>#N/A</v>
      </c>
      <c r="O802" s="156" t="e">
        <f>IF(SUMIF('Daten (Kopie)'!$A$2:$A$189,DAX!A802,'Daten (Kopie)'!$U$2:$U$189)=0,#N/A,SUMIF('Daten (Kopie)'!$A$2:$A$189,DAX!A802,'Daten (Kopie)'!$U$2:$U$189))</f>
        <v>#N/A</v>
      </c>
      <c r="P802" s="156">
        <f>VLOOKUP(A802,'MSCI ACWI GDP net €'!$A$4:$B$1459,2,FALSE)/$Q$1096</f>
        <v>0.52234503002800614</v>
      </c>
    </row>
    <row r="803" spans="1:16">
      <c r="A803" s="127">
        <v>39868</v>
      </c>
      <c r="B803" s="155">
        <v>3922.02</v>
      </c>
      <c r="C803" s="155">
        <v>3816.88</v>
      </c>
      <c r="D803" s="155">
        <v>3932.59</v>
      </c>
      <c r="E803" s="155">
        <v>3895.75</v>
      </c>
      <c r="N803" s="156" t="e">
        <f>IF(SUMIF('Daten (Kopie)'!$A$2:$A$189,DAX!A803,'Daten (Kopie)'!$T$2:$T$189)=0,#N/A,SUMIF('Daten (Kopie)'!$A$2:$A$189,DAX!A803,'Daten (Kopie)'!$T$2:$T$189))</f>
        <v>#N/A</v>
      </c>
      <c r="O803" s="156" t="e">
        <f>IF(SUMIF('Daten (Kopie)'!$A$2:$A$189,DAX!A803,'Daten (Kopie)'!$U$2:$U$189)=0,#N/A,SUMIF('Daten (Kopie)'!$A$2:$A$189,DAX!A803,'Daten (Kopie)'!$U$2:$U$189))</f>
        <v>#N/A</v>
      </c>
      <c r="P803" s="156">
        <f>VLOOKUP(A803,'MSCI ACWI GDP net €'!$A$4:$B$1459,2,FALSE)/$Q$1096</f>
        <v>0.52141897929739967</v>
      </c>
    </row>
    <row r="804" spans="1:16">
      <c r="A804" s="127">
        <v>39867</v>
      </c>
      <c r="B804" s="155">
        <v>4057.25</v>
      </c>
      <c r="C804" s="155">
        <v>3912.71</v>
      </c>
      <c r="D804" s="155">
        <v>4111.5200000000004</v>
      </c>
      <c r="E804" s="155">
        <v>3936.45</v>
      </c>
      <c r="N804" s="156" t="e">
        <f>IF(SUMIF('Daten (Kopie)'!$A$2:$A$189,DAX!A804,'Daten (Kopie)'!$T$2:$T$189)=0,#N/A,SUMIF('Daten (Kopie)'!$A$2:$A$189,DAX!A804,'Daten (Kopie)'!$T$2:$T$189))</f>
        <v>#N/A</v>
      </c>
      <c r="O804" s="156" t="e">
        <f>IF(SUMIF('Daten (Kopie)'!$A$2:$A$189,DAX!A804,'Daten (Kopie)'!$U$2:$U$189)=0,#N/A,SUMIF('Daten (Kopie)'!$A$2:$A$189,DAX!A804,'Daten (Kopie)'!$U$2:$U$189))</f>
        <v>#N/A</v>
      </c>
      <c r="P804" s="156">
        <f>VLOOKUP(A804,'MSCI ACWI GDP net €'!$A$4:$B$1459,2,FALSE)/$Q$1096</f>
        <v>0.52010270593188335</v>
      </c>
    </row>
    <row r="805" spans="1:16">
      <c r="A805" s="127">
        <v>39864</v>
      </c>
      <c r="B805" s="155">
        <v>4164.51</v>
      </c>
      <c r="C805" s="155">
        <v>4014.66</v>
      </c>
      <c r="D805" s="155">
        <v>4167.05</v>
      </c>
      <c r="E805" s="155">
        <v>4014.66</v>
      </c>
      <c r="N805" s="156">
        <f>IF(SUMIF('Daten (Kopie)'!$A$2:$A$189,DAX!A805,'Daten (Kopie)'!$T$2:$T$189)=0,#N/A,SUMIF('Daten (Kopie)'!$A$2:$A$189,DAX!A805,'Daten (Kopie)'!$T$2:$T$189))</f>
        <v>0.81604177366889219</v>
      </c>
      <c r="O805" s="156">
        <f>IF(SUMIF('Daten (Kopie)'!$A$2:$A$189,DAX!A805,'Daten (Kopie)'!$U$2:$U$189)=0,#N/A,SUMIF('Daten (Kopie)'!$A$2:$A$189,DAX!A805,'Daten (Kopie)'!$U$2:$U$189))</f>
        <v>0.77875325040404064</v>
      </c>
      <c r="P805" s="156">
        <f>VLOOKUP(A805,'MSCI ACWI GDP net €'!$A$4:$B$1459,2,FALSE)/$Q$1096</f>
        <v>0.53018359600558462</v>
      </c>
    </row>
    <row r="806" spans="1:16">
      <c r="A806" s="127">
        <v>39863</v>
      </c>
      <c r="B806" s="155">
        <v>4212.71</v>
      </c>
      <c r="C806" s="155">
        <v>4189.16</v>
      </c>
      <c r="D806" s="155">
        <v>4275.09</v>
      </c>
      <c r="E806" s="155">
        <v>4215.21</v>
      </c>
      <c r="N806" s="156" t="e">
        <f>IF(SUMIF('Daten (Kopie)'!$A$2:$A$189,DAX!A806,'Daten (Kopie)'!$T$2:$T$189)=0,#N/A,SUMIF('Daten (Kopie)'!$A$2:$A$189,DAX!A806,'Daten (Kopie)'!$T$2:$T$189))</f>
        <v>#N/A</v>
      </c>
      <c r="O806" s="156" t="e">
        <f>IF(SUMIF('Daten (Kopie)'!$A$2:$A$189,DAX!A806,'Daten (Kopie)'!$U$2:$U$189)=0,#N/A,SUMIF('Daten (Kopie)'!$A$2:$A$189,DAX!A806,'Daten (Kopie)'!$U$2:$U$189))</f>
        <v>#N/A</v>
      </c>
      <c r="P806" s="156">
        <f>VLOOKUP(A806,'MSCI ACWI GDP net €'!$A$4:$B$1459,2,FALSE)/$Q$1096</f>
        <v>0.54208580238593262</v>
      </c>
    </row>
    <row r="807" spans="1:16">
      <c r="A807" s="127">
        <v>39862</v>
      </c>
      <c r="B807" s="155">
        <v>4229.53</v>
      </c>
      <c r="C807" s="155">
        <v>4124.1099999999997</v>
      </c>
      <c r="D807" s="155">
        <v>4255.3900000000003</v>
      </c>
      <c r="E807" s="155">
        <v>4204.96</v>
      </c>
      <c r="N807" s="156" t="e">
        <f>IF(SUMIF('Daten (Kopie)'!$A$2:$A$189,DAX!A807,'Daten (Kopie)'!$T$2:$T$189)=0,#N/A,SUMIF('Daten (Kopie)'!$A$2:$A$189,DAX!A807,'Daten (Kopie)'!$T$2:$T$189))</f>
        <v>#N/A</v>
      </c>
      <c r="O807" s="156" t="e">
        <f>IF(SUMIF('Daten (Kopie)'!$A$2:$A$189,DAX!A807,'Daten (Kopie)'!$U$2:$U$189)=0,#N/A,SUMIF('Daten (Kopie)'!$A$2:$A$189,DAX!A807,'Daten (Kopie)'!$U$2:$U$189))</f>
        <v>#N/A</v>
      </c>
      <c r="P807" s="156">
        <f>VLOOKUP(A807,'MSCI ACWI GDP net €'!$A$4:$B$1459,2,FALSE)/$Q$1096</f>
        <v>0.54722442710491415</v>
      </c>
    </row>
    <row r="808" spans="1:16">
      <c r="A808" s="127">
        <v>39861</v>
      </c>
      <c r="B808" s="155">
        <v>4329.3500000000004</v>
      </c>
      <c r="C808" s="155">
        <v>4195.22</v>
      </c>
      <c r="D808" s="155">
        <v>4329.7</v>
      </c>
      <c r="E808" s="155">
        <v>4216.6000000000004</v>
      </c>
      <c r="N808" s="156" t="e">
        <f>IF(SUMIF('Daten (Kopie)'!$A$2:$A$189,DAX!A808,'Daten (Kopie)'!$T$2:$T$189)=0,#N/A,SUMIF('Daten (Kopie)'!$A$2:$A$189,DAX!A808,'Daten (Kopie)'!$T$2:$T$189))</f>
        <v>#N/A</v>
      </c>
      <c r="O808" s="156" t="e">
        <f>IF(SUMIF('Daten (Kopie)'!$A$2:$A$189,DAX!A808,'Daten (Kopie)'!$U$2:$U$189)=0,#N/A,SUMIF('Daten (Kopie)'!$A$2:$A$189,DAX!A808,'Daten (Kopie)'!$U$2:$U$189))</f>
        <v>#N/A</v>
      </c>
      <c r="P808" s="156">
        <f>VLOOKUP(A808,'MSCI ACWI GDP net €'!$A$4:$B$1459,2,FALSE)/$Q$1096</f>
        <v>0.54919883715318862</v>
      </c>
    </row>
    <row r="809" spans="1:16">
      <c r="A809" s="127">
        <v>39860</v>
      </c>
      <c r="B809" s="155">
        <v>4386.46</v>
      </c>
      <c r="C809" s="155">
        <v>4359.29</v>
      </c>
      <c r="D809" s="155">
        <v>4421.78</v>
      </c>
      <c r="E809" s="155">
        <v>4366.6400000000003</v>
      </c>
      <c r="N809" s="156" t="e">
        <f>IF(SUMIF('Daten (Kopie)'!$A$2:$A$189,DAX!A809,'Daten (Kopie)'!$T$2:$T$189)=0,#N/A,SUMIF('Daten (Kopie)'!$A$2:$A$189,DAX!A809,'Daten (Kopie)'!$T$2:$T$189))</f>
        <v>#N/A</v>
      </c>
      <c r="O809" s="156" t="e">
        <f>IF(SUMIF('Daten (Kopie)'!$A$2:$A$189,DAX!A809,'Daten (Kopie)'!$U$2:$U$189)=0,#N/A,SUMIF('Daten (Kopie)'!$A$2:$A$189,DAX!A809,'Daten (Kopie)'!$U$2:$U$189))</f>
        <v>#N/A</v>
      </c>
      <c r="P809" s="156">
        <f>VLOOKUP(A809,'MSCI ACWI GDP net €'!$A$4:$B$1459,2,FALSE)/$Q$1096</f>
        <v>0.56450987537836617</v>
      </c>
    </row>
    <row r="810" spans="1:16">
      <c r="A810" s="127">
        <v>39857</v>
      </c>
      <c r="B810" s="155">
        <v>4458.74</v>
      </c>
      <c r="C810" s="155">
        <v>4397.6000000000004</v>
      </c>
      <c r="D810" s="155">
        <v>4508.72</v>
      </c>
      <c r="E810" s="155">
        <v>4413.3900000000003</v>
      </c>
      <c r="N810" s="156" t="e">
        <f>IF(SUMIF('Daten (Kopie)'!$A$2:$A$189,DAX!A810,'Daten (Kopie)'!$T$2:$T$189)=0,#N/A,SUMIF('Daten (Kopie)'!$A$2:$A$189,DAX!A810,'Daten (Kopie)'!$T$2:$T$189))</f>
        <v>#N/A</v>
      </c>
      <c r="O810" s="156" t="e">
        <f>IF(SUMIF('Daten (Kopie)'!$A$2:$A$189,DAX!A810,'Daten (Kopie)'!$U$2:$U$189)=0,#N/A,SUMIF('Daten (Kopie)'!$A$2:$A$189,DAX!A810,'Daten (Kopie)'!$U$2:$U$189))</f>
        <v>#N/A</v>
      </c>
      <c r="P810" s="156">
        <f>VLOOKUP(A810,'MSCI ACWI GDP net €'!$A$4:$B$1459,2,FALSE)/$Q$1096</f>
        <v>0.56532859408359259</v>
      </c>
    </row>
    <row r="811" spans="1:16">
      <c r="A811" s="127">
        <v>39856</v>
      </c>
      <c r="B811" s="155">
        <v>4518.68</v>
      </c>
      <c r="C811" s="155">
        <v>4371.47</v>
      </c>
      <c r="D811" s="155">
        <v>4518.68</v>
      </c>
      <c r="E811" s="155">
        <v>4407.5600000000004</v>
      </c>
      <c r="N811" s="156" t="e">
        <f>IF(SUMIF('Daten (Kopie)'!$A$2:$A$189,DAX!A811,'Daten (Kopie)'!$T$2:$T$189)=0,#N/A,SUMIF('Daten (Kopie)'!$A$2:$A$189,DAX!A811,'Daten (Kopie)'!$T$2:$T$189))</f>
        <v>#N/A</v>
      </c>
      <c r="O811" s="156" t="e">
        <f>IF(SUMIF('Daten (Kopie)'!$A$2:$A$189,DAX!A811,'Daten (Kopie)'!$U$2:$U$189)=0,#N/A,SUMIF('Daten (Kopie)'!$A$2:$A$189,DAX!A811,'Daten (Kopie)'!$U$2:$U$189))</f>
        <v>#N/A</v>
      </c>
      <c r="P811" s="156">
        <f>VLOOKUP(A811,'MSCI ACWI GDP net €'!$A$4:$B$1459,2,FALSE)/$Q$1096</f>
        <v>0.56778974238649849</v>
      </c>
    </row>
    <row r="812" spans="1:16">
      <c r="A812" s="127">
        <v>39855</v>
      </c>
      <c r="B812" s="155">
        <v>4491.72</v>
      </c>
      <c r="C812" s="155">
        <v>4466.0600000000004</v>
      </c>
      <c r="D812" s="155">
        <v>4539.22</v>
      </c>
      <c r="E812" s="155">
        <v>4530.09</v>
      </c>
      <c r="N812" s="156" t="e">
        <f>IF(SUMIF('Daten (Kopie)'!$A$2:$A$189,DAX!A812,'Daten (Kopie)'!$T$2:$T$189)=0,#N/A,SUMIF('Daten (Kopie)'!$A$2:$A$189,DAX!A812,'Daten (Kopie)'!$T$2:$T$189))</f>
        <v>#N/A</v>
      </c>
      <c r="O812" s="156" t="e">
        <f>IF(SUMIF('Daten (Kopie)'!$A$2:$A$189,DAX!A812,'Daten (Kopie)'!$U$2:$U$189)=0,#N/A,SUMIF('Daten (Kopie)'!$A$2:$A$189,DAX!A812,'Daten (Kopie)'!$U$2:$U$189))</f>
        <v>#N/A</v>
      </c>
      <c r="P812" s="156">
        <f>VLOOKUP(A812,'MSCI ACWI GDP net €'!$A$4:$B$1459,2,FALSE)/$Q$1096</f>
        <v>0.57063861723070064</v>
      </c>
    </row>
    <row r="813" spans="1:16">
      <c r="A813" s="127">
        <v>39854</v>
      </c>
      <c r="B813" s="155">
        <v>4636.6400000000003</v>
      </c>
      <c r="C813" s="155">
        <v>4505.54</v>
      </c>
      <c r="D813" s="155">
        <v>4649.2299999999996</v>
      </c>
      <c r="E813" s="155">
        <v>4505.54</v>
      </c>
      <c r="N813" s="156" t="e">
        <f>IF(SUMIF('Daten (Kopie)'!$A$2:$A$189,DAX!A813,'Daten (Kopie)'!$T$2:$T$189)=0,#N/A,SUMIF('Daten (Kopie)'!$A$2:$A$189,DAX!A813,'Daten (Kopie)'!$T$2:$T$189))</f>
        <v>#N/A</v>
      </c>
      <c r="O813" s="156" t="e">
        <f>IF(SUMIF('Daten (Kopie)'!$A$2:$A$189,DAX!A813,'Daten (Kopie)'!$U$2:$U$189)=0,#N/A,SUMIF('Daten (Kopie)'!$A$2:$A$189,DAX!A813,'Daten (Kopie)'!$U$2:$U$189))</f>
        <v>#N/A</v>
      </c>
      <c r="P813" s="156">
        <f>VLOOKUP(A813,'MSCI ACWI GDP net €'!$A$4:$B$1459,2,FALSE)/$Q$1096</f>
        <v>0.56808095330807296</v>
      </c>
    </row>
    <row r="814" spans="1:16">
      <c r="A814" s="127">
        <v>39853</v>
      </c>
      <c r="B814" s="155">
        <v>4627.83</v>
      </c>
      <c r="C814" s="155">
        <v>4596.74</v>
      </c>
      <c r="D814" s="155">
        <v>4688.59</v>
      </c>
      <c r="E814" s="155">
        <v>4666.82</v>
      </c>
      <c r="N814" s="156" t="e">
        <f>IF(SUMIF('Daten (Kopie)'!$A$2:$A$189,DAX!A814,'Daten (Kopie)'!$T$2:$T$189)=0,#N/A,SUMIF('Daten (Kopie)'!$A$2:$A$189,DAX!A814,'Daten (Kopie)'!$T$2:$T$189))</f>
        <v>#N/A</v>
      </c>
      <c r="O814" s="156" t="e">
        <f>IF(SUMIF('Daten (Kopie)'!$A$2:$A$189,DAX!A814,'Daten (Kopie)'!$U$2:$U$189)=0,#N/A,SUMIF('Daten (Kopie)'!$A$2:$A$189,DAX!A814,'Daten (Kopie)'!$U$2:$U$189))</f>
        <v>#N/A</v>
      </c>
      <c r="P814" s="156">
        <f>VLOOKUP(A814,'MSCI ACWI GDP net €'!$A$4:$B$1459,2,FALSE)/$Q$1096</f>
        <v>0.5822571009703148</v>
      </c>
    </row>
    <row r="815" spans="1:16">
      <c r="A815" s="127">
        <v>39850</v>
      </c>
      <c r="B815" s="155">
        <v>4524.8</v>
      </c>
      <c r="C815" s="155">
        <v>4506.45</v>
      </c>
      <c r="D815" s="155">
        <v>4657.0600000000004</v>
      </c>
      <c r="E815" s="155">
        <v>4644.63</v>
      </c>
      <c r="N815" s="156" t="e">
        <f>IF(SUMIF('Daten (Kopie)'!$A$2:$A$189,DAX!A815,'Daten (Kopie)'!$T$2:$T$189)=0,#N/A,SUMIF('Daten (Kopie)'!$A$2:$A$189,DAX!A815,'Daten (Kopie)'!$T$2:$T$189))</f>
        <v>#N/A</v>
      </c>
      <c r="O815" s="156" t="e">
        <f>IF(SUMIF('Daten (Kopie)'!$A$2:$A$189,DAX!A815,'Daten (Kopie)'!$U$2:$U$189)=0,#N/A,SUMIF('Daten (Kopie)'!$A$2:$A$189,DAX!A815,'Daten (Kopie)'!$U$2:$U$189))</f>
        <v>#N/A</v>
      </c>
      <c r="P815" s="156">
        <f>VLOOKUP(A815,'MSCI ACWI GDP net €'!$A$4:$B$1459,2,FALSE)/$Q$1096</f>
        <v>0.58606031560607652</v>
      </c>
    </row>
    <row r="816" spans="1:16">
      <c r="A816" s="127">
        <v>39849</v>
      </c>
      <c r="B816" s="155">
        <v>4443.95</v>
      </c>
      <c r="C816" s="155">
        <v>4387.78</v>
      </c>
      <c r="D816" s="155">
        <v>4519.4399999999996</v>
      </c>
      <c r="E816" s="155">
        <v>4510.49</v>
      </c>
      <c r="N816" s="156" t="e">
        <f>IF(SUMIF('Daten (Kopie)'!$A$2:$A$189,DAX!A816,'Daten (Kopie)'!$T$2:$T$189)=0,#N/A,SUMIF('Daten (Kopie)'!$A$2:$A$189,DAX!A816,'Daten (Kopie)'!$T$2:$T$189))</f>
        <v>#N/A</v>
      </c>
      <c r="O816" s="156" t="e">
        <f>IF(SUMIF('Daten (Kopie)'!$A$2:$A$189,DAX!A816,'Daten (Kopie)'!$U$2:$U$189)=0,#N/A,SUMIF('Daten (Kopie)'!$A$2:$A$189,DAX!A816,'Daten (Kopie)'!$U$2:$U$189))</f>
        <v>#N/A</v>
      </c>
      <c r="P816" s="156">
        <f>VLOOKUP(A816,'MSCI ACWI GDP net €'!$A$4:$B$1459,2,FALSE)/$Q$1096</f>
        <v>0.57278192961348828</v>
      </c>
    </row>
    <row r="817" spans="1:16">
      <c r="A817" s="127">
        <v>39848</v>
      </c>
      <c r="B817" s="155">
        <v>4388.26</v>
      </c>
      <c r="C817" s="155">
        <v>4372.01</v>
      </c>
      <c r="D817" s="155">
        <v>4545.5200000000004</v>
      </c>
      <c r="E817" s="155">
        <v>4492.79</v>
      </c>
      <c r="N817" s="156" t="e">
        <f>IF(SUMIF('Daten (Kopie)'!$A$2:$A$189,DAX!A817,'Daten (Kopie)'!$T$2:$T$189)=0,#N/A,SUMIF('Daten (Kopie)'!$A$2:$A$189,DAX!A817,'Daten (Kopie)'!$T$2:$T$189))</f>
        <v>#N/A</v>
      </c>
      <c r="O817" s="156" t="e">
        <f>IF(SUMIF('Daten (Kopie)'!$A$2:$A$189,DAX!A817,'Daten (Kopie)'!$U$2:$U$189)=0,#N/A,SUMIF('Daten (Kopie)'!$A$2:$A$189,DAX!A817,'Daten (Kopie)'!$U$2:$U$189))</f>
        <v>#N/A</v>
      </c>
      <c r="P817" s="156">
        <f>VLOOKUP(A817,'MSCI ACWI GDP net €'!$A$4:$B$1459,2,FALSE)/$Q$1096</f>
        <v>0.56856269937547743</v>
      </c>
    </row>
    <row r="818" spans="1:16">
      <c r="A818" s="127">
        <v>39847</v>
      </c>
      <c r="B818" s="155">
        <v>4302.5200000000004</v>
      </c>
      <c r="C818" s="155">
        <v>4224.53</v>
      </c>
      <c r="D818" s="155">
        <v>4385.4399999999996</v>
      </c>
      <c r="E818" s="155">
        <v>4374.96</v>
      </c>
      <c r="N818" s="156" t="e">
        <f>IF(SUMIF('Daten (Kopie)'!$A$2:$A$189,DAX!A818,'Daten (Kopie)'!$T$2:$T$189)=0,#N/A,SUMIF('Daten (Kopie)'!$A$2:$A$189,DAX!A818,'Daten (Kopie)'!$T$2:$T$189))</f>
        <v>#N/A</v>
      </c>
      <c r="O818" s="156" t="e">
        <f>IF(SUMIF('Daten (Kopie)'!$A$2:$A$189,DAX!A818,'Daten (Kopie)'!$U$2:$U$189)=0,#N/A,SUMIF('Daten (Kopie)'!$A$2:$A$189,DAX!A818,'Daten (Kopie)'!$U$2:$U$189))</f>
        <v>#N/A</v>
      </c>
      <c r="P818" s="156">
        <f>VLOOKUP(A818,'MSCI ACWI GDP net €'!$A$4:$B$1459,2,FALSE)/$Q$1096</f>
        <v>0.55900432489820107</v>
      </c>
    </row>
    <row r="819" spans="1:16">
      <c r="A819" s="127">
        <v>39846</v>
      </c>
      <c r="B819" s="155">
        <v>4309.17</v>
      </c>
      <c r="C819" s="155">
        <v>4198.1499999999996</v>
      </c>
      <c r="D819" s="155">
        <v>4309.1899999999996</v>
      </c>
      <c r="E819" s="155">
        <v>4271.04</v>
      </c>
      <c r="N819" s="156" t="e">
        <f>IF(SUMIF('Daten (Kopie)'!$A$2:$A$189,DAX!A819,'Daten (Kopie)'!$T$2:$T$189)=0,#N/A,SUMIF('Daten (Kopie)'!$A$2:$A$189,DAX!A819,'Daten (Kopie)'!$T$2:$T$189))</f>
        <v>#N/A</v>
      </c>
      <c r="O819" s="156" t="e">
        <f>IF(SUMIF('Daten (Kopie)'!$A$2:$A$189,DAX!A819,'Daten (Kopie)'!$U$2:$U$189)=0,#N/A,SUMIF('Daten (Kopie)'!$A$2:$A$189,DAX!A819,'Daten (Kopie)'!$U$2:$U$189))</f>
        <v>#N/A</v>
      </c>
      <c r="P819" s="156">
        <f>VLOOKUP(A819,'MSCI ACWI GDP net €'!$A$4:$B$1459,2,FALSE)/$Q$1096</f>
        <v>0.55654733675131762</v>
      </c>
    </row>
    <row r="820" spans="1:16">
      <c r="A820" s="127">
        <v>39843</v>
      </c>
      <c r="B820" s="155">
        <v>4420.33</v>
      </c>
      <c r="C820" s="155">
        <v>4312.17</v>
      </c>
      <c r="D820" s="155">
        <v>4454.3900000000003</v>
      </c>
      <c r="E820" s="155">
        <v>4338.3500000000004</v>
      </c>
      <c r="N820" s="156" t="e">
        <f>IF(SUMIF('Daten (Kopie)'!$A$2:$A$189,DAX!A820,'Daten (Kopie)'!$T$2:$T$189)=0,#N/A,SUMIF('Daten (Kopie)'!$A$2:$A$189,DAX!A820,'Daten (Kopie)'!$T$2:$T$189))</f>
        <v>#N/A</v>
      </c>
      <c r="O820" s="156" t="e">
        <f>IF(SUMIF('Daten (Kopie)'!$A$2:$A$189,DAX!A820,'Daten (Kopie)'!$U$2:$U$189)=0,#N/A,SUMIF('Daten (Kopie)'!$A$2:$A$189,DAX!A820,'Daten (Kopie)'!$U$2:$U$189))</f>
        <v>#N/A</v>
      </c>
      <c r="P820" s="156">
        <f>VLOOKUP(A820,'MSCI ACWI GDP net €'!$A$4:$B$1459,2,FALSE)/$Q$1096</f>
        <v>0.56541928548488285</v>
      </c>
    </row>
    <row r="821" spans="1:16">
      <c r="A821" s="127">
        <v>39842</v>
      </c>
      <c r="B821" s="155">
        <v>4495.74</v>
      </c>
      <c r="C821" s="155">
        <v>4393.9799999999996</v>
      </c>
      <c r="D821" s="155">
        <v>4501.4399999999996</v>
      </c>
      <c r="E821" s="155">
        <v>4428.1099999999997</v>
      </c>
      <c r="N821" s="156" t="e">
        <f>IF(SUMIF('Daten (Kopie)'!$A$2:$A$189,DAX!A821,'Daten (Kopie)'!$T$2:$T$189)=0,#N/A,SUMIF('Daten (Kopie)'!$A$2:$A$189,DAX!A821,'Daten (Kopie)'!$T$2:$T$189))</f>
        <v>#N/A</v>
      </c>
      <c r="O821" s="156" t="e">
        <f>IF(SUMIF('Daten (Kopie)'!$A$2:$A$189,DAX!A821,'Daten (Kopie)'!$U$2:$U$189)=0,#N/A,SUMIF('Daten (Kopie)'!$A$2:$A$189,DAX!A821,'Daten (Kopie)'!$U$2:$U$189))</f>
        <v>#N/A</v>
      </c>
      <c r="P821" s="156">
        <f>VLOOKUP(A821,'MSCI ACWI GDP net €'!$A$4:$B$1459,2,FALSE)/$Q$1096</f>
        <v>0.56488428942039048</v>
      </c>
    </row>
    <row r="822" spans="1:16">
      <c r="A822" s="127">
        <v>39841</v>
      </c>
      <c r="B822" s="155">
        <v>4347.78</v>
      </c>
      <c r="C822" s="155">
        <v>4347.78</v>
      </c>
      <c r="D822" s="155">
        <v>4533.7</v>
      </c>
      <c r="E822" s="155">
        <v>4518.72</v>
      </c>
      <c r="N822" s="156" t="e">
        <f>IF(SUMIF('Daten (Kopie)'!$A$2:$A$189,DAX!A822,'Daten (Kopie)'!$T$2:$T$189)=0,#N/A,SUMIF('Daten (Kopie)'!$A$2:$A$189,DAX!A822,'Daten (Kopie)'!$T$2:$T$189))</f>
        <v>#N/A</v>
      </c>
      <c r="O822" s="156" t="e">
        <f>IF(SUMIF('Daten (Kopie)'!$A$2:$A$189,DAX!A822,'Daten (Kopie)'!$U$2:$U$189)=0,#N/A,SUMIF('Daten (Kopie)'!$A$2:$A$189,DAX!A822,'Daten (Kopie)'!$U$2:$U$189))</f>
        <v>#N/A</v>
      </c>
      <c r="P822" s="156">
        <f>VLOOKUP(A822,'MSCI ACWI GDP net €'!$A$4:$B$1459,2,FALSE)/$Q$1096</f>
        <v>0.56861262124774736</v>
      </c>
    </row>
    <row r="823" spans="1:16">
      <c r="A823" s="127">
        <v>39840</v>
      </c>
      <c r="B823" s="155">
        <v>4322.99</v>
      </c>
      <c r="C823" s="155">
        <v>4264.97</v>
      </c>
      <c r="D823" s="155">
        <v>4360.79</v>
      </c>
      <c r="E823" s="155">
        <v>4323.42</v>
      </c>
      <c r="N823" s="156" t="e">
        <f>IF(SUMIF('Daten (Kopie)'!$A$2:$A$189,DAX!A823,'Daten (Kopie)'!$T$2:$T$189)=0,#N/A,SUMIF('Daten (Kopie)'!$A$2:$A$189,DAX!A823,'Daten (Kopie)'!$T$2:$T$189))</f>
        <v>#N/A</v>
      </c>
      <c r="O823" s="156" t="e">
        <f>IF(SUMIF('Daten (Kopie)'!$A$2:$A$189,DAX!A823,'Daten (Kopie)'!$U$2:$U$189)=0,#N/A,SUMIF('Daten (Kopie)'!$A$2:$A$189,DAX!A823,'Daten (Kopie)'!$U$2:$U$189))</f>
        <v>#N/A</v>
      </c>
      <c r="P823" s="156">
        <f>VLOOKUP(A823,'MSCI ACWI GDP net €'!$A$4:$B$1459,2,FALSE)/$Q$1096</f>
        <v>0.55549065712160473</v>
      </c>
    </row>
    <row r="824" spans="1:16">
      <c r="A824" s="127">
        <v>39839</v>
      </c>
      <c r="B824" s="155">
        <v>4165.71</v>
      </c>
      <c r="C824" s="155">
        <v>4145.12</v>
      </c>
      <c r="D824" s="155">
        <v>4371.5200000000004</v>
      </c>
      <c r="E824" s="155">
        <v>4326.87</v>
      </c>
      <c r="N824" s="156" t="e">
        <f>IF(SUMIF('Daten (Kopie)'!$A$2:$A$189,DAX!A824,'Daten (Kopie)'!$T$2:$T$189)=0,#N/A,SUMIF('Daten (Kopie)'!$A$2:$A$189,DAX!A824,'Daten (Kopie)'!$T$2:$T$189))</f>
        <v>#N/A</v>
      </c>
      <c r="O824" s="156" t="e">
        <f>IF(SUMIF('Daten (Kopie)'!$A$2:$A$189,DAX!A824,'Daten (Kopie)'!$U$2:$U$189)=0,#N/A,SUMIF('Daten (Kopie)'!$A$2:$A$189,DAX!A824,'Daten (Kopie)'!$U$2:$U$189))</f>
        <v>#N/A</v>
      </c>
      <c r="P824" s="156">
        <f>VLOOKUP(A824,'MSCI ACWI GDP net €'!$A$4:$B$1459,2,FALSE)/$Q$1096</f>
        <v>0.55022639569074394</v>
      </c>
    </row>
    <row r="825" spans="1:16">
      <c r="A825" s="127">
        <v>39836</v>
      </c>
      <c r="B825" s="155">
        <v>4204</v>
      </c>
      <c r="C825" s="155">
        <v>4067.43</v>
      </c>
      <c r="D825" s="155">
        <v>4222.01</v>
      </c>
      <c r="E825" s="155">
        <v>4178.9399999999996</v>
      </c>
      <c r="N825" s="156" t="e">
        <f>IF(SUMIF('Daten (Kopie)'!$A$2:$A$189,DAX!A825,'Daten (Kopie)'!$T$2:$T$189)=0,#N/A,SUMIF('Daten (Kopie)'!$A$2:$A$189,DAX!A825,'Daten (Kopie)'!$T$2:$T$189))</f>
        <v>#N/A</v>
      </c>
      <c r="O825" s="156" t="e">
        <f>IF(SUMIF('Daten (Kopie)'!$A$2:$A$189,DAX!A825,'Daten (Kopie)'!$U$2:$U$189)=0,#N/A,SUMIF('Daten (Kopie)'!$A$2:$A$189,DAX!A825,'Daten (Kopie)'!$U$2:$U$189))</f>
        <v>#N/A</v>
      </c>
      <c r="P825" s="156">
        <f>VLOOKUP(A825,'MSCI ACWI GDP net €'!$A$4:$B$1459,2,FALSE)/$Q$1096</f>
        <v>0.55211427449375061</v>
      </c>
    </row>
    <row r="826" spans="1:16">
      <c r="A826" s="127">
        <v>39835</v>
      </c>
      <c r="B826" s="155">
        <v>4313.3599999999997</v>
      </c>
      <c r="C826" s="155">
        <v>4197.0200000000004</v>
      </c>
      <c r="D826" s="155">
        <v>4368.47</v>
      </c>
      <c r="E826" s="155">
        <v>4219.42</v>
      </c>
      <c r="N826" s="156" t="e">
        <f>IF(SUMIF('Daten (Kopie)'!$A$2:$A$189,DAX!A826,'Daten (Kopie)'!$T$2:$T$189)=0,#N/A,SUMIF('Daten (Kopie)'!$A$2:$A$189,DAX!A826,'Daten (Kopie)'!$T$2:$T$189))</f>
        <v>#N/A</v>
      </c>
      <c r="O826" s="156" t="e">
        <f>IF(SUMIF('Daten (Kopie)'!$A$2:$A$189,DAX!A826,'Daten (Kopie)'!$U$2:$U$189)=0,#N/A,SUMIF('Daten (Kopie)'!$A$2:$A$189,DAX!A826,'Daten (Kopie)'!$U$2:$U$189))</f>
        <v>#N/A</v>
      </c>
      <c r="P826" s="156">
        <f>VLOOKUP(A826,'MSCI ACWI GDP net €'!$A$4:$B$1459,2,FALSE)/$Q$1096</f>
        <v>0.55040029021248416</v>
      </c>
    </row>
    <row r="827" spans="1:16">
      <c r="A827" s="127">
        <v>39834</v>
      </c>
      <c r="B827" s="155">
        <v>4208.1899999999996</v>
      </c>
      <c r="C827" s="155">
        <v>4140.26</v>
      </c>
      <c r="D827" s="155">
        <v>4313.6899999999996</v>
      </c>
      <c r="E827" s="155">
        <v>4261.1499999999996</v>
      </c>
      <c r="N827" s="156" t="e">
        <f>IF(SUMIF('Daten (Kopie)'!$A$2:$A$189,DAX!A827,'Daten (Kopie)'!$T$2:$T$189)=0,#N/A,SUMIF('Daten (Kopie)'!$A$2:$A$189,DAX!A827,'Daten (Kopie)'!$T$2:$T$189))</f>
        <v>#N/A</v>
      </c>
      <c r="O827" s="156" t="e">
        <f>IF(SUMIF('Daten (Kopie)'!$A$2:$A$189,DAX!A827,'Daten (Kopie)'!$U$2:$U$189)=0,#N/A,SUMIF('Daten (Kopie)'!$A$2:$A$189,DAX!A827,'Daten (Kopie)'!$U$2:$U$189))</f>
        <v>#N/A</v>
      </c>
      <c r="P827" s="156">
        <f>VLOOKUP(A827,'MSCI ACWI GDP net €'!$A$4:$B$1459,2,FALSE)/$Q$1096</f>
        <v>0.55782117652540442</v>
      </c>
    </row>
    <row r="828" spans="1:16">
      <c r="A828" s="127">
        <v>39833</v>
      </c>
      <c r="B828" s="155">
        <v>4297.42</v>
      </c>
      <c r="C828" s="155">
        <v>4222.76</v>
      </c>
      <c r="D828" s="155">
        <v>4382.1099999999997</v>
      </c>
      <c r="E828" s="155">
        <v>4239.8500000000004</v>
      </c>
      <c r="N828" s="156">
        <f>IF(SUMIF('Daten (Kopie)'!$A$2:$A$189,DAX!A828,'Daten (Kopie)'!$T$2:$T$189)=0,#N/A,SUMIF('Daten (Kopie)'!$A$2:$A$189,DAX!A828,'Daten (Kopie)'!$T$2:$T$189))</f>
        <v>0.81964835961573312</v>
      </c>
      <c r="O828" s="156">
        <f>IF(SUMIF('Daten (Kopie)'!$A$2:$A$189,DAX!A828,'Daten (Kopie)'!$U$2:$U$189)=0,#N/A,SUMIF('Daten (Kopie)'!$A$2:$A$189,DAX!A828,'Daten (Kopie)'!$U$2:$U$189))</f>
        <v>0.78809216761755907</v>
      </c>
      <c r="P828" s="156">
        <f>VLOOKUP(A828,'MSCI ACWI GDP net €'!$A$4:$B$1459,2,FALSE)/$Q$1096</f>
        <v>0.55110834876751225</v>
      </c>
    </row>
    <row r="829" spans="1:16">
      <c r="A829" s="127">
        <v>39832</v>
      </c>
      <c r="B829" s="155">
        <v>4409.88</v>
      </c>
      <c r="C829" s="155">
        <v>4249.91</v>
      </c>
      <c r="D829" s="155">
        <v>4452.57</v>
      </c>
      <c r="E829" s="155">
        <v>4316.1400000000003</v>
      </c>
      <c r="N829" s="156" t="e">
        <f>IF(SUMIF('Daten (Kopie)'!$A$2:$A$189,DAX!A829,'Daten (Kopie)'!$T$2:$T$189)=0,#N/A,SUMIF('Daten (Kopie)'!$A$2:$A$189,DAX!A829,'Daten (Kopie)'!$T$2:$T$189))</f>
        <v>#N/A</v>
      </c>
      <c r="O829" s="156" t="e">
        <f>IF(SUMIF('Daten (Kopie)'!$A$2:$A$189,DAX!A829,'Daten (Kopie)'!$U$2:$U$189)=0,#N/A,SUMIF('Daten (Kopie)'!$A$2:$A$189,DAX!A829,'Daten (Kopie)'!$U$2:$U$189))</f>
        <v>#N/A</v>
      </c>
      <c r="P829" s="156">
        <f>VLOOKUP(A829,'MSCI ACWI GDP net €'!$A$4:$B$1459,2,FALSE)/$Q$1096</f>
        <v>0.56256874657827172</v>
      </c>
    </row>
    <row r="830" spans="1:16">
      <c r="A830" s="127">
        <v>39829</v>
      </c>
      <c r="B830" s="155">
        <v>4395.79</v>
      </c>
      <c r="C830" s="155">
        <v>4357.82</v>
      </c>
      <c r="D830" s="155">
        <v>4474.8599999999997</v>
      </c>
      <c r="E830" s="155">
        <v>4366.28</v>
      </c>
      <c r="N830" s="156" t="e">
        <f>IF(SUMIF('Daten (Kopie)'!$A$2:$A$189,DAX!A830,'Daten (Kopie)'!$T$2:$T$189)=0,#N/A,SUMIF('Daten (Kopie)'!$A$2:$A$189,DAX!A830,'Daten (Kopie)'!$T$2:$T$189))</f>
        <v>#N/A</v>
      </c>
      <c r="O830" s="156" t="e">
        <f>IF(SUMIF('Daten (Kopie)'!$A$2:$A$189,DAX!A830,'Daten (Kopie)'!$U$2:$U$189)=0,#N/A,SUMIF('Daten (Kopie)'!$A$2:$A$189,DAX!A830,'Daten (Kopie)'!$U$2:$U$189))</f>
        <v>#N/A</v>
      </c>
      <c r="P830" s="156">
        <f>VLOOKUP(A830,'MSCI ACWI GDP net €'!$A$4:$B$1459,2,FALSE)/$Q$1096</f>
        <v>0.56313203170371706</v>
      </c>
    </row>
    <row r="831" spans="1:16">
      <c r="A831" s="127">
        <v>39828</v>
      </c>
      <c r="B831" s="155">
        <v>4434.22</v>
      </c>
      <c r="C831" s="155">
        <v>4295.76</v>
      </c>
      <c r="D831" s="155">
        <v>4451.32</v>
      </c>
      <c r="E831" s="155">
        <v>4336.7299999999996</v>
      </c>
      <c r="N831" s="156" t="e">
        <f>IF(SUMIF('Daten (Kopie)'!$A$2:$A$189,DAX!A831,'Daten (Kopie)'!$T$2:$T$189)=0,#N/A,SUMIF('Daten (Kopie)'!$A$2:$A$189,DAX!A831,'Daten (Kopie)'!$T$2:$T$189))</f>
        <v>#N/A</v>
      </c>
      <c r="O831" s="156" t="e">
        <f>IF(SUMIF('Daten (Kopie)'!$A$2:$A$189,DAX!A831,'Daten (Kopie)'!$U$2:$U$189)=0,#N/A,SUMIF('Daten (Kopie)'!$A$2:$A$189,DAX!A831,'Daten (Kopie)'!$U$2:$U$189))</f>
        <v>#N/A</v>
      </c>
      <c r="P831" s="156">
        <f>VLOOKUP(A831,'MSCI ACWI GDP net €'!$A$4:$B$1459,2,FALSE)/$Q$1096</f>
        <v>0.56160775053707623</v>
      </c>
    </row>
    <row r="832" spans="1:16">
      <c r="A832" s="127">
        <v>39827</v>
      </c>
      <c r="B832" s="155">
        <v>4661.84</v>
      </c>
      <c r="C832" s="155">
        <v>4379.88</v>
      </c>
      <c r="D832" s="155">
        <v>4670.84</v>
      </c>
      <c r="E832" s="155">
        <v>4422.3500000000004</v>
      </c>
      <c r="N832" s="156" t="e">
        <f>IF(SUMIF('Daten (Kopie)'!$A$2:$A$189,DAX!A832,'Daten (Kopie)'!$T$2:$T$189)=0,#N/A,SUMIF('Daten (Kopie)'!$A$2:$A$189,DAX!A832,'Daten (Kopie)'!$T$2:$T$189))</f>
        <v>#N/A</v>
      </c>
      <c r="O832" s="156" t="e">
        <f>IF(SUMIF('Daten (Kopie)'!$A$2:$A$189,DAX!A832,'Daten (Kopie)'!$U$2:$U$189)=0,#N/A,SUMIF('Daten (Kopie)'!$A$2:$A$189,DAX!A832,'Daten (Kopie)'!$U$2:$U$189))</f>
        <v>#N/A</v>
      </c>
      <c r="P832" s="156">
        <f>VLOOKUP(A832,'MSCI ACWI GDP net €'!$A$4:$B$1459,2,FALSE)/$Q$1096</f>
        <v>0.56677300025460153</v>
      </c>
    </row>
    <row r="833" spans="1:16">
      <c r="A833" s="127">
        <v>39826</v>
      </c>
      <c r="B833" s="155">
        <v>4704.51</v>
      </c>
      <c r="C833" s="155">
        <v>4596.49</v>
      </c>
      <c r="D833" s="155">
        <v>4704.51</v>
      </c>
      <c r="E833" s="155">
        <v>4636.9399999999996</v>
      </c>
      <c r="N833" s="156" t="e">
        <f>IF(SUMIF('Daten (Kopie)'!$A$2:$A$189,DAX!A833,'Daten (Kopie)'!$T$2:$T$189)=0,#N/A,SUMIF('Daten (Kopie)'!$A$2:$A$189,DAX!A833,'Daten (Kopie)'!$T$2:$T$189))</f>
        <v>#N/A</v>
      </c>
      <c r="O833" s="156" t="e">
        <f>IF(SUMIF('Daten (Kopie)'!$A$2:$A$189,DAX!A833,'Daten (Kopie)'!$U$2:$U$189)=0,#N/A,SUMIF('Daten (Kopie)'!$A$2:$A$189,DAX!A833,'Daten (Kopie)'!$U$2:$U$189))</f>
        <v>#N/A</v>
      </c>
      <c r="P833" s="156">
        <f>VLOOKUP(A833,'MSCI ACWI GDP net €'!$A$4:$B$1459,2,FALSE)/$Q$1096</f>
        <v>0.58157899553864867</v>
      </c>
    </row>
    <row r="834" spans="1:16">
      <c r="A834" s="127">
        <v>39825</v>
      </c>
      <c r="B834" s="155">
        <v>4765.38</v>
      </c>
      <c r="C834" s="155">
        <v>4708.5</v>
      </c>
      <c r="D834" s="155">
        <v>4791.96</v>
      </c>
      <c r="E834" s="155">
        <v>4719.62</v>
      </c>
      <c r="N834" s="156" t="e">
        <f>IF(SUMIF('Daten (Kopie)'!$A$2:$A$189,DAX!A834,'Daten (Kopie)'!$T$2:$T$189)=0,#N/A,SUMIF('Daten (Kopie)'!$A$2:$A$189,DAX!A834,'Daten (Kopie)'!$T$2:$T$189))</f>
        <v>#N/A</v>
      </c>
      <c r="O834" s="156" t="e">
        <f>IF(SUMIF('Daten (Kopie)'!$A$2:$A$189,DAX!A834,'Daten (Kopie)'!$U$2:$U$189)=0,#N/A,SUMIF('Daten (Kopie)'!$A$2:$A$189,DAX!A834,'Daten (Kopie)'!$U$2:$U$189))</f>
        <v>#N/A</v>
      </c>
      <c r="P834" s="156">
        <f>VLOOKUP(A834,'MSCI ACWI GDP net €'!$A$4:$B$1459,2,FALSE)/$Q$1096</f>
        <v>0.58390369072401693</v>
      </c>
    </row>
    <row r="835" spans="1:16">
      <c r="A835" s="127">
        <v>39822</v>
      </c>
      <c r="B835" s="155">
        <v>4891.58</v>
      </c>
      <c r="C835" s="155">
        <v>4743.97</v>
      </c>
      <c r="D835" s="155">
        <v>4932.66</v>
      </c>
      <c r="E835" s="155">
        <v>4783.8900000000003</v>
      </c>
      <c r="N835" s="156" t="e">
        <f>IF(SUMIF('Daten (Kopie)'!$A$2:$A$189,DAX!A835,'Daten (Kopie)'!$T$2:$T$189)=0,#N/A,SUMIF('Daten (Kopie)'!$A$2:$A$189,DAX!A835,'Daten (Kopie)'!$T$2:$T$189))</f>
        <v>#N/A</v>
      </c>
      <c r="O835" s="156" t="e">
        <f>IF(SUMIF('Daten (Kopie)'!$A$2:$A$189,DAX!A835,'Daten (Kopie)'!$U$2:$U$189)=0,#N/A,SUMIF('Daten (Kopie)'!$A$2:$A$189,DAX!A835,'Daten (Kopie)'!$U$2:$U$189))</f>
        <v>#N/A</v>
      </c>
      <c r="P835" s="156">
        <f>VLOOKUP(A835,'MSCI ACWI GDP net €'!$A$4:$B$1459,2,FALSE)/$Q$1096</f>
        <v>0.59095931533816248</v>
      </c>
    </row>
    <row r="836" spans="1:16">
      <c r="A836" s="127">
        <v>39821</v>
      </c>
      <c r="B836" s="155">
        <v>4897.16</v>
      </c>
      <c r="C836" s="155">
        <v>4820.08</v>
      </c>
      <c r="D836" s="155">
        <v>4917.62</v>
      </c>
      <c r="E836" s="155">
        <v>4879.91</v>
      </c>
      <c r="N836" s="156" t="e">
        <f>IF(SUMIF('Daten (Kopie)'!$A$2:$A$189,DAX!A836,'Daten (Kopie)'!$T$2:$T$189)=0,#N/A,SUMIF('Daten (Kopie)'!$A$2:$A$189,DAX!A836,'Daten (Kopie)'!$T$2:$T$189))</f>
        <v>#N/A</v>
      </c>
      <c r="O836" s="156" t="e">
        <f>IF(SUMIF('Daten (Kopie)'!$A$2:$A$189,DAX!A836,'Daten (Kopie)'!$U$2:$U$189)=0,#N/A,SUMIF('Daten (Kopie)'!$A$2:$A$189,DAX!A836,'Daten (Kopie)'!$U$2:$U$189))</f>
        <v>#N/A</v>
      </c>
      <c r="P836" s="156">
        <f>VLOOKUP(A836,'MSCI ACWI GDP net €'!$A$4:$B$1459,2,FALSE)/$Q$1096</f>
        <v>0.59156336999262826</v>
      </c>
    </row>
    <row r="837" spans="1:16">
      <c r="A837" s="127">
        <v>39820</v>
      </c>
      <c r="B837" s="155">
        <v>5008.62</v>
      </c>
      <c r="C837" s="155">
        <v>4914.22</v>
      </c>
      <c r="D837" s="155">
        <v>5010.97</v>
      </c>
      <c r="E837" s="155">
        <v>4937.47</v>
      </c>
      <c r="N837" s="156" t="e">
        <f>IF(SUMIF('Daten (Kopie)'!$A$2:$A$189,DAX!A837,'Daten (Kopie)'!$T$2:$T$189)=0,#N/A,SUMIF('Daten (Kopie)'!$A$2:$A$189,DAX!A837,'Daten (Kopie)'!$T$2:$T$189))</f>
        <v>#N/A</v>
      </c>
      <c r="O837" s="156" t="e">
        <f>IF(SUMIF('Daten (Kopie)'!$A$2:$A$189,DAX!A837,'Daten (Kopie)'!$U$2:$U$189)=0,#N/A,SUMIF('Daten (Kopie)'!$A$2:$A$189,DAX!A837,'Daten (Kopie)'!$U$2:$U$189))</f>
        <v>#N/A</v>
      </c>
      <c r="P837" s="156">
        <f>VLOOKUP(A837,'MSCI ACWI GDP net €'!$A$4:$B$1459,2,FALSE)/$Q$1096</f>
        <v>0.5993445258170963</v>
      </c>
    </row>
    <row r="838" spans="1:16">
      <c r="A838" s="127">
        <v>39819</v>
      </c>
      <c r="B838" s="155">
        <v>4992.67</v>
      </c>
      <c r="C838" s="155">
        <v>4960.21</v>
      </c>
      <c r="D838" s="155">
        <v>5111.0200000000004</v>
      </c>
      <c r="E838" s="155">
        <v>5026.3100000000004</v>
      </c>
      <c r="N838" s="156" t="e">
        <f>IF(SUMIF('Daten (Kopie)'!$A$2:$A$189,DAX!A838,'Daten (Kopie)'!$T$2:$T$189)=0,#N/A,SUMIF('Daten (Kopie)'!$A$2:$A$189,DAX!A838,'Daten (Kopie)'!$T$2:$T$189))</f>
        <v>#N/A</v>
      </c>
      <c r="O838" s="156" t="e">
        <f>IF(SUMIF('Daten (Kopie)'!$A$2:$A$189,DAX!A838,'Daten (Kopie)'!$U$2:$U$189)=0,#N/A,SUMIF('Daten (Kopie)'!$A$2:$A$189,DAX!A838,'Daten (Kopie)'!$U$2:$U$189))</f>
        <v>#N/A</v>
      </c>
      <c r="P838" s="156">
        <f>VLOOKUP(A838,'MSCI ACWI GDP net €'!$A$4:$B$1459,2,FALSE)/$Q$1096</f>
        <v>0.61810849354094177</v>
      </c>
    </row>
    <row r="839" spans="1:16">
      <c r="A839" s="127">
        <v>39818</v>
      </c>
      <c r="B839" s="155">
        <v>5010.18</v>
      </c>
      <c r="C839" s="155">
        <v>4949.3599999999997</v>
      </c>
      <c r="D839" s="155">
        <v>5034.8500000000004</v>
      </c>
      <c r="E839" s="155">
        <v>4983.99</v>
      </c>
      <c r="N839" s="156" t="e">
        <f>IF(SUMIF('Daten (Kopie)'!$A$2:$A$189,DAX!A839,'Daten (Kopie)'!$T$2:$T$189)=0,#N/A,SUMIF('Daten (Kopie)'!$A$2:$A$189,DAX!A839,'Daten (Kopie)'!$T$2:$T$189))</f>
        <v>#N/A</v>
      </c>
      <c r="O839" s="156" t="e">
        <f>IF(SUMIF('Daten (Kopie)'!$A$2:$A$189,DAX!A839,'Daten (Kopie)'!$U$2:$U$189)=0,#N/A,SUMIF('Daten (Kopie)'!$A$2:$A$189,DAX!A839,'Daten (Kopie)'!$U$2:$U$189))</f>
        <v>#N/A</v>
      </c>
      <c r="P839" s="156">
        <f>VLOOKUP(A839,'MSCI ACWI GDP net €'!$A$4:$B$1459,2,FALSE)/$Q$1096</f>
        <v>0.60428845523422514</v>
      </c>
    </row>
    <row r="840" spans="1:16">
      <c r="A840" s="127">
        <v>39815</v>
      </c>
      <c r="B840" s="155">
        <v>4856.8500000000004</v>
      </c>
      <c r="C840" s="155">
        <v>4838.49</v>
      </c>
      <c r="D840" s="155">
        <v>4974.7299999999996</v>
      </c>
      <c r="E840" s="155">
        <v>4973.07</v>
      </c>
      <c r="N840" s="156" t="e">
        <f>IF(SUMIF('Daten (Kopie)'!$A$2:$A$189,DAX!A840,'Daten (Kopie)'!$T$2:$T$189)=0,#N/A,SUMIF('Daten (Kopie)'!$A$2:$A$189,DAX!A840,'Daten (Kopie)'!$T$2:$T$189))</f>
        <v>#N/A</v>
      </c>
      <c r="O840" s="156" t="e">
        <f>IF(SUMIF('Daten (Kopie)'!$A$2:$A$189,DAX!A840,'Daten (Kopie)'!$U$2:$U$189)=0,#N/A,SUMIF('Daten (Kopie)'!$A$2:$A$189,DAX!A840,'Daten (Kopie)'!$U$2:$U$189))</f>
        <v>#N/A</v>
      </c>
      <c r="P840" s="156">
        <f>VLOOKUP(A840,'MSCI ACWI GDP net €'!$A$4:$B$1459,2,FALSE)/$Q$1096</f>
        <v>0.58796733112678656</v>
      </c>
    </row>
    <row r="841" spans="1:16">
      <c r="A841" s="127">
        <v>39812</v>
      </c>
      <c r="B841" s="155">
        <v>4754.22</v>
      </c>
      <c r="C841" s="155">
        <v>4754.22</v>
      </c>
      <c r="D841" s="155">
        <v>4810.41</v>
      </c>
      <c r="E841" s="155">
        <v>4810.2</v>
      </c>
      <c r="N841" s="156" t="e">
        <f>IF(SUMIF('Daten (Kopie)'!$A$2:$A$189,DAX!A841,'Daten (Kopie)'!$T$2:$T$189)=0,#N/A,SUMIF('Daten (Kopie)'!$A$2:$A$189,DAX!A841,'Daten (Kopie)'!$T$2:$T$189))</f>
        <v>#N/A</v>
      </c>
      <c r="O841" s="156" t="e">
        <f>IF(SUMIF('Daten (Kopie)'!$A$2:$A$189,DAX!A841,'Daten (Kopie)'!$U$2:$U$189)=0,#N/A,SUMIF('Daten (Kopie)'!$A$2:$A$189,DAX!A841,'Daten (Kopie)'!$U$2:$U$189))</f>
        <v>#N/A</v>
      </c>
      <c r="P841" s="156">
        <f>VLOOKUP(A841,'MSCI ACWI GDP net €'!$A$4:$B$1459,2,FALSE)/$Q$1096</f>
        <v>0.56245975049048247</v>
      </c>
    </row>
    <row r="842" spans="1:16">
      <c r="A842" s="127">
        <v>39811</v>
      </c>
      <c r="B842" s="155">
        <v>4660.17</v>
      </c>
      <c r="C842" s="155">
        <v>4655.91</v>
      </c>
      <c r="D842" s="155">
        <v>4732.8500000000004</v>
      </c>
      <c r="E842" s="155">
        <v>4704.8599999999997</v>
      </c>
      <c r="N842" s="156" t="e">
        <f>IF(SUMIF('Daten (Kopie)'!$A$2:$A$189,DAX!A842,'Daten (Kopie)'!$T$2:$T$189)=0,#N/A,SUMIF('Daten (Kopie)'!$A$2:$A$189,DAX!A842,'Daten (Kopie)'!$T$2:$T$189))</f>
        <v>#N/A</v>
      </c>
      <c r="O842" s="156" t="e">
        <f>IF(SUMIF('Daten (Kopie)'!$A$2:$A$189,DAX!A842,'Daten (Kopie)'!$U$2:$U$189)=0,#N/A,SUMIF('Daten (Kopie)'!$A$2:$A$189,DAX!A842,'Daten (Kopie)'!$U$2:$U$189))</f>
        <v>#N/A</v>
      </c>
      <c r="P842" s="156">
        <f>VLOOKUP(A842,'MSCI ACWI GDP net €'!$A$4:$B$1459,2,FALSE)/$Q$1096</f>
        <v>0.55133466125513575</v>
      </c>
    </row>
    <row r="843" spans="1:16">
      <c r="A843" s="127">
        <v>39805</v>
      </c>
      <c r="B843" s="155">
        <v>4633.47</v>
      </c>
      <c r="C843" s="155">
        <v>4622.97</v>
      </c>
      <c r="D843" s="155">
        <v>4718.6000000000004</v>
      </c>
      <c r="E843" s="155">
        <v>4629.38</v>
      </c>
      <c r="N843" s="156" t="e">
        <f>IF(SUMIF('Daten (Kopie)'!$A$2:$A$189,DAX!A843,'Daten (Kopie)'!$T$2:$T$189)=0,#N/A,SUMIF('Daten (Kopie)'!$A$2:$A$189,DAX!A843,'Daten (Kopie)'!$T$2:$T$189))</f>
        <v>#N/A</v>
      </c>
      <c r="O843" s="156" t="e">
        <f>IF(SUMIF('Daten (Kopie)'!$A$2:$A$189,DAX!A843,'Daten (Kopie)'!$U$2:$U$189)=0,#N/A,SUMIF('Daten (Kopie)'!$A$2:$A$189,DAX!A843,'Daten (Kopie)'!$U$2:$U$189))</f>
        <v>#N/A</v>
      </c>
      <c r="P843" s="156">
        <f>VLOOKUP(A843,'MSCI ACWI GDP net €'!$A$4:$B$1459,2,FALSE)/$Q$1096</f>
        <v>0.55582596569701748</v>
      </c>
    </row>
    <row r="844" spans="1:16">
      <c r="A844" s="127">
        <v>39804</v>
      </c>
      <c r="B844" s="155">
        <v>4693.66</v>
      </c>
      <c r="C844" s="155">
        <v>4575.5200000000004</v>
      </c>
      <c r="D844" s="155">
        <v>4701.1099999999997</v>
      </c>
      <c r="E844" s="155">
        <v>4639.0200000000004</v>
      </c>
      <c r="N844" s="156">
        <f>IF(SUMIF('Daten (Kopie)'!$A$2:$A$189,DAX!A844,'Daten (Kopie)'!$T$2:$T$189)=0,#N/A,SUMIF('Daten (Kopie)'!$A$2:$A$189,DAX!A844,'Daten (Kopie)'!$T$2:$T$189))</f>
        <v>0.81913324158143319</v>
      </c>
      <c r="O844" s="156">
        <f>IF(SUMIF('Daten (Kopie)'!$A$2:$A$189,DAX!A844,'Daten (Kopie)'!$U$2:$U$189)=0,#N/A,SUMIF('Daten (Kopie)'!$A$2:$A$189,DAX!A844,'Daten (Kopie)'!$U$2:$U$189))</f>
        <v>0.77684619025469703</v>
      </c>
      <c r="P844" s="156">
        <f>VLOOKUP(A844,'MSCI ACWI GDP net €'!$A$4:$B$1459,2,FALSE)/$Q$1096</f>
        <v>0.56106193806692528</v>
      </c>
    </row>
    <row r="845" spans="1:16">
      <c r="A845" s="127">
        <v>39801</v>
      </c>
      <c r="B845" s="155">
        <v>4720.88</v>
      </c>
      <c r="C845" s="155">
        <v>4647.13</v>
      </c>
      <c r="D845" s="155">
        <v>4785.32</v>
      </c>
      <c r="E845" s="155">
        <v>4696.7</v>
      </c>
      <c r="N845" s="156" t="e">
        <f>IF(SUMIF('Daten (Kopie)'!$A$2:$A$189,DAX!A845,'Daten (Kopie)'!$T$2:$T$189)=0,#N/A,SUMIF('Daten (Kopie)'!$A$2:$A$189,DAX!A845,'Daten (Kopie)'!$T$2:$T$189))</f>
        <v>#N/A</v>
      </c>
      <c r="O845" s="156" t="e">
        <f>IF(SUMIF('Daten (Kopie)'!$A$2:$A$189,DAX!A845,'Daten (Kopie)'!$U$2:$U$189)=0,#N/A,SUMIF('Daten (Kopie)'!$A$2:$A$189,DAX!A845,'Daten (Kopie)'!$U$2:$U$189))</f>
        <v>#N/A</v>
      </c>
      <c r="P845" s="156">
        <f>VLOOKUP(A845,'MSCI ACWI GDP net €'!$A$4:$B$1459,2,FALSE)/$Q$1096</f>
        <v>0.57036820708923874</v>
      </c>
    </row>
    <row r="846" spans="1:16">
      <c r="A846" s="127">
        <v>39800</v>
      </c>
      <c r="B846" s="155">
        <v>4730.1000000000004</v>
      </c>
      <c r="C846" s="155">
        <v>4715.82</v>
      </c>
      <c r="D846" s="155">
        <v>4784.72</v>
      </c>
      <c r="E846" s="155">
        <v>4756.3999999999996</v>
      </c>
      <c r="N846" s="156">
        <f>IF(SUMIF('Daten (Kopie)'!$A$2:$A$189,DAX!A846,'Daten (Kopie)'!$T$2:$T$189)=0,#N/A,SUMIF('Daten (Kopie)'!$A$2:$A$189,DAX!A846,'Daten (Kopie)'!$T$2:$T$189))</f>
        <v>0.81590535655603014</v>
      </c>
      <c r="O846" s="156">
        <f>IF(SUMIF('Daten (Kopie)'!$A$2:$A$189,DAX!A846,'Daten (Kopie)'!$U$2:$U$189)=0,#N/A,SUMIF('Daten (Kopie)'!$A$2:$A$189,DAX!A846,'Daten (Kopie)'!$U$2:$U$189))</f>
        <v>0.76069925692215112</v>
      </c>
      <c r="P846" s="156">
        <f>VLOOKUP(A846,'MSCI ACWI GDP net €'!$A$4:$B$1459,2,FALSE)/$Q$1096</f>
        <v>0.55869730538374118</v>
      </c>
    </row>
    <row r="847" spans="1:16">
      <c r="A847" s="127">
        <v>39799</v>
      </c>
      <c r="B847" s="155">
        <v>4768.71</v>
      </c>
      <c r="C847" s="155">
        <v>4639.17</v>
      </c>
      <c r="D847" s="155">
        <v>4784.41</v>
      </c>
      <c r="E847" s="155">
        <v>4708.38</v>
      </c>
      <c r="N847" s="156" t="e">
        <f>IF(SUMIF('Daten (Kopie)'!$A$2:$A$189,DAX!A847,'Daten (Kopie)'!$T$2:$T$189)=0,#N/A,SUMIF('Daten (Kopie)'!$A$2:$A$189,DAX!A847,'Daten (Kopie)'!$T$2:$T$189))</f>
        <v>#N/A</v>
      </c>
      <c r="O847" s="156" t="e">
        <f>IF(SUMIF('Daten (Kopie)'!$A$2:$A$189,DAX!A847,'Daten (Kopie)'!$U$2:$U$189)=0,#N/A,SUMIF('Daten (Kopie)'!$A$2:$A$189,DAX!A847,'Daten (Kopie)'!$U$2:$U$189))</f>
        <v>#N/A</v>
      </c>
      <c r="P847" s="156">
        <f>VLOOKUP(A847,'MSCI ACWI GDP net €'!$A$4:$B$1459,2,FALSE)/$Q$1096</f>
        <v>0.56626878934467562</v>
      </c>
    </row>
    <row r="848" spans="1:16">
      <c r="A848" s="127">
        <v>39798</v>
      </c>
      <c r="B848" s="155">
        <v>4663.3599999999997</v>
      </c>
      <c r="C848" s="155">
        <v>4655.87</v>
      </c>
      <c r="D848" s="155">
        <v>4758.2700000000004</v>
      </c>
      <c r="E848" s="155">
        <v>4729.91</v>
      </c>
      <c r="N848" s="156" t="e">
        <f>IF(SUMIF('Daten (Kopie)'!$A$2:$A$189,DAX!A848,'Daten (Kopie)'!$T$2:$T$189)=0,#N/A,SUMIF('Daten (Kopie)'!$A$2:$A$189,DAX!A848,'Daten (Kopie)'!$T$2:$T$189))</f>
        <v>#N/A</v>
      </c>
      <c r="O848" s="156" t="e">
        <f>IF(SUMIF('Daten (Kopie)'!$A$2:$A$189,DAX!A848,'Daten (Kopie)'!$U$2:$U$189)=0,#N/A,SUMIF('Daten (Kopie)'!$A$2:$A$189,DAX!A848,'Daten (Kopie)'!$U$2:$U$189))</f>
        <v>#N/A</v>
      </c>
      <c r="P848" s="156">
        <f>VLOOKUP(A848,'MSCI ACWI GDP net €'!$A$4:$B$1459,2,FALSE)/$Q$1096</f>
        <v>0.57837650743253477</v>
      </c>
    </row>
    <row r="849" spans="1:16">
      <c r="A849" s="127">
        <v>39797</v>
      </c>
      <c r="B849" s="155">
        <v>4718.3900000000003</v>
      </c>
      <c r="C849" s="155">
        <v>4627.46</v>
      </c>
      <c r="D849" s="155">
        <v>4773.32</v>
      </c>
      <c r="E849" s="155">
        <v>4654.82</v>
      </c>
      <c r="N849" s="156" t="e">
        <f>IF(SUMIF('Daten (Kopie)'!$A$2:$A$189,DAX!A849,'Daten (Kopie)'!$T$2:$T$189)=0,#N/A,SUMIF('Daten (Kopie)'!$A$2:$A$189,DAX!A849,'Daten (Kopie)'!$T$2:$T$189))</f>
        <v>#N/A</v>
      </c>
      <c r="O849" s="156" t="e">
        <f>IF(SUMIF('Daten (Kopie)'!$A$2:$A$189,DAX!A849,'Daten (Kopie)'!$U$2:$U$189)=0,#N/A,SUMIF('Daten (Kopie)'!$A$2:$A$189,DAX!A849,'Daten (Kopie)'!$U$2:$U$189))</f>
        <v>#N/A</v>
      </c>
      <c r="P849" s="156">
        <f>VLOOKUP(A849,'MSCI ACWI GDP net €'!$A$4:$B$1459,2,FALSE)/$Q$1096</f>
        <v>0.56889551185727683</v>
      </c>
    </row>
    <row r="850" spans="1:16">
      <c r="A850" s="127">
        <v>39794</v>
      </c>
      <c r="B850" s="155">
        <v>4660.05</v>
      </c>
      <c r="C850" s="155">
        <v>4521.5200000000004</v>
      </c>
      <c r="D850" s="155">
        <v>4699.0600000000004</v>
      </c>
      <c r="E850" s="155">
        <v>4663.37</v>
      </c>
      <c r="N850" s="156" t="e">
        <f>IF(SUMIF('Daten (Kopie)'!$A$2:$A$189,DAX!A850,'Daten (Kopie)'!$T$2:$T$189)=0,#N/A,SUMIF('Daten (Kopie)'!$A$2:$A$189,DAX!A850,'Daten (Kopie)'!$T$2:$T$189))</f>
        <v>#N/A</v>
      </c>
      <c r="O850" s="156" t="e">
        <f>IF(SUMIF('Daten (Kopie)'!$A$2:$A$189,DAX!A850,'Daten (Kopie)'!$U$2:$U$189)=0,#N/A,SUMIF('Daten (Kopie)'!$A$2:$A$189,DAX!A850,'Daten (Kopie)'!$U$2:$U$189))</f>
        <v>#N/A</v>
      </c>
      <c r="P850" s="156">
        <f>VLOOKUP(A850,'MSCI ACWI GDP net €'!$A$4:$B$1459,2,FALSE)/$Q$1096</f>
        <v>0.57410985141586757</v>
      </c>
    </row>
    <row r="851" spans="1:16">
      <c r="A851" s="127">
        <v>39793</v>
      </c>
      <c r="B851" s="155">
        <v>4791.5600000000004</v>
      </c>
      <c r="C851" s="155">
        <v>4710.04</v>
      </c>
      <c r="D851" s="155">
        <v>4822.21</v>
      </c>
      <c r="E851" s="155">
        <v>4767.2</v>
      </c>
      <c r="N851" s="156" t="e">
        <f>IF(SUMIF('Daten (Kopie)'!$A$2:$A$189,DAX!A851,'Daten (Kopie)'!$T$2:$T$189)=0,#N/A,SUMIF('Daten (Kopie)'!$A$2:$A$189,DAX!A851,'Daten (Kopie)'!$T$2:$T$189))</f>
        <v>#N/A</v>
      </c>
      <c r="O851" s="156" t="e">
        <f>IF(SUMIF('Daten (Kopie)'!$A$2:$A$189,DAX!A851,'Daten (Kopie)'!$U$2:$U$189)=0,#N/A,SUMIF('Daten (Kopie)'!$A$2:$A$189,DAX!A851,'Daten (Kopie)'!$U$2:$U$189))</f>
        <v>#N/A</v>
      </c>
      <c r="P851" s="156">
        <f>VLOOKUP(A851,'MSCI ACWI GDP net €'!$A$4:$B$1459,2,FALSE)/$Q$1096</f>
        <v>0.58891667873111919</v>
      </c>
    </row>
    <row r="852" spans="1:16">
      <c r="A852" s="127">
        <v>39792</v>
      </c>
      <c r="B852" s="155">
        <v>4810.4799999999996</v>
      </c>
      <c r="C852" s="155">
        <v>4742.8999999999996</v>
      </c>
      <c r="D852" s="155">
        <v>4839.1400000000003</v>
      </c>
      <c r="E852" s="155">
        <v>4804.88</v>
      </c>
      <c r="N852" s="156" t="e">
        <f>IF(SUMIF('Daten (Kopie)'!$A$2:$A$189,DAX!A852,'Daten (Kopie)'!$T$2:$T$189)=0,#N/A,SUMIF('Daten (Kopie)'!$A$2:$A$189,DAX!A852,'Daten (Kopie)'!$T$2:$T$189))</f>
        <v>#N/A</v>
      </c>
      <c r="O852" s="156" t="e">
        <f>IF(SUMIF('Daten (Kopie)'!$A$2:$A$189,DAX!A852,'Daten (Kopie)'!$U$2:$U$189)=0,#N/A,SUMIF('Daten (Kopie)'!$A$2:$A$189,DAX!A852,'Daten (Kopie)'!$U$2:$U$189))</f>
        <v>#N/A</v>
      </c>
      <c r="P852" s="156">
        <f>VLOOKUP(A852,'MSCI ACWI GDP net €'!$A$4:$B$1459,2,FALSE)/$Q$1096</f>
        <v>0.59991945937940461</v>
      </c>
    </row>
    <row r="853" spans="1:16">
      <c r="A853" s="127">
        <v>39791</v>
      </c>
      <c r="B853" s="155">
        <v>4673.5200000000004</v>
      </c>
      <c r="C853" s="155">
        <v>4622.24</v>
      </c>
      <c r="D853" s="155">
        <v>4850.3900000000003</v>
      </c>
      <c r="E853" s="155">
        <v>4779.1099999999997</v>
      </c>
      <c r="N853" s="156" t="e">
        <f>IF(SUMIF('Daten (Kopie)'!$A$2:$A$189,DAX!A853,'Daten (Kopie)'!$T$2:$T$189)=0,#N/A,SUMIF('Daten (Kopie)'!$A$2:$A$189,DAX!A853,'Daten (Kopie)'!$T$2:$T$189))</f>
        <v>#N/A</v>
      </c>
      <c r="O853" s="156" t="e">
        <f>IF(SUMIF('Daten (Kopie)'!$A$2:$A$189,DAX!A853,'Daten (Kopie)'!$U$2:$U$189)=0,#N/A,SUMIF('Daten (Kopie)'!$A$2:$A$189,DAX!A853,'Daten (Kopie)'!$U$2:$U$189))</f>
        <v>#N/A</v>
      </c>
      <c r="P853" s="156">
        <f>VLOOKUP(A853,'MSCI ACWI GDP net €'!$A$4:$B$1459,2,FALSE)/$Q$1096</f>
        <v>0.59213830355493657</v>
      </c>
    </row>
    <row r="854" spans="1:16">
      <c r="A854" s="127">
        <v>39790</v>
      </c>
      <c r="B854" s="155">
        <v>4548.87</v>
      </c>
      <c r="C854" s="155">
        <v>4548.87</v>
      </c>
      <c r="D854" s="155">
        <v>4775.71</v>
      </c>
      <c r="E854" s="155">
        <v>4715.88</v>
      </c>
      <c r="N854" s="156" t="e">
        <f>IF(SUMIF('Daten (Kopie)'!$A$2:$A$189,DAX!A854,'Daten (Kopie)'!$T$2:$T$189)=0,#N/A,SUMIF('Daten (Kopie)'!$A$2:$A$189,DAX!A854,'Daten (Kopie)'!$T$2:$T$189))</f>
        <v>#N/A</v>
      </c>
      <c r="O854" s="156" t="e">
        <f>IF(SUMIF('Daten (Kopie)'!$A$2:$A$189,DAX!A854,'Daten (Kopie)'!$U$2:$U$189)=0,#N/A,SUMIF('Daten (Kopie)'!$A$2:$A$189,DAX!A854,'Daten (Kopie)'!$U$2:$U$189))</f>
        <v>#N/A</v>
      </c>
      <c r="P854" s="156">
        <f>VLOOKUP(A854,'MSCI ACWI GDP net €'!$A$4:$B$1459,2,FALSE)/$Q$1096</f>
        <v>0.5922323230810449</v>
      </c>
    </row>
    <row r="855" spans="1:16">
      <c r="A855" s="127">
        <v>39787</v>
      </c>
      <c r="B855" s="155">
        <v>4529.2</v>
      </c>
      <c r="C855" s="155">
        <v>4321.6400000000003</v>
      </c>
      <c r="D855" s="155">
        <v>4530.7</v>
      </c>
      <c r="E855" s="155">
        <v>4381.47</v>
      </c>
      <c r="N855" s="156" t="e">
        <f>IF(SUMIF('Daten (Kopie)'!$A$2:$A$189,DAX!A855,'Daten (Kopie)'!$T$2:$T$189)=0,#N/A,SUMIF('Daten (Kopie)'!$A$2:$A$189,DAX!A855,'Daten (Kopie)'!$T$2:$T$189))</f>
        <v>#N/A</v>
      </c>
      <c r="O855" s="156" t="e">
        <f>IF(SUMIF('Daten (Kopie)'!$A$2:$A$189,DAX!A855,'Daten (Kopie)'!$U$2:$U$189)=0,#N/A,SUMIF('Daten (Kopie)'!$A$2:$A$189,DAX!A855,'Daten (Kopie)'!$U$2:$U$189))</f>
        <v>#N/A</v>
      </c>
      <c r="P855" s="156">
        <f>VLOOKUP(A855,'MSCI ACWI GDP net €'!$A$4:$B$1459,2,FALSE)/$Q$1096</f>
        <v>0.56894709779195562</v>
      </c>
    </row>
    <row r="856" spans="1:16">
      <c r="A856" s="127">
        <v>39786</v>
      </c>
      <c r="B856" s="155">
        <v>4559.9799999999996</v>
      </c>
      <c r="C856" s="155">
        <v>4491.8599999999997</v>
      </c>
      <c r="D856" s="155">
        <v>4732.93</v>
      </c>
      <c r="E856" s="155">
        <v>4564.2299999999996</v>
      </c>
      <c r="N856" s="156" t="e">
        <f>IF(SUMIF('Daten (Kopie)'!$A$2:$A$189,DAX!A856,'Daten (Kopie)'!$T$2:$T$189)=0,#N/A,SUMIF('Daten (Kopie)'!$A$2:$A$189,DAX!A856,'Daten (Kopie)'!$T$2:$T$189))</f>
        <v>#N/A</v>
      </c>
      <c r="O856" s="156" t="e">
        <f>IF(SUMIF('Daten (Kopie)'!$A$2:$A$189,DAX!A856,'Daten (Kopie)'!$U$2:$U$189)=0,#N/A,SUMIF('Daten (Kopie)'!$A$2:$A$189,DAX!A856,'Daten (Kopie)'!$U$2:$U$189))</f>
        <v>#N/A</v>
      </c>
      <c r="P856" s="156">
        <f>VLOOKUP(A856,'MSCI ACWI GDP net €'!$A$4:$B$1459,2,FALSE)/$Q$1096</f>
        <v>0.56861678140376981</v>
      </c>
    </row>
    <row r="857" spans="1:16">
      <c r="A857" s="127">
        <v>39785</v>
      </c>
      <c r="B857" s="155">
        <v>4508.88</v>
      </c>
      <c r="C857" s="155">
        <v>4377.63</v>
      </c>
      <c r="D857" s="155">
        <v>4602.88</v>
      </c>
      <c r="E857" s="155">
        <v>4567.24</v>
      </c>
      <c r="N857" s="156" t="e">
        <f>IF(SUMIF('Daten (Kopie)'!$A$2:$A$189,DAX!A857,'Daten (Kopie)'!$T$2:$T$189)=0,#N/A,SUMIF('Daten (Kopie)'!$A$2:$A$189,DAX!A857,'Daten (Kopie)'!$T$2:$T$189))</f>
        <v>#N/A</v>
      </c>
      <c r="O857" s="156" t="e">
        <f>IF(SUMIF('Daten (Kopie)'!$A$2:$A$189,DAX!A857,'Daten (Kopie)'!$U$2:$U$189)=0,#N/A,SUMIF('Daten (Kopie)'!$A$2:$A$189,DAX!A857,'Daten (Kopie)'!$U$2:$U$189))</f>
        <v>#N/A</v>
      </c>
      <c r="P857" s="156">
        <f>VLOOKUP(A857,'MSCI ACWI GDP net €'!$A$4:$B$1459,2,FALSE)/$Q$1096</f>
        <v>0.57709684344001644</v>
      </c>
    </row>
    <row r="858" spans="1:16">
      <c r="A858" s="127">
        <v>39784</v>
      </c>
      <c r="B858" s="155">
        <v>4349.13</v>
      </c>
      <c r="C858" s="155">
        <v>4304.03</v>
      </c>
      <c r="D858" s="155">
        <v>4572.18</v>
      </c>
      <c r="E858" s="155">
        <v>4531.79</v>
      </c>
      <c r="N858" s="156" t="e">
        <f>IF(SUMIF('Daten (Kopie)'!$A$2:$A$189,DAX!A858,'Daten (Kopie)'!$T$2:$T$189)=0,#N/A,SUMIF('Daten (Kopie)'!$A$2:$A$189,DAX!A858,'Daten (Kopie)'!$T$2:$T$189))</f>
        <v>#N/A</v>
      </c>
      <c r="O858" s="156" t="e">
        <f>IF(SUMIF('Daten (Kopie)'!$A$2:$A$189,DAX!A858,'Daten (Kopie)'!$U$2:$U$189)=0,#N/A,SUMIF('Daten (Kopie)'!$A$2:$A$189,DAX!A858,'Daten (Kopie)'!$U$2:$U$189))</f>
        <v>#N/A</v>
      </c>
      <c r="P858" s="156">
        <f>VLOOKUP(A858,'MSCI ACWI GDP net €'!$A$4:$B$1459,2,FALSE)/$Q$1096</f>
        <v>0.56848532047345912</v>
      </c>
    </row>
    <row r="859" spans="1:16">
      <c r="A859" s="127">
        <v>39783</v>
      </c>
      <c r="B859" s="155">
        <v>4653.12</v>
      </c>
      <c r="C859" s="155">
        <v>4367.92</v>
      </c>
      <c r="D859" s="155">
        <v>4667.91</v>
      </c>
      <c r="E859" s="155">
        <v>4394.79</v>
      </c>
      <c r="N859" s="156" t="e">
        <f>IF(SUMIF('Daten (Kopie)'!$A$2:$A$189,DAX!A859,'Daten (Kopie)'!$T$2:$T$189)=0,#N/A,SUMIF('Daten (Kopie)'!$A$2:$A$189,DAX!A859,'Daten (Kopie)'!$T$2:$T$189))</f>
        <v>#N/A</v>
      </c>
      <c r="O859" s="156" t="e">
        <f>IF(SUMIF('Daten (Kopie)'!$A$2:$A$189,DAX!A859,'Daten (Kopie)'!$U$2:$U$189)=0,#N/A,SUMIF('Daten (Kopie)'!$A$2:$A$189,DAX!A859,'Daten (Kopie)'!$U$2:$U$189))</f>
        <v>#N/A</v>
      </c>
      <c r="P859" s="156">
        <f>VLOOKUP(A859,'MSCI ACWI GDP net €'!$A$4:$B$1459,2,FALSE)/$Q$1096</f>
        <v>0.56806181659036947</v>
      </c>
    </row>
    <row r="860" spans="1:16">
      <c r="A860" s="127">
        <v>39780</v>
      </c>
      <c r="B860" s="155">
        <v>4666.41</v>
      </c>
      <c r="C860" s="155">
        <v>4566.84</v>
      </c>
      <c r="D860" s="155">
        <v>4703.67</v>
      </c>
      <c r="E860" s="155">
        <v>4669.4399999999996</v>
      </c>
      <c r="N860" s="156" t="e">
        <f>IF(SUMIF('Daten (Kopie)'!$A$2:$A$189,DAX!A860,'Daten (Kopie)'!$T$2:$T$189)=0,#N/A,SUMIF('Daten (Kopie)'!$A$2:$A$189,DAX!A860,'Daten (Kopie)'!$T$2:$T$189))</f>
        <v>#N/A</v>
      </c>
      <c r="O860" s="156" t="e">
        <f>IF(SUMIF('Daten (Kopie)'!$A$2:$A$189,DAX!A860,'Daten (Kopie)'!$U$2:$U$189)=0,#N/A,SUMIF('Daten (Kopie)'!$A$2:$A$189,DAX!A860,'Daten (Kopie)'!$U$2:$U$189))</f>
        <v>#N/A</v>
      </c>
      <c r="P860" s="156">
        <f>VLOOKUP(A860,'MSCI ACWI GDP net €'!$A$4:$B$1459,2,FALSE)/$Q$1096</f>
        <v>0.59743501420277267</v>
      </c>
    </row>
    <row r="861" spans="1:16">
      <c r="A861" s="127">
        <v>39779</v>
      </c>
      <c r="B861" s="155">
        <v>4596.3999999999996</v>
      </c>
      <c r="C861" s="155">
        <v>4589.16</v>
      </c>
      <c r="D861" s="155">
        <v>4682.91</v>
      </c>
      <c r="E861" s="155">
        <v>4665.2700000000004</v>
      </c>
      <c r="N861" s="156" t="e">
        <f>IF(SUMIF('Daten (Kopie)'!$A$2:$A$189,DAX!A861,'Daten (Kopie)'!$T$2:$T$189)=0,#N/A,SUMIF('Daten (Kopie)'!$A$2:$A$189,DAX!A861,'Daten (Kopie)'!$T$2:$T$189))</f>
        <v>#N/A</v>
      </c>
      <c r="O861" s="156" t="e">
        <f>IF(SUMIF('Daten (Kopie)'!$A$2:$A$189,DAX!A861,'Daten (Kopie)'!$U$2:$U$189)=0,#N/A,SUMIF('Daten (Kopie)'!$A$2:$A$189,DAX!A861,'Daten (Kopie)'!$U$2:$U$189))</f>
        <v>#N/A</v>
      </c>
      <c r="P861" s="156">
        <f>VLOOKUP(A861,'MSCI ACWI GDP net €'!$A$4:$B$1459,2,FALSE)/$Q$1096</f>
        <v>0.58572750312427713</v>
      </c>
    </row>
    <row r="862" spans="1:16">
      <c r="A862" s="127">
        <v>39778</v>
      </c>
      <c r="B862" s="155">
        <v>4528.55</v>
      </c>
      <c r="C862" s="155">
        <v>4423.67</v>
      </c>
      <c r="D862" s="155">
        <v>4612.22</v>
      </c>
      <c r="E862" s="155">
        <v>4560.5</v>
      </c>
      <c r="N862" s="156" t="e">
        <f>IF(SUMIF('Daten (Kopie)'!$A$2:$A$189,DAX!A862,'Daten (Kopie)'!$T$2:$T$189)=0,#N/A,SUMIF('Daten (Kopie)'!$A$2:$A$189,DAX!A862,'Daten (Kopie)'!$T$2:$T$189))</f>
        <v>#N/A</v>
      </c>
      <c r="O862" s="156" t="e">
        <f>IF(SUMIF('Daten (Kopie)'!$A$2:$A$189,DAX!A862,'Daten (Kopie)'!$U$2:$U$189)=0,#N/A,SUMIF('Daten (Kopie)'!$A$2:$A$189,DAX!A862,'Daten (Kopie)'!$U$2:$U$189))</f>
        <v>#N/A</v>
      </c>
      <c r="P862" s="156">
        <f>VLOOKUP(A862,'MSCI ACWI GDP net €'!$A$4:$B$1459,2,FALSE)/$Q$1096</f>
        <v>0.5774313199842247</v>
      </c>
    </row>
    <row r="863" spans="1:16">
      <c r="A863" s="127">
        <v>39777</v>
      </c>
      <c r="B863" s="155">
        <v>4521.8500000000004</v>
      </c>
      <c r="C863" s="155">
        <v>4455.3</v>
      </c>
      <c r="D863" s="155">
        <v>4693.1000000000004</v>
      </c>
      <c r="E863" s="155">
        <v>4560.42</v>
      </c>
      <c r="N863" s="156" t="e">
        <f>IF(SUMIF('Daten (Kopie)'!$A$2:$A$189,DAX!A863,'Daten (Kopie)'!$T$2:$T$189)=0,#N/A,SUMIF('Daten (Kopie)'!$A$2:$A$189,DAX!A863,'Daten (Kopie)'!$T$2:$T$189))</f>
        <v>#N/A</v>
      </c>
      <c r="O863" s="156" t="e">
        <f>IF(SUMIF('Daten (Kopie)'!$A$2:$A$189,DAX!A863,'Daten (Kopie)'!$U$2:$U$189)=0,#N/A,SUMIF('Daten (Kopie)'!$A$2:$A$189,DAX!A863,'Daten (Kopie)'!$U$2:$U$189))</f>
        <v>#N/A</v>
      </c>
      <c r="P863" s="156">
        <f>VLOOKUP(A863,'MSCI ACWI GDP net €'!$A$4:$B$1459,2,FALSE)/$Q$1096</f>
        <v>0.56524289486952917</v>
      </c>
    </row>
    <row r="864" spans="1:16">
      <c r="A864" s="127">
        <v>39776</v>
      </c>
      <c r="B864" s="155">
        <v>4167.71</v>
      </c>
      <c r="C864" s="155">
        <v>4154.55</v>
      </c>
      <c r="D864" s="155">
        <v>4579.07</v>
      </c>
      <c r="E864" s="155">
        <v>4554.33</v>
      </c>
      <c r="N864" s="156" t="e">
        <f>IF(SUMIF('Daten (Kopie)'!$A$2:$A$189,DAX!A864,'Daten (Kopie)'!$T$2:$T$189)=0,#N/A,SUMIF('Daten (Kopie)'!$A$2:$A$189,DAX!A864,'Daten (Kopie)'!$T$2:$T$189))</f>
        <v>#N/A</v>
      </c>
      <c r="O864" s="156" t="e">
        <f>IF(SUMIF('Daten (Kopie)'!$A$2:$A$189,DAX!A864,'Daten (Kopie)'!$U$2:$U$189)=0,#N/A,SUMIF('Daten (Kopie)'!$A$2:$A$189,DAX!A864,'Daten (Kopie)'!$U$2:$U$189))</f>
        <v>#N/A</v>
      </c>
      <c r="P864" s="156">
        <f>VLOOKUP(A864,'MSCI ACWI GDP net €'!$A$4:$B$1459,2,FALSE)/$Q$1096</f>
        <v>0.56138060601824813</v>
      </c>
    </row>
    <row r="865" spans="1:16">
      <c r="A865" s="127">
        <v>39773</v>
      </c>
      <c r="B865" s="155">
        <v>4228.3100000000004</v>
      </c>
      <c r="C865" s="155">
        <v>4034.96</v>
      </c>
      <c r="D865" s="155">
        <v>4296.8599999999997</v>
      </c>
      <c r="E865" s="155">
        <v>4127.41</v>
      </c>
      <c r="N865" s="156" t="e">
        <f>IF(SUMIF('Daten (Kopie)'!$A$2:$A$189,DAX!A865,'Daten (Kopie)'!$T$2:$T$189)=0,#N/A,SUMIF('Daten (Kopie)'!$A$2:$A$189,DAX!A865,'Daten (Kopie)'!$T$2:$T$189))</f>
        <v>#N/A</v>
      </c>
      <c r="O865" s="156" t="e">
        <f>IF(SUMIF('Daten (Kopie)'!$A$2:$A$189,DAX!A865,'Daten (Kopie)'!$U$2:$U$189)=0,#N/A,SUMIF('Daten (Kopie)'!$A$2:$A$189,DAX!A865,'Daten (Kopie)'!$U$2:$U$189))</f>
        <v>#N/A</v>
      </c>
      <c r="P865" s="156">
        <f>VLOOKUP(A865,'MSCI ACWI GDP net €'!$A$4:$B$1459,2,FALSE)/$Q$1096</f>
        <v>0.54065886887021819</v>
      </c>
    </row>
    <row r="866" spans="1:16">
      <c r="A866" s="127">
        <v>39772</v>
      </c>
      <c r="B866" s="155">
        <v>4274.9799999999996</v>
      </c>
      <c r="C866" s="155">
        <v>4113.49</v>
      </c>
      <c r="D866" s="155">
        <v>4313.16</v>
      </c>
      <c r="E866" s="155">
        <v>4220.2</v>
      </c>
      <c r="N866" s="156">
        <f>IF(SUMIF('Daten (Kopie)'!$A$2:$A$189,DAX!A866,'Daten (Kopie)'!$T$2:$T$189)=0,#N/A,SUMIF('Daten (Kopie)'!$A$2:$A$189,DAX!A866,'Daten (Kopie)'!$T$2:$T$189))</f>
        <v>0.79625137816979052</v>
      </c>
      <c r="O866" s="156">
        <f>IF(SUMIF('Daten (Kopie)'!$A$2:$A$189,DAX!A866,'Daten (Kopie)'!$U$2:$U$189)=0,#N/A,SUMIF('Daten (Kopie)'!$A$2:$A$189,DAX!A866,'Daten (Kopie)'!$U$2:$U$189))</f>
        <v>0.75578291820395549</v>
      </c>
      <c r="P866" s="156">
        <f>VLOOKUP(A866,'MSCI ACWI GDP net €'!$A$4:$B$1459,2,FALSE)/$Q$1096</f>
        <v>0.52983996711812686</v>
      </c>
    </row>
    <row r="867" spans="1:16">
      <c r="A867" s="127">
        <v>39771</v>
      </c>
      <c r="B867" s="155">
        <v>4586.33</v>
      </c>
      <c r="C867" s="155">
        <v>4337.92</v>
      </c>
      <c r="D867" s="155">
        <v>4586.6899999999996</v>
      </c>
      <c r="E867" s="155">
        <v>4354.09</v>
      </c>
      <c r="N867" s="156" t="e">
        <f>IF(SUMIF('Daten (Kopie)'!$A$2:$A$189,DAX!A867,'Daten (Kopie)'!$T$2:$T$189)=0,#N/A,SUMIF('Daten (Kopie)'!$A$2:$A$189,DAX!A867,'Daten (Kopie)'!$T$2:$T$189))</f>
        <v>#N/A</v>
      </c>
      <c r="O867" s="156" t="e">
        <f>IF(SUMIF('Daten (Kopie)'!$A$2:$A$189,DAX!A867,'Daten (Kopie)'!$U$2:$U$189)=0,#N/A,SUMIF('Daten (Kopie)'!$A$2:$A$189,DAX!A867,'Daten (Kopie)'!$U$2:$U$189))</f>
        <v>#N/A</v>
      </c>
      <c r="P867" s="156">
        <f>VLOOKUP(A867,'MSCI ACWI GDP net €'!$A$4:$B$1459,2,FALSE)/$Q$1096</f>
        <v>0.55501806339744963</v>
      </c>
    </row>
    <row r="868" spans="1:16">
      <c r="A868" s="127">
        <v>39770</v>
      </c>
      <c r="B868" s="155">
        <v>4556.4799999999996</v>
      </c>
      <c r="C868" s="155">
        <v>4445.88</v>
      </c>
      <c r="D868" s="155">
        <v>4607.54</v>
      </c>
      <c r="E868" s="155">
        <v>4579.47</v>
      </c>
      <c r="N868" s="156" t="e">
        <f>IF(SUMIF('Daten (Kopie)'!$A$2:$A$189,DAX!A868,'Daten (Kopie)'!$T$2:$T$189)=0,#N/A,SUMIF('Daten (Kopie)'!$A$2:$A$189,DAX!A868,'Daten (Kopie)'!$T$2:$T$189))</f>
        <v>#N/A</v>
      </c>
      <c r="O868" s="156" t="e">
        <f>IF(SUMIF('Daten (Kopie)'!$A$2:$A$189,DAX!A868,'Daten (Kopie)'!$U$2:$U$189)=0,#N/A,SUMIF('Daten (Kopie)'!$A$2:$A$189,DAX!A868,'Daten (Kopie)'!$U$2:$U$189))</f>
        <v>#N/A</v>
      </c>
      <c r="P868" s="156">
        <f>VLOOKUP(A868,'MSCI ACWI GDP net €'!$A$4:$B$1459,2,FALSE)/$Q$1096</f>
        <v>0.57771171450014069</v>
      </c>
    </row>
    <row r="869" spans="1:16">
      <c r="A869" s="127">
        <v>39769</v>
      </c>
      <c r="B869" s="155">
        <v>4700.5</v>
      </c>
      <c r="C869" s="155">
        <v>4512.21</v>
      </c>
      <c r="D869" s="155">
        <v>4733.79</v>
      </c>
      <c r="E869" s="155">
        <v>4557.2700000000004</v>
      </c>
      <c r="N869" s="156" t="e">
        <f>IF(SUMIF('Daten (Kopie)'!$A$2:$A$189,DAX!A869,'Daten (Kopie)'!$T$2:$T$189)=0,#N/A,SUMIF('Daten (Kopie)'!$A$2:$A$189,DAX!A869,'Daten (Kopie)'!$T$2:$T$189))</f>
        <v>#N/A</v>
      </c>
      <c r="O869" s="156" t="e">
        <f>IF(SUMIF('Daten (Kopie)'!$A$2:$A$189,DAX!A869,'Daten (Kopie)'!$U$2:$U$189)=0,#N/A,SUMIF('Daten (Kopie)'!$A$2:$A$189,DAX!A869,'Daten (Kopie)'!$U$2:$U$189))</f>
        <v>#N/A</v>
      </c>
      <c r="P869" s="156">
        <f>VLOOKUP(A869,'MSCI ACWI GDP net €'!$A$4:$B$1459,2,FALSE)/$Q$1096</f>
        <v>0.58222631581574835</v>
      </c>
    </row>
    <row r="870" spans="1:16">
      <c r="A870" s="127">
        <v>39766</v>
      </c>
      <c r="B870" s="155">
        <v>4723.29</v>
      </c>
      <c r="C870" s="155">
        <v>4695.79</v>
      </c>
      <c r="D870" s="155">
        <v>4874.16</v>
      </c>
      <c r="E870" s="155">
        <v>4710.24</v>
      </c>
      <c r="N870" s="156" t="e">
        <f>IF(SUMIF('Daten (Kopie)'!$A$2:$A$189,DAX!A870,'Daten (Kopie)'!$T$2:$T$189)=0,#N/A,SUMIF('Daten (Kopie)'!$A$2:$A$189,DAX!A870,'Daten (Kopie)'!$T$2:$T$189))</f>
        <v>#N/A</v>
      </c>
      <c r="O870" s="156" t="e">
        <f>IF(SUMIF('Daten (Kopie)'!$A$2:$A$189,DAX!A870,'Daten (Kopie)'!$U$2:$U$189)=0,#N/A,SUMIF('Daten (Kopie)'!$A$2:$A$189,DAX!A870,'Daten (Kopie)'!$U$2:$U$189))</f>
        <v>#N/A</v>
      </c>
      <c r="P870" s="156">
        <f>VLOOKUP(A870,'MSCI ACWI GDP net €'!$A$4:$B$1459,2,FALSE)/$Q$1096</f>
        <v>0.59426996750086114</v>
      </c>
    </row>
    <row r="871" spans="1:16">
      <c r="A871" s="127">
        <v>39765</v>
      </c>
      <c r="B871" s="155">
        <v>4599.6400000000003</v>
      </c>
      <c r="C871" s="155">
        <v>4524.8900000000003</v>
      </c>
      <c r="D871" s="155">
        <v>4713.78</v>
      </c>
      <c r="E871" s="155">
        <v>4649.5200000000004</v>
      </c>
      <c r="N871" s="156" t="e">
        <f>IF(SUMIF('Daten (Kopie)'!$A$2:$A$189,DAX!A871,'Daten (Kopie)'!$T$2:$T$189)=0,#N/A,SUMIF('Daten (Kopie)'!$A$2:$A$189,DAX!A871,'Daten (Kopie)'!$T$2:$T$189))</f>
        <v>#N/A</v>
      </c>
      <c r="O871" s="156" t="e">
        <f>IF(SUMIF('Daten (Kopie)'!$A$2:$A$189,DAX!A871,'Daten (Kopie)'!$U$2:$U$189)=0,#N/A,SUMIF('Daten (Kopie)'!$A$2:$A$189,DAX!A871,'Daten (Kopie)'!$U$2:$U$189))</f>
        <v>#N/A</v>
      </c>
      <c r="P871" s="156">
        <f>VLOOKUP(A871,'MSCI ACWI GDP net €'!$A$4:$B$1459,2,FALSE)/$Q$1096</f>
        <v>0.60218757644286691</v>
      </c>
    </row>
    <row r="872" spans="1:16">
      <c r="A872" s="127">
        <v>39764</v>
      </c>
      <c r="B872" s="155">
        <v>4801.8999999999996</v>
      </c>
      <c r="C872" s="155">
        <v>4555.4399999999996</v>
      </c>
      <c r="D872" s="155">
        <v>4875.66</v>
      </c>
      <c r="E872" s="155">
        <v>4620.8</v>
      </c>
      <c r="N872" s="156" t="e">
        <f>IF(SUMIF('Daten (Kopie)'!$A$2:$A$189,DAX!A872,'Daten (Kopie)'!$T$2:$T$189)=0,#N/A,SUMIF('Daten (Kopie)'!$A$2:$A$189,DAX!A872,'Daten (Kopie)'!$T$2:$T$189))</f>
        <v>#N/A</v>
      </c>
      <c r="O872" s="156" t="e">
        <f>IF(SUMIF('Daten (Kopie)'!$A$2:$A$189,DAX!A872,'Daten (Kopie)'!$U$2:$U$189)=0,#N/A,SUMIF('Daten (Kopie)'!$A$2:$A$189,DAX!A872,'Daten (Kopie)'!$U$2:$U$189))</f>
        <v>#N/A</v>
      </c>
      <c r="P872" s="156">
        <f>VLOOKUP(A872,'MSCI ACWI GDP net €'!$A$4:$B$1459,2,FALSE)/$Q$1096</f>
        <v>0.59650480331614364</v>
      </c>
    </row>
    <row r="873" spans="1:16">
      <c r="A873" s="127">
        <v>39763</v>
      </c>
      <c r="B873" s="155">
        <v>4984.32</v>
      </c>
      <c r="C873" s="155">
        <v>4742.4799999999996</v>
      </c>
      <c r="D873" s="155">
        <v>4984.32</v>
      </c>
      <c r="E873" s="155">
        <v>4761.58</v>
      </c>
      <c r="N873" s="156" t="e">
        <f>IF(SUMIF('Daten (Kopie)'!$A$2:$A$189,DAX!A873,'Daten (Kopie)'!$T$2:$T$189)=0,#N/A,SUMIF('Daten (Kopie)'!$A$2:$A$189,DAX!A873,'Daten (Kopie)'!$T$2:$T$189))</f>
        <v>#N/A</v>
      </c>
      <c r="O873" s="156" t="e">
        <f>IF(SUMIF('Daten (Kopie)'!$A$2:$A$189,DAX!A873,'Daten (Kopie)'!$U$2:$U$189)=0,#N/A,SUMIF('Daten (Kopie)'!$A$2:$A$189,DAX!A873,'Daten (Kopie)'!$U$2:$U$189))</f>
        <v>#N/A</v>
      </c>
      <c r="P873" s="156">
        <f>VLOOKUP(A873,'MSCI ACWI GDP net €'!$A$4:$B$1459,2,FALSE)/$Q$1096</f>
        <v>0.61801114589001549</v>
      </c>
    </row>
    <row r="874" spans="1:16">
      <c r="A874" s="127">
        <v>39762</v>
      </c>
      <c r="B874" s="155">
        <v>5024.43</v>
      </c>
      <c r="C874" s="155">
        <v>4998.04</v>
      </c>
      <c r="D874" s="155">
        <v>5135.1499999999996</v>
      </c>
      <c r="E874" s="155">
        <v>5025.53</v>
      </c>
      <c r="N874" s="156" t="e">
        <f>IF(SUMIF('Daten (Kopie)'!$A$2:$A$189,DAX!A874,'Daten (Kopie)'!$T$2:$T$189)=0,#N/A,SUMIF('Daten (Kopie)'!$A$2:$A$189,DAX!A874,'Daten (Kopie)'!$T$2:$T$189))</f>
        <v>#N/A</v>
      </c>
      <c r="O874" s="156" t="e">
        <f>IF(SUMIF('Daten (Kopie)'!$A$2:$A$189,DAX!A874,'Daten (Kopie)'!$U$2:$U$189)=0,#N/A,SUMIF('Daten (Kopie)'!$A$2:$A$189,DAX!A874,'Daten (Kopie)'!$U$2:$U$189))</f>
        <v>#N/A</v>
      </c>
      <c r="P874" s="156">
        <f>VLOOKUP(A874,'MSCI ACWI GDP net €'!$A$4:$B$1459,2,FALSE)/$Q$1096</f>
        <v>0.63211324277505698</v>
      </c>
    </row>
    <row r="875" spans="1:16">
      <c r="A875" s="127">
        <v>39759</v>
      </c>
      <c r="B875" s="155">
        <v>4827.5600000000004</v>
      </c>
      <c r="C875" s="155">
        <v>4751.24</v>
      </c>
      <c r="D875" s="155">
        <v>5018.41</v>
      </c>
      <c r="E875" s="155">
        <v>4938.46</v>
      </c>
      <c r="N875" s="156" t="e">
        <f>IF(SUMIF('Daten (Kopie)'!$A$2:$A$189,DAX!A875,'Daten (Kopie)'!$T$2:$T$189)=0,#N/A,SUMIF('Daten (Kopie)'!$A$2:$A$189,DAX!A875,'Daten (Kopie)'!$T$2:$T$189))</f>
        <v>#N/A</v>
      </c>
      <c r="O875" s="156" t="e">
        <f>IF(SUMIF('Daten (Kopie)'!$A$2:$A$189,DAX!A875,'Daten (Kopie)'!$U$2:$U$189)=0,#N/A,SUMIF('Daten (Kopie)'!$A$2:$A$189,DAX!A875,'Daten (Kopie)'!$U$2:$U$189))</f>
        <v>#N/A</v>
      </c>
      <c r="P875" s="156">
        <f>VLOOKUP(A875,'MSCI ACWI GDP net €'!$A$4:$B$1459,2,FALSE)/$Q$1096</f>
        <v>0.62634144230945232</v>
      </c>
    </row>
    <row r="876" spans="1:16">
      <c r="A876" s="127">
        <v>39758</v>
      </c>
      <c r="B876" s="155">
        <v>5101.9799999999996</v>
      </c>
      <c r="C876" s="155">
        <v>4781.51</v>
      </c>
      <c r="D876" s="155">
        <v>5101.9799999999996</v>
      </c>
      <c r="E876" s="155">
        <v>4813.57</v>
      </c>
      <c r="N876" s="156" t="e">
        <f>IF(SUMIF('Daten (Kopie)'!$A$2:$A$189,DAX!A876,'Daten (Kopie)'!$T$2:$T$189)=0,#N/A,SUMIF('Daten (Kopie)'!$A$2:$A$189,DAX!A876,'Daten (Kopie)'!$T$2:$T$189))</f>
        <v>#N/A</v>
      </c>
      <c r="O876" s="156" t="e">
        <f>IF(SUMIF('Daten (Kopie)'!$A$2:$A$189,DAX!A876,'Daten (Kopie)'!$U$2:$U$189)=0,#N/A,SUMIF('Daten (Kopie)'!$A$2:$A$189,DAX!A876,'Daten (Kopie)'!$U$2:$U$189))</f>
        <v>#N/A</v>
      </c>
      <c r="P876" s="156">
        <f>VLOOKUP(A876,'MSCI ACWI GDP net €'!$A$4:$B$1459,2,FALSE)/$Q$1096</f>
        <v>0.61771244668760061</v>
      </c>
    </row>
    <row r="877" spans="1:16">
      <c r="A877" s="127">
        <v>39757</v>
      </c>
      <c r="B877" s="155">
        <v>5268.8</v>
      </c>
      <c r="C877" s="155">
        <v>5142.8500000000004</v>
      </c>
      <c r="D877" s="155">
        <v>5271.91</v>
      </c>
      <c r="E877" s="155">
        <v>5166.87</v>
      </c>
      <c r="N877" s="156" t="e">
        <f>IF(SUMIF('Daten (Kopie)'!$A$2:$A$189,DAX!A877,'Daten (Kopie)'!$T$2:$T$189)=0,#N/A,SUMIF('Daten (Kopie)'!$A$2:$A$189,DAX!A877,'Daten (Kopie)'!$T$2:$T$189))</f>
        <v>#N/A</v>
      </c>
      <c r="O877" s="156" t="e">
        <f>IF(SUMIF('Daten (Kopie)'!$A$2:$A$189,DAX!A877,'Daten (Kopie)'!$U$2:$U$189)=0,#N/A,SUMIF('Daten (Kopie)'!$A$2:$A$189,DAX!A877,'Daten (Kopie)'!$U$2:$U$189))</f>
        <v>#N/A</v>
      </c>
      <c r="P877" s="156">
        <f>VLOOKUP(A877,'MSCI ACWI GDP net €'!$A$4:$B$1459,2,FALSE)/$Q$1096</f>
        <v>0.64559714047515637</v>
      </c>
    </row>
    <row r="878" spans="1:16">
      <c r="A878" s="127">
        <v>39756</v>
      </c>
      <c r="B878" s="155">
        <v>5018.83</v>
      </c>
      <c r="C878" s="155">
        <v>4993.1000000000004</v>
      </c>
      <c r="D878" s="155">
        <v>5302.57</v>
      </c>
      <c r="E878" s="155">
        <v>5278.04</v>
      </c>
      <c r="N878" s="156" t="e">
        <f>IF(SUMIF('Daten (Kopie)'!$A$2:$A$189,DAX!A878,'Daten (Kopie)'!$T$2:$T$189)=0,#N/A,SUMIF('Daten (Kopie)'!$A$2:$A$189,DAX!A878,'Daten (Kopie)'!$T$2:$T$189))</f>
        <v>#N/A</v>
      </c>
      <c r="O878" s="156" t="e">
        <f>IF(SUMIF('Daten (Kopie)'!$A$2:$A$189,DAX!A878,'Daten (Kopie)'!$U$2:$U$189)=0,#N/A,SUMIF('Daten (Kopie)'!$A$2:$A$189,DAX!A878,'Daten (Kopie)'!$U$2:$U$189))</f>
        <v>#N/A</v>
      </c>
      <c r="P878" s="156">
        <f>VLOOKUP(A878,'MSCI ACWI GDP net €'!$A$4:$B$1459,2,FALSE)/$Q$1096</f>
        <v>0.65967011626804051</v>
      </c>
    </row>
    <row r="879" spans="1:16">
      <c r="A879" s="127">
        <v>39755</v>
      </c>
      <c r="B879" s="155">
        <v>5053.9399999999996</v>
      </c>
      <c r="C879" s="155">
        <v>4967.9399999999996</v>
      </c>
      <c r="D879" s="155">
        <v>5089.54</v>
      </c>
      <c r="E879" s="155">
        <v>5026.84</v>
      </c>
      <c r="N879" s="156" t="e">
        <f>IF(SUMIF('Daten (Kopie)'!$A$2:$A$189,DAX!A879,'Daten (Kopie)'!$T$2:$T$189)=0,#N/A,SUMIF('Daten (Kopie)'!$A$2:$A$189,DAX!A879,'Daten (Kopie)'!$T$2:$T$189))</f>
        <v>#N/A</v>
      </c>
      <c r="O879" s="156" t="e">
        <f>IF(SUMIF('Daten (Kopie)'!$A$2:$A$189,DAX!A879,'Daten (Kopie)'!$U$2:$U$189)=0,#N/A,SUMIF('Daten (Kopie)'!$A$2:$A$189,DAX!A879,'Daten (Kopie)'!$U$2:$U$189))</f>
        <v>#N/A</v>
      </c>
      <c r="P879" s="156">
        <f>VLOOKUP(A879,'MSCI ACWI GDP net €'!$A$4:$B$1459,2,FALSE)/$Q$1096</f>
        <v>0.63959320330349667</v>
      </c>
    </row>
    <row r="880" spans="1:16">
      <c r="A880" s="127">
        <v>39752</v>
      </c>
      <c r="B880" s="155">
        <v>4856.0200000000004</v>
      </c>
      <c r="C880" s="155">
        <v>4785.1099999999997</v>
      </c>
      <c r="D880" s="155">
        <v>5066.8100000000004</v>
      </c>
      <c r="E880" s="155">
        <v>4987.97</v>
      </c>
      <c r="N880" s="156" t="e">
        <f>IF(SUMIF('Daten (Kopie)'!$A$2:$A$189,DAX!A880,'Daten (Kopie)'!$T$2:$T$189)=0,#N/A,SUMIF('Daten (Kopie)'!$A$2:$A$189,DAX!A880,'Daten (Kopie)'!$T$2:$T$189))</f>
        <v>#N/A</v>
      </c>
      <c r="O880" s="156" t="e">
        <f>IF(SUMIF('Daten (Kopie)'!$A$2:$A$189,DAX!A880,'Daten (Kopie)'!$U$2:$U$189)=0,#N/A,SUMIF('Daten (Kopie)'!$A$2:$A$189,DAX!A880,'Daten (Kopie)'!$U$2:$U$189))</f>
        <v>#N/A</v>
      </c>
      <c r="P880" s="156">
        <f>VLOOKUP(A880,'MSCI ACWI GDP net €'!$A$4:$B$1459,2,FALSE)/$Q$1096</f>
        <v>0.63683002767335795</v>
      </c>
    </row>
    <row r="881" spans="1:16">
      <c r="A881" s="127">
        <v>39751</v>
      </c>
      <c r="B881" s="155">
        <v>4894.1400000000003</v>
      </c>
      <c r="C881" s="155">
        <v>4827.2700000000004</v>
      </c>
      <c r="D881" s="155">
        <v>5042.49</v>
      </c>
      <c r="E881" s="155">
        <v>4869.3</v>
      </c>
      <c r="N881" s="156" t="e">
        <f>IF(SUMIF('Daten (Kopie)'!$A$2:$A$189,DAX!A881,'Daten (Kopie)'!$T$2:$T$189)=0,#N/A,SUMIF('Daten (Kopie)'!$A$2:$A$189,DAX!A881,'Daten (Kopie)'!$T$2:$T$189))</f>
        <v>#N/A</v>
      </c>
      <c r="O881" s="156" t="e">
        <f>IF(SUMIF('Daten (Kopie)'!$A$2:$A$189,DAX!A881,'Daten (Kopie)'!$U$2:$U$189)=0,#N/A,SUMIF('Daten (Kopie)'!$A$2:$A$189,DAX!A881,'Daten (Kopie)'!$U$2:$U$189))</f>
        <v>#N/A</v>
      </c>
      <c r="P881" s="156">
        <f>VLOOKUP(A881,'MSCI ACWI GDP net €'!$A$4:$B$1459,2,FALSE)/$Q$1096</f>
        <v>0.62386698150727449</v>
      </c>
    </row>
    <row r="882" spans="1:16">
      <c r="A882" s="127">
        <v>39750</v>
      </c>
      <c r="B882" s="155">
        <v>4460.26</v>
      </c>
      <c r="C882" s="155">
        <v>4460.26</v>
      </c>
      <c r="D882" s="155">
        <v>4885.8500000000004</v>
      </c>
      <c r="E882" s="155">
        <v>4808.6899999999996</v>
      </c>
      <c r="N882" s="156" t="e">
        <f>IF(SUMIF('Daten (Kopie)'!$A$2:$A$189,DAX!A882,'Daten (Kopie)'!$T$2:$T$189)=0,#N/A,SUMIF('Daten (Kopie)'!$A$2:$A$189,DAX!A882,'Daten (Kopie)'!$T$2:$T$189))</f>
        <v>#N/A</v>
      </c>
      <c r="O882" s="156" t="e">
        <f>IF(SUMIF('Daten (Kopie)'!$A$2:$A$189,DAX!A882,'Daten (Kopie)'!$U$2:$U$189)=0,#N/A,SUMIF('Daten (Kopie)'!$A$2:$A$189,DAX!A882,'Daten (Kopie)'!$U$2:$U$189))</f>
        <v>#N/A</v>
      </c>
      <c r="P882" s="156">
        <f>VLOOKUP(A882,'MSCI ACWI GDP net €'!$A$4:$B$1459,2,FALSE)/$Q$1096</f>
        <v>0.5972769282739181</v>
      </c>
    </row>
    <row r="883" spans="1:16">
      <c r="A883" s="127">
        <v>39749</v>
      </c>
      <c r="B883" s="155">
        <v>4314.91</v>
      </c>
      <c r="C883" s="155">
        <v>4314.91</v>
      </c>
      <c r="D883" s="155">
        <v>4823.45</v>
      </c>
      <c r="E883" s="155">
        <v>4823.45</v>
      </c>
      <c r="N883" s="156" t="e">
        <f>IF(SUMIF('Daten (Kopie)'!$A$2:$A$189,DAX!A883,'Daten (Kopie)'!$T$2:$T$189)=0,#N/A,SUMIF('Daten (Kopie)'!$A$2:$A$189,DAX!A883,'Daten (Kopie)'!$T$2:$T$189))</f>
        <v>#N/A</v>
      </c>
      <c r="O883" s="156" t="e">
        <f>IF(SUMIF('Daten (Kopie)'!$A$2:$A$189,DAX!A883,'Daten (Kopie)'!$U$2:$U$189)=0,#N/A,SUMIF('Daten (Kopie)'!$A$2:$A$189,DAX!A883,'Daten (Kopie)'!$U$2:$U$189))</f>
        <v>#N/A</v>
      </c>
      <c r="P883" s="156">
        <f>VLOOKUP(A883,'MSCI ACWI GDP net €'!$A$4:$B$1459,2,FALSE)/$Q$1096</f>
        <v>0.58915297559319668</v>
      </c>
    </row>
    <row r="884" spans="1:16">
      <c r="A884" s="127">
        <v>39748</v>
      </c>
      <c r="B884" s="155">
        <v>4143.45</v>
      </c>
      <c r="C884" s="155">
        <v>4062.77</v>
      </c>
      <c r="D884" s="155">
        <v>4486.13</v>
      </c>
      <c r="E884" s="155">
        <v>4334.6400000000003</v>
      </c>
      <c r="N884" s="156" t="e">
        <f>IF(SUMIF('Daten (Kopie)'!$A$2:$A$189,DAX!A884,'Daten (Kopie)'!$T$2:$T$189)=0,#N/A,SUMIF('Daten (Kopie)'!$A$2:$A$189,DAX!A884,'Daten (Kopie)'!$T$2:$T$189))</f>
        <v>#N/A</v>
      </c>
      <c r="O884" s="156" t="e">
        <f>IF(SUMIF('Daten (Kopie)'!$A$2:$A$189,DAX!A884,'Daten (Kopie)'!$U$2:$U$189)=0,#N/A,SUMIF('Daten (Kopie)'!$A$2:$A$189,DAX!A884,'Daten (Kopie)'!$U$2:$U$189))</f>
        <v>#N/A</v>
      </c>
      <c r="P884" s="156">
        <f>VLOOKUP(A884,'MSCI ACWI GDP net €'!$A$4:$B$1459,2,FALSE)/$Q$1096</f>
        <v>0.55436325483950954</v>
      </c>
    </row>
    <row r="885" spans="1:16">
      <c r="A885" s="127">
        <v>39745</v>
      </c>
      <c r="B885" s="155">
        <v>4362.79</v>
      </c>
      <c r="C885" s="155">
        <v>4014.6</v>
      </c>
      <c r="D885" s="155">
        <v>4362.93</v>
      </c>
      <c r="E885" s="155">
        <v>4295.67</v>
      </c>
      <c r="N885" s="156" t="e">
        <f>IF(SUMIF('Daten (Kopie)'!$A$2:$A$189,DAX!A885,'Daten (Kopie)'!$T$2:$T$189)=0,#N/A,SUMIF('Daten (Kopie)'!$A$2:$A$189,DAX!A885,'Daten (Kopie)'!$T$2:$T$189))</f>
        <v>#N/A</v>
      </c>
      <c r="O885" s="156" t="e">
        <f>IF(SUMIF('Daten (Kopie)'!$A$2:$A$189,DAX!A885,'Daten (Kopie)'!$U$2:$U$189)=0,#N/A,SUMIF('Daten (Kopie)'!$A$2:$A$189,DAX!A885,'Daten (Kopie)'!$U$2:$U$189))</f>
        <v>#N/A</v>
      </c>
      <c r="P885" s="156">
        <f>VLOOKUP(A885,'MSCI ACWI GDP net €'!$A$4:$B$1459,2,FALSE)/$Q$1096</f>
        <v>0.56873409780360407</v>
      </c>
    </row>
    <row r="886" spans="1:16">
      <c r="A886" s="127">
        <v>39744</v>
      </c>
      <c r="B886" s="155">
        <v>4559.71</v>
      </c>
      <c r="C886" s="155">
        <v>4364.2</v>
      </c>
      <c r="D886" s="155">
        <v>4576.87</v>
      </c>
      <c r="E886" s="155">
        <v>4519.7</v>
      </c>
      <c r="N886" s="156" t="e">
        <f>IF(SUMIF('Daten (Kopie)'!$A$2:$A$189,DAX!A886,'Daten (Kopie)'!$T$2:$T$189)=0,#N/A,SUMIF('Daten (Kopie)'!$A$2:$A$189,DAX!A886,'Daten (Kopie)'!$T$2:$T$189))</f>
        <v>#N/A</v>
      </c>
      <c r="O886" s="156" t="e">
        <f>IF(SUMIF('Daten (Kopie)'!$A$2:$A$189,DAX!A886,'Daten (Kopie)'!$U$2:$U$189)=0,#N/A,SUMIF('Daten (Kopie)'!$A$2:$A$189,DAX!A886,'Daten (Kopie)'!$U$2:$U$189))</f>
        <v>#N/A</v>
      </c>
      <c r="P886" s="156">
        <f>VLOOKUP(A886,'MSCI ACWI GDP net €'!$A$4:$B$1459,2,FALSE)/$Q$1096</f>
        <v>0.59371583471866529</v>
      </c>
    </row>
    <row r="887" spans="1:16">
      <c r="A887" s="127">
        <v>39743</v>
      </c>
      <c r="B887" s="155">
        <v>4739.74</v>
      </c>
      <c r="C887" s="155">
        <v>4535.6400000000003</v>
      </c>
      <c r="D887" s="155">
        <v>4740.3100000000004</v>
      </c>
      <c r="E887" s="155">
        <v>4571.07</v>
      </c>
      <c r="N887" s="156" t="e">
        <f>IF(SUMIF('Daten (Kopie)'!$A$2:$A$189,DAX!A887,'Daten (Kopie)'!$T$2:$T$189)=0,#N/A,SUMIF('Daten (Kopie)'!$A$2:$A$189,DAX!A887,'Daten (Kopie)'!$T$2:$T$189))</f>
        <v>#N/A</v>
      </c>
      <c r="O887" s="156" t="e">
        <f>IF(SUMIF('Daten (Kopie)'!$A$2:$A$189,DAX!A887,'Daten (Kopie)'!$U$2:$U$189)=0,#N/A,SUMIF('Daten (Kopie)'!$A$2:$A$189,DAX!A887,'Daten (Kopie)'!$U$2:$U$189))</f>
        <v>#N/A</v>
      </c>
      <c r="P887" s="156">
        <f>VLOOKUP(A887,'MSCI ACWI GDP net €'!$A$4:$B$1459,2,FALSE)/$Q$1096</f>
        <v>0.59803074854519345</v>
      </c>
    </row>
    <row r="888" spans="1:16">
      <c r="A888" s="127">
        <v>39742</v>
      </c>
      <c r="B888" s="155">
        <v>4882.8</v>
      </c>
      <c r="C888" s="155">
        <v>4736.22</v>
      </c>
      <c r="D888" s="155">
        <v>4909.6400000000003</v>
      </c>
      <c r="E888" s="155">
        <v>4784.41</v>
      </c>
      <c r="N888" s="156" t="e">
        <f>IF(SUMIF('Daten (Kopie)'!$A$2:$A$189,DAX!A888,'Daten (Kopie)'!$T$2:$T$189)=0,#N/A,SUMIF('Daten (Kopie)'!$A$2:$A$189,DAX!A888,'Daten (Kopie)'!$T$2:$T$189))</f>
        <v>#N/A</v>
      </c>
      <c r="O888" s="156" t="e">
        <f>IF(SUMIF('Daten (Kopie)'!$A$2:$A$189,DAX!A888,'Daten (Kopie)'!$U$2:$U$189)=0,#N/A,SUMIF('Daten (Kopie)'!$A$2:$A$189,DAX!A888,'Daten (Kopie)'!$U$2:$U$189))</f>
        <v>#N/A</v>
      </c>
      <c r="P888" s="156">
        <f>VLOOKUP(A888,'MSCI ACWI GDP net €'!$A$4:$B$1459,2,FALSE)/$Q$1096</f>
        <v>0.62790898909872717</v>
      </c>
    </row>
    <row r="889" spans="1:16">
      <c r="A889" s="127">
        <v>39741</v>
      </c>
      <c r="B889" s="155">
        <v>4891.76</v>
      </c>
      <c r="C889" s="155">
        <v>4754.2700000000004</v>
      </c>
      <c r="D889" s="155">
        <v>4941.1899999999996</v>
      </c>
      <c r="E889" s="155">
        <v>4835.01</v>
      </c>
      <c r="N889" s="156">
        <f>IF(SUMIF('Daten (Kopie)'!$A$2:$A$189,DAX!A889,'Daten (Kopie)'!$T$2:$T$189)=0,#N/A,SUMIF('Daten (Kopie)'!$A$2:$A$189,DAX!A889,'Daten (Kopie)'!$T$2:$T$189))</f>
        <v>0.80338585123890849</v>
      </c>
      <c r="O889" s="156">
        <f>IF(SUMIF('Daten (Kopie)'!$A$2:$A$189,DAX!A889,'Daten (Kopie)'!$U$2:$U$189)=0,#N/A,SUMIF('Daten (Kopie)'!$A$2:$A$189,DAX!A889,'Daten (Kopie)'!$U$2:$U$189))</f>
        <v>0.78986788374940653</v>
      </c>
      <c r="P889" s="156">
        <f>VLOOKUP(A889,'MSCI ACWI GDP net €'!$A$4:$B$1459,2,FALSE)/$Q$1096</f>
        <v>0.63182452794709609</v>
      </c>
    </row>
    <row r="890" spans="1:16">
      <c r="A890" s="127">
        <v>39738</v>
      </c>
      <c r="B890" s="155">
        <v>4757.9799999999996</v>
      </c>
      <c r="C890" s="155">
        <v>4576.58</v>
      </c>
      <c r="D890" s="155">
        <v>4835.8999999999996</v>
      </c>
      <c r="E890" s="155">
        <v>4781.33</v>
      </c>
      <c r="N890" s="156" t="e">
        <f>IF(SUMIF('Daten (Kopie)'!$A$2:$A$189,DAX!A890,'Daten (Kopie)'!$T$2:$T$189)=0,#N/A,SUMIF('Daten (Kopie)'!$A$2:$A$189,DAX!A890,'Daten (Kopie)'!$T$2:$T$189))</f>
        <v>#N/A</v>
      </c>
      <c r="O890" s="156" t="e">
        <f>IF(SUMIF('Daten (Kopie)'!$A$2:$A$189,DAX!A890,'Daten (Kopie)'!$U$2:$U$189)=0,#N/A,SUMIF('Daten (Kopie)'!$A$2:$A$189,DAX!A890,'Daten (Kopie)'!$U$2:$U$189))</f>
        <v>#N/A</v>
      </c>
      <c r="P890" s="156">
        <f>VLOOKUP(A890,'MSCI ACWI GDP net €'!$A$4:$B$1459,2,FALSE)/$Q$1096</f>
        <v>0.60240473658724103</v>
      </c>
    </row>
    <row r="891" spans="1:16">
      <c r="A891" s="127">
        <v>39737</v>
      </c>
      <c r="B891" s="155">
        <v>4675.8999999999996</v>
      </c>
      <c r="C891" s="155">
        <v>4521.91</v>
      </c>
      <c r="D891" s="155">
        <v>4890.78</v>
      </c>
      <c r="E891" s="155">
        <v>4622.8100000000004</v>
      </c>
      <c r="N891" s="156" t="e">
        <f>IF(SUMIF('Daten (Kopie)'!$A$2:$A$189,DAX!A891,'Daten (Kopie)'!$T$2:$T$189)=0,#N/A,SUMIF('Daten (Kopie)'!$A$2:$A$189,DAX!A891,'Daten (Kopie)'!$T$2:$T$189))</f>
        <v>#N/A</v>
      </c>
      <c r="O891" s="156" t="e">
        <f>IF(SUMIF('Daten (Kopie)'!$A$2:$A$189,DAX!A891,'Daten (Kopie)'!$U$2:$U$189)=0,#N/A,SUMIF('Daten (Kopie)'!$A$2:$A$189,DAX!A891,'Daten (Kopie)'!$U$2:$U$189))</f>
        <v>#N/A</v>
      </c>
      <c r="P891" s="156">
        <f>VLOOKUP(A891,'MSCI ACWI GDP net €'!$A$4:$B$1459,2,FALSE)/$Q$1096</f>
        <v>0.59951259612040497</v>
      </c>
    </row>
    <row r="892" spans="1:16">
      <c r="A892" s="127">
        <v>39736</v>
      </c>
      <c r="B892" s="155">
        <v>5187.3900000000003</v>
      </c>
      <c r="C892" s="155">
        <v>4790.68</v>
      </c>
      <c r="D892" s="155">
        <v>5192.13</v>
      </c>
      <c r="E892" s="155">
        <v>4861.63</v>
      </c>
      <c r="N892" s="156" t="e">
        <f>IF(SUMIF('Daten (Kopie)'!$A$2:$A$189,DAX!A892,'Daten (Kopie)'!$T$2:$T$189)=0,#N/A,SUMIF('Daten (Kopie)'!$A$2:$A$189,DAX!A892,'Daten (Kopie)'!$T$2:$T$189))</f>
        <v>#N/A</v>
      </c>
      <c r="O892" s="156" t="e">
        <f>IF(SUMIF('Daten (Kopie)'!$A$2:$A$189,DAX!A892,'Daten (Kopie)'!$U$2:$U$189)=0,#N/A,SUMIF('Daten (Kopie)'!$A$2:$A$189,DAX!A892,'Daten (Kopie)'!$U$2:$U$189))</f>
        <v>#N/A</v>
      </c>
      <c r="P892" s="156">
        <f>VLOOKUP(A892,'MSCI ACWI GDP net €'!$A$4:$B$1459,2,FALSE)/$Q$1096</f>
        <v>0.61372368909323582</v>
      </c>
    </row>
    <row r="893" spans="1:16">
      <c r="A893" s="127">
        <v>39735</v>
      </c>
      <c r="B893" s="155">
        <v>5135.1400000000003</v>
      </c>
      <c r="C893" s="155">
        <v>5095.12</v>
      </c>
      <c r="D893" s="155">
        <v>5383.79</v>
      </c>
      <c r="E893" s="155">
        <v>5199.1899999999996</v>
      </c>
      <c r="N893" s="156" t="e">
        <f>IF(SUMIF('Daten (Kopie)'!$A$2:$A$189,DAX!A893,'Daten (Kopie)'!$T$2:$T$189)=0,#N/A,SUMIF('Daten (Kopie)'!$A$2:$A$189,DAX!A893,'Daten (Kopie)'!$T$2:$T$189))</f>
        <v>#N/A</v>
      </c>
      <c r="O893" s="156" t="e">
        <f>IF(SUMIF('Daten (Kopie)'!$A$2:$A$189,DAX!A893,'Daten (Kopie)'!$U$2:$U$189)=0,#N/A,SUMIF('Daten (Kopie)'!$A$2:$A$189,DAX!A893,'Daten (Kopie)'!$U$2:$U$189))</f>
        <v>#N/A</v>
      </c>
      <c r="P893" s="156">
        <f>VLOOKUP(A893,'MSCI ACWI GDP net €'!$A$4:$B$1459,2,FALSE)/$Q$1096</f>
        <v>0.6561539523978307</v>
      </c>
    </row>
    <row r="894" spans="1:16">
      <c r="A894" s="127">
        <v>39734</v>
      </c>
      <c r="B894" s="155">
        <v>4642.0200000000004</v>
      </c>
      <c r="C894" s="155">
        <v>4641.38</v>
      </c>
      <c r="D894" s="155">
        <v>5062.45</v>
      </c>
      <c r="E894" s="155">
        <v>5062.45</v>
      </c>
      <c r="N894" s="156" t="e">
        <f>IF(SUMIF('Daten (Kopie)'!$A$2:$A$189,DAX!A894,'Daten (Kopie)'!$T$2:$T$189)=0,#N/A,SUMIF('Daten (Kopie)'!$A$2:$A$189,DAX!A894,'Daten (Kopie)'!$T$2:$T$189))</f>
        <v>#N/A</v>
      </c>
      <c r="O894" s="156" t="e">
        <f>IF(SUMIF('Daten (Kopie)'!$A$2:$A$189,DAX!A894,'Daten (Kopie)'!$U$2:$U$189)=0,#N/A,SUMIF('Daten (Kopie)'!$A$2:$A$189,DAX!A894,'Daten (Kopie)'!$U$2:$U$189))</f>
        <v>#N/A</v>
      </c>
      <c r="P894" s="156">
        <f>VLOOKUP(A894,'MSCI ACWI GDP net €'!$A$4:$B$1459,2,FALSE)/$Q$1096</f>
        <v>0.63533403556766999</v>
      </c>
    </row>
    <row r="895" spans="1:16">
      <c r="A895" s="127">
        <v>39731</v>
      </c>
      <c r="B895" s="155">
        <v>4594.53</v>
      </c>
      <c r="C895" s="155">
        <v>4308</v>
      </c>
      <c r="D895" s="155">
        <v>4653.9799999999996</v>
      </c>
      <c r="E895" s="155">
        <v>4544.3100000000004</v>
      </c>
      <c r="N895" s="156" t="e">
        <f>IF(SUMIF('Daten (Kopie)'!$A$2:$A$189,DAX!A895,'Daten (Kopie)'!$T$2:$T$189)=0,#N/A,SUMIF('Daten (Kopie)'!$A$2:$A$189,DAX!A895,'Daten (Kopie)'!$T$2:$T$189))</f>
        <v>#N/A</v>
      </c>
      <c r="O895" s="156" t="e">
        <f>IF(SUMIF('Daten (Kopie)'!$A$2:$A$189,DAX!A895,'Daten (Kopie)'!$U$2:$U$189)=0,#N/A,SUMIF('Daten (Kopie)'!$A$2:$A$189,DAX!A895,'Daten (Kopie)'!$U$2:$U$189))</f>
        <v>#N/A</v>
      </c>
      <c r="P895" s="156">
        <f>VLOOKUP(A895,'MSCI ACWI GDP net €'!$A$4:$B$1459,2,FALSE)/$Q$1096</f>
        <v>0.5861834562243422</v>
      </c>
    </row>
    <row r="896" spans="1:16">
      <c r="A896" s="127">
        <v>39730</v>
      </c>
      <c r="B896" s="155">
        <v>5054.8999999999996</v>
      </c>
      <c r="C896" s="155">
        <v>4803.62</v>
      </c>
      <c r="D896" s="155">
        <v>5153.53</v>
      </c>
      <c r="E896" s="155">
        <v>4887</v>
      </c>
      <c r="N896" s="156" t="e">
        <f>IF(SUMIF('Daten (Kopie)'!$A$2:$A$189,DAX!A896,'Daten (Kopie)'!$T$2:$T$189)=0,#N/A,SUMIF('Daten (Kopie)'!$A$2:$A$189,DAX!A896,'Daten (Kopie)'!$T$2:$T$189))</f>
        <v>#N/A</v>
      </c>
      <c r="O896" s="156" t="e">
        <f>IF(SUMIF('Daten (Kopie)'!$A$2:$A$189,DAX!A896,'Daten (Kopie)'!$U$2:$U$189)=0,#N/A,SUMIF('Daten (Kopie)'!$A$2:$A$189,DAX!A896,'Daten (Kopie)'!$U$2:$U$189))</f>
        <v>#N/A</v>
      </c>
      <c r="P896" s="156">
        <f>VLOOKUP(A896,'MSCI ACWI GDP net €'!$A$4:$B$1459,2,FALSE)/$Q$1096</f>
        <v>0.61477371247331269</v>
      </c>
    </row>
    <row r="897" spans="1:16">
      <c r="A897" s="127">
        <v>39729</v>
      </c>
      <c r="B897" s="155">
        <v>5237.1099999999997</v>
      </c>
      <c r="C897" s="155">
        <v>4870.2</v>
      </c>
      <c r="D897" s="155">
        <v>5319.15</v>
      </c>
      <c r="E897" s="155">
        <v>5013.62</v>
      </c>
      <c r="N897" s="156" t="e">
        <f>IF(SUMIF('Daten (Kopie)'!$A$2:$A$189,DAX!A897,'Daten (Kopie)'!$T$2:$T$189)=0,#N/A,SUMIF('Daten (Kopie)'!$A$2:$A$189,DAX!A897,'Daten (Kopie)'!$T$2:$T$189))</f>
        <v>#N/A</v>
      </c>
      <c r="O897" s="156" t="e">
        <f>IF(SUMIF('Daten (Kopie)'!$A$2:$A$189,DAX!A897,'Daten (Kopie)'!$U$2:$U$189)=0,#N/A,SUMIF('Daten (Kopie)'!$A$2:$A$189,DAX!A897,'Daten (Kopie)'!$U$2:$U$189))</f>
        <v>#N/A</v>
      </c>
      <c r="P897" s="156">
        <f>VLOOKUP(A897,'MSCI ACWI GDP net €'!$A$4:$B$1459,2,FALSE)/$Q$1096</f>
        <v>0.63130783656910272</v>
      </c>
    </row>
    <row r="898" spans="1:16">
      <c r="A898" s="127">
        <v>39728</v>
      </c>
      <c r="B898" s="155">
        <v>5450.38</v>
      </c>
      <c r="C898" s="155">
        <v>5300.3</v>
      </c>
      <c r="D898" s="155">
        <v>5502.33</v>
      </c>
      <c r="E898" s="155">
        <v>5326.63</v>
      </c>
      <c r="N898" s="156" t="e">
        <f>IF(SUMIF('Daten (Kopie)'!$A$2:$A$189,DAX!A898,'Daten (Kopie)'!$T$2:$T$189)=0,#N/A,SUMIF('Daten (Kopie)'!$A$2:$A$189,DAX!A898,'Daten (Kopie)'!$T$2:$T$189))</f>
        <v>#N/A</v>
      </c>
      <c r="O898" s="156" t="e">
        <f>IF(SUMIF('Daten (Kopie)'!$A$2:$A$189,DAX!A898,'Daten (Kopie)'!$U$2:$U$189)=0,#N/A,SUMIF('Daten (Kopie)'!$A$2:$A$189,DAX!A898,'Daten (Kopie)'!$U$2:$U$189))</f>
        <v>#N/A</v>
      </c>
      <c r="P898" s="156">
        <f>VLOOKUP(A898,'MSCI ACWI GDP net €'!$A$4:$B$1459,2,FALSE)/$Q$1096</f>
        <v>0.66400250274986317</v>
      </c>
    </row>
    <row r="899" spans="1:16">
      <c r="A899" s="127">
        <v>39727</v>
      </c>
      <c r="B899" s="155">
        <v>5606.07</v>
      </c>
      <c r="C899" s="155">
        <v>5292.84</v>
      </c>
      <c r="D899" s="155">
        <v>5606.07</v>
      </c>
      <c r="E899" s="155">
        <v>5387.01</v>
      </c>
      <c r="N899" s="156" t="e">
        <f>IF(SUMIF('Daten (Kopie)'!$A$2:$A$189,DAX!A899,'Daten (Kopie)'!$T$2:$T$189)=0,#N/A,SUMIF('Daten (Kopie)'!$A$2:$A$189,DAX!A899,'Daten (Kopie)'!$T$2:$T$189))</f>
        <v>#N/A</v>
      </c>
      <c r="O899" s="156" t="e">
        <f>IF(SUMIF('Daten (Kopie)'!$A$2:$A$189,DAX!A899,'Daten (Kopie)'!$U$2:$U$189)=0,#N/A,SUMIF('Daten (Kopie)'!$A$2:$A$189,DAX!A899,'Daten (Kopie)'!$U$2:$U$189))</f>
        <v>#N/A</v>
      </c>
      <c r="P899" s="156">
        <f>VLOOKUP(A899,'MSCI ACWI GDP net €'!$A$4:$B$1459,2,FALSE)/$Q$1096</f>
        <v>0.68745080615503407</v>
      </c>
    </row>
    <row r="900" spans="1:16">
      <c r="A900" s="127">
        <v>39724</v>
      </c>
      <c r="B900" s="155">
        <v>5682.33</v>
      </c>
      <c r="C900" s="155">
        <v>5617.81</v>
      </c>
      <c r="D900" s="155">
        <v>5831.97</v>
      </c>
      <c r="E900" s="155">
        <v>5797.03</v>
      </c>
      <c r="N900" s="156" t="e">
        <f>IF(SUMIF('Daten (Kopie)'!$A$2:$A$189,DAX!A900,'Daten (Kopie)'!$T$2:$T$189)=0,#N/A,SUMIF('Daten (Kopie)'!$A$2:$A$189,DAX!A900,'Daten (Kopie)'!$T$2:$T$189))</f>
        <v>#N/A</v>
      </c>
      <c r="O900" s="156" t="e">
        <f>IF(SUMIF('Daten (Kopie)'!$A$2:$A$189,DAX!A900,'Daten (Kopie)'!$U$2:$U$189)=0,#N/A,SUMIF('Daten (Kopie)'!$A$2:$A$189,DAX!A900,'Daten (Kopie)'!$U$2:$U$189))</f>
        <v>#N/A</v>
      </c>
      <c r="P900" s="156">
        <f>VLOOKUP(A900,'MSCI ACWI GDP net €'!$A$4:$B$1459,2,FALSE)/$Q$1096</f>
        <v>0.72273974563142018</v>
      </c>
    </row>
    <row r="901" spans="1:16">
      <c r="A901" s="127">
        <v>39723</v>
      </c>
      <c r="B901" s="155">
        <v>5794.1</v>
      </c>
      <c r="C901" s="155">
        <v>5630.46</v>
      </c>
      <c r="D901" s="155">
        <v>5876.93</v>
      </c>
      <c r="E901" s="155">
        <v>5660.63</v>
      </c>
      <c r="N901" s="156" t="e">
        <f>IF(SUMIF('Daten (Kopie)'!$A$2:$A$189,DAX!A901,'Daten (Kopie)'!$T$2:$T$189)=0,#N/A,SUMIF('Daten (Kopie)'!$A$2:$A$189,DAX!A901,'Daten (Kopie)'!$T$2:$T$189))</f>
        <v>#N/A</v>
      </c>
      <c r="O901" s="156" t="e">
        <f>IF(SUMIF('Daten (Kopie)'!$A$2:$A$189,DAX!A901,'Daten (Kopie)'!$U$2:$U$189)=0,#N/A,SUMIF('Daten (Kopie)'!$A$2:$A$189,DAX!A901,'Daten (Kopie)'!$U$2:$U$189))</f>
        <v>#N/A</v>
      </c>
      <c r="P901" s="156">
        <f>VLOOKUP(A901,'MSCI ACWI GDP net €'!$A$4:$B$1459,2,FALSE)/$Q$1096</f>
        <v>0.72697228836870298</v>
      </c>
    </row>
    <row r="902" spans="1:16">
      <c r="A902" s="127">
        <v>39722</v>
      </c>
      <c r="B902" s="155">
        <v>5865.08</v>
      </c>
      <c r="C902" s="155">
        <v>5746.82</v>
      </c>
      <c r="D902" s="155">
        <v>5866.4</v>
      </c>
      <c r="E902" s="155">
        <v>5806.33</v>
      </c>
      <c r="N902" s="156" t="e">
        <f>IF(SUMIF('Daten (Kopie)'!$A$2:$A$189,DAX!A902,'Daten (Kopie)'!$T$2:$T$189)=0,#N/A,SUMIF('Daten (Kopie)'!$A$2:$A$189,DAX!A902,'Daten (Kopie)'!$T$2:$T$189))</f>
        <v>#N/A</v>
      </c>
      <c r="O902" s="156" t="e">
        <f>IF(SUMIF('Daten (Kopie)'!$A$2:$A$189,DAX!A902,'Daten (Kopie)'!$U$2:$U$189)=0,#N/A,SUMIF('Daten (Kopie)'!$A$2:$A$189,DAX!A902,'Daten (Kopie)'!$U$2:$U$189))</f>
        <v>#N/A</v>
      </c>
      <c r="P902" s="156">
        <f>VLOOKUP(A902,'MSCI ACWI GDP net €'!$A$4:$B$1459,2,FALSE)/$Q$1096</f>
        <v>0.74033470951294567</v>
      </c>
    </row>
    <row r="903" spans="1:16">
      <c r="A903" s="127">
        <v>39721</v>
      </c>
      <c r="B903" s="155">
        <v>5728.3</v>
      </c>
      <c r="C903" s="155">
        <v>5658.2</v>
      </c>
      <c r="D903" s="155">
        <v>5836.77</v>
      </c>
      <c r="E903" s="155">
        <v>5831.02</v>
      </c>
      <c r="N903" s="156" t="e">
        <f>IF(SUMIF('Daten (Kopie)'!$A$2:$A$189,DAX!A903,'Daten (Kopie)'!$T$2:$T$189)=0,#N/A,SUMIF('Daten (Kopie)'!$A$2:$A$189,DAX!A903,'Daten (Kopie)'!$T$2:$T$189))</f>
        <v>#N/A</v>
      </c>
      <c r="O903" s="156" t="e">
        <f>IF(SUMIF('Daten (Kopie)'!$A$2:$A$189,DAX!A903,'Daten (Kopie)'!$U$2:$U$189)=0,#N/A,SUMIF('Daten (Kopie)'!$A$2:$A$189,DAX!A903,'Daten (Kopie)'!$U$2:$U$189))</f>
        <v>#N/A</v>
      </c>
      <c r="P903" s="156">
        <f>VLOOKUP(A903,'MSCI ACWI GDP net €'!$A$4:$B$1459,2,FALSE)/$Q$1096</f>
        <v>0.73674366283433101</v>
      </c>
    </row>
    <row r="904" spans="1:16">
      <c r="A904" s="127">
        <v>39720</v>
      </c>
      <c r="B904" s="155">
        <v>6010.1</v>
      </c>
      <c r="C904" s="155">
        <v>5802.51</v>
      </c>
      <c r="D904" s="155">
        <v>6015.59</v>
      </c>
      <c r="E904" s="155">
        <v>5807.08</v>
      </c>
      <c r="N904" s="156" t="e">
        <f>IF(SUMIF('Daten (Kopie)'!$A$2:$A$189,DAX!A904,'Daten (Kopie)'!$T$2:$T$189)=0,#N/A,SUMIF('Daten (Kopie)'!$A$2:$A$189,DAX!A904,'Daten (Kopie)'!$T$2:$T$189))</f>
        <v>#N/A</v>
      </c>
      <c r="O904" s="156" t="e">
        <f>IF(SUMIF('Daten (Kopie)'!$A$2:$A$189,DAX!A904,'Daten (Kopie)'!$U$2:$U$189)=0,#N/A,SUMIF('Daten (Kopie)'!$A$2:$A$189,DAX!A904,'Daten (Kopie)'!$U$2:$U$189))</f>
        <v>#N/A</v>
      </c>
      <c r="P904" s="156">
        <f>VLOOKUP(A904,'MSCI ACWI GDP net €'!$A$4:$B$1459,2,FALSE)/$Q$1096</f>
        <v>0.71026593381358183</v>
      </c>
    </row>
    <row r="905" spans="1:16">
      <c r="A905" s="127">
        <v>39717</v>
      </c>
      <c r="B905" s="155">
        <v>6118.13</v>
      </c>
      <c r="C905" s="155">
        <v>6001.01</v>
      </c>
      <c r="D905" s="155">
        <v>6118.13</v>
      </c>
      <c r="E905" s="155">
        <v>6063.5</v>
      </c>
      <c r="N905" s="156" t="e">
        <f>IF(SUMIF('Daten (Kopie)'!$A$2:$A$189,DAX!A905,'Daten (Kopie)'!$T$2:$T$189)=0,#N/A,SUMIF('Daten (Kopie)'!$A$2:$A$189,DAX!A905,'Daten (Kopie)'!$T$2:$T$189))</f>
        <v>#N/A</v>
      </c>
      <c r="O905" s="156" t="e">
        <f>IF(SUMIF('Daten (Kopie)'!$A$2:$A$189,DAX!A905,'Daten (Kopie)'!$U$2:$U$189)=0,#N/A,SUMIF('Daten (Kopie)'!$A$2:$A$189,DAX!A905,'Daten (Kopie)'!$U$2:$U$189))</f>
        <v>#N/A</v>
      </c>
      <c r="P905" s="156">
        <f>VLOOKUP(A905,'MSCI ACWI GDP net €'!$A$4:$B$1459,2,FALSE)/$Q$1096</f>
        <v>0.75047800192698422</v>
      </c>
    </row>
    <row r="906" spans="1:16">
      <c r="A906" s="127">
        <v>39716</v>
      </c>
      <c r="B906" s="155">
        <v>6057.61</v>
      </c>
      <c r="C906" s="155">
        <v>6049.85</v>
      </c>
      <c r="D906" s="155">
        <v>6188.43</v>
      </c>
      <c r="E906" s="155">
        <v>6173.03</v>
      </c>
      <c r="N906" s="156" t="e">
        <f>IF(SUMIF('Daten (Kopie)'!$A$2:$A$189,DAX!A906,'Daten (Kopie)'!$T$2:$T$189)=0,#N/A,SUMIF('Daten (Kopie)'!$A$2:$A$189,DAX!A906,'Daten (Kopie)'!$T$2:$T$189))</f>
        <v>#N/A</v>
      </c>
      <c r="O906" s="156" t="e">
        <f>IF(SUMIF('Daten (Kopie)'!$A$2:$A$189,DAX!A906,'Daten (Kopie)'!$U$2:$U$189)=0,#N/A,SUMIF('Daten (Kopie)'!$A$2:$A$189,DAX!A906,'Daten (Kopie)'!$U$2:$U$189))</f>
        <v>#N/A</v>
      </c>
      <c r="P906" s="156">
        <f>VLOOKUP(A906,'MSCI ACWI GDP net €'!$A$4:$B$1459,2,FALSE)/$Q$1096</f>
        <v>0.75622567348765846</v>
      </c>
    </row>
    <row r="907" spans="1:16">
      <c r="A907" s="127">
        <v>39715</v>
      </c>
      <c r="B907" s="155">
        <v>6071.32</v>
      </c>
      <c r="C907" s="155">
        <v>6013.71</v>
      </c>
      <c r="D907" s="155">
        <v>6109.1</v>
      </c>
      <c r="E907" s="155">
        <v>6052.87</v>
      </c>
      <c r="N907" s="156" t="e">
        <f>IF(SUMIF('Daten (Kopie)'!$A$2:$A$189,DAX!A907,'Daten (Kopie)'!$T$2:$T$189)=0,#N/A,SUMIF('Daten (Kopie)'!$A$2:$A$189,DAX!A907,'Daten (Kopie)'!$T$2:$T$189))</f>
        <v>#N/A</v>
      </c>
      <c r="O907" s="156" t="e">
        <f>IF(SUMIF('Daten (Kopie)'!$A$2:$A$189,DAX!A907,'Daten (Kopie)'!$U$2:$U$189)=0,#N/A,SUMIF('Daten (Kopie)'!$A$2:$A$189,DAX!A907,'Daten (Kopie)'!$U$2:$U$189))</f>
        <v>#N/A</v>
      </c>
      <c r="P907" s="156">
        <f>VLOOKUP(A907,'MSCI ACWI GDP net €'!$A$4:$B$1459,2,FALSE)/$Q$1096</f>
        <v>0.74663484979340677</v>
      </c>
    </row>
    <row r="908" spans="1:16">
      <c r="A908" s="127">
        <v>39714</v>
      </c>
      <c r="B908" s="155">
        <v>6091.85</v>
      </c>
      <c r="C908" s="155">
        <v>6033.75</v>
      </c>
      <c r="D908" s="155">
        <v>6123.48</v>
      </c>
      <c r="E908" s="155">
        <v>6068.53</v>
      </c>
      <c r="N908" s="156" t="e">
        <f>IF(SUMIF('Daten (Kopie)'!$A$2:$A$189,DAX!A908,'Daten (Kopie)'!$T$2:$T$189)=0,#N/A,SUMIF('Daten (Kopie)'!$A$2:$A$189,DAX!A908,'Daten (Kopie)'!$T$2:$T$189))</f>
        <v>#N/A</v>
      </c>
      <c r="O908" s="156" t="e">
        <f>IF(SUMIF('Daten (Kopie)'!$A$2:$A$189,DAX!A908,'Daten (Kopie)'!$U$2:$U$189)=0,#N/A,SUMIF('Daten (Kopie)'!$A$2:$A$189,DAX!A908,'Daten (Kopie)'!$U$2:$U$189))</f>
        <v>#N/A</v>
      </c>
      <c r="P908" s="156">
        <f>VLOOKUP(A908,'MSCI ACWI GDP net €'!$A$4:$B$1459,2,FALSE)/$Q$1096</f>
        <v>0.74630370137401636</v>
      </c>
    </row>
    <row r="909" spans="1:16">
      <c r="A909" s="127">
        <v>39713</v>
      </c>
      <c r="B909" s="155">
        <v>6188.58</v>
      </c>
      <c r="C909" s="155">
        <v>6106.11</v>
      </c>
      <c r="D909" s="155">
        <v>6235.13</v>
      </c>
      <c r="E909" s="155">
        <v>6107.75</v>
      </c>
      <c r="N909" s="156">
        <f>IF(SUMIF('Daten (Kopie)'!$A$2:$A$189,DAX!A909,'Daten (Kopie)'!$T$2:$T$189)=0,#N/A,SUMIF('Daten (Kopie)'!$A$2:$A$189,DAX!A909,'Daten (Kopie)'!$T$2:$T$189))</f>
        <v>0.82901736645416579</v>
      </c>
      <c r="O909" s="156">
        <f>IF(SUMIF('Daten (Kopie)'!$A$2:$A$189,DAX!A909,'Daten (Kopie)'!$U$2:$U$189)=0,#N/A,SUMIF('Daten (Kopie)'!$A$2:$A$189,DAX!A909,'Daten (Kopie)'!$U$2:$U$189))</f>
        <v>0.90974537251961629</v>
      </c>
      <c r="P909" s="156">
        <f>VLOOKUP(A909,'MSCI ACWI GDP net €'!$A$4:$B$1459,2,FALSE)/$Q$1096</f>
        <v>0.76305415358297601</v>
      </c>
    </row>
    <row r="910" spans="1:16">
      <c r="A910" s="127">
        <v>39710</v>
      </c>
      <c r="B910" s="155">
        <v>5986.94</v>
      </c>
      <c r="C910" s="155">
        <v>5982.3</v>
      </c>
      <c r="D910" s="155">
        <v>6220.29</v>
      </c>
      <c r="E910" s="155">
        <v>6189.53</v>
      </c>
      <c r="N910" s="156">
        <f>IF(SUMIF('Daten (Kopie)'!$A$2:$A$189,DAX!A910,'Daten (Kopie)'!$T$2:$T$189)=0,#N/A,SUMIF('Daten (Kopie)'!$A$2:$A$189,DAX!A910,'Daten (Kopie)'!$T$2:$T$189))</f>
        <v>0.82673450280871197</v>
      </c>
      <c r="O910" s="156">
        <f>IF(SUMIF('Daten (Kopie)'!$A$2:$A$189,DAX!A910,'Daten (Kopie)'!$U$2:$U$189)=0,#N/A,SUMIF('Daten (Kopie)'!$A$2:$A$189,DAX!A910,'Daten (Kopie)'!$U$2:$U$189))</f>
        <v>0.90189542919360932</v>
      </c>
      <c r="P910" s="156">
        <f>VLOOKUP(A910,'MSCI ACWI GDP net €'!$A$4:$B$1459,2,FALSE)/$Q$1096</f>
        <v>0.78079305886287964</v>
      </c>
    </row>
    <row r="911" spans="1:16">
      <c r="A911" s="127">
        <v>39709</v>
      </c>
      <c r="B911" s="155">
        <v>5875.05</v>
      </c>
      <c r="C911" s="155">
        <v>5812.77</v>
      </c>
      <c r="D911" s="155">
        <v>5967.29</v>
      </c>
      <c r="E911" s="155">
        <v>5863.42</v>
      </c>
      <c r="N911" s="156" t="e">
        <f>IF(SUMIF('Daten (Kopie)'!$A$2:$A$189,DAX!A911,'Daten (Kopie)'!$T$2:$T$189)=0,#N/A,SUMIF('Daten (Kopie)'!$A$2:$A$189,DAX!A911,'Daten (Kopie)'!$T$2:$T$189))</f>
        <v>#N/A</v>
      </c>
      <c r="O911" s="156" t="e">
        <f>IF(SUMIF('Daten (Kopie)'!$A$2:$A$189,DAX!A911,'Daten (Kopie)'!$U$2:$U$189)=0,#N/A,SUMIF('Daten (Kopie)'!$A$2:$A$189,DAX!A911,'Daten (Kopie)'!$U$2:$U$189))</f>
        <v>#N/A</v>
      </c>
      <c r="P911" s="156">
        <f>VLOOKUP(A911,'MSCI ACWI GDP net €'!$A$4:$B$1459,2,FALSE)/$Q$1096</f>
        <v>0.73038777646316855</v>
      </c>
    </row>
    <row r="912" spans="1:16">
      <c r="A912" s="127">
        <v>39708</v>
      </c>
      <c r="B912" s="155">
        <v>5977.68</v>
      </c>
      <c r="C912" s="155">
        <v>5825.24</v>
      </c>
      <c r="D912" s="155">
        <v>6035.51</v>
      </c>
      <c r="E912" s="155">
        <v>5860.98</v>
      </c>
      <c r="N912" s="156" t="e">
        <f>IF(SUMIF('Daten (Kopie)'!$A$2:$A$189,DAX!A912,'Daten (Kopie)'!$T$2:$T$189)=0,#N/A,SUMIF('Daten (Kopie)'!$A$2:$A$189,DAX!A912,'Daten (Kopie)'!$T$2:$T$189))</f>
        <v>#N/A</v>
      </c>
      <c r="O912" s="156" t="e">
        <f>IF(SUMIF('Daten (Kopie)'!$A$2:$A$189,DAX!A912,'Daten (Kopie)'!$U$2:$U$189)=0,#N/A,SUMIF('Daten (Kopie)'!$A$2:$A$189,DAX!A912,'Daten (Kopie)'!$U$2:$U$189))</f>
        <v>#N/A</v>
      </c>
      <c r="P912" s="156">
        <f>VLOOKUP(A912,'MSCI ACWI GDP net €'!$A$4:$B$1459,2,FALSE)/$Q$1096</f>
        <v>0.72961731556780307</v>
      </c>
    </row>
    <row r="913" spans="1:16">
      <c r="A913" s="127">
        <v>39707</v>
      </c>
      <c r="B913" s="155">
        <v>6017.47</v>
      </c>
      <c r="C913" s="155">
        <v>5858.57</v>
      </c>
      <c r="D913" s="155">
        <v>6024.05</v>
      </c>
      <c r="E913" s="155">
        <v>5965.17</v>
      </c>
      <c r="N913" s="156" t="e">
        <f>IF(SUMIF('Daten (Kopie)'!$A$2:$A$189,DAX!A913,'Daten (Kopie)'!$T$2:$T$189)=0,#N/A,SUMIF('Daten (Kopie)'!$A$2:$A$189,DAX!A913,'Daten (Kopie)'!$T$2:$T$189))</f>
        <v>#N/A</v>
      </c>
      <c r="O913" s="156" t="e">
        <f>IF(SUMIF('Daten (Kopie)'!$A$2:$A$189,DAX!A913,'Daten (Kopie)'!$U$2:$U$189)=0,#N/A,SUMIF('Daten (Kopie)'!$A$2:$A$189,DAX!A913,'Daten (Kopie)'!$U$2:$U$189))</f>
        <v>#N/A</v>
      </c>
      <c r="P913" s="156">
        <f>VLOOKUP(A913,'MSCI ACWI GDP net €'!$A$4:$B$1459,2,FALSE)/$Q$1096</f>
        <v>0.7532644744308491</v>
      </c>
    </row>
    <row r="914" spans="1:16">
      <c r="A914" s="127">
        <v>39706</v>
      </c>
      <c r="B914" s="155">
        <v>6138.42</v>
      </c>
      <c r="C914" s="155">
        <v>5942.14</v>
      </c>
      <c r="D914" s="155">
        <v>6138.42</v>
      </c>
      <c r="E914" s="155">
        <v>6064.16</v>
      </c>
      <c r="N914" s="156" t="e">
        <f>IF(SUMIF('Daten (Kopie)'!$A$2:$A$189,DAX!A914,'Daten (Kopie)'!$T$2:$T$189)=0,#N/A,SUMIF('Daten (Kopie)'!$A$2:$A$189,DAX!A914,'Daten (Kopie)'!$T$2:$T$189))</f>
        <v>#N/A</v>
      </c>
      <c r="O914" s="156" t="e">
        <f>IF(SUMIF('Daten (Kopie)'!$A$2:$A$189,DAX!A914,'Daten (Kopie)'!$U$2:$U$189)=0,#N/A,SUMIF('Daten (Kopie)'!$A$2:$A$189,DAX!A914,'Daten (Kopie)'!$U$2:$U$189))</f>
        <v>#N/A</v>
      </c>
      <c r="P914" s="156">
        <f>VLOOKUP(A914,'MSCI ACWI GDP net €'!$A$4:$B$1459,2,FALSE)/$Q$1096</f>
        <v>0.76477812223869646</v>
      </c>
    </row>
    <row r="915" spans="1:16">
      <c r="A915" s="127">
        <v>39703</v>
      </c>
      <c r="B915" s="155">
        <v>6206.97</v>
      </c>
      <c r="C915" s="155">
        <v>6159.51</v>
      </c>
      <c r="D915" s="155">
        <v>6256.25</v>
      </c>
      <c r="E915" s="155">
        <v>6234.89</v>
      </c>
      <c r="N915" s="156" t="e">
        <f>IF(SUMIF('Daten (Kopie)'!$A$2:$A$189,DAX!A915,'Daten (Kopie)'!$T$2:$T$189)=0,#N/A,SUMIF('Daten (Kopie)'!$A$2:$A$189,DAX!A915,'Daten (Kopie)'!$T$2:$T$189))</f>
        <v>#N/A</v>
      </c>
      <c r="O915" s="156" t="e">
        <f>IF(SUMIF('Daten (Kopie)'!$A$2:$A$189,DAX!A915,'Daten (Kopie)'!$U$2:$U$189)=0,#N/A,SUMIF('Daten (Kopie)'!$A$2:$A$189,DAX!A915,'Daten (Kopie)'!$U$2:$U$189))</f>
        <v>#N/A</v>
      </c>
      <c r="P915" s="156">
        <f>VLOOKUP(A915,'MSCI ACWI GDP net €'!$A$4:$B$1459,2,FALSE)/$Q$1096</f>
        <v>0.79257046056255298</v>
      </c>
    </row>
    <row r="916" spans="1:16">
      <c r="A916" s="127">
        <v>39702</v>
      </c>
      <c r="B916" s="155">
        <v>6192.61</v>
      </c>
      <c r="C916" s="155">
        <v>6086.3</v>
      </c>
      <c r="D916" s="155">
        <v>6202.17</v>
      </c>
      <c r="E916" s="155">
        <v>6178.9</v>
      </c>
      <c r="N916" s="156" t="e">
        <f>IF(SUMIF('Daten (Kopie)'!$A$2:$A$189,DAX!A916,'Daten (Kopie)'!$T$2:$T$189)=0,#N/A,SUMIF('Daten (Kopie)'!$A$2:$A$189,DAX!A916,'Daten (Kopie)'!$T$2:$T$189))</f>
        <v>#N/A</v>
      </c>
      <c r="O916" s="156" t="e">
        <f>IF(SUMIF('Daten (Kopie)'!$A$2:$A$189,DAX!A916,'Daten (Kopie)'!$U$2:$U$189)=0,#N/A,SUMIF('Daten (Kopie)'!$A$2:$A$189,DAX!A916,'Daten (Kopie)'!$U$2:$U$189))</f>
        <v>#N/A</v>
      </c>
      <c r="P916" s="156">
        <f>VLOOKUP(A916,'MSCI ACWI GDP net €'!$A$4:$B$1459,2,FALSE)/$Q$1096</f>
        <v>0.79339001129898379</v>
      </c>
    </row>
    <row r="917" spans="1:16">
      <c r="A917" s="127">
        <v>39701</v>
      </c>
      <c r="B917" s="155">
        <v>6225.3</v>
      </c>
      <c r="C917" s="155">
        <v>6160.55</v>
      </c>
      <c r="D917" s="155">
        <v>6254.4</v>
      </c>
      <c r="E917" s="155">
        <v>6210.32</v>
      </c>
      <c r="N917" s="156" t="e">
        <f>IF(SUMIF('Daten (Kopie)'!$A$2:$A$189,DAX!A917,'Daten (Kopie)'!$T$2:$T$189)=0,#N/A,SUMIF('Daten (Kopie)'!$A$2:$A$189,DAX!A917,'Daten (Kopie)'!$T$2:$T$189))</f>
        <v>#N/A</v>
      </c>
      <c r="O917" s="156" t="e">
        <f>IF(SUMIF('Daten (Kopie)'!$A$2:$A$189,DAX!A917,'Daten (Kopie)'!$U$2:$U$189)=0,#N/A,SUMIF('Daten (Kopie)'!$A$2:$A$189,DAX!A917,'Daten (Kopie)'!$U$2:$U$189))</f>
        <v>#N/A</v>
      </c>
      <c r="P917" s="156">
        <f>VLOOKUP(A917,'MSCI ACWI GDP net €'!$A$4:$B$1459,2,FALSE)/$Q$1096</f>
        <v>0.79327685505517209</v>
      </c>
    </row>
    <row r="918" spans="1:16">
      <c r="A918" s="127">
        <v>39700</v>
      </c>
      <c r="B918" s="155">
        <v>6258.26</v>
      </c>
      <c r="C918" s="155">
        <v>6199.11</v>
      </c>
      <c r="D918" s="155">
        <v>6327.18</v>
      </c>
      <c r="E918" s="155">
        <v>6233.41</v>
      </c>
      <c r="N918" s="156" t="e">
        <f>IF(SUMIF('Daten (Kopie)'!$A$2:$A$189,DAX!A918,'Daten (Kopie)'!$T$2:$T$189)=0,#N/A,SUMIF('Daten (Kopie)'!$A$2:$A$189,DAX!A918,'Daten (Kopie)'!$T$2:$T$189))</f>
        <v>#N/A</v>
      </c>
      <c r="O918" s="156" t="e">
        <f>IF(SUMIF('Daten (Kopie)'!$A$2:$A$189,DAX!A918,'Daten (Kopie)'!$U$2:$U$189)=0,#N/A,SUMIF('Daten (Kopie)'!$A$2:$A$189,DAX!A918,'Daten (Kopie)'!$U$2:$U$189))</f>
        <v>#N/A</v>
      </c>
      <c r="P918" s="156">
        <f>VLOOKUP(A918,'MSCI ACWI GDP net €'!$A$4:$B$1459,2,FALSE)/$Q$1096</f>
        <v>0.79375277690414503</v>
      </c>
    </row>
    <row r="919" spans="1:16">
      <c r="A919" s="127">
        <v>39699</v>
      </c>
      <c r="B919" s="155">
        <v>6262.34</v>
      </c>
      <c r="C919" s="155">
        <v>6241.26</v>
      </c>
      <c r="D919" s="155">
        <v>6356.8</v>
      </c>
      <c r="E919" s="155">
        <v>6263.74</v>
      </c>
      <c r="N919" s="156" t="e">
        <f>IF(SUMIF('Daten (Kopie)'!$A$2:$A$189,DAX!A919,'Daten (Kopie)'!$T$2:$T$189)=0,#N/A,SUMIF('Daten (Kopie)'!$A$2:$A$189,DAX!A919,'Daten (Kopie)'!$T$2:$T$189))</f>
        <v>#N/A</v>
      </c>
      <c r="O919" s="156" t="e">
        <f>IF(SUMIF('Daten (Kopie)'!$A$2:$A$189,DAX!A919,'Daten (Kopie)'!$U$2:$U$189)=0,#N/A,SUMIF('Daten (Kopie)'!$A$2:$A$189,DAX!A919,'Daten (Kopie)'!$U$2:$U$189))</f>
        <v>#N/A</v>
      </c>
      <c r="P919" s="156">
        <f>VLOOKUP(A919,'MSCI ACWI GDP net €'!$A$4:$B$1459,2,FALSE)/$Q$1096</f>
        <v>0.81041087364940534</v>
      </c>
    </row>
    <row r="920" spans="1:16">
      <c r="A920" s="127">
        <v>39696</v>
      </c>
      <c r="B920" s="155">
        <v>6247.64</v>
      </c>
      <c r="C920" s="155">
        <v>6095.56</v>
      </c>
      <c r="D920" s="155">
        <v>6253.4</v>
      </c>
      <c r="E920" s="155">
        <v>6127.44</v>
      </c>
      <c r="N920" s="156" t="e">
        <f>IF(SUMIF('Daten (Kopie)'!$A$2:$A$189,DAX!A920,'Daten (Kopie)'!$T$2:$T$189)=0,#N/A,SUMIF('Daten (Kopie)'!$A$2:$A$189,DAX!A920,'Daten (Kopie)'!$T$2:$T$189))</f>
        <v>#N/A</v>
      </c>
      <c r="O920" s="156" t="e">
        <f>IF(SUMIF('Daten (Kopie)'!$A$2:$A$189,DAX!A920,'Daten (Kopie)'!$U$2:$U$189)=0,#N/A,SUMIF('Daten (Kopie)'!$A$2:$A$189,DAX!A920,'Daten (Kopie)'!$U$2:$U$189))</f>
        <v>#N/A</v>
      </c>
      <c r="P920" s="156">
        <f>VLOOKUP(A920,'MSCI ACWI GDP net €'!$A$4:$B$1459,2,FALSE)/$Q$1096</f>
        <v>0.78747759755981894</v>
      </c>
    </row>
    <row r="921" spans="1:16">
      <c r="A921" s="127">
        <v>39695</v>
      </c>
      <c r="B921" s="155">
        <v>6477.2</v>
      </c>
      <c r="C921" s="155">
        <v>6263.08</v>
      </c>
      <c r="D921" s="155">
        <v>6482.16</v>
      </c>
      <c r="E921" s="155">
        <v>6279.57</v>
      </c>
      <c r="N921" s="156" t="e">
        <f>IF(SUMIF('Daten (Kopie)'!$A$2:$A$189,DAX!A921,'Daten (Kopie)'!$T$2:$T$189)=0,#N/A,SUMIF('Daten (Kopie)'!$A$2:$A$189,DAX!A921,'Daten (Kopie)'!$T$2:$T$189))</f>
        <v>#N/A</v>
      </c>
      <c r="O921" s="156" t="e">
        <f>IF(SUMIF('Daten (Kopie)'!$A$2:$A$189,DAX!A921,'Daten (Kopie)'!$U$2:$U$189)=0,#N/A,SUMIF('Daten (Kopie)'!$A$2:$A$189,DAX!A921,'Daten (Kopie)'!$U$2:$U$189))</f>
        <v>#N/A</v>
      </c>
      <c r="P921" s="156">
        <f>VLOOKUP(A921,'MSCI ACWI GDP net €'!$A$4:$B$1459,2,FALSE)/$Q$1096</f>
        <v>0.79418792922409776</v>
      </c>
    </row>
    <row r="922" spans="1:16">
      <c r="A922" s="127">
        <v>39694</v>
      </c>
      <c r="B922" s="155">
        <v>6488.12</v>
      </c>
      <c r="C922" s="155">
        <v>6439.91</v>
      </c>
      <c r="D922" s="155">
        <v>6519.21</v>
      </c>
      <c r="E922" s="155">
        <v>6467.49</v>
      </c>
      <c r="N922" s="156" t="e">
        <f>IF(SUMIF('Daten (Kopie)'!$A$2:$A$189,DAX!A922,'Daten (Kopie)'!$T$2:$T$189)=0,#N/A,SUMIF('Daten (Kopie)'!$A$2:$A$189,DAX!A922,'Daten (Kopie)'!$T$2:$T$189))</f>
        <v>#N/A</v>
      </c>
      <c r="O922" s="156" t="e">
        <f>IF(SUMIF('Daten (Kopie)'!$A$2:$A$189,DAX!A922,'Daten (Kopie)'!$U$2:$U$189)=0,#N/A,SUMIF('Daten (Kopie)'!$A$2:$A$189,DAX!A922,'Daten (Kopie)'!$U$2:$U$189))</f>
        <v>#N/A</v>
      </c>
      <c r="P922" s="156">
        <f>VLOOKUP(A922,'MSCI ACWI GDP net €'!$A$4:$B$1459,2,FALSE)/$Q$1096</f>
        <v>0.81132111578712651</v>
      </c>
    </row>
    <row r="923" spans="1:16">
      <c r="A923" s="127">
        <v>39693</v>
      </c>
      <c r="B923" s="155">
        <v>6416.85</v>
      </c>
      <c r="C923" s="155">
        <v>6379.03</v>
      </c>
      <c r="D923" s="155">
        <v>6553.9</v>
      </c>
      <c r="E923" s="155">
        <v>6518.47</v>
      </c>
      <c r="N923" s="156" t="e">
        <f>IF(SUMIF('Daten (Kopie)'!$A$2:$A$189,DAX!A923,'Daten (Kopie)'!$T$2:$T$189)=0,#N/A,SUMIF('Daten (Kopie)'!$A$2:$A$189,DAX!A923,'Daten (Kopie)'!$T$2:$T$189))</f>
        <v>#N/A</v>
      </c>
      <c r="O923" s="156" t="e">
        <f>IF(SUMIF('Daten (Kopie)'!$A$2:$A$189,DAX!A923,'Daten (Kopie)'!$U$2:$U$189)=0,#N/A,SUMIF('Daten (Kopie)'!$A$2:$A$189,DAX!A923,'Daten (Kopie)'!$U$2:$U$189))</f>
        <v>#N/A</v>
      </c>
      <c r="P923" s="156">
        <f>VLOOKUP(A923,'MSCI ACWI GDP net €'!$A$4:$B$1459,2,FALSE)/$Q$1096</f>
        <v>0.81662198659098517</v>
      </c>
    </row>
    <row r="924" spans="1:16">
      <c r="A924" s="127">
        <v>39692</v>
      </c>
      <c r="B924" s="155">
        <v>6400.85</v>
      </c>
      <c r="C924" s="155">
        <v>6341.1</v>
      </c>
      <c r="D924" s="155">
        <v>6448.98</v>
      </c>
      <c r="E924" s="155">
        <v>6421.8</v>
      </c>
      <c r="N924" s="156" t="e">
        <f>IF(SUMIF('Daten (Kopie)'!$A$2:$A$189,DAX!A924,'Daten (Kopie)'!$T$2:$T$189)=0,#N/A,SUMIF('Daten (Kopie)'!$A$2:$A$189,DAX!A924,'Daten (Kopie)'!$T$2:$T$189))</f>
        <v>#N/A</v>
      </c>
      <c r="O924" s="156" t="e">
        <f>IF(SUMIF('Daten (Kopie)'!$A$2:$A$189,DAX!A924,'Daten (Kopie)'!$U$2:$U$189)=0,#N/A,SUMIF('Daten (Kopie)'!$A$2:$A$189,DAX!A924,'Daten (Kopie)'!$U$2:$U$189))</f>
        <v>#N/A</v>
      </c>
      <c r="P924" s="156">
        <f>VLOOKUP(A924,'MSCI ACWI GDP net €'!$A$4:$B$1459,2,FALSE)/$Q$1096</f>
        <v>0.81532651400558132</v>
      </c>
    </row>
    <row r="925" spans="1:16">
      <c r="A925" s="127">
        <v>39689</v>
      </c>
      <c r="B925" s="155">
        <v>6427.86</v>
      </c>
      <c r="C925" s="155">
        <v>6401.22</v>
      </c>
      <c r="D925" s="155">
        <v>6457.93</v>
      </c>
      <c r="E925" s="155">
        <v>6422.3</v>
      </c>
      <c r="N925" s="156" t="e">
        <f>IF(SUMIF('Daten (Kopie)'!$A$2:$A$189,DAX!A925,'Daten (Kopie)'!$T$2:$T$189)=0,#N/A,SUMIF('Daten (Kopie)'!$A$2:$A$189,DAX!A925,'Daten (Kopie)'!$T$2:$T$189))</f>
        <v>#N/A</v>
      </c>
      <c r="O925" s="156" t="e">
        <f>IF(SUMIF('Daten (Kopie)'!$A$2:$A$189,DAX!A925,'Daten (Kopie)'!$U$2:$U$189)=0,#N/A,SUMIF('Daten (Kopie)'!$A$2:$A$189,DAX!A925,'Daten (Kopie)'!$U$2:$U$189))</f>
        <v>#N/A</v>
      </c>
      <c r="P925" s="156">
        <f>VLOOKUP(A925,'MSCI ACWI GDP net €'!$A$4:$B$1459,2,FALSE)/$Q$1096</f>
        <v>0.81589146319343564</v>
      </c>
    </row>
    <row r="926" spans="1:16">
      <c r="A926" s="127">
        <v>39688</v>
      </c>
      <c r="B926" s="155">
        <v>6313.91</v>
      </c>
      <c r="C926" s="155">
        <v>6265.43</v>
      </c>
      <c r="D926" s="155">
        <v>6456.18</v>
      </c>
      <c r="E926" s="155">
        <v>6420.54</v>
      </c>
      <c r="N926" s="156" t="e">
        <f>IF(SUMIF('Daten (Kopie)'!$A$2:$A$189,DAX!A926,'Daten (Kopie)'!$T$2:$T$189)=0,#N/A,SUMIF('Daten (Kopie)'!$A$2:$A$189,DAX!A926,'Daten (Kopie)'!$T$2:$T$189))</f>
        <v>#N/A</v>
      </c>
      <c r="O926" s="156" t="e">
        <f>IF(SUMIF('Daten (Kopie)'!$A$2:$A$189,DAX!A926,'Daten (Kopie)'!$U$2:$U$189)=0,#N/A,SUMIF('Daten (Kopie)'!$A$2:$A$189,DAX!A926,'Daten (Kopie)'!$U$2:$U$189))</f>
        <v>#N/A</v>
      </c>
      <c r="P926" s="156">
        <f>VLOOKUP(A926,'MSCI ACWI GDP net €'!$A$4:$B$1459,2,FALSE)/$Q$1096</f>
        <v>0.81479234997229333</v>
      </c>
    </row>
    <row r="927" spans="1:16">
      <c r="A927" s="127">
        <v>39687</v>
      </c>
      <c r="B927" s="155">
        <v>6336.35</v>
      </c>
      <c r="C927" s="155">
        <v>6252.13</v>
      </c>
      <c r="D927" s="155">
        <v>6346.53</v>
      </c>
      <c r="E927" s="155">
        <v>6321.03</v>
      </c>
      <c r="N927" s="156" t="e">
        <f>IF(SUMIF('Daten (Kopie)'!$A$2:$A$189,DAX!A927,'Daten (Kopie)'!$T$2:$T$189)=0,#N/A,SUMIF('Daten (Kopie)'!$A$2:$A$189,DAX!A927,'Daten (Kopie)'!$T$2:$T$189))</f>
        <v>#N/A</v>
      </c>
      <c r="O927" s="156" t="e">
        <f>IF(SUMIF('Daten (Kopie)'!$A$2:$A$189,DAX!A927,'Daten (Kopie)'!$U$2:$U$189)=0,#N/A,SUMIF('Daten (Kopie)'!$A$2:$A$189,DAX!A927,'Daten (Kopie)'!$U$2:$U$189))</f>
        <v>#N/A</v>
      </c>
      <c r="P927" s="156">
        <f>VLOOKUP(A927,'MSCI ACWI GDP net €'!$A$4:$B$1459,2,FALSE)/$Q$1096</f>
        <v>0.8074571628734365</v>
      </c>
    </row>
    <row r="928" spans="1:16">
      <c r="A928" s="127">
        <v>39686</v>
      </c>
      <c r="B928" s="155">
        <v>6287.81</v>
      </c>
      <c r="C928" s="155">
        <v>6238.07</v>
      </c>
      <c r="D928" s="155">
        <v>6370.53</v>
      </c>
      <c r="E928" s="155">
        <v>6340.52</v>
      </c>
      <c r="N928" s="156" t="e">
        <f>IF(SUMIF('Daten (Kopie)'!$A$2:$A$189,DAX!A928,'Daten (Kopie)'!$T$2:$T$189)=0,#N/A,SUMIF('Daten (Kopie)'!$A$2:$A$189,DAX!A928,'Daten (Kopie)'!$T$2:$T$189))</f>
        <v>#N/A</v>
      </c>
      <c r="O928" s="156" t="e">
        <f>IF(SUMIF('Daten (Kopie)'!$A$2:$A$189,DAX!A928,'Daten (Kopie)'!$U$2:$U$189)=0,#N/A,SUMIF('Daten (Kopie)'!$A$2:$A$189,DAX!A928,'Daten (Kopie)'!$U$2:$U$189))</f>
        <v>#N/A</v>
      </c>
      <c r="P928" s="156">
        <f>VLOOKUP(A928,'MSCI ACWI GDP net €'!$A$4:$B$1459,2,FALSE)/$Q$1096</f>
        <v>0.80418561617734918</v>
      </c>
    </row>
    <row r="929" spans="1:16">
      <c r="A929" s="127">
        <v>39685</v>
      </c>
      <c r="B929" s="155">
        <v>6332.94</v>
      </c>
      <c r="C929" s="155">
        <v>6289.11</v>
      </c>
      <c r="D929" s="155">
        <v>6361.55</v>
      </c>
      <c r="E929" s="155">
        <v>6296.95</v>
      </c>
      <c r="N929" s="156" t="e">
        <f>IF(SUMIF('Daten (Kopie)'!$A$2:$A$189,DAX!A929,'Daten (Kopie)'!$T$2:$T$189)=0,#N/A,SUMIF('Daten (Kopie)'!$A$2:$A$189,DAX!A929,'Daten (Kopie)'!$T$2:$T$189))</f>
        <v>#N/A</v>
      </c>
      <c r="O929" s="156" t="e">
        <f>IF(SUMIF('Daten (Kopie)'!$A$2:$A$189,DAX!A929,'Daten (Kopie)'!$U$2:$U$189)=0,#N/A,SUMIF('Daten (Kopie)'!$A$2:$A$189,DAX!A929,'Daten (Kopie)'!$U$2:$U$189))</f>
        <v>#N/A</v>
      </c>
      <c r="P929" s="156">
        <f>VLOOKUP(A929,'MSCI ACWI GDP net €'!$A$4:$B$1459,2,FALSE)/$Q$1096</f>
        <v>0.80117449524826978</v>
      </c>
    </row>
    <row r="930" spans="1:16">
      <c r="A930" s="127">
        <v>39682</v>
      </c>
      <c r="B930" s="155">
        <v>6243.53</v>
      </c>
      <c r="C930" s="155">
        <v>6229.19</v>
      </c>
      <c r="D930" s="155">
        <v>6355.96</v>
      </c>
      <c r="E930" s="155">
        <v>6342.42</v>
      </c>
      <c r="N930" s="156" t="e">
        <f>IF(SUMIF('Daten (Kopie)'!$A$2:$A$189,DAX!A930,'Daten (Kopie)'!$T$2:$T$189)=0,#N/A,SUMIF('Daten (Kopie)'!$A$2:$A$189,DAX!A930,'Daten (Kopie)'!$T$2:$T$189))</f>
        <v>#N/A</v>
      </c>
      <c r="O930" s="156" t="e">
        <f>IF(SUMIF('Daten (Kopie)'!$A$2:$A$189,DAX!A930,'Daten (Kopie)'!$U$2:$U$189)=0,#N/A,SUMIF('Daten (Kopie)'!$A$2:$A$189,DAX!A930,'Daten (Kopie)'!$U$2:$U$189))</f>
        <v>#N/A</v>
      </c>
      <c r="P930" s="156">
        <f>VLOOKUP(A930,'MSCI ACWI GDP net €'!$A$4:$B$1459,2,FALSE)/$Q$1096</f>
        <v>0.8048737059834693</v>
      </c>
    </row>
    <row r="931" spans="1:16">
      <c r="A931" s="127">
        <v>39681</v>
      </c>
      <c r="B931" s="155">
        <v>6290.32</v>
      </c>
      <c r="C931" s="155">
        <v>6219.1</v>
      </c>
      <c r="D931" s="155">
        <v>6293.48</v>
      </c>
      <c r="E931" s="155">
        <v>6236.96</v>
      </c>
      <c r="N931" s="156" t="e">
        <f>IF(SUMIF('Daten (Kopie)'!$A$2:$A$189,DAX!A931,'Daten (Kopie)'!$T$2:$T$189)=0,#N/A,SUMIF('Daten (Kopie)'!$A$2:$A$189,DAX!A931,'Daten (Kopie)'!$T$2:$T$189))</f>
        <v>#N/A</v>
      </c>
      <c r="O931" s="156" t="e">
        <f>IF(SUMIF('Daten (Kopie)'!$A$2:$A$189,DAX!A931,'Daten (Kopie)'!$U$2:$U$189)=0,#N/A,SUMIF('Daten (Kopie)'!$A$2:$A$189,DAX!A931,'Daten (Kopie)'!$U$2:$U$189))</f>
        <v>#N/A</v>
      </c>
      <c r="P931" s="156">
        <f>VLOOKUP(A931,'MSCI ACWI GDP net €'!$A$4:$B$1459,2,FALSE)/$Q$1096</f>
        <v>0.79644689394431056</v>
      </c>
    </row>
    <row r="932" spans="1:16">
      <c r="A932" s="127">
        <v>39680</v>
      </c>
      <c r="B932" s="155">
        <v>6297.83</v>
      </c>
      <c r="C932" s="155">
        <v>6262.49</v>
      </c>
      <c r="D932" s="155">
        <v>6336.79</v>
      </c>
      <c r="E932" s="155">
        <v>6317.8</v>
      </c>
      <c r="N932" s="156">
        <f>IF(SUMIF('Daten (Kopie)'!$A$2:$A$189,DAX!A932,'Daten (Kopie)'!$T$2:$T$189)=0,#N/A,SUMIF('Daten (Kopie)'!$A$2:$A$189,DAX!A932,'Daten (Kopie)'!$T$2:$T$189))</f>
        <v>0.84035318830775796</v>
      </c>
      <c r="O932" s="156">
        <f>IF(SUMIF('Daten (Kopie)'!$A$2:$A$189,DAX!A932,'Daten (Kopie)'!$U$2:$U$189)=0,#N/A,SUMIF('Daten (Kopie)'!$A$2:$A$189,DAX!A932,'Daten (Kopie)'!$U$2:$U$189))</f>
        <v>0.93617092193853746</v>
      </c>
      <c r="P932" s="156">
        <f>VLOOKUP(A932,'MSCI ACWI GDP net €'!$A$4:$B$1459,2,FALSE)/$Q$1096</f>
        <v>0.80422804976877849</v>
      </c>
    </row>
    <row r="933" spans="1:16">
      <c r="A933" s="127">
        <v>39679</v>
      </c>
      <c r="B933" s="155">
        <v>6398.83</v>
      </c>
      <c r="C933" s="155">
        <v>6268.73</v>
      </c>
      <c r="D933" s="155">
        <v>6401.21</v>
      </c>
      <c r="E933" s="155">
        <v>6282.43</v>
      </c>
      <c r="N933" s="156" t="e">
        <f>IF(SUMIF('Daten (Kopie)'!$A$2:$A$189,DAX!A933,'Daten (Kopie)'!$T$2:$T$189)=0,#N/A,SUMIF('Daten (Kopie)'!$A$2:$A$189,DAX!A933,'Daten (Kopie)'!$T$2:$T$189))</f>
        <v>#N/A</v>
      </c>
      <c r="O933" s="156" t="e">
        <f>IF(SUMIF('Daten (Kopie)'!$A$2:$A$189,DAX!A933,'Daten (Kopie)'!$U$2:$U$189)=0,#N/A,SUMIF('Daten (Kopie)'!$A$2:$A$189,DAX!A933,'Daten (Kopie)'!$U$2:$U$189))</f>
        <v>#N/A</v>
      </c>
      <c r="P933" s="156">
        <f>VLOOKUP(A933,'MSCI ACWI GDP net €'!$A$4:$B$1459,2,FALSE)/$Q$1096</f>
        <v>0.79837637430754216</v>
      </c>
    </row>
    <row r="934" spans="1:16">
      <c r="A934" s="127">
        <v>39678</v>
      </c>
      <c r="B934" s="155">
        <v>6436.14</v>
      </c>
      <c r="C934" s="155">
        <v>6374.95</v>
      </c>
      <c r="D934" s="155">
        <v>6485.91</v>
      </c>
      <c r="E934" s="155">
        <v>6432.88</v>
      </c>
      <c r="N934" s="156" t="e">
        <f>IF(SUMIF('Daten (Kopie)'!$A$2:$A$189,DAX!A934,'Daten (Kopie)'!$T$2:$T$189)=0,#N/A,SUMIF('Daten (Kopie)'!$A$2:$A$189,DAX!A934,'Daten (Kopie)'!$T$2:$T$189))</f>
        <v>#N/A</v>
      </c>
      <c r="O934" s="156" t="e">
        <f>IF(SUMIF('Daten (Kopie)'!$A$2:$A$189,DAX!A934,'Daten (Kopie)'!$U$2:$U$189)=0,#N/A,SUMIF('Daten (Kopie)'!$A$2:$A$189,DAX!A934,'Daten (Kopie)'!$U$2:$U$189))</f>
        <v>#N/A</v>
      </c>
      <c r="P934" s="156">
        <f>VLOOKUP(A934,'MSCI ACWI GDP net €'!$A$4:$B$1459,2,FALSE)/$Q$1096</f>
        <v>0.81273057664754667</v>
      </c>
    </row>
    <row r="935" spans="1:16">
      <c r="A935" s="127">
        <v>39675</v>
      </c>
      <c r="B935" s="155">
        <v>6460.22</v>
      </c>
      <c r="C935" s="155">
        <v>6394.39</v>
      </c>
      <c r="D935" s="155">
        <v>6513.92</v>
      </c>
      <c r="E935" s="155">
        <v>6446.02</v>
      </c>
      <c r="N935" s="156" t="e">
        <f>IF(SUMIF('Daten (Kopie)'!$A$2:$A$189,DAX!A935,'Daten (Kopie)'!$T$2:$T$189)=0,#N/A,SUMIF('Daten (Kopie)'!$A$2:$A$189,DAX!A935,'Daten (Kopie)'!$T$2:$T$189))</f>
        <v>#N/A</v>
      </c>
      <c r="O935" s="156" t="e">
        <f>IF(SUMIF('Daten (Kopie)'!$A$2:$A$189,DAX!A935,'Daten (Kopie)'!$U$2:$U$189)=0,#N/A,SUMIF('Daten (Kopie)'!$A$2:$A$189,DAX!A935,'Daten (Kopie)'!$U$2:$U$189))</f>
        <v>#N/A</v>
      </c>
      <c r="P935" s="156">
        <f>VLOOKUP(A935,'MSCI ACWI GDP net €'!$A$4:$B$1459,2,FALSE)/$Q$1096</f>
        <v>0.81767700215828898</v>
      </c>
    </row>
    <row r="936" spans="1:16">
      <c r="A936" s="127">
        <v>39674</v>
      </c>
      <c r="B936" s="155">
        <v>6450.73</v>
      </c>
      <c r="C936" s="155">
        <v>6369.58</v>
      </c>
      <c r="D936" s="155">
        <v>6481.28</v>
      </c>
      <c r="E936" s="155">
        <v>6442.21</v>
      </c>
      <c r="N936" s="156" t="e">
        <f>IF(SUMIF('Daten (Kopie)'!$A$2:$A$189,DAX!A936,'Daten (Kopie)'!$T$2:$T$189)=0,#N/A,SUMIF('Daten (Kopie)'!$A$2:$A$189,DAX!A936,'Daten (Kopie)'!$T$2:$T$189))</f>
        <v>#N/A</v>
      </c>
      <c r="O936" s="156" t="e">
        <f>IF(SUMIF('Daten (Kopie)'!$A$2:$A$189,DAX!A936,'Daten (Kopie)'!$U$2:$U$189)=0,#N/A,SUMIF('Daten (Kopie)'!$A$2:$A$189,DAX!A936,'Daten (Kopie)'!$U$2:$U$189))</f>
        <v>#N/A</v>
      </c>
      <c r="P936" s="156">
        <f>VLOOKUP(A936,'MSCI ACWI GDP net €'!$A$4:$B$1459,2,FALSE)/$Q$1096</f>
        <v>0.81063885019943793</v>
      </c>
    </row>
    <row r="937" spans="1:16">
      <c r="A937" s="127">
        <v>39673</v>
      </c>
      <c r="B937" s="155">
        <v>6562.97</v>
      </c>
      <c r="C937" s="155">
        <v>6417.33</v>
      </c>
      <c r="D937" s="155">
        <v>6566.62</v>
      </c>
      <c r="E937" s="155">
        <v>6422.19</v>
      </c>
      <c r="N937" s="156" t="e">
        <f>IF(SUMIF('Daten (Kopie)'!$A$2:$A$189,DAX!A937,'Daten (Kopie)'!$T$2:$T$189)=0,#N/A,SUMIF('Daten (Kopie)'!$A$2:$A$189,DAX!A937,'Daten (Kopie)'!$T$2:$T$189))</f>
        <v>#N/A</v>
      </c>
      <c r="O937" s="156" t="e">
        <f>IF(SUMIF('Daten (Kopie)'!$A$2:$A$189,DAX!A937,'Daten (Kopie)'!$U$2:$U$189)=0,#N/A,SUMIF('Daten (Kopie)'!$A$2:$A$189,DAX!A937,'Daten (Kopie)'!$U$2:$U$189))</f>
        <v>#N/A</v>
      </c>
      <c r="P937" s="156">
        <f>VLOOKUP(A937,'MSCI ACWI GDP net €'!$A$4:$B$1459,2,FALSE)/$Q$1096</f>
        <v>0.80830666673322915</v>
      </c>
    </row>
    <row r="938" spans="1:16">
      <c r="A938" s="127">
        <v>39672</v>
      </c>
      <c r="B938" s="155">
        <v>6601.7</v>
      </c>
      <c r="C938" s="155">
        <v>6545.24</v>
      </c>
      <c r="D938" s="155">
        <v>6626.7</v>
      </c>
      <c r="E938" s="155">
        <v>6585.87</v>
      </c>
      <c r="N938" s="156" t="e">
        <f>IF(SUMIF('Daten (Kopie)'!$A$2:$A$189,DAX!A938,'Daten (Kopie)'!$T$2:$T$189)=0,#N/A,SUMIF('Daten (Kopie)'!$A$2:$A$189,DAX!A938,'Daten (Kopie)'!$T$2:$T$189))</f>
        <v>#N/A</v>
      </c>
      <c r="O938" s="156" t="e">
        <f>IF(SUMIF('Daten (Kopie)'!$A$2:$A$189,DAX!A938,'Daten (Kopie)'!$U$2:$U$189)=0,#N/A,SUMIF('Daten (Kopie)'!$A$2:$A$189,DAX!A938,'Daten (Kopie)'!$U$2:$U$189))</f>
        <v>#N/A</v>
      </c>
      <c r="P938" s="156">
        <f>VLOOKUP(A938,'MSCI ACWI GDP net €'!$A$4:$B$1459,2,FALSE)/$Q$1096</f>
        <v>0.81646722878694844</v>
      </c>
    </row>
    <row r="939" spans="1:16">
      <c r="A939" s="127">
        <v>39671</v>
      </c>
      <c r="B939" s="155">
        <v>6570.52</v>
      </c>
      <c r="C939" s="155">
        <v>6555.28</v>
      </c>
      <c r="D939" s="155">
        <v>6612.86</v>
      </c>
      <c r="E939" s="155">
        <v>6609.63</v>
      </c>
      <c r="N939" s="156" t="e">
        <f>IF(SUMIF('Daten (Kopie)'!$A$2:$A$189,DAX!A939,'Daten (Kopie)'!$T$2:$T$189)=0,#N/A,SUMIF('Daten (Kopie)'!$A$2:$A$189,DAX!A939,'Daten (Kopie)'!$T$2:$T$189))</f>
        <v>#N/A</v>
      </c>
      <c r="O939" s="156" t="e">
        <f>IF(SUMIF('Daten (Kopie)'!$A$2:$A$189,DAX!A939,'Daten (Kopie)'!$U$2:$U$189)=0,#N/A,SUMIF('Daten (Kopie)'!$A$2:$A$189,DAX!A939,'Daten (Kopie)'!$U$2:$U$189))</f>
        <v>#N/A</v>
      </c>
      <c r="P939" s="156">
        <f>VLOOKUP(A939,'MSCI ACWI GDP net €'!$A$4:$B$1459,2,FALSE)/$Q$1096</f>
        <v>0.81920128332492992</v>
      </c>
    </row>
    <row r="940" spans="1:16">
      <c r="A940" s="127">
        <v>39668</v>
      </c>
      <c r="B940" s="155">
        <v>6537.54</v>
      </c>
      <c r="C940" s="155">
        <v>6442.85</v>
      </c>
      <c r="D940" s="155">
        <v>6586.1</v>
      </c>
      <c r="E940" s="155">
        <v>6561.65</v>
      </c>
      <c r="N940" s="156" t="e">
        <f>IF(SUMIF('Daten (Kopie)'!$A$2:$A$189,DAX!A940,'Daten (Kopie)'!$T$2:$T$189)=0,#N/A,SUMIF('Daten (Kopie)'!$A$2:$A$189,DAX!A940,'Daten (Kopie)'!$T$2:$T$189))</f>
        <v>#N/A</v>
      </c>
      <c r="O940" s="156" t="e">
        <f>IF(SUMIF('Daten (Kopie)'!$A$2:$A$189,DAX!A940,'Daten (Kopie)'!$U$2:$U$189)=0,#N/A,SUMIF('Daten (Kopie)'!$A$2:$A$189,DAX!A940,'Daten (Kopie)'!$U$2:$U$189))</f>
        <v>#N/A</v>
      </c>
      <c r="P940" s="156">
        <f>VLOOKUP(A940,'MSCI ACWI GDP net €'!$A$4:$B$1459,2,FALSE)/$Q$1096</f>
        <v>0.81171050639083175</v>
      </c>
    </row>
    <row r="941" spans="1:16">
      <c r="A941" s="127">
        <v>39667</v>
      </c>
      <c r="B941" s="155">
        <v>6542.96</v>
      </c>
      <c r="C941" s="155">
        <v>6520.79</v>
      </c>
      <c r="D941" s="155">
        <v>6620.77</v>
      </c>
      <c r="E941" s="155">
        <v>6543.49</v>
      </c>
      <c r="N941" s="156" t="e">
        <f>IF(SUMIF('Daten (Kopie)'!$A$2:$A$189,DAX!A941,'Daten (Kopie)'!$T$2:$T$189)=0,#N/A,SUMIF('Daten (Kopie)'!$A$2:$A$189,DAX!A941,'Daten (Kopie)'!$T$2:$T$189))</f>
        <v>#N/A</v>
      </c>
      <c r="O941" s="156" t="e">
        <f>IF(SUMIF('Daten (Kopie)'!$A$2:$A$189,DAX!A941,'Daten (Kopie)'!$U$2:$U$189)=0,#N/A,SUMIF('Daten (Kopie)'!$A$2:$A$189,DAX!A941,'Daten (Kopie)'!$U$2:$U$189))</f>
        <v>#N/A</v>
      </c>
      <c r="P941" s="156">
        <f>VLOOKUP(A941,'MSCI ACWI GDP net €'!$A$4:$B$1459,2,FALSE)/$Q$1096</f>
        <v>0.79788797199050165</v>
      </c>
    </row>
    <row r="942" spans="1:16">
      <c r="A942" s="127">
        <v>39666</v>
      </c>
      <c r="B942" s="155">
        <v>6531.55</v>
      </c>
      <c r="C942" s="155">
        <v>6496.17</v>
      </c>
      <c r="D942" s="155">
        <v>6568.79</v>
      </c>
      <c r="E942" s="155">
        <v>6561.39</v>
      </c>
      <c r="N942" s="156" t="e">
        <f>IF(SUMIF('Daten (Kopie)'!$A$2:$A$189,DAX!A942,'Daten (Kopie)'!$T$2:$T$189)=0,#N/A,SUMIF('Daten (Kopie)'!$A$2:$A$189,DAX!A942,'Daten (Kopie)'!$T$2:$T$189))</f>
        <v>#N/A</v>
      </c>
      <c r="O942" s="156" t="e">
        <f>IF(SUMIF('Daten (Kopie)'!$A$2:$A$189,DAX!A942,'Daten (Kopie)'!$U$2:$U$189)=0,#N/A,SUMIF('Daten (Kopie)'!$A$2:$A$189,DAX!A942,'Daten (Kopie)'!$U$2:$U$189))</f>
        <v>#N/A</v>
      </c>
      <c r="P942" s="156">
        <f>VLOOKUP(A942,'MSCI ACWI GDP net €'!$A$4:$B$1459,2,FALSE)/$Q$1096</f>
        <v>0.80328452638287751</v>
      </c>
    </row>
    <row r="943" spans="1:16">
      <c r="A943" s="127">
        <v>39665</v>
      </c>
      <c r="B943" s="155">
        <v>6356.4</v>
      </c>
      <c r="C943" s="155">
        <v>6342.93</v>
      </c>
      <c r="D943" s="155">
        <v>6532.09</v>
      </c>
      <c r="E943" s="155">
        <v>6518.7</v>
      </c>
      <c r="N943" s="156" t="e">
        <f>IF(SUMIF('Daten (Kopie)'!$A$2:$A$189,DAX!A943,'Daten (Kopie)'!$T$2:$T$189)=0,#N/A,SUMIF('Daten (Kopie)'!$A$2:$A$189,DAX!A943,'Daten (Kopie)'!$T$2:$T$189))</f>
        <v>#N/A</v>
      </c>
      <c r="O943" s="156" t="e">
        <f>IF(SUMIF('Daten (Kopie)'!$A$2:$A$189,DAX!A943,'Daten (Kopie)'!$U$2:$U$189)=0,#N/A,SUMIF('Daten (Kopie)'!$A$2:$A$189,DAX!A943,'Daten (Kopie)'!$U$2:$U$189))</f>
        <v>#N/A</v>
      </c>
      <c r="P943" s="156">
        <f>VLOOKUP(A943,'MSCI ACWI GDP net €'!$A$4:$B$1459,2,FALSE)/$Q$1096</f>
        <v>0.79437846436992776</v>
      </c>
    </row>
    <row r="944" spans="1:16">
      <c r="A944" s="127">
        <v>39664</v>
      </c>
      <c r="B944" s="155">
        <v>6403.3</v>
      </c>
      <c r="C944" s="155">
        <v>6322.01</v>
      </c>
      <c r="D944" s="155">
        <v>6403.53</v>
      </c>
      <c r="E944" s="155">
        <v>6349.81</v>
      </c>
      <c r="N944" s="156" t="e">
        <f>IF(SUMIF('Daten (Kopie)'!$A$2:$A$189,DAX!A944,'Daten (Kopie)'!$T$2:$T$189)=0,#N/A,SUMIF('Daten (Kopie)'!$A$2:$A$189,DAX!A944,'Daten (Kopie)'!$T$2:$T$189))</f>
        <v>#N/A</v>
      </c>
      <c r="O944" s="156" t="e">
        <f>IF(SUMIF('Daten (Kopie)'!$A$2:$A$189,DAX!A944,'Daten (Kopie)'!$U$2:$U$189)=0,#N/A,SUMIF('Daten (Kopie)'!$A$2:$A$189,DAX!A944,'Daten (Kopie)'!$U$2:$U$189))</f>
        <v>#N/A</v>
      </c>
      <c r="P944" s="156">
        <f>VLOOKUP(A944,'MSCI ACWI GDP net €'!$A$4:$B$1459,2,FALSE)/$Q$1096</f>
        <v>0.78066659011979589</v>
      </c>
    </row>
    <row r="945" spans="1:16">
      <c r="A945" s="127">
        <v>39661</v>
      </c>
      <c r="B945" s="155">
        <v>6461.01</v>
      </c>
      <c r="C945" s="155">
        <v>6378.55</v>
      </c>
      <c r="D945" s="155">
        <v>6489.69</v>
      </c>
      <c r="E945" s="155">
        <v>6396.46</v>
      </c>
      <c r="N945" s="156" t="e">
        <f>IF(SUMIF('Daten (Kopie)'!$A$2:$A$189,DAX!A945,'Daten (Kopie)'!$T$2:$T$189)=0,#N/A,SUMIF('Daten (Kopie)'!$A$2:$A$189,DAX!A945,'Daten (Kopie)'!$T$2:$T$189))</f>
        <v>#N/A</v>
      </c>
      <c r="O945" s="156" t="e">
        <f>IF(SUMIF('Daten (Kopie)'!$A$2:$A$189,DAX!A945,'Daten (Kopie)'!$U$2:$U$189)=0,#N/A,SUMIF('Daten (Kopie)'!$A$2:$A$189,DAX!A945,'Daten (Kopie)'!$U$2:$U$189))</f>
        <v>#N/A</v>
      </c>
      <c r="P945" s="156">
        <f>VLOOKUP(A945,'MSCI ACWI GDP net €'!$A$4:$B$1459,2,FALSE)/$Q$1096</f>
        <v>0.79231752307638548</v>
      </c>
    </row>
    <row r="946" spans="1:16">
      <c r="A946" s="127">
        <v>39660</v>
      </c>
      <c r="B946" s="155">
        <v>6467.86</v>
      </c>
      <c r="C946" s="155">
        <v>6428.49</v>
      </c>
      <c r="D946" s="155">
        <v>6540.45</v>
      </c>
      <c r="E946" s="155">
        <v>6479.56</v>
      </c>
      <c r="N946" s="156" t="e">
        <f>IF(SUMIF('Daten (Kopie)'!$A$2:$A$189,DAX!A946,'Daten (Kopie)'!$T$2:$T$189)=0,#N/A,SUMIF('Daten (Kopie)'!$A$2:$A$189,DAX!A946,'Daten (Kopie)'!$T$2:$T$189))</f>
        <v>#N/A</v>
      </c>
      <c r="O946" s="156" t="e">
        <f>IF(SUMIF('Daten (Kopie)'!$A$2:$A$189,DAX!A946,'Daten (Kopie)'!$U$2:$U$189)=0,#N/A,SUMIF('Daten (Kopie)'!$A$2:$A$189,DAX!A946,'Daten (Kopie)'!$U$2:$U$189))</f>
        <v>#N/A</v>
      </c>
      <c r="P946" s="156">
        <f>VLOOKUP(A946,'MSCI ACWI GDP net €'!$A$4:$B$1459,2,FALSE)/$Q$1096</f>
        <v>0.79907944067534309</v>
      </c>
    </row>
    <row r="947" spans="1:16">
      <c r="A947" s="127">
        <v>39659</v>
      </c>
      <c r="B947" s="155">
        <v>6406.03</v>
      </c>
      <c r="C947" s="155">
        <v>6396.14</v>
      </c>
      <c r="D947" s="155">
        <v>6505.05</v>
      </c>
      <c r="E947" s="155">
        <v>6460.12</v>
      </c>
      <c r="N947" s="156" t="e">
        <f>IF(SUMIF('Daten (Kopie)'!$A$2:$A$189,DAX!A947,'Daten (Kopie)'!$T$2:$T$189)=0,#N/A,SUMIF('Daten (Kopie)'!$A$2:$A$189,DAX!A947,'Daten (Kopie)'!$T$2:$T$189))</f>
        <v>#N/A</v>
      </c>
      <c r="O947" s="156" t="e">
        <f>IF(SUMIF('Daten (Kopie)'!$A$2:$A$189,DAX!A947,'Daten (Kopie)'!$U$2:$U$189)=0,#N/A,SUMIF('Daten (Kopie)'!$A$2:$A$189,DAX!A947,'Daten (Kopie)'!$U$2:$U$189))</f>
        <v>#N/A</v>
      </c>
      <c r="P947" s="156">
        <f>VLOOKUP(A947,'MSCI ACWI GDP net €'!$A$4:$B$1459,2,FALSE)/$Q$1096</f>
        <v>0.80294256155782873</v>
      </c>
    </row>
    <row r="948" spans="1:16">
      <c r="A948" s="127">
        <v>39658</v>
      </c>
      <c r="B948" s="155">
        <v>6302.88</v>
      </c>
      <c r="C948" s="155">
        <v>6264.74</v>
      </c>
      <c r="D948" s="155">
        <v>6425.45</v>
      </c>
      <c r="E948" s="155">
        <v>6398.8</v>
      </c>
      <c r="N948" s="156" t="e">
        <f>IF(SUMIF('Daten (Kopie)'!$A$2:$A$189,DAX!A948,'Daten (Kopie)'!$T$2:$T$189)=0,#N/A,SUMIF('Daten (Kopie)'!$A$2:$A$189,DAX!A948,'Daten (Kopie)'!$T$2:$T$189))</f>
        <v>#N/A</v>
      </c>
      <c r="O948" s="156" t="e">
        <f>IF(SUMIF('Daten (Kopie)'!$A$2:$A$189,DAX!A948,'Daten (Kopie)'!$U$2:$U$189)=0,#N/A,SUMIF('Daten (Kopie)'!$A$2:$A$189,DAX!A948,'Daten (Kopie)'!$U$2:$U$189))</f>
        <v>#N/A</v>
      </c>
      <c r="P948" s="156">
        <f>VLOOKUP(A948,'MSCI ACWI GDP net €'!$A$4:$B$1459,2,FALSE)/$Q$1096</f>
        <v>0.78764067567590057</v>
      </c>
    </row>
    <row r="949" spans="1:16">
      <c r="A949" s="127">
        <v>39657</v>
      </c>
      <c r="B949" s="155">
        <v>6428.36</v>
      </c>
      <c r="C949" s="155">
        <v>6342.32</v>
      </c>
      <c r="D949" s="155">
        <v>6428.36</v>
      </c>
      <c r="E949" s="155">
        <v>6351.15</v>
      </c>
      <c r="N949" s="156" t="e">
        <f>IF(SUMIF('Daten (Kopie)'!$A$2:$A$189,DAX!A949,'Daten (Kopie)'!$T$2:$T$189)=0,#N/A,SUMIF('Daten (Kopie)'!$A$2:$A$189,DAX!A949,'Daten (Kopie)'!$T$2:$T$189))</f>
        <v>#N/A</v>
      </c>
      <c r="O949" s="156" t="e">
        <f>IF(SUMIF('Daten (Kopie)'!$A$2:$A$189,DAX!A949,'Daten (Kopie)'!$U$2:$U$189)=0,#N/A,SUMIF('Daten (Kopie)'!$A$2:$A$189,DAX!A949,'Daten (Kopie)'!$U$2:$U$189))</f>
        <v>#N/A</v>
      </c>
      <c r="P949" s="156">
        <f>VLOOKUP(A949,'MSCI ACWI GDP net €'!$A$4:$B$1459,2,FALSE)/$Q$1096</f>
        <v>0.78059420340500452</v>
      </c>
    </row>
    <row r="950" spans="1:16">
      <c r="A950" s="127">
        <v>39654</v>
      </c>
      <c r="B950" s="155">
        <v>6411.71</v>
      </c>
      <c r="C950" s="155">
        <v>6331.27</v>
      </c>
      <c r="D950" s="155">
        <v>6479.96</v>
      </c>
      <c r="E950" s="155">
        <v>6436.71</v>
      </c>
      <c r="N950" s="156" t="e">
        <f>IF(SUMIF('Daten (Kopie)'!$A$2:$A$189,DAX!A950,'Daten (Kopie)'!$T$2:$T$189)=0,#N/A,SUMIF('Daten (Kopie)'!$A$2:$A$189,DAX!A950,'Daten (Kopie)'!$T$2:$T$189))</f>
        <v>#N/A</v>
      </c>
      <c r="O950" s="156" t="e">
        <f>IF(SUMIF('Daten (Kopie)'!$A$2:$A$189,DAX!A950,'Daten (Kopie)'!$U$2:$U$189)=0,#N/A,SUMIF('Daten (Kopie)'!$A$2:$A$189,DAX!A950,'Daten (Kopie)'!$U$2:$U$189))</f>
        <v>#N/A</v>
      </c>
      <c r="P950" s="156">
        <f>VLOOKUP(A950,'MSCI ACWI GDP net €'!$A$4:$B$1459,2,FALSE)/$Q$1096</f>
        <v>0.78973406618641828</v>
      </c>
    </row>
    <row r="951" spans="1:16">
      <c r="A951" s="127">
        <v>39653</v>
      </c>
      <c r="B951" s="155">
        <v>6546.17</v>
      </c>
      <c r="C951" s="155">
        <v>6415.31</v>
      </c>
      <c r="D951" s="155">
        <v>6577.1</v>
      </c>
      <c r="E951" s="155">
        <v>6440.7</v>
      </c>
      <c r="N951" s="156" t="e">
        <f>IF(SUMIF('Daten (Kopie)'!$A$2:$A$189,DAX!A951,'Daten (Kopie)'!$T$2:$T$189)=0,#N/A,SUMIF('Daten (Kopie)'!$A$2:$A$189,DAX!A951,'Daten (Kopie)'!$T$2:$T$189))</f>
        <v>#N/A</v>
      </c>
      <c r="O951" s="156" t="e">
        <f>IF(SUMIF('Daten (Kopie)'!$A$2:$A$189,DAX!A951,'Daten (Kopie)'!$U$2:$U$189)=0,#N/A,SUMIF('Daten (Kopie)'!$A$2:$A$189,DAX!A951,'Daten (Kopie)'!$U$2:$U$189))</f>
        <v>#N/A</v>
      </c>
      <c r="P951" s="156">
        <f>VLOOKUP(A951,'MSCI ACWI GDP net €'!$A$4:$B$1459,2,FALSE)/$Q$1096</f>
        <v>0.79545012056132158</v>
      </c>
    </row>
    <row r="952" spans="1:16">
      <c r="A952" s="127">
        <v>39652</v>
      </c>
      <c r="B952" s="155">
        <v>6486.05</v>
      </c>
      <c r="C952" s="155">
        <v>6485.05</v>
      </c>
      <c r="D952" s="155">
        <v>6562.26</v>
      </c>
      <c r="E952" s="155">
        <v>6536.09</v>
      </c>
      <c r="N952" s="156" t="e">
        <f>IF(SUMIF('Daten (Kopie)'!$A$2:$A$189,DAX!A952,'Daten (Kopie)'!$T$2:$T$189)=0,#N/A,SUMIF('Daten (Kopie)'!$A$2:$A$189,DAX!A952,'Daten (Kopie)'!$T$2:$T$189))</f>
        <v>#N/A</v>
      </c>
      <c r="O952" s="156" t="e">
        <f>IF(SUMIF('Daten (Kopie)'!$A$2:$A$189,DAX!A952,'Daten (Kopie)'!$U$2:$U$189)=0,#N/A,SUMIF('Daten (Kopie)'!$A$2:$A$189,DAX!A952,'Daten (Kopie)'!$U$2:$U$189))</f>
        <v>#N/A</v>
      </c>
      <c r="P952" s="156">
        <f>VLOOKUP(A952,'MSCI ACWI GDP net €'!$A$4:$B$1459,2,FALSE)/$Q$1096</f>
        <v>0.80404666696619798</v>
      </c>
    </row>
    <row r="953" spans="1:16">
      <c r="A953" s="127">
        <v>39651</v>
      </c>
      <c r="B953" s="155">
        <v>6395.06</v>
      </c>
      <c r="C953" s="155">
        <v>6322.03</v>
      </c>
      <c r="D953" s="155">
        <v>6449.88</v>
      </c>
      <c r="E953" s="155">
        <v>6442.79</v>
      </c>
      <c r="N953" s="156" t="e">
        <f>IF(SUMIF('Daten (Kopie)'!$A$2:$A$189,DAX!A953,'Daten (Kopie)'!$T$2:$T$189)=0,#N/A,SUMIF('Daten (Kopie)'!$A$2:$A$189,DAX!A953,'Daten (Kopie)'!$T$2:$T$189))</f>
        <v>#N/A</v>
      </c>
      <c r="O953" s="156" t="e">
        <f>IF(SUMIF('Daten (Kopie)'!$A$2:$A$189,DAX!A953,'Daten (Kopie)'!$U$2:$U$189)=0,#N/A,SUMIF('Daten (Kopie)'!$A$2:$A$189,DAX!A953,'Daten (Kopie)'!$U$2:$U$189))</f>
        <v>#N/A</v>
      </c>
      <c r="P953" s="156">
        <f>VLOOKUP(A953,'MSCI ACWI GDP net €'!$A$4:$B$1459,2,FALSE)/$Q$1096</f>
        <v>0.7898463903990256</v>
      </c>
    </row>
    <row r="954" spans="1:16">
      <c r="A954" s="127">
        <v>39650</v>
      </c>
      <c r="B954" s="155">
        <v>6381.44</v>
      </c>
      <c r="C954" s="155">
        <v>6342.82</v>
      </c>
      <c r="D954" s="155">
        <v>6484.29</v>
      </c>
      <c r="E954" s="155">
        <v>6424.84</v>
      </c>
      <c r="N954" s="156">
        <f>IF(SUMIF('Daten (Kopie)'!$A$2:$A$189,DAX!A954,'Daten (Kopie)'!$T$2:$T$189)=0,#N/A,SUMIF('Daten (Kopie)'!$A$2:$A$189,DAX!A954,'Daten (Kopie)'!$T$2:$T$189))</f>
        <v>0.83943039861257895</v>
      </c>
      <c r="O954" s="156">
        <f>IF(SUMIF('Daten (Kopie)'!$A$2:$A$189,DAX!A954,'Daten (Kopie)'!$U$2:$U$189)=0,#N/A,SUMIF('Daten (Kopie)'!$A$2:$A$189,DAX!A954,'Daten (Kopie)'!$U$2:$U$189))</f>
        <v>0.92251734266608354</v>
      </c>
      <c r="P954" s="156">
        <f>VLOOKUP(A954,'MSCI ACWI GDP net €'!$A$4:$B$1459,2,FALSE)/$Q$1096</f>
        <v>0.78687187884294418</v>
      </c>
    </row>
    <row r="955" spans="1:16">
      <c r="A955" s="127">
        <v>39647</v>
      </c>
      <c r="B955" s="155">
        <v>6261.48</v>
      </c>
      <c r="C955" s="155">
        <v>6236.94</v>
      </c>
      <c r="D955" s="155">
        <v>6396.3</v>
      </c>
      <c r="E955" s="155">
        <v>6382.65</v>
      </c>
      <c r="N955" s="156" t="e">
        <f>IF(SUMIF('Daten (Kopie)'!$A$2:$A$189,DAX!A955,'Daten (Kopie)'!$T$2:$T$189)=0,#N/A,SUMIF('Daten (Kopie)'!$A$2:$A$189,DAX!A955,'Daten (Kopie)'!$T$2:$T$189))</f>
        <v>#N/A</v>
      </c>
      <c r="O955" s="156" t="e">
        <f>IF(SUMIF('Daten (Kopie)'!$A$2:$A$189,DAX!A955,'Daten (Kopie)'!$U$2:$U$189)=0,#N/A,SUMIF('Daten (Kopie)'!$A$2:$A$189,DAX!A955,'Daten (Kopie)'!$U$2:$U$189))</f>
        <v>#N/A</v>
      </c>
      <c r="P955" s="156">
        <f>VLOOKUP(A955,'MSCI ACWI GDP net €'!$A$4:$B$1459,2,FALSE)/$Q$1096</f>
        <v>0.78064162918366098</v>
      </c>
    </row>
    <row r="956" spans="1:16">
      <c r="A956" s="127">
        <v>39646</v>
      </c>
      <c r="B956" s="155">
        <v>6177.07</v>
      </c>
      <c r="C956" s="155">
        <v>6177.07</v>
      </c>
      <c r="D956" s="155">
        <v>6318.34</v>
      </c>
      <c r="E956" s="155">
        <v>6271.27</v>
      </c>
      <c r="N956" s="156" t="e">
        <f>IF(SUMIF('Daten (Kopie)'!$A$2:$A$189,DAX!A956,'Daten (Kopie)'!$T$2:$T$189)=0,#N/A,SUMIF('Daten (Kopie)'!$A$2:$A$189,DAX!A956,'Daten (Kopie)'!$T$2:$T$189))</f>
        <v>#N/A</v>
      </c>
      <c r="O956" s="156" t="e">
        <f>IF(SUMIF('Daten (Kopie)'!$A$2:$A$189,DAX!A956,'Daten (Kopie)'!$U$2:$U$189)=0,#N/A,SUMIF('Daten (Kopie)'!$A$2:$A$189,DAX!A956,'Daten (Kopie)'!$U$2:$U$189))</f>
        <v>#N/A</v>
      </c>
      <c r="P956" s="156">
        <f>VLOOKUP(A956,'MSCI ACWI GDP net €'!$A$4:$B$1459,2,FALSE)/$Q$1096</f>
        <v>0.77783934808691069</v>
      </c>
    </row>
    <row r="957" spans="1:16">
      <c r="A957" s="127">
        <v>39645</v>
      </c>
      <c r="B957" s="155">
        <v>6100.62</v>
      </c>
      <c r="C957" s="155">
        <v>5999.32</v>
      </c>
      <c r="D957" s="155">
        <v>6177.03</v>
      </c>
      <c r="E957" s="155">
        <v>6155.37</v>
      </c>
      <c r="N957" s="156" t="e">
        <f>IF(SUMIF('Daten (Kopie)'!$A$2:$A$189,DAX!A957,'Daten (Kopie)'!$T$2:$T$189)=0,#N/A,SUMIF('Daten (Kopie)'!$A$2:$A$189,DAX!A957,'Daten (Kopie)'!$T$2:$T$189))</f>
        <v>#N/A</v>
      </c>
      <c r="O957" s="156" t="e">
        <f>IF(SUMIF('Daten (Kopie)'!$A$2:$A$189,DAX!A957,'Daten (Kopie)'!$U$2:$U$189)=0,#N/A,SUMIF('Daten (Kopie)'!$A$2:$A$189,DAX!A957,'Daten (Kopie)'!$U$2:$U$189))</f>
        <v>#N/A</v>
      </c>
      <c r="P957" s="156">
        <f>VLOOKUP(A957,'MSCI ACWI GDP net €'!$A$4:$B$1459,2,FALSE)/$Q$1096</f>
        <v>0.76706454398865775</v>
      </c>
    </row>
    <row r="958" spans="1:16">
      <c r="A958" s="127">
        <v>39644</v>
      </c>
      <c r="B958" s="155">
        <v>6154.89</v>
      </c>
      <c r="C958" s="155">
        <v>6006.58</v>
      </c>
      <c r="D958" s="155">
        <v>6164.73</v>
      </c>
      <c r="E958" s="155">
        <v>6081.7</v>
      </c>
      <c r="N958" s="156" t="e">
        <f>IF(SUMIF('Daten (Kopie)'!$A$2:$A$189,DAX!A958,'Daten (Kopie)'!$T$2:$T$189)=0,#N/A,SUMIF('Daten (Kopie)'!$A$2:$A$189,DAX!A958,'Daten (Kopie)'!$T$2:$T$189))</f>
        <v>#N/A</v>
      </c>
      <c r="O958" s="156" t="e">
        <f>IF(SUMIF('Daten (Kopie)'!$A$2:$A$189,DAX!A958,'Daten (Kopie)'!$U$2:$U$189)=0,#N/A,SUMIF('Daten (Kopie)'!$A$2:$A$189,DAX!A958,'Daten (Kopie)'!$U$2:$U$189))</f>
        <v>#N/A</v>
      </c>
      <c r="P958" s="156">
        <f>VLOOKUP(A958,'MSCI ACWI GDP net €'!$A$4:$B$1459,2,FALSE)/$Q$1096</f>
        <v>0.75523472432310113</v>
      </c>
    </row>
    <row r="959" spans="1:16">
      <c r="A959" s="127">
        <v>39643</v>
      </c>
      <c r="B959" s="155">
        <v>6184.65</v>
      </c>
      <c r="C959" s="155">
        <v>6184.54</v>
      </c>
      <c r="D959" s="155">
        <v>6254.15</v>
      </c>
      <c r="E959" s="155">
        <v>6200.25</v>
      </c>
      <c r="N959" s="156" t="e">
        <f>IF(SUMIF('Daten (Kopie)'!$A$2:$A$189,DAX!A959,'Daten (Kopie)'!$T$2:$T$189)=0,#N/A,SUMIF('Daten (Kopie)'!$A$2:$A$189,DAX!A959,'Daten (Kopie)'!$T$2:$T$189))</f>
        <v>#N/A</v>
      </c>
      <c r="O959" s="156" t="e">
        <f>IF(SUMIF('Daten (Kopie)'!$A$2:$A$189,DAX!A959,'Daten (Kopie)'!$U$2:$U$189)=0,#N/A,SUMIF('Daten (Kopie)'!$A$2:$A$189,DAX!A959,'Daten (Kopie)'!$U$2:$U$189))</f>
        <v>#N/A</v>
      </c>
      <c r="P959" s="156">
        <f>VLOOKUP(A959,'MSCI ACWI GDP net €'!$A$4:$B$1459,2,FALSE)/$Q$1096</f>
        <v>0.77251018822209905</v>
      </c>
    </row>
    <row r="960" spans="1:16">
      <c r="A960" s="127">
        <v>39640</v>
      </c>
      <c r="B960" s="155">
        <v>6310.17</v>
      </c>
      <c r="C960" s="155">
        <v>6139.74</v>
      </c>
      <c r="D960" s="155">
        <v>6332.11</v>
      </c>
      <c r="E960" s="155">
        <v>6153.3</v>
      </c>
      <c r="N960" s="156" t="e">
        <f>IF(SUMIF('Daten (Kopie)'!$A$2:$A$189,DAX!A960,'Daten (Kopie)'!$T$2:$T$189)=0,#N/A,SUMIF('Daten (Kopie)'!$A$2:$A$189,DAX!A960,'Daten (Kopie)'!$T$2:$T$189))</f>
        <v>#N/A</v>
      </c>
      <c r="O960" s="156" t="e">
        <f>IF(SUMIF('Daten (Kopie)'!$A$2:$A$189,DAX!A960,'Daten (Kopie)'!$U$2:$U$189)=0,#N/A,SUMIF('Daten (Kopie)'!$A$2:$A$189,DAX!A960,'Daten (Kopie)'!$U$2:$U$189))</f>
        <v>#N/A</v>
      </c>
      <c r="P960" s="156">
        <f>VLOOKUP(A960,'MSCI ACWI GDP net €'!$A$4:$B$1459,2,FALSE)/$Q$1096</f>
        <v>0.77286463351521539</v>
      </c>
    </row>
    <row r="961" spans="1:16">
      <c r="A961" s="127">
        <v>39639</v>
      </c>
      <c r="B961" s="155">
        <v>6338.63</v>
      </c>
      <c r="C961" s="155">
        <v>6254.31</v>
      </c>
      <c r="D961" s="155">
        <v>6384.64</v>
      </c>
      <c r="E961" s="155">
        <v>6305</v>
      </c>
      <c r="N961" s="156" t="e">
        <f>IF(SUMIF('Daten (Kopie)'!$A$2:$A$189,DAX!A961,'Daten (Kopie)'!$T$2:$T$189)=0,#N/A,SUMIF('Daten (Kopie)'!$A$2:$A$189,DAX!A961,'Daten (Kopie)'!$T$2:$T$189))</f>
        <v>#N/A</v>
      </c>
      <c r="O961" s="156" t="e">
        <f>IF(SUMIF('Daten (Kopie)'!$A$2:$A$189,DAX!A961,'Daten (Kopie)'!$U$2:$U$189)=0,#N/A,SUMIF('Daten (Kopie)'!$A$2:$A$189,DAX!A961,'Daten (Kopie)'!$U$2:$U$189))</f>
        <v>#N/A</v>
      </c>
      <c r="P961" s="156">
        <f>VLOOKUP(A961,'MSCI ACWI GDP net €'!$A$4:$B$1459,2,FALSE)/$Q$1096</f>
        <v>0.78474603911545104</v>
      </c>
    </row>
    <row r="962" spans="1:16">
      <c r="A962" s="127">
        <v>39638</v>
      </c>
      <c r="B962" s="155">
        <v>6330.69</v>
      </c>
      <c r="C962" s="155">
        <v>6330.69</v>
      </c>
      <c r="D962" s="155">
        <v>6397.82</v>
      </c>
      <c r="E962" s="155">
        <v>6386.46</v>
      </c>
      <c r="N962" s="156" t="e">
        <f>IF(SUMIF('Daten (Kopie)'!$A$2:$A$189,DAX!A962,'Daten (Kopie)'!$T$2:$T$189)=0,#N/A,SUMIF('Daten (Kopie)'!$A$2:$A$189,DAX!A962,'Daten (Kopie)'!$T$2:$T$189))</f>
        <v>#N/A</v>
      </c>
      <c r="O962" s="156" t="e">
        <f>IF(SUMIF('Daten (Kopie)'!$A$2:$A$189,DAX!A962,'Daten (Kopie)'!$U$2:$U$189)=0,#N/A,SUMIF('Daten (Kopie)'!$A$2:$A$189,DAX!A962,'Daten (Kopie)'!$U$2:$U$189))</f>
        <v>#N/A</v>
      </c>
      <c r="P962" s="156">
        <f>VLOOKUP(A962,'MSCI ACWI GDP net €'!$A$4:$B$1459,2,FALSE)/$Q$1096</f>
        <v>0.78962923025465148</v>
      </c>
    </row>
    <row r="963" spans="1:16">
      <c r="A963" s="127">
        <v>39637</v>
      </c>
      <c r="B963" s="155">
        <v>6314.17</v>
      </c>
      <c r="C963" s="155">
        <v>6226.74</v>
      </c>
      <c r="D963" s="155">
        <v>6332.01</v>
      </c>
      <c r="E963" s="155">
        <v>6304.41</v>
      </c>
      <c r="N963" s="156" t="e">
        <f>IF(SUMIF('Daten (Kopie)'!$A$2:$A$189,DAX!A963,'Daten (Kopie)'!$T$2:$T$189)=0,#N/A,SUMIF('Daten (Kopie)'!$A$2:$A$189,DAX!A963,'Daten (Kopie)'!$T$2:$T$189))</f>
        <v>#N/A</v>
      </c>
      <c r="O963" s="156" t="e">
        <f>IF(SUMIF('Daten (Kopie)'!$A$2:$A$189,DAX!A963,'Daten (Kopie)'!$U$2:$U$189)=0,#N/A,SUMIF('Daten (Kopie)'!$A$2:$A$189,DAX!A963,'Daten (Kopie)'!$U$2:$U$189))</f>
        <v>#N/A</v>
      </c>
      <c r="P963" s="156">
        <f>VLOOKUP(A963,'MSCI ACWI GDP net €'!$A$4:$B$1459,2,FALSE)/$Q$1096</f>
        <v>0.78768560536094345</v>
      </c>
    </row>
    <row r="964" spans="1:16">
      <c r="A964" s="127">
        <v>39636</v>
      </c>
      <c r="B964" s="155">
        <v>6312.32</v>
      </c>
      <c r="C964" s="155">
        <v>6286.67</v>
      </c>
      <c r="D964" s="155">
        <v>6416.24</v>
      </c>
      <c r="E964" s="155">
        <v>6395.75</v>
      </c>
      <c r="N964" s="156" t="e">
        <f>IF(SUMIF('Daten (Kopie)'!$A$2:$A$189,DAX!A964,'Daten (Kopie)'!$T$2:$T$189)=0,#N/A,SUMIF('Daten (Kopie)'!$A$2:$A$189,DAX!A964,'Daten (Kopie)'!$T$2:$T$189))</f>
        <v>#N/A</v>
      </c>
      <c r="O964" s="156" t="e">
        <f>IF(SUMIF('Daten (Kopie)'!$A$2:$A$189,DAX!A964,'Daten (Kopie)'!$U$2:$U$189)=0,#N/A,SUMIF('Daten (Kopie)'!$A$2:$A$189,DAX!A964,'Daten (Kopie)'!$U$2:$U$189))</f>
        <v>#N/A</v>
      </c>
      <c r="P964" s="156">
        <f>VLOOKUP(A964,'MSCI ACWI GDP net €'!$A$4:$B$1459,2,FALSE)/$Q$1096</f>
        <v>0.79314123396883884</v>
      </c>
    </row>
    <row r="965" spans="1:16">
      <c r="A965" s="127">
        <v>39633</v>
      </c>
      <c r="B965" s="155">
        <v>6360.7</v>
      </c>
      <c r="C965" s="155">
        <v>6255.16</v>
      </c>
      <c r="D965" s="155">
        <v>6374.84</v>
      </c>
      <c r="E965" s="155">
        <v>6272.21</v>
      </c>
      <c r="N965" s="156" t="e">
        <f>IF(SUMIF('Daten (Kopie)'!$A$2:$A$189,DAX!A965,'Daten (Kopie)'!$T$2:$T$189)=0,#N/A,SUMIF('Daten (Kopie)'!$A$2:$A$189,DAX!A965,'Daten (Kopie)'!$T$2:$T$189))</f>
        <v>#N/A</v>
      </c>
      <c r="O965" s="156" t="e">
        <f>IF(SUMIF('Daten (Kopie)'!$A$2:$A$189,DAX!A965,'Daten (Kopie)'!$U$2:$U$189)=0,#N/A,SUMIF('Daten (Kopie)'!$A$2:$A$189,DAX!A965,'Daten (Kopie)'!$U$2:$U$189))</f>
        <v>#N/A</v>
      </c>
      <c r="P965" s="156">
        <f>VLOOKUP(A965,'MSCI ACWI GDP net €'!$A$4:$B$1459,2,FALSE)/$Q$1096</f>
        <v>0.78885960139049061</v>
      </c>
    </row>
    <row r="966" spans="1:16">
      <c r="A966" s="127">
        <v>39632</v>
      </c>
      <c r="B966" s="155">
        <v>6262.98</v>
      </c>
      <c r="C966" s="155">
        <v>6200.56</v>
      </c>
      <c r="D966" s="155">
        <v>6392.08</v>
      </c>
      <c r="E966" s="155">
        <v>6353.74</v>
      </c>
      <c r="N966" s="156" t="e">
        <f>IF(SUMIF('Daten (Kopie)'!$A$2:$A$189,DAX!A966,'Daten (Kopie)'!$T$2:$T$189)=0,#N/A,SUMIF('Daten (Kopie)'!$A$2:$A$189,DAX!A966,'Daten (Kopie)'!$T$2:$T$189))</f>
        <v>#N/A</v>
      </c>
      <c r="O966" s="156" t="e">
        <f>IF(SUMIF('Daten (Kopie)'!$A$2:$A$189,DAX!A966,'Daten (Kopie)'!$U$2:$U$189)=0,#N/A,SUMIF('Daten (Kopie)'!$A$2:$A$189,DAX!A966,'Daten (Kopie)'!$U$2:$U$189))</f>
        <v>#N/A</v>
      </c>
      <c r="P966" s="156">
        <f>VLOOKUP(A966,'MSCI ACWI GDP net €'!$A$4:$B$1459,2,FALSE)/$Q$1096</f>
        <v>0.79109776533059095</v>
      </c>
    </row>
    <row r="967" spans="1:16">
      <c r="A967" s="127">
        <v>39631</v>
      </c>
      <c r="B967" s="155">
        <v>6319.6</v>
      </c>
      <c r="C967" s="155">
        <v>6295.45</v>
      </c>
      <c r="D967" s="155">
        <v>6395.97</v>
      </c>
      <c r="E967" s="155">
        <v>6305.42</v>
      </c>
      <c r="N967" s="156" t="e">
        <f>IF(SUMIF('Daten (Kopie)'!$A$2:$A$189,DAX!A967,'Daten (Kopie)'!$T$2:$T$189)=0,#N/A,SUMIF('Daten (Kopie)'!$A$2:$A$189,DAX!A967,'Daten (Kopie)'!$T$2:$T$189))</f>
        <v>#N/A</v>
      </c>
      <c r="O967" s="156" t="e">
        <f>IF(SUMIF('Daten (Kopie)'!$A$2:$A$189,DAX!A967,'Daten (Kopie)'!$U$2:$U$189)=0,#N/A,SUMIF('Daten (Kopie)'!$A$2:$A$189,DAX!A967,'Daten (Kopie)'!$U$2:$U$189))</f>
        <v>#N/A</v>
      </c>
      <c r="P967" s="156">
        <f>VLOOKUP(A967,'MSCI ACWI GDP net €'!$A$4:$B$1459,2,FALSE)/$Q$1096</f>
        <v>0.78966417556524049</v>
      </c>
    </row>
    <row r="968" spans="1:16">
      <c r="A968" s="127">
        <v>39630</v>
      </c>
      <c r="B968" s="155">
        <v>6394.08</v>
      </c>
      <c r="C968" s="155">
        <v>6260.33</v>
      </c>
      <c r="D968" s="155">
        <v>6405.43</v>
      </c>
      <c r="E968" s="155">
        <v>6315.94</v>
      </c>
      <c r="N968" s="156" t="e">
        <f>IF(SUMIF('Daten (Kopie)'!$A$2:$A$189,DAX!A968,'Daten (Kopie)'!$T$2:$T$189)=0,#N/A,SUMIF('Daten (Kopie)'!$A$2:$A$189,DAX!A968,'Daten (Kopie)'!$T$2:$T$189))</f>
        <v>#N/A</v>
      </c>
      <c r="O968" s="156" t="e">
        <f>IF(SUMIF('Daten (Kopie)'!$A$2:$A$189,DAX!A968,'Daten (Kopie)'!$U$2:$U$189)=0,#N/A,SUMIF('Daten (Kopie)'!$A$2:$A$189,DAX!A968,'Daten (Kopie)'!$U$2:$U$189))</f>
        <v>#N/A</v>
      </c>
      <c r="P968" s="156">
        <f>VLOOKUP(A968,'MSCI ACWI GDP net €'!$A$4:$B$1459,2,FALSE)/$Q$1096</f>
        <v>0.80225363972050412</v>
      </c>
    </row>
    <row r="969" spans="1:16">
      <c r="A969" s="127">
        <v>39629</v>
      </c>
      <c r="B969" s="155">
        <v>6423.37</v>
      </c>
      <c r="C969" s="155">
        <v>6308.24</v>
      </c>
      <c r="D969" s="155">
        <v>6446.54</v>
      </c>
      <c r="E969" s="155">
        <v>6418.32</v>
      </c>
      <c r="N969" s="156" t="e">
        <f>IF(SUMIF('Daten (Kopie)'!$A$2:$A$189,DAX!A969,'Daten (Kopie)'!$T$2:$T$189)=0,#N/A,SUMIF('Daten (Kopie)'!$A$2:$A$189,DAX!A969,'Daten (Kopie)'!$T$2:$T$189))</f>
        <v>#N/A</v>
      </c>
      <c r="O969" s="156" t="e">
        <f>IF(SUMIF('Daten (Kopie)'!$A$2:$A$189,DAX!A969,'Daten (Kopie)'!$U$2:$U$189)=0,#N/A,SUMIF('Daten (Kopie)'!$A$2:$A$189,DAX!A969,'Daten (Kopie)'!$U$2:$U$189))</f>
        <v>#N/A</v>
      </c>
      <c r="P969" s="156">
        <f>VLOOKUP(A969,'MSCI ACWI GDP net €'!$A$4:$B$1459,2,FALSE)/$Q$1096</f>
        <v>0.81087015487428848</v>
      </c>
    </row>
    <row r="970" spans="1:16">
      <c r="A970" s="127">
        <v>39626</v>
      </c>
      <c r="B970" s="155">
        <v>6449.04</v>
      </c>
      <c r="C970" s="155">
        <v>6348.03</v>
      </c>
      <c r="D970" s="155">
        <v>6464.9</v>
      </c>
      <c r="E970" s="155">
        <v>6421.91</v>
      </c>
      <c r="N970" s="156" t="e">
        <f>IF(SUMIF('Daten (Kopie)'!$A$2:$A$189,DAX!A970,'Daten (Kopie)'!$T$2:$T$189)=0,#N/A,SUMIF('Daten (Kopie)'!$A$2:$A$189,DAX!A970,'Daten (Kopie)'!$T$2:$T$189))</f>
        <v>#N/A</v>
      </c>
      <c r="O970" s="156" t="e">
        <f>IF(SUMIF('Daten (Kopie)'!$A$2:$A$189,DAX!A970,'Daten (Kopie)'!$U$2:$U$189)=0,#N/A,SUMIF('Daten (Kopie)'!$A$2:$A$189,DAX!A970,'Daten (Kopie)'!$U$2:$U$189))</f>
        <v>#N/A</v>
      </c>
      <c r="P970" s="156">
        <f>VLOOKUP(A970,'MSCI ACWI GDP net €'!$A$4:$B$1459,2,FALSE)/$Q$1096</f>
        <v>0.80933172917717111</v>
      </c>
    </row>
    <row r="971" spans="1:16">
      <c r="A971" s="127">
        <v>39625</v>
      </c>
      <c r="B971" s="155">
        <v>6571.55</v>
      </c>
      <c r="C971" s="155">
        <v>6448.12</v>
      </c>
      <c r="D971" s="155">
        <v>6578.45</v>
      </c>
      <c r="E971" s="155">
        <v>6459.6</v>
      </c>
      <c r="N971" s="156" t="e">
        <f>IF(SUMIF('Daten (Kopie)'!$A$2:$A$189,DAX!A971,'Daten (Kopie)'!$T$2:$T$189)=0,#N/A,SUMIF('Daten (Kopie)'!$A$2:$A$189,DAX!A971,'Daten (Kopie)'!$T$2:$T$189))</f>
        <v>#N/A</v>
      </c>
      <c r="O971" s="156" t="e">
        <f>IF(SUMIF('Daten (Kopie)'!$A$2:$A$189,DAX!A971,'Daten (Kopie)'!$U$2:$U$189)=0,#N/A,SUMIF('Daten (Kopie)'!$A$2:$A$189,DAX!A971,'Daten (Kopie)'!$U$2:$U$189))</f>
        <v>#N/A</v>
      </c>
      <c r="P971" s="156">
        <f>VLOOKUP(A971,'MSCI ACWI GDP net €'!$A$4:$B$1459,2,FALSE)/$Q$1096</f>
        <v>0.81530404916305987</v>
      </c>
    </row>
    <row r="972" spans="1:16">
      <c r="A972" s="127">
        <v>39624</v>
      </c>
      <c r="B972" s="155">
        <v>6551.66</v>
      </c>
      <c r="C972" s="155">
        <v>6547.71</v>
      </c>
      <c r="D972" s="155">
        <v>6628.62</v>
      </c>
      <c r="E972" s="155">
        <v>6617.84</v>
      </c>
      <c r="N972" s="156" t="e">
        <f>IF(SUMIF('Daten (Kopie)'!$A$2:$A$189,DAX!A972,'Daten (Kopie)'!$T$2:$T$189)=0,#N/A,SUMIF('Daten (Kopie)'!$A$2:$A$189,DAX!A972,'Daten (Kopie)'!$T$2:$T$189))</f>
        <v>#N/A</v>
      </c>
      <c r="O972" s="156" t="e">
        <f>IF(SUMIF('Daten (Kopie)'!$A$2:$A$189,DAX!A972,'Daten (Kopie)'!$U$2:$U$189)=0,#N/A,SUMIF('Daten (Kopie)'!$A$2:$A$189,DAX!A972,'Daten (Kopie)'!$U$2:$U$189))</f>
        <v>#N/A</v>
      </c>
      <c r="P972" s="156">
        <f>VLOOKUP(A972,'MSCI ACWI GDP net €'!$A$4:$B$1459,2,FALSE)/$Q$1096</f>
        <v>0.83604825115361125</v>
      </c>
    </row>
    <row r="973" spans="1:16">
      <c r="A973" s="127">
        <v>39623</v>
      </c>
      <c r="B973" s="155">
        <v>6588.06</v>
      </c>
      <c r="C973" s="155">
        <v>6444.3</v>
      </c>
      <c r="D973" s="155">
        <v>6617.16</v>
      </c>
      <c r="E973" s="155">
        <v>6536.06</v>
      </c>
      <c r="N973" s="156" t="e">
        <f>IF(SUMIF('Daten (Kopie)'!$A$2:$A$189,DAX!A973,'Daten (Kopie)'!$T$2:$T$189)=0,#N/A,SUMIF('Daten (Kopie)'!$A$2:$A$189,DAX!A973,'Daten (Kopie)'!$T$2:$T$189))</f>
        <v>#N/A</v>
      </c>
      <c r="O973" s="156" t="e">
        <f>IF(SUMIF('Daten (Kopie)'!$A$2:$A$189,DAX!A973,'Daten (Kopie)'!$U$2:$U$189)=0,#N/A,SUMIF('Daten (Kopie)'!$A$2:$A$189,DAX!A973,'Daten (Kopie)'!$U$2:$U$189))</f>
        <v>#N/A</v>
      </c>
      <c r="P973" s="156">
        <f>VLOOKUP(A973,'MSCI ACWI GDP net €'!$A$4:$B$1459,2,FALSE)/$Q$1096</f>
        <v>0.82814645080449101</v>
      </c>
    </row>
    <row r="974" spans="1:16">
      <c r="A974" s="127">
        <v>39622</v>
      </c>
      <c r="B974" s="155">
        <v>6586.83</v>
      </c>
      <c r="C974" s="155">
        <v>6572.51</v>
      </c>
      <c r="D974" s="155">
        <v>6628.72</v>
      </c>
      <c r="E974" s="155">
        <v>6589.46</v>
      </c>
      <c r="N974" s="156" t="e">
        <f>IF(SUMIF('Daten (Kopie)'!$A$2:$A$189,DAX!A974,'Daten (Kopie)'!$T$2:$T$189)=0,#N/A,SUMIF('Daten (Kopie)'!$A$2:$A$189,DAX!A974,'Daten (Kopie)'!$T$2:$T$189))</f>
        <v>#N/A</v>
      </c>
      <c r="O974" s="156" t="e">
        <f>IF(SUMIF('Daten (Kopie)'!$A$2:$A$189,DAX!A974,'Daten (Kopie)'!$U$2:$U$189)=0,#N/A,SUMIF('Daten (Kopie)'!$A$2:$A$189,DAX!A974,'Daten (Kopie)'!$U$2:$U$189))</f>
        <v>#N/A</v>
      </c>
      <c r="P974" s="156">
        <f>VLOOKUP(A974,'MSCI ACWI GDP net €'!$A$4:$B$1459,2,FALSE)/$Q$1096</f>
        <v>0.83688361048292759</v>
      </c>
    </row>
    <row r="975" spans="1:16">
      <c r="A975" s="127">
        <v>39619</v>
      </c>
      <c r="B975" s="155">
        <v>6730.52</v>
      </c>
      <c r="C975" s="155">
        <v>6547.4</v>
      </c>
      <c r="D975" s="155">
        <v>6765.8</v>
      </c>
      <c r="E975" s="155">
        <v>6578.44</v>
      </c>
      <c r="N975" s="156">
        <f>IF(SUMIF('Daten (Kopie)'!$A$2:$A$189,DAX!A975,'Daten (Kopie)'!$T$2:$T$189)=0,#N/A,SUMIF('Daten (Kopie)'!$A$2:$A$189,DAX!A975,'Daten (Kopie)'!$T$2:$T$189))</f>
        <v>0.84790908283760991</v>
      </c>
      <c r="O975" s="156">
        <f>IF(SUMIF('Daten (Kopie)'!$A$2:$A$189,DAX!A975,'Daten (Kopie)'!$U$2:$U$189)=0,#N/A,SUMIF('Daten (Kopie)'!$A$2:$A$189,DAX!A975,'Daten (Kopie)'!$U$2:$U$189))</f>
        <v>0.96535862748739343</v>
      </c>
      <c r="P975" s="156">
        <f>VLOOKUP(A975,'MSCI ACWI GDP net €'!$A$4:$B$1459,2,FALSE)/$Q$1096</f>
        <v>0.83476026684904792</v>
      </c>
    </row>
    <row r="976" spans="1:16">
      <c r="A976" s="127">
        <v>39618</v>
      </c>
      <c r="B976" s="155">
        <v>6704.22</v>
      </c>
      <c r="C976" s="155">
        <v>6662.46</v>
      </c>
      <c r="D976" s="155">
        <v>6765.1</v>
      </c>
      <c r="E976" s="155">
        <v>6721.17</v>
      </c>
      <c r="N976" s="156" t="e">
        <f>IF(SUMIF('Daten (Kopie)'!$A$2:$A$189,DAX!A976,'Daten (Kopie)'!$T$2:$T$189)=0,#N/A,SUMIF('Daten (Kopie)'!$A$2:$A$189,DAX!A976,'Daten (Kopie)'!$T$2:$T$189))</f>
        <v>#N/A</v>
      </c>
      <c r="O976" s="156" t="e">
        <f>IF(SUMIF('Daten (Kopie)'!$A$2:$A$189,DAX!A976,'Daten (Kopie)'!$U$2:$U$189)=0,#N/A,SUMIF('Daten (Kopie)'!$A$2:$A$189,DAX!A976,'Daten (Kopie)'!$U$2:$U$189))</f>
        <v>#N/A</v>
      </c>
      <c r="P976" s="156">
        <f>VLOOKUP(A976,'MSCI ACWI GDP net €'!$A$4:$B$1459,2,FALSE)/$Q$1096</f>
        <v>0.85300255100767297</v>
      </c>
    </row>
    <row r="977" spans="1:16">
      <c r="A977" s="127">
        <v>39617</v>
      </c>
      <c r="B977" s="155">
        <v>6795.18</v>
      </c>
      <c r="C977" s="155">
        <v>6705.75</v>
      </c>
      <c r="D977" s="155">
        <v>6796.77</v>
      </c>
      <c r="E977" s="155">
        <v>6728.91</v>
      </c>
      <c r="N977" s="156" t="e">
        <f>IF(SUMIF('Daten (Kopie)'!$A$2:$A$189,DAX!A977,'Daten (Kopie)'!$T$2:$T$189)=0,#N/A,SUMIF('Daten (Kopie)'!$A$2:$A$189,DAX!A977,'Daten (Kopie)'!$T$2:$T$189))</f>
        <v>#N/A</v>
      </c>
      <c r="O977" s="156" t="e">
        <f>IF(SUMIF('Daten (Kopie)'!$A$2:$A$189,DAX!A977,'Daten (Kopie)'!$U$2:$U$189)=0,#N/A,SUMIF('Daten (Kopie)'!$A$2:$A$189,DAX!A977,'Daten (Kopie)'!$U$2:$U$189))</f>
        <v>#N/A</v>
      </c>
      <c r="P977" s="156">
        <f>VLOOKUP(A977,'MSCI ACWI GDP net €'!$A$4:$B$1459,2,FALSE)/$Q$1096</f>
        <v>0.85763696481672858</v>
      </c>
    </row>
    <row r="978" spans="1:16">
      <c r="A978" s="127">
        <v>39616</v>
      </c>
      <c r="B978" s="155">
        <v>6743.5</v>
      </c>
      <c r="C978" s="155">
        <v>6743.48</v>
      </c>
      <c r="D978" s="155">
        <v>6855.84</v>
      </c>
      <c r="E978" s="155">
        <v>6796.16</v>
      </c>
      <c r="N978" s="156" t="e">
        <f>IF(SUMIF('Daten (Kopie)'!$A$2:$A$189,DAX!A978,'Daten (Kopie)'!$T$2:$T$189)=0,#N/A,SUMIF('Daten (Kopie)'!$A$2:$A$189,DAX!A978,'Daten (Kopie)'!$T$2:$T$189))</f>
        <v>#N/A</v>
      </c>
      <c r="O978" s="156" t="e">
        <f>IF(SUMIF('Daten (Kopie)'!$A$2:$A$189,DAX!A978,'Daten (Kopie)'!$U$2:$U$189)=0,#N/A,SUMIF('Daten (Kopie)'!$A$2:$A$189,DAX!A978,'Daten (Kopie)'!$U$2:$U$189))</f>
        <v>#N/A</v>
      </c>
      <c r="P978" s="156">
        <f>VLOOKUP(A978,'MSCI ACWI GDP net €'!$A$4:$B$1459,2,FALSE)/$Q$1096</f>
        <v>0.86453367147081495</v>
      </c>
    </row>
    <row r="979" spans="1:16">
      <c r="A979" s="127">
        <v>39615</v>
      </c>
      <c r="B979" s="155">
        <v>6773.43</v>
      </c>
      <c r="C979" s="155">
        <v>6671.8</v>
      </c>
      <c r="D979" s="155">
        <v>6812.66</v>
      </c>
      <c r="E979" s="155">
        <v>6729.88</v>
      </c>
      <c r="N979" s="156" t="e">
        <f>IF(SUMIF('Daten (Kopie)'!$A$2:$A$189,DAX!A979,'Daten (Kopie)'!$T$2:$T$189)=0,#N/A,SUMIF('Daten (Kopie)'!$A$2:$A$189,DAX!A979,'Daten (Kopie)'!$T$2:$T$189))</f>
        <v>#N/A</v>
      </c>
      <c r="O979" s="156" t="e">
        <f>IF(SUMIF('Daten (Kopie)'!$A$2:$A$189,DAX!A979,'Daten (Kopie)'!$U$2:$U$189)=0,#N/A,SUMIF('Daten (Kopie)'!$A$2:$A$189,DAX!A979,'Daten (Kopie)'!$U$2:$U$189))</f>
        <v>#N/A</v>
      </c>
      <c r="P979" s="156">
        <f>VLOOKUP(A979,'MSCI ACWI GDP net €'!$A$4:$B$1459,2,FALSE)/$Q$1096</f>
        <v>0.86356102699275639</v>
      </c>
    </row>
    <row r="980" spans="1:16">
      <c r="A980" s="127">
        <v>39612</v>
      </c>
      <c r="B980" s="155">
        <v>6701.5</v>
      </c>
      <c r="C980" s="155">
        <v>6649.62</v>
      </c>
      <c r="D980" s="155">
        <v>6777.87</v>
      </c>
      <c r="E980" s="155">
        <v>6765.32</v>
      </c>
      <c r="N980" s="156" t="e">
        <f>IF(SUMIF('Daten (Kopie)'!$A$2:$A$189,DAX!A980,'Daten (Kopie)'!$T$2:$T$189)=0,#N/A,SUMIF('Daten (Kopie)'!$A$2:$A$189,DAX!A980,'Daten (Kopie)'!$T$2:$T$189))</f>
        <v>#N/A</v>
      </c>
      <c r="O980" s="156" t="e">
        <f>IF(SUMIF('Daten (Kopie)'!$A$2:$A$189,DAX!A980,'Daten (Kopie)'!$U$2:$U$189)=0,#N/A,SUMIF('Daten (Kopie)'!$A$2:$A$189,DAX!A980,'Daten (Kopie)'!$U$2:$U$189))</f>
        <v>#N/A</v>
      </c>
      <c r="P980" s="156">
        <f>VLOOKUP(A980,'MSCI ACWI GDP net €'!$A$4:$B$1459,2,FALSE)/$Q$1096</f>
        <v>0.86388551916251077</v>
      </c>
    </row>
    <row r="981" spans="1:16">
      <c r="A981" s="127">
        <v>39611</v>
      </c>
      <c r="B981" s="155">
        <v>6647.6</v>
      </c>
      <c r="C981" s="155">
        <v>6647.6</v>
      </c>
      <c r="D981" s="155">
        <v>6733.12</v>
      </c>
      <c r="E981" s="155">
        <v>6714.52</v>
      </c>
      <c r="N981" s="156" t="e">
        <f>IF(SUMIF('Daten (Kopie)'!$A$2:$A$189,DAX!A981,'Daten (Kopie)'!$T$2:$T$189)=0,#N/A,SUMIF('Daten (Kopie)'!$A$2:$A$189,DAX!A981,'Daten (Kopie)'!$T$2:$T$189))</f>
        <v>#N/A</v>
      </c>
      <c r="O981" s="156" t="e">
        <f>IF(SUMIF('Daten (Kopie)'!$A$2:$A$189,DAX!A981,'Daten (Kopie)'!$U$2:$U$189)=0,#N/A,SUMIF('Daten (Kopie)'!$A$2:$A$189,DAX!A981,'Daten (Kopie)'!$U$2:$U$189))</f>
        <v>#N/A</v>
      </c>
      <c r="P981" s="156">
        <f>VLOOKUP(A981,'MSCI ACWI GDP net €'!$A$4:$B$1459,2,FALSE)/$Q$1096</f>
        <v>0.85656780471894822</v>
      </c>
    </row>
    <row r="982" spans="1:16">
      <c r="A982" s="127">
        <v>39610</v>
      </c>
      <c r="B982" s="155">
        <v>6781.88</v>
      </c>
      <c r="C982" s="155">
        <v>6637.75</v>
      </c>
      <c r="D982" s="155">
        <v>6812.88</v>
      </c>
      <c r="E982" s="155">
        <v>6650.26</v>
      </c>
      <c r="N982" s="156" t="e">
        <f>IF(SUMIF('Daten (Kopie)'!$A$2:$A$189,DAX!A982,'Daten (Kopie)'!$T$2:$T$189)=0,#N/A,SUMIF('Daten (Kopie)'!$A$2:$A$189,DAX!A982,'Daten (Kopie)'!$T$2:$T$189))</f>
        <v>#N/A</v>
      </c>
      <c r="O982" s="156" t="e">
        <f>IF(SUMIF('Daten (Kopie)'!$A$2:$A$189,DAX!A982,'Daten (Kopie)'!$U$2:$U$189)=0,#N/A,SUMIF('Daten (Kopie)'!$A$2:$A$189,DAX!A982,'Daten (Kopie)'!$U$2:$U$189))</f>
        <v>#N/A</v>
      </c>
      <c r="P982" s="156">
        <f>VLOOKUP(A982,'MSCI ACWI GDP net €'!$A$4:$B$1459,2,FALSE)/$Q$1096</f>
        <v>0.85368814472017962</v>
      </c>
    </row>
    <row r="983" spans="1:16">
      <c r="A983" s="127">
        <v>39609</v>
      </c>
      <c r="B983" s="155">
        <v>6789.28</v>
      </c>
      <c r="C983" s="155">
        <v>6715.98</v>
      </c>
      <c r="D983" s="155">
        <v>6798.58</v>
      </c>
      <c r="E983" s="155">
        <v>6771.1</v>
      </c>
      <c r="N983" s="156" t="e">
        <f>IF(SUMIF('Daten (Kopie)'!$A$2:$A$189,DAX!A983,'Daten (Kopie)'!$T$2:$T$189)=0,#N/A,SUMIF('Daten (Kopie)'!$A$2:$A$189,DAX!A983,'Daten (Kopie)'!$T$2:$T$189))</f>
        <v>#N/A</v>
      </c>
      <c r="O983" s="156" t="e">
        <f>IF(SUMIF('Daten (Kopie)'!$A$2:$A$189,DAX!A983,'Daten (Kopie)'!$U$2:$U$189)=0,#N/A,SUMIF('Daten (Kopie)'!$A$2:$A$189,DAX!A983,'Daten (Kopie)'!$U$2:$U$189))</f>
        <v>#N/A</v>
      </c>
      <c r="P983" s="156">
        <f>VLOOKUP(A983,'MSCI ACWI GDP net €'!$A$4:$B$1459,2,FALSE)/$Q$1096</f>
        <v>0.86454115975165546</v>
      </c>
    </row>
    <row r="984" spans="1:16">
      <c r="A984" s="127">
        <v>39608</v>
      </c>
      <c r="B984" s="155">
        <v>6790.18</v>
      </c>
      <c r="C984" s="155">
        <v>6762.73</v>
      </c>
      <c r="D984" s="155">
        <v>6839.32</v>
      </c>
      <c r="E984" s="155">
        <v>6815.63</v>
      </c>
      <c r="N984" s="156" t="e">
        <f>IF(SUMIF('Daten (Kopie)'!$A$2:$A$189,DAX!A984,'Daten (Kopie)'!$T$2:$T$189)=0,#N/A,SUMIF('Daten (Kopie)'!$A$2:$A$189,DAX!A984,'Daten (Kopie)'!$T$2:$T$189))</f>
        <v>#N/A</v>
      </c>
      <c r="O984" s="156" t="e">
        <f>IF(SUMIF('Daten (Kopie)'!$A$2:$A$189,DAX!A984,'Daten (Kopie)'!$U$2:$U$189)=0,#N/A,SUMIF('Daten (Kopie)'!$A$2:$A$189,DAX!A984,'Daten (Kopie)'!$U$2:$U$189))</f>
        <v>#N/A</v>
      </c>
      <c r="P984" s="156">
        <f>VLOOKUP(A984,'MSCI ACWI GDP net €'!$A$4:$B$1459,2,FALSE)/$Q$1096</f>
        <v>0.86701062836660625</v>
      </c>
    </row>
    <row r="985" spans="1:16">
      <c r="A985" s="127">
        <v>39605</v>
      </c>
      <c r="B985" s="155">
        <v>6966.09</v>
      </c>
      <c r="C985" s="155">
        <v>6796.28</v>
      </c>
      <c r="D985" s="155">
        <v>7002.85</v>
      </c>
      <c r="E985" s="155">
        <v>6803.81</v>
      </c>
      <c r="N985" s="156" t="e">
        <f>IF(SUMIF('Daten (Kopie)'!$A$2:$A$189,DAX!A985,'Daten (Kopie)'!$T$2:$T$189)=0,#N/A,SUMIF('Daten (Kopie)'!$A$2:$A$189,DAX!A985,'Daten (Kopie)'!$T$2:$T$189))</f>
        <v>#N/A</v>
      </c>
      <c r="O985" s="156" t="e">
        <f>IF(SUMIF('Daten (Kopie)'!$A$2:$A$189,DAX!A985,'Daten (Kopie)'!$U$2:$U$189)=0,#N/A,SUMIF('Daten (Kopie)'!$A$2:$A$189,DAX!A985,'Daten (Kopie)'!$U$2:$U$189))</f>
        <v>#N/A</v>
      </c>
      <c r="P985" s="156">
        <f>VLOOKUP(A985,'MSCI ACWI GDP net €'!$A$4:$B$1459,2,FALSE)/$Q$1096</f>
        <v>0.87290224132565875</v>
      </c>
    </row>
    <row r="986" spans="1:16">
      <c r="A986" s="127">
        <v>39604</v>
      </c>
      <c r="B986" s="155">
        <v>6964.71</v>
      </c>
      <c r="C986" s="155">
        <v>6905.01</v>
      </c>
      <c r="D986" s="155">
        <v>7008.93</v>
      </c>
      <c r="E986" s="155">
        <v>6941.83</v>
      </c>
      <c r="N986" s="156" t="e">
        <f>IF(SUMIF('Daten (Kopie)'!$A$2:$A$189,DAX!A986,'Daten (Kopie)'!$T$2:$T$189)=0,#N/A,SUMIF('Daten (Kopie)'!$A$2:$A$189,DAX!A986,'Daten (Kopie)'!$T$2:$T$189))</f>
        <v>#N/A</v>
      </c>
      <c r="O986" s="156" t="e">
        <f>IF(SUMIF('Daten (Kopie)'!$A$2:$A$189,DAX!A986,'Daten (Kopie)'!$U$2:$U$189)=0,#N/A,SUMIF('Daten (Kopie)'!$A$2:$A$189,DAX!A986,'Daten (Kopie)'!$U$2:$U$189))</f>
        <v>#N/A</v>
      </c>
      <c r="P986" s="156">
        <f>VLOOKUP(A986,'MSCI ACWI GDP net €'!$A$4:$B$1459,2,FALSE)/$Q$1096</f>
        <v>0.89242918166402907</v>
      </c>
    </row>
    <row r="987" spans="1:16">
      <c r="A987" s="127">
        <v>39603</v>
      </c>
      <c r="B987" s="155">
        <v>6993.69</v>
      </c>
      <c r="C987" s="155">
        <v>6898.01</v>
      </c>
      <c r="D987" s="155">
        <v>6994.2</v>
      </c>
      <c r="E987" s="155">
        <v>6965.43</v>
      </c>
      <c r="N987" s="156" t="e">
        <f>IF(SUMIF('Daten (Kopie)'!$A$2:$A$189,DAX!A987,'Daten (Kopie)'!$T$2:$T$189)=0,#N/A,SUMIF('Daten (Kopie)'!$A$2:$A$189,DAX!A987,'Daten (Kopie)'!$T$2:$T$189))</f>
        <v>#N/A</v>
      </c>
      <c r="O987" s="156" t="e">
        <f>IF(SUMIF('Daten (Kopie)'!$A$2:$A$189,DAX!A987,'Daten (Kopie)'!$U$2:$U$189)=0,#N/A,SUMIF('Daten (Kopie)'!$A$2:$A$189,DAX!A987,'Daten (Kopie)'!$U$2:$U$189))</f>
        <v>#N/A</v>
      </c>
      <c r="P987" s="156">
        <f>VLOOKUP(A987,'MSCI ACWI GDP net €'!$A$4:$B$1459,2,FALSE)/$Q$1096</f>
        <v>0.89064447473038022</v>
      </c>
    </row>
    <row r="988" spans="1:16">
      <c r="A988" s="127">
        <v>39602</v>
      </c>
      <c r="B988" s="155">
        <v>6986.92</v>
      </c>
      <c r="C988" s="155">
        <v>6962.38</v>
      </c>
      <c r="D988" s="155">
        <v>7023.18</v>
      </c>
      <c r="E988" s="155">
        <v>7019.13</v>
      </c>
      <c r="N988" s="156" t="e">
        <f>IF(SUMIF('Daten (Kopie)'!$A$2:$A$189,DAX!A988,'Daten (Kopie)'!$T$2:$T$189)=0,#N/A,SUMIF('Daten (Kopie)'!$A$2:$A$189,DAX!A988,'Daten (Kopie)'!$T$2:$T$189))</f>
        <v>#N/A</v>
      </c>
      <c r="O988" s="156" t="e">
        <f>IF(SUMIF('Daten (Kopie)'!$A$2:$A$189,DAX!A988,'Daten (Kopie)'!$U$2:$U$189)=0,#N/A,SUMIF('Daten (Kopie)'!$A$2:$A$189,DAX!A988,'Daten (Kopie)'!$U$2:$U$189))</f>
        <v>#N/A</v>
      </c>
      <c r="P988" s="156">
        <f>VLOOKUP(A988,'MSCI ACWI GDP net €'!$A$4:$B$1459,2,FALSE)/$Q$1096</f>
        <v>0.89560920492762164</v>
      </c>
    </row>
    <row r="989" spans="1:16">
      <c r="A989" s="127">
        <v>39601</v>
      </c>
      <c r="B989" s="155">
        <v>7098.7</v>
      </c>
      <c r="C989" s="155">
        <v>6995.41</v>
      </c>
      <c r="D989" s="155">
        <v>7102.05</v>
      </c>
      <c r="E989" s="155">
        <v>7008.77</v>
      </c>
      <c r="N989" s="156" t="e">
        <f>IF(SUMIF('Daten (Kopie)'!$A$2:$A$189,DAX!A989,'Daten (Kopie)'!$T$2:$T$189)=0,#N/A,SUMIF('Daten (Kopie)'!$A$2:$A$189,DAX!A989,'Daten (Kopie)'!$T$2:$T$189))</f>
        <v>#N/A</v>
      </c>
      <c r="O989" s="156" t="e">
        <f>IF(SUMIF('Daten (Kopie)'!$A$2:$A$189,DAX!A989,'Daten (Kopie)'!$U$2:$U$189)=0,#N/A,SUMIF('Daten (Kopie)'!$A$2:$A$189,DAX!A989,'Daten (Kopie)'!$U$2:$U$189))</f>
        <v>#N/A</v>
      </c>
      <c r="P989" s="156">
        <f>VLOOKUP(A989,'MSCI ACWI GDP net €'!$A$4:$B$1459,2,FALSE)/$Q$1096</f>
        <v>0.89774170090475092</v>
      </c>
    </row>
    <row r="990" spans="1:16">
      <c r="A990" s="127">
        <v>39598</v>
      </c>
      <c r="B990" s="155">
        <v>7065.79</v>
      </c>
      <c r="C990" s="155">
        <v>7063.8</v>
      </c>
      <c r="D990" s="155">
        <v>7124.61</v>
      </c>
      <c r="E990" s="155">
        <v>7096.79</v>
      </c>
      <c r="N990" s="156" t="e">
        <f>IF(SUMIF('Daten (Kopie)'!$A$2:$A$189,DAX!A990,'Daten (Kopie)'!$T$2:$T$189)=0,#N/A,SUMIF('Daten (Kopie)'!$A$2:$A$189,DAX!A990,'Daten (Kopie)'!$T$2:$T$189))</f>
        <v>#N/A</v>
      </c>
      <c r="O990" s="156" t="e">
        <f>IF(SUMIF('Daten (Kopie)'!$A$2:$A$189,DAX!A990,'Daten (Kopie)'!$U$2:$U$189)=0,#N/A,SUMIF('Daten (Kopie)'!$A$2:$A$189,DAX!A990,'Daten (Kopie)'!$U$2:$U$189))</f>
        <v>#N/A</v>
      </c>
      <c r="P990" s="156">
        <f>VLOOKUP(A990,'MSCI ACWI GDP net €'!$A$4:$B$1459,2,FALSE)/$Q$1096</f>
        <v>0.90199837254696413</v>
      </c>
    </row>
    <row r="991" spans="1:16">
      <c r="A991" s="127">
        <v>39597</v>
      </c>
      <c r="B991" s="155">
        <v>7055.72</v>
      </c>
      <c r="C991" s="155">
        <v>7004.7</v>
      </c>
      <c r="D991" s="155">
        <v>7085.13</v>
      </c>
      <c r="E991" s="155">
        <v>7055.03</v>
      </c>
      <c r="N991" s="156" t="e">
        <f>IF(SUMIF('Daten (Kopie)'!$A$2:$A$189,DAX!A991,'Daten (Kopie)'!$T$2:$T$189)=0,#N/A,SUMIF('Daten (Kopie)'!$A$2:$A$189,DAX!A991,'Daten (Kopie)'!$T$2:$T$189))</f>
        <v>#N/A</v>
      </c>
      <c r="O991" s="156" t="e">
        <f>IF(SUMIF('Daten (Kopie)'!$A$2:$A$189,DAX!A991,'Daten (Kopie)'!$U$2:$U$189)=0,#N/A,SUMIF('Daten (Kopie)'!$A$2:$A$189,DAX!A991,'Daten (Kopie)'!$U$2:$U$189))</f>
        <v>#N/A</v>
      </c>
      <c r="P991" s="156">
        <f>VLOOKUP(A991,'MSCI ACWI GDP net €'!$A$4:$B$1459,2,FALSE)/$Q$1096</f>
        <v>0.89671580642960436</v>
      </c>
    </row>
    <row r="992" spans="1:16">
      <c r="A992" s="127">
        <v>39596</v>
      </c>
      <c r="B992" s="155">
        <v>6980.69</v>
      </c>
      <c r="C992" s="155">
        <v>6955.14</v>
      </c>
      <c r="D992" s="155">
        <v>7082.26</v>
      </c>
      <c r="E992" s="155">
        <v>7033.84</v>
      </c>
      <c r="N992" s="156" t="e">
        <f>IF(SUMIF('Daten (Kopie)'!$A$2:$A$189,DAX!A992,'Daten (Kopie)'!$T$2:$T$189)=0,#N/A,SUMIF('Daten (Kopie)'!$A$2:$A$189,DAX!A992,'Daten (Kopie)'!$T$2:$T$189))</f>
        <v>#N/A</v>
      </c>
      <c r="O992" s="156" t="e">
        <f>IF(SUMIF('Daten (Kopie)'!$A$2:$A$189,DAX!A992,'Daten (Kopie)'!$U$2:$U$189)=0,#N/A,SUMIF('Daten (Kopie)'!$A$2:$A$189,DAX!A992,'Daten (Kopie)'!$U$2:$U$189))</f>
        <v>#N/A</v>
      </c>
      <c r="P992" s="156">
        <f>VLOOKUP(A992,'MSCI ACWI GDP net €'!$A$4:$B$1459,2,FALSE)/$Q$1096</f>
        <v>0.88834307641873811</v>
      </c>
    </row>
    <row r="993" spans="1:16">
      <c r="A993" s="127">
        <v>39595</v>
      </c>
      <c r="B993" s="155">
        <v>6966.05</v>
      </c>
      <c r="C993" s="155">
        <v>6905.86</v>
      </c>
      <c r="D993" s="155">
        <v>7006.28</v>
      </c>
      <c r="E993" s="155">
        <v>6958.66</v>
      </c>
      <c r="N993" s="156" t="e">
        <f>IF(SUMIF('Daten (Kopie)'!$A$2:$A$189,DAX!A993,'Daten (Kopie)'!$T$2:$T$189)=0,#N/A,SUMIF('Daten (Kopie)'!$A$2:$A$189,DAX!A993,'Daten (Kopie)'!$T$2:$T$189))</f>
        <v>#N/A</v>
      </c>
      <c r="O993" s="156" t="e">
        <f>IF(SUMIF('Daten (Kopie)'!$A$2:$A$189,DAX!A993,'Daten (Kopie)'!$U$2:$U$189)=0,#N/A,SUMIF('Daten (Kopie)'!$A$2:$A$189,DAX!A993,'Daten (Kopie)'!$U$2:$U$189))</f>
        <v>#N/A</v>
      </c>
      <c r="P993" s="156">
        <f>VLOOKUP(A993,'MSCI ACWI GDP net €'!$A$4:$B$1459,2,FALSE)/$Q$1096</f>
        <v>0.88160112756868836</v>
      </c>
    </row>
    <row r="994" spans="1:16">
      <c r="A994" s="127">
        <v>39594</v>
      </c>
      <c r="B994" s="155">
        <v>6923.94</v>
      </c>
      <c r="C994" s="155">
        <v>6917.61</v>
      </c>
      <c r="D994" s="155">
        <v>6965.19</v>
      </c>
      <c r="E994" s="155">
        <v>6953.84</v>
      </c>
      <c r="N994" s="156" t="e">
        <f>IF(SUMIF('Daten (Kopie)'!$A$2:$A$189,DAX!A994,'Daten (Kopie)'!$T$2:$T$189)=0,#N/A,SUMIF('Daten (Kopie)'!$A$2:$A$189,DAX!A994,'Daten (Kopie)'!$T$2:$T$189))</f>
        <v>#N/A</v>
      </c>
      <c r="O994" s="156" t="e">
        <f>IF(SUMIF('Daten (Kopie)'!$A$2:$A$189,DAX!A994,'Daten (Kopie)'!$U$2:$U$189)=0,#N/A,SUMIF('Daten (Kopie)'!$A$2:$A$189,DAX!A994,'Daten (Kopie)'!$U$2:$U$189))</f>
        <v>#N/A</v>
      </c>
      <c r="P994" s="156">
        <f>VLOOKUP(A994,'MSCI ACWI GDP net €'!$A$4:$B$1459,2,FALSE)/$Q$1096</f>
        <v>0.87879052615989317</v>
      </c>
    </row>
    <row r="995" spans="1:16">
      <c r="A995" s="127">
        <v>39591</v>
      </c>
      <c r="B995" s="155">
        <v>7057.52</v>
      </c>
      <c r="C995" s="155">
        <v>6934.54</v>
      </c>
      <c r="D995" s="155">
        <v>7065.9</v>
      </c>
      <c r="E995" s="155">
        <v>6944.05</v>
      </c>
      <c r="N995" s="156" t="e">
        <f>IF(SUMIF('Daten (Kopie)'!$A$2:$A$189,DAX!A995,'Daten (Kopie)'!$T$2:$T$189)=0,#N/A,SUMIF('Daten (Kopie)'!$A$2:$A$189,DAX!A995,'Daten (Kopie)'!$T$2:$T$189))</f>
        <v>#N/A</v>
      </c>
      <c r="O995" s="156" t="e">
        <f>IF(SUMIF('Daten (Kopie)'!$A$2:$A$189,DAX!A995,'Daten (Kopie)'!$U$2:$U$189)=0,#N/A,SUMIF('Daten (Kopie)'!$A$2:$A$189,DAX!A995,'Daten (Kopie)'!$U$2:$U$189))</f>
        <v>#N/A</v>
      </c>
      <c r="P995" s="156">
        <f>VLOOKUP(A995,'MSCI ACWI GDP net €'!$A$4:$B$1459,2,FALSE)/$Q$1096</f>
        <v>0.88608827185454775</v>
      </c>
    </row>
    <row r="996" spans="1:16">
      <c r="A996" s="127">
        <v>39590</v>
      </c>
      <c r="B996" s="155">
        <v>7016.21</v>
      </c>
      <c r="C996" s="155">
        <v>6980.54</v>
      </c>
      <c r="D996" s="155">
        <v>7090.23</v>
      </c>
      <c r="E996" s="155">
        <v>7070.33</v>
      </c>
      <c r="N996" s="156" t="e">
        <f>IF(SUMIF('Daten (Kopie)'!$A$2:$A$189,DAX!A996,'Daten (Kopie)'!$T$2:$T$189)=0,#N/A,SUMIF('Daten (Kopie)'!$A$2:$A$189,DAX!A996,'Daten (Kopie)'!$T$2:$T$189))</f>
        <v>#N/A</v>
      </c>
      <c r="O996" s="156" t="e">
        <f>IF(SUMIF('Daten (Kopie)'!$A$2:$A$189,DAX!A996,'Daten (Kopie)'!$U$2:$U$189)=0,#N/A,SUMIF('Daten (Kopie)'!$A$2:$A$189,DAX!A996,'Daten (Kopie)'!$U$2:$U$189))</f>
        <v>#N/A</v>
      </c>
      <c r="P996" s="156">
        <f>VLOOKUP(A996,'MSCI ACWI GDP net €'!$A$4:$B$1459,2,FALSE)/$Q$1096</f>
        <v>0.89890404849743499</v>
      </c>
    </row>
    <row r="997" spans="1:16">
      <c r="A997" s="127">
        <v>39589</v>
      </c>
      <c r="B997" s="155">
        <v>7129.07</v>
      </c>
      <c r="C997" s="155">
        <v>7013.13</v>
      </c>
      <c r="D997" s="155">
        <v>7151.38</v>
      </c>
      <c r="E997" s="155">
        <v>7040.83</v>
      </c>
      <c r="N997" s="156" t="e">
        <f>IF(SUMIF('Daten (Kopie)'!$A$2:$A$189,DAX!A997,'Daten (Kopie)'!$T$2:$T$189)=0,#N/A,SUMIF('Daten (Kopie)'!$A$2:$A$189,DAX!A997,'Daten (Kopie)'!$T$2:$T$189))</f>
        <v>#N/A</v>
      </c>
      <c r="O997" s="156" t="e">
        <f>IF(SUMIF('Daten (Kopie)'!$A$2:$A$189,DAX!A997,'Daten (Kopie)'!$U$2:$U$189)=0,#N/A,SUMIF('Daten (Kopie)'!$A$2:$A$189,DAX!A997,'Daten (Kopie)'!$U$2:$U$189))</f>
        <v>#N/A</v>
      </c>
      <c r="P997" s="156">
        <f>VLOOKUP(A997,'MSCI ACWI GDP net €'!$A$4:$B$1459,2,FALSE)/$Q$1096</f>
        <v>0.89864362273042686</v>
      </c>
    </row>
    <row r="998" spans="1:16">
      <c r="A998" s="127">
        <v>39588</v>
      </c>
      <c r="B998" s="155">
        <v>7188.07</v>
      </c>
      <c r="C998" s="155">
        <v>7108.25</v>
      </c>
      <c r="D998" s="155">
        <v>7188.98</v>
      </c>
      <c r="E998" s="155">
        <v>7118.5</v>
      </c>
      <c r="N998" s="156">
        <f>IF(SUMIF('Daten (Kopie)'!$A$2:$A$189,DAX!A998,'Daten (Kopie)'!$T$2:$T$189)=0,#N/A,SUMIF('Daten (Kopie)'!$A$2:$A$189,DAX!A998,'Daten (Kopie)'!$T$2:$T$189))</f>
        <v>0.85427110817941954</v>
      </c>
      <c r="O998" s="156">
        <f>IF(SUMIF('Daten (Kopie)'!$A$2:$A$189,DAX!A998,'Daten (Kopie)'!$U$2:$U$189)=0,#N/A,SUMIF('Daten (Kopie)'!$A$2:$A$189,DAX!A998,'Daten (Kopie)'!$U$2:$U$189))</f>
        <v>1.0106161358598738</v>
      </c>
      <c r="P998" s="156">
        <f>VLOOKUP(A998,'MSCI ACWI GDP net €'!$A$4:$B$1459,2,FALSE)/$Q$1096</f>
        <v>0.91060323926388542</v>
      </c>
    </row>
    <row r="999" spans="1:16">
      <c r="A999" s="127">
        <v>39587</v>
      </c>
      <c r="B999" s="155">
        <v>7177.02</v>
      </c>
      <c r="C999" s="155">
        <v>7165.44</v>
      </c>
      <c r="D999" s="155">
        <v>7231.86</v>
      </c>
      <c r="E999" s="155">
        <v>7225.94</v>
      </c>
      <c r="N999" s="156">
        <f>IF(SUMIF('Daten (Kopie)'!$A$2:$A$189,DAX!A999,'Daten (Kopie)'!$T$2:$T$189)=0,#N/A,SUMIF('Daten (Kopie)'!$A$2:$A$189,DAX!A999,'Daten (Kopie)'!$T$2:$T$189))</f>
        <v>0.85594981376200741</v>
      </c>
      <c r="O999" s="156">
        <f>IF(SUMIF('Daten (Kopie)'!$A$2:$A$189,DAX!A999,'Daten (Kopie)'!$U$2:$U$189)=0,#N/A,SUMIF('Daten (Kopie)'!$A$2:$A$189,DAX!A999,'Daten (Kopie)'!$U$2:$U$189))</f>
        <v>1.0201387916724995</v>
      </c>
      <c r="P999" s="156">
        <f>VLOOKUP(A999,'MSCI ACWI GDP net €'!$A$4:$B$1459,2,FALSE)/$Q$1096</f>
        <v>0.926191343880161</v>
      </c>
    </row>
    <row r="1000" spans="1:16">
      <c r="A1000" s="127">
        <v>39584</v>
      </c>
      <c r="B1000" s="155">
        <v>7103.84</v>
      </c>
      <c r="C1000" s="155">
        <v>7103.84</v>
      </c>
      <c r="D1000" s="155">
        <v>7205.96</v>
      </c>
      <c r="E1000" s="155">
        <v>7156.55</v>
      </c>
      <c r="N1000" s="156" t="e">
        <f>IF(SUMIF('Daten (Kopie)'!$A$2:$A$189,DAX!A1000,'Daten (Kopie)'!$T$2:$T$189)=0,#N/A,SUMIF('Daten (Kopie)'!$A$2:$A$189,DAX!A1000,'Daten (Kopie)'!$T$2:$T$189))</f>
        <v>#N/A</v>
      </c>
      <c r="O1000" s="156" t="e">
        <f>IF(SUMIF('Daten (Kopie)'!$A$2:$A$189,DAX!A1000,'Daten (Kopie)'!$U$2:$U$189)=0,#N/A,SUMIF('Daten (Kopie)'!$A$2:$A$189,DAX!A1000,'Daten (Kopie)'!$U$2:$U$189))</f>
        <v>#N/A</v>
      </c>
      <c r="P1000" s="156">
        <f>VLOOKUP(A1000,'MSCI ACWI GDP net €'!$A$4:$B$1459,2,FALSE)/$Q$1096</f>
        <v>0.91908080520651858</v>
      </c>
    </row>
    <row r="1001" spans="1:16">
      <c r="A1001" s="127">
        <v>39583</v>
      </c>
      <c r="B1001" s="155">
        <v>7072.12</v>
      </c>
      <c r="C1001" s="155">
        <v>7037.09</v>
      </c>
      <c r="D1001" s="155">
        <v>7088.67</v>
      </c>
      <c r="E1001" s="155">
        <v>7081.05</v>
      </c>
      <c r="N1001" s="156" t="e">
        <f>IF(SUMIF('Daten (Kopie)'!$A$2:$A$189,DAX!A1001,'Daten (Kopie)'!$T$2:$T$189)=0,#N/A,SUMIF('Daten (Kopie)'!$A$2:$A$189,DAX!A1001,'Daten (Kopie)'!$T$2:$T$189))</f>
        <v>#N/A</v>
      </c>
      <c r="O1001" s="156" t="e">
        <f>IF(SUMIF('Daten (Kopie)'!$A$2:$A$189,DAX!A1001,'Daten (Kopie)'!$U$2:$U$189)=0,#N/A,SUMIF('Daten (Kopie)'!$A$2:$A$189,DAX!A1001,'Daten (Kopie)'!$U$2:$U$189))</f>
        <v>#N/A</v>
      </c>
      <c r="P1001" s="156">
        <f>VLOOKUP(A1001,'MSCI ACWI GDP net €'!$A$4:$B$1459,2,FALSE)/$Q$1096</f>
        <v>0.91463942263690667</v>
      </c>
    </row>
    <row r="1002" spans="1:16">
      <c r="A1002" s="127">
        <v>39582</v>
      </c>
      <c r="B1002" s="155">
        <v>7081.72</v>
      </c>
      <c r="C1002" s="155">
        <v>7001.33</v>
      </c>
      <c r="D1002" s="155">
        <v>7101.49</v>
      </c>
      <c r="E1002" s="155">
        <v>7083.24</v>
      </c>
      <c r="N1002" s="156" t="e">
        <f>IF(SUMIF('Daten (Kopie)'!$A$2:$A$189,DAX!A1002,'Daten (Kopie)'!$T$2:$T$189)=0,#N/A,SUMIF('Daten (Kopie)'!$A$2:$A$189,DAX!A1002,'Daten (Kopie)'!$T$2:$T$189))</f>
        <v>#N/A</v>
      </c>
      <c r="O1002" s="156" t="e">
        <f>IF(SUMIF('Daten (Kopie)'!$A$2:$A$189,DAX!A1002,'Daten (Kopie)'!$U$2:$U$189)=0,#N/A,SUMIF('Daten (Kopie)'!$A$2:$A$189,DAX!A1002,'Daten (Kopie)'!$U$2:$U$189))</f>
        <v>#N/A</v>
      </c>
      <c r="P1002" s="156">
        <f>VLOOKUP(A1002,'MSCI ACWI GDP net €'!$A$4:$B$1459,2,FALSE)/$Q$1096</f>
        <v>0.90826855970406317</v>
      </c>
    </row>
    <row r="1003" spans="1:16">
      <c r="A1003" s="127">
        <v>39581</v>
      </c>
      <c r="B1003" s="155">
        <v>7062.6</v>
      </c>
      <c r="C1003" s="155">
        <v>7002.37</v>
      </c>
      <c r="D1003" s="155">
        <v>7080.86</v>
      </c>
      <c r="E1003" s="155">
        <v>7060.19</v>
      </c>
      <c r="N1003" s="156" t="e">
        <f>IF(SUMIF('Daten (Kopie)'!$A$2:$A$189,DAX!A1003,'Daten (Kopie)'!$T$2:$T$189)=0,#N/A,SUMIF('Daten (Kopie)'!$A$2:$A$189,DAX!A1003,'Daten (Kopie)'!$T$2:$T$189))</f>
        <v>#N/A</v>
      </c>
      <c r="O1003" s="156" t="e">
        <f>IF(SUMIF('Daten (Kopie)'!$A$2:$A$189,DAX!A1003,'Daten (Kopie)'!$U$2:$U$189)=0,#N/A,SUMIF('Daten (Kopie)'!$A$2:$A$189,DAX!A1003,'Daten (Kopie)'!$U$2:$U$189))</f>
        <v>#N/A</v>
      </c>
      <c r="P1003" s="156">
        <f>VLOOKUP(A1003,'MSCI ACWI GDP net €'!$A$4:$B$1459,2,FALSE)/$Q$1096</f>
        <v>0.90310663811135572</v>
      </c>
    </row>
    <row r="1004" spans="1:16">
      <c r="A1004" s="127">
        <v>39580</v>
      </c>
      <c r="B1004" s="155">
        <v>7021.29</v>
      </c>
      <c r="C1004" s="155">
        <v>7006.42</v>
      </c>
      <c r="D1004" s="155">
        <v>7064.6</v>
      </c>
      <c r="E1004" s="155">
        <v>7035.95</v>
      </c>
      <c r="N1004" s="156" t="e">
        <f>IF(SUMIF('Daten (Kopie)'!$A$2:$A$189,DAX!A1004,'Daten (Kopie)'!$T$2:$T$189)=0,#N/A,SUMIF('Daten (Kopie)'!$A$2:$A$189,DAX!A1004,'Daten (Kopie)'!$T$2:$T$189))</f>
        <v>#N/A</v>
      </c>
      <c r="O1004" s="156" t="e">
        <f>IF(SUMIF('Daten (Kopie)'!$A$2:$A$189,DAX!A1004,'Daten (Kopie)'!$U$2:$U$189)=0,#N/A,SUMIF('Daten (Kopie)'!$A$2:$A$189,DAX!A1004,'Daten (Kopie)'!$U$2:$U$189))</f>
        <v>#N/A</v>
      </c>
      <c r="P1004" s="156">
        <f>VLOOKUP(A1004,'MSCI ACWI GDP net €'!$A$4:$B$1459,2,FALSE)/$Q$1096</f>
        <v>0.89905048598942661</v>
      </c>
    </row>
    <row r="1005" spans="1:16">
      <c r="A1005" s="127">
        <v>39577</v>
      </c>
      <c r="B1005" s="155">
        <v>7040.79</v>
      </c>
      <c r="C1005" s="155">
        <v>6961.63</v>
      </c>
      <c r="D1005" s="155">
        <v>7040.79</v>
      </c>
      <c r="E1005" s="155">
        <v>7003.17</v>
      </c>
      <c r="N1005" s="156" t="e">
        <f>IF(SUMIF('Daten (Kopie)'!$A$2:$A$189,DAX!A1005,'Daten (Kopie)'!$T$2:$T$189)=0,#N/A,SUMIF('Daten (Kopie)'!$A$2:$A$189,DAX!A1005,'Daten (Kopie)'!$T$2:$T$189))</f>
        <v>#N/A</v>
      </c>
      <c r="O1005" s="156" t="e">
        <f>IF(SUMIF('Daten (Kopie)'!$A$2:$A$189,DAX!A1005,'Daten (Kopie)'!$U$2:$U$189)=0,#N/A,SUMIF('Daten (Kopie)'!$A$2:$A$189,DAX!A1005,'Daten (Kopie)'!$U$2:$U$189))</f>
        <v>#N/A</v>
      </c>
      <c r="P1005" s="156">
        <f>VLOOKUP(A1005,'MSCI ACWI GDP net €'!$A$4:$B$1459,2,FALSE)/$Q$1096</f>
        <v>0.89703946656815425</v>
      </c>
    </row>
    <row r="1006" spans="1:16">
      <c r="A1006" s="127">
        <v>39576</v>
      </c>
      <c r="B1006" s="155">
        <v>7037.63</v>
      </c>
      <c r="C1006" s="155">
        <v>7013.06</v>
      </c>
      <c r="D1006" s="155">
        <v>7073.45</v>
      </c>
      <c r="E1006" s="155">
        <v>7071.9</v>
      </c>
      <c r="N1006" s="156" t="e">
        <f>IF(SUMIF('Daten (Kopie)'!$A$2:$A$189,DAX!A1006,'Daten (Kopie)'!$T$2:$T$189)=0,#N/A,SUMIF('Daten (Kopie)'!$A$2:$A$189,DAX!A1006,'Daten (Kopie)'!$T$2:$T$189))</f>
        <v>#N/A</v>
      </c>
      <c r="O1006" s="156" t="e">
        <f>IF(SUMIF('Daten (Kopie)'!$A$2:$A$189,DAX!A1006,'Daten (Kopie)'!$U$2:$U$189)=0,#N/A,SUMIF('Daten (Kopie)'!$A$2:$A$189,DAX!A1006,'Daten (Kopie)'!$U$2:$U$189))</f>
        <v>#N/A</v>
      </c>
      <c r="P1006" s="156">
        <f>VLOOKUP(A1006,'MSCI ACWI GDP net €'!$A$4:$B$1459,2,FALSE)/$Q$1096</f>
        <v>0.90550205594910649</v>
      </c>
    </row>
    <row r="1007" spans="1:16">
      <c r="A1007" s="127">
        <v>39575</v>
      </c>
      <c r="B1007" s="155">
        <v>7040.84</v>
      </c>
      <c r="C1007" s="155">
        <v>7037.01</v>
      </c>
      <c r="D1007" s="155">
        <v>7107.53</v>
      </c>
      <c r="E1007" s="155">
        <v>7076.25</v>
      </c>
      <c r="N1007" s="156" t="e">
        <f>IF(SUMIF('Daten (Kopie)'!$A$2:$A$189,DAX!A1007,'Daten (Kopie)'!$T$2:$T$189)=0,#N/A,SUMIF('Daten (Kopie)'!$A$2:$A$189,DAX!A1007,'Daten (Kopie)'!$T$2:$T$189))</f>
        <v>#N/A</v>
      </c>
      <c r="O1007" s="156" t="e">
        <f>IF(SUMIF('Daten (Kopie)'!$A$2:$A$189,DAX!A1007,'Daten (Kopie)'!$U$2:$U$189)=0,#N/A,SUMIF('Daten (Kopie)'!$A$2:$A$189,DAX!A1007,'Daten (Kopie)'!$U$2:$U$189))</f>
        <v>#N/A</v>
      </c>
      <c r="P1007" s="156">
        <f>VLOOKUP(A1007,'MSCI ACWI GDP net €'!$A$4:$B$1459,2,FALSE)/$Q$1096</f>
        <v>0.90748894646544831</v>
      </c>
    </row>
    <row r="1008" spans="1:16">
      <c r="A1008" s="127">
        <v>39574</v>
      </c>
      <c r="B1008" s="155">
        <v>7043.65</v>
      </c>
      <c r="C1008" s="155">
        <v>6969.16</v>
      </c>
      <c r="D1008" s="155">
        <v>7062.37</v>
      </c>
      <c r="E1008" s="155">
        <v>7017.1</v>
      </c>
      <c r="N1008" s="156" t="e">
        <f>IF(SUMIF('Daten (Kopie)'!$A$2:$A$189,DAX!A1008,'Daten (Kopie)'!$T$2:$T$189)=0,#N/A,SUMIF('Daten (Kopie)'!$A$2:$A$189,DAX!A1008,'Daten (Kopie)'!$T$2:$T$189))</f>
        <v>#N/A</v>
      </c>
      <c r="O1008" s="156" t="e">
        <f>IF(SUMIF('Daten (Kopie)'!$A$2:$A$189,DAX!A1008,'Daten (Kopie)'!$U$2:$U$189)=0,#N/A,SUMIF('Daten (Kopie)'!$A$2:$A$189,DAX!A1008,'Daten (Kopie)'!$U$2:$U$189))</f>
        <v>#N/A</v>
      </c>
      <c r="P1008" s="156">
        <f>VLOOKUP(A1008,'MSCI ACWI GDP net €'!$A$4:$B$1459,2,FALSE)/$Q$1096</f>
        <v>0.90637818480744303</v>
      </c>
    </row>
    <row r="1009" spans="1:16">
      <c r="A1009" s="127">
        <v>39573</v>
      </c>
      <c r="B1009" s="155">
        <v>7036.99</v>
      </c>
      <c r="C1009" s="155">
        <v>7021.73</v>
      </c>
      <c r="D1009" s="155">
        <v>7059.92</v>
      </c>
      <c r="E1009" s="155">
        <v>7052.08</v>
      </c>
      <c r="N1009" s="156" t="e">
        <f>IF(SUMIF('Daten (Kopie)'!$A$2:$A$189,DAX!A1009,'Daten (Kopie)'!$T$2:$T$189)=0,#N/A,SUMIF('Daten (Kopie)'!$A$2:$A$189,DAX!A1009,'Daten (Kopie)'!$T$2:$T$189))</f>
        <v>#N/A</v>
      </c>
      <c r="O1009" s="156" t="e">
        <f>IF(SUMIF('Daten (Kopie)'!$A$2:$A$189,DAX!A1009,'Daten (Kopie)'!$U$2:$U$189)=0,#N/A,SUMIF('Daten (Kopie)'!$A$2:$A$189,DAX!A1009,'Daten (Kopie)'!$U$2:$U$189))</f>
        <v>#N/A</v>
      </c>
      <c r="P1009" s="156">
        <f>VLOOKUP(A1009,'MSCI ACWI GDP net €'!$A$4:$B$1459,2,FALSE)/$Q$1096</f>
        <v>0.90697807930588636</v>
      </c>
    </row>
    <row r="1010" spans="1:16">
      <c r="A1010" s="127">
        <v>39570</v>
      </c>
      <c r="B1010" s="155">
        <v>6982.06</v>
      </c>
      <c r="C1010" s="155">
        <v>6971.93</v>
      </c>
      <c r="D1010" s="155">
        <v>7092.82</v>
      </c>
      <c r="E1010" s="155">
        <v>7043.23</v>
      </c>
      <c r="N1010" s="156" t="e">
        <f>IF(SUMIF('Daten (Kopie)'!$A$2:$A$189,DAX!A1010,'Daten (Kopie)'!$T$2:$T$189)=0,#N/A,SUMIF('Daten (Kopie)'!$A$2:$A$189,DAX!A1010,'Daten (Kopie)'!$T$2:$T$189))</f>
        <v>#N/A</v>
      </c>
      <c r="O1010" s="156" t="e">
        <f>IF(SUMIF('Daten (Kopie)'!$A$2:$A$189,DAX!A1010,'Daten (Kopie)'!$U$2:$U$189)=0,#N/A,SUMIF('Daten (Kopie)'!$A$2:$A$189,DAX!A1010,'Daten (Kopie)'!$U$2:$U$189))</f>
        <v>#N/A</v>
      </c>
      <c r="P1010" s="156">
        <f>VLOOKUP(A1010,'MSCI ACWI GDP net €'!$A$4:$B$1459,2,FALSE)/$Q$1096</f>
        <v>0.91013896585177534</v>
      </c>
    </row>
    <row r="1011" spans="1:16">
      <c r="A1011" s="127">
        <v>39568</v>
      </c>
      <c r="B1011" s="155">
        <v>6888.21</v>
      </c>
      <c r="C1011" s="155">
        <v>6851.52</v>
      </c>
      <c r="D1011" s="155">
        <v>6962.6</v>
      </c>
      <c r="E1011" s="155">
        <v>6948.82</v>
      </c>
      <c r="N1011" s="156" t="e">
        <f>IF(SUMIF('Daten (Kopie)'!$A$2:$A$189,DAX!A1011,'Daten (Kopie)'!$T$2:$T$189)=0,#N/A,SUMIF('Daten (Kopie)'!$A$2:$A$189,DAX!A1011,'Daten (Kopie)'!$T$2:$T$189))</f>
        <v>#N/A</v>
      </c>
      <c r="O1011" s="156" t="e">
        <f>IF(SUMIF('Daten (Kopie)'!$A$2:$A$189,DAX!A1011,'Daten (Kopie)'!$U$2:$U$189)=0,#N/A,SUMIF('Daten (Kopie)'!$A$2:$A$189,DAX!A1011,'Daten (Kopie)'!$U$2:$U$189))</f>
        <v>#N/A</v>
      </c>
      <c r="P1011" s="156">
        <f>VLOOKUP(A1011,'MSCI ACWI GDP net €'!$A$4:$B$1459,2,FALSE)/$Q$1096</f>
        <v>0.88812674830556859</v>
      </c>
    </row>
    <row r="1012" spans="1:16">
      <c r="A1012" s="127">
        <v>39567</v>
      </c>
      <c r="B1012" s="155">
        <v>6905.42</v>
      </c>
      <c r="C1012" s="155">
        <v>6855.11</v>
      </c>
      <c r="D1012" s="155">
        <v>6909.99</v>
      </c>
      <c r="E1012" s="155">
        <v>6885.34</v>
      </c>
      <c r="N1012" s="156" t="e">
        <f>IF(SUMIF('Daten (Kopie)'!$A$2:$A$189,DAX!A1012,'Daten (Kopie)'!$T$2:$T$189)=0,#N/A,SUMIF('Daten (Kopie)'!$A$2:$A$189,DAX!A1012,'Daten (Kopie)'!$T$2:$T$189))</f>
        <v>#N/A</v>
      </c>
      <c r="O1012" s="156" t="e">
        <f>IF(SUMIF('Daten (Kopie)'!$A$2:$A$189,DAX!A1012,'Daten (Kopie)'!$U$2:$U$189)=0,#N/A,SUMIF('Daten (Kopie)'!$A$2:$A$189,DAX!A1012,'Daten (Kopie)'!$U$2:$U$189))</f>
        <v>#N/A</v>
      </c>
      <c r="P1012" s="156">
        <f>VLOOKUP(A1012,'MSCI ACWI GDP net €'!$A$4:$B$1459,2,FALSE)/$Q$1096</f>
        <v>0.88417127195938361</v>
      </c>
    </row>
    <row r="1013" spans="1:16">
      <c r="A1013" s="127">
        <v>39566</v>
      </c>
      <c r="B1013" s="155">
        <v>6914.4</v>
      </c>
      <c r="C1013" s="155">
        <v>6819.51</v>
      </c>
      <c r="D1013" s="155">
        <v>6966.47</v>
      </c>
      <c r="E1013" s="155">
        <v>6925.33</v>
      </c>
      <c r="N1013" s="156" t="e">
        <f>IF(SUMIF('Daten (Kopie)'!$A$2:$A$189,DAX!A1013,'Daten (Kopie)'!$T$2:$T$189)=0,#N/A,SUMIF('Daten (Kopie)'!$A$2:$A$189,DAX!A1013,'Daten (Kopie)'!$T$2:$T$189))</f>
        <v>#N/A</v>
      </c>
      <c r="O1013" s="156" t="e">
        <f>IF(SUMIF('Daten (Kopie)'!$A$2:$A$189,DAX!A1013,'Daten (Kopie)'!$U$2:$U$189)=0,#N/A,SUMIF('Daten (Kopie)'!$A$2:$A$189,DAX!A1013,'Daten (Kopie)'!$U$2:$U$189))</f>
        <v>#N/A</v>
      </c>
      <c r="P1013" s="156">
        <f>VLOOKUP(A1013,'MSCI ACWI GDP net €'!$A$4:$B$1459,2,FALSE)/$Q$1096</f>
        <v>0.88705758820778824</v>
      </c>
    </row>
    <row r="1014" spans="1:16">
      <c r="A1014" s="127">
        <v>39563</v>
      </c>
      <c r="B1014" s="155">
        <v>6855.67</v>
      </c>
      <c r="C1014" s="155">
        <v>6848.9</v>
      </c>
      <c r="D1014" s="155">
        <v>6945.25</v>
      </c>
      <c r="E1014" s="155">
        <v>6896.58</v>
      </c>
      <c r="N1014" s="156" t="e">
        <f>IF(SUMIF('Daten (Kopie)'!$A$2:$A$189,DAX!A1014,'Daten (Kopie)'!$T$2:$T$189)=0,#N/A,SUMIF('Daten (Kopie)'!$A$2:$A$189,DAX!A1014,'Daten (Kopie)'!$T$2:$T$189))</f>
        <v>#N/A</v>
      </c>
      <c r="O1014" s="156" t="e">
        <f>IF(SUMIF('Daten (Kopie)'!$A$2:$A$189,DAX!A1014,'Daten (Kopie)'!$U$2:$U$189)=0,#N/A,SUMIF('Daten (Kopie)'!$A$2:$A$189,DAX!A1014,'Daten (Kopie)'!$U$2:$U$189))</f>
        <v>#N/A</v>
      </c>
      <c r="P1014" s="156">
        <f>VLOOKUP(A1014,'MSCI ACWI GDP net €'!$A$4:$B$1459,2,FALSE)/$Q$1096</f>
        <v>0.88332176809959084</v>
      </c>
    </row>
    <row r="1015" spans="1:16">
      <c r="A1015" s="127">
        <v>39562</v>
      </c>
      <c r="B1015" s="155">
        <v>6776.93</v>
      </c>
      <c r="C1015" s="155">
        <v>6720.91</v>
      </c>
      <c r="D1015" s="155">
        <v>6827.9</v>
      </c>
      <c r="E1015" s="155">
        <v>6821.32</v>
      </c>
      <c r="N1015" s="156" t="e">
        <f>IF(SUMIF('Daten (Kopie)'!$A$2:$A$189,DAX!A1015,'Daten (Kopie)'!$T$2:$T$189)=0,#N/A,SUMIF('Daten (Kopie)'!$A$2:$A$189,DAX!A1015,'Daten (Kopie)'!$T$2:$T$189))</f>
        <v>#N/A</v>
      </c>
      <c r="O1015" s="156" t="e">
        <f>IF(SUMIF('Daten (Kopie)'!$A$2:$A$189,DAX!A1015,'Daten (Kopie)'!$U$2:$U$189)=0,#N/A,SUMIF('Daten (Kopie)'!$A$2:$A$189,DAX!A1015,'Daten (Kopie)'!$U$2:$U$189))</f>
        <v>#N/A</v>
      </c>
      <c r="P1015" s="156">
        <f>VLOOKUP(A1015,'MSCI ACWI GDP net €'!$A$4:$B$1459,2,FALSE)/$Q$1096</f>
        <v>0.87578106929322297</v>
      </c>
    </row>
    <row r="1016" spans="1:16">
      <c r="A1016" s="127">
        <v>39561</v>
      </c>
      <c r="B1016" s="155">
        <v>6739.65</v>
      </c>
      <c r="C1016" s="155">
        <v>6656.86</v>
      </c>
      <c r="D1016" s="155">
        <v>6813.67</v>
      </c>
      <c r="E1016" s="155">
        <v>6795.03</v>
      </c>
      <c r="N1016" s="156" t="e">
        <f>IF(SUMIF('Daten (Kopie)'!$A$2:$A$189,DAX!A1016,'Daten (Kopie)'!$T$2:$T$189)=0,#N/A,SUMIF('Daten (Kopie)'!$A$2:$A$189,DAX!A1016,'Daten (Kopie)'!$T$2:$T$189))</f>
        <v>#N/A</v>
      </c>
      <c r="O1016" s="156" t="e">
        <f>IF(SUMIF('Daten (Kopie)'!$A$2:$A$189,DAX!A1016,'Daten (Kopie)'!$U$2:$U$189)=0,#N/A,SUMIF('Daten (Kopie)'!$A$2:$A$189,DAX!A1016,'Daten (Kopie)'!$U$2:$U$189))</f>
        <v>#N/A</v>
      </c>
      <c r="P1016" s="156">
        <f>VLOOKUP(A1016,'MSCI ACWI GDP net €'!$A$4:$B$1459,2,FALSE)/$Q$1096</f>
        <v>0.86766876504936452</v>
      </c>
    </row>
    <row r="1017" spans="1:16">
      <c r="A1017" s="127">
        <v>39560</v>
      </c>
      <c r="B1017" s="155">
        <v>6762.44</v>
      </c>
      <c r="C1017" s="155">
        <v>6702.98</v>
      </c>
      <c r="D1017" s="155">
        <v>6818.62</v>
      </c>
      <c r="E1017" s="155">
        <v>6728.3</v>
      </c>
      <c r="N1017" s="156" t="e">
        <f>IF(SUMIF('Daten (Kopie)'!$A$2:$A$189,DAX!A1017,'Daten (Kopie)'!$T$2:$T$189)=0,#N/A,SUMIF('Daten (Kopie)'!$A$2:$A$189,DAX!A1017,'Daten (Kopie)'!$T$2:$T$189))</f>
        <v>#N/A</v>
      </c>
      <c r="O1017" s="156" t="e">
        <f>IF(SUMIF('Daten (Kopie)'!$A$2:$A$189,DAX!A1017,'Daten (Kopie)'!$U$2:$U$189)=0,#N/A,SUMIF('Daten (Kopie)'!$A$2:$A$189,DAX!A1017,'Daten (Kopie)'!$U$2:$U$189))</f>
        <v>#N/A</v>
      </c>
      <c r="P1017" s="156">
        <f>VLOOKUP(A1017,'MSCI ACWI GDP net €'!$A$4:$B$1459,2,FALSE)/$Q$1096</f>
        <v>0.86037601154193688</v>
      </c>
    </row>
    <row r="1018" spans="1:16">
      <c r="A1018" s="127">
        <v>39559</v>
      </c>
      <c r="B1018" s="155">
        <v>6840.68</v>
      </c>
      <c r="C1018" s="155">
        <v>6749.72</v>
      </c>
      <c r="D1018" s="155">
        <v>6848.65</v>
      </c>
      <c r="E1018" s="155">
        <v>6786.55</v>
      </c>
      <c r="N1018" s="156">
        <f>IF(SUMIF('Daten (Kopie)'!$A$2:$A$189,DAX!A1018,'Daten (Kopie)'!$T$2:$T$189)=0,#N/A,SUMIF('Daten (Kopie)'!$A$2:$A$189,DAX!A1018,'Daten (Kopie)'!$T$2:$T$189))</f>
        <v>0.84946855533397758</v>
      </c>
      <c r="O1018" s="156">
        <f>IF(SUMIF('Daten (Kopie)'!$A$2:$A$189,DAX!A1018,'Daten (Kopie)'!$U$2:$U$189)=0,#N/A,SUMIF('Daten (Kopie)'!$A$2:$A$189,DAX!A1018,'Daten (Kopie)'!$U$2:$U$189))</f>
        <v>0.97276163430194196</v>
      </c>
      <c r="P1018" s="156">
        <f>VLOOKUP(A1018,'MSCI ACWI GDP net €'!$A$4:$B$1459,2,FALSE)/$Q$1096</f>
        <v>0.86588405811571556</v>
      </c>
    </row>
    <row r="1019" spans="1:16">
      <c r="A1019" s="127">
        <v>39556</v>
      </c>
      <c r="B1019" s="155">
        <v>6703.02</v>
      </c>
      <c r="C1019" s="155">
        <v>6703.02</v>
      </c>
      <c r="D1019" s="155">
        <v>6860.38</v>
      </c>
      <c r="E1019" s="155">
        <v>6843.08</v>
      </c>
      <c r="N1019" s="156" t="e">
        <f>IF(SUMIF('Daten (Kopie)'!$A$2:$A$189,DAX!A1019,'Daten (Kopie)'!$T$2:$T$189)=0,#N/A,SUMIF('Daten (Kopie)'!$A$2:$A$189,DAX!A1019,'Daten (Kopie)'!$T$2:$T$189))</f>
        <v>#N/A</v>
      </c>
      <c r="O1019" s="156" t="e">
        <f>IF(SUMIF('Daten (Kopie)'!$A$2:$A$189,DAX!A1019,'Daten (Kopie)'!$U$2:$U$189)=0,#N/A,SUMIF('Daten (Kopie)'!$A$2:$A$189,DAX!A1019,'Daten (Kopie)'!$U$2:$U$189))</f>
        <v>#N/A</v>
      </c>
      <c r="P1019" s="156">
        <f>VLOOKUP(A1019,'MSCI ACWI GDP net €'!$A$4:$B$1459,2,FALSE)/$Q$1096</f>
        <v>0.86912731575085</v>
      </c>
    </row>
    <row r="1020" spans="1:16">
      <c r="A1020" s="127">
        <v>39555</v>
      </c>
      <c r="B1020" s="155">
        <v>6717.28</v>
      </c>
      <c r="C1020" s="155">
        <v>6665.01</v>
      </c>
      <c r="D1020" s="155">
        <v>6743.14</v>
      </c>
      <c r="E1020" s="155">
        <v>6681.81</v>
      </c>
      <c r="N1020" s="156" t="e">
        <f>IF(SUMIF('Daten (Kopie)'!$A$2:$A$189,DAX!A1020,'Daten (Kopie)'!$T$2:$T$189)=0,#N/A,SUMIF('Daten (Kopie)'!$A$2:$A$189,DAX!A1020,'Daten (Kopie)'!$T$2:$T$189))</f>
        <v>#N/A</v>
      </c>
      <c r="O1020" s="156" t="e">
        <f>IF(SUMIF('Daten (Kopie)'!$A$2:$A$189,DAX!A1020,'Daten (Kopie)'!$U$2:$U$189)=0,#N/A,SUMIF('Daten (Kopie)'!$A$2:$A$189,DAX!A1020,'Daten (Kopie)'!$U$2:$U$189))</f>
        <v>#N/A</v>
      </c>
      <c r="P1020" s="156">
        <f>VLOOKUP(A1020,'MSCI ACWI GDP net €'!$A$4:$B$1459,2,FALSE)/$Q$1096</f>
        <v>0.85325382443143161</v>
      </c>
    </row>
    <row r="1021" spans="1:16">
      <c r="A1021" s="127">
        <v>39554</v>
      </c>
      <c r="B1021" s="155">
        <v>6624.61</v>
      </c>
      <c r="C1021" s="155">
        <v>6600.68</v>
      </c>
      <c r="D1021" s="155">
        <v>6710.86</v>
      </c>
      <c r="E1021" s="155">
        <v>6702.84</v>
      </c>
      <c r="N1021" s="156" t="e">
        <f>IF(SUMIF('Daten (Kopie)'!$A$2:$A$189,DAX!A1021,'Daten (Kopie)'!$T$2:$T$189)=0,#N/A,SUMIF('Daten (Kopie)'!$A$2:$A$189,DAX!A1021,'Daten (Kopie)'!$T$2:$T$189))</f>
        <v>#N/A</v>
      </c>
      <c r="O1021" s="156" t="e">
        <f>IF(SUMIF('Daten (Kopie)'!$A$2:$A$189,DAX!A1021,'Daten (Kopie)'!$U$2:$U$189)=0,#N/A,SUMIF('Daten (Kopie)'!$A$2:$A$189,DAX!A1021,'Daten (Kopie)'!$U$2:$U$189))</f>
        <v>#N/A</v>
      </c>
      <c r="P1021" s="156">
        <f>VLOOKUP(A1021,'MSCI ACWI GDP net €'!$A$4:$B$1459,2,FALSE)/$Q$1096</f>
        <v>0.84965112931595388</v>
      </c>
    </row>
    <row r="1022" spans="1:16">
      <c r="A1022" s="127">
        <v>39553</v>
      </c>
      <c r="B1022" s="155">
        <v>6581.12</v>
      </c>
      <c r="C1022" s="155">
        <v>6524.9</v>
      </c>
      <c r="D1022" s="155">
        <v>6626.88</v>
      </c>
      <c r="E1022" s="155">
        <v>6585.05</v>
      </c>
      <c r="N1022" s="156" t="e">
        <f>IF(SUMIF('Daten (Kopie)'!$A$2:$A$189,DAX!A1022,'Daten (Kopie)'!$T$2:$T$189)=0,#N/A,SUMIF('Daten (Kopie)'!$A$2:$A$189,DAX!A1022,'Daten (Kopie)'!$T$2:$T$189))</f>
        <v>#N/A</v>
      </c>
      <c r="O1022" s="156" t="e">
        <f>IF(SUMIF('Daten (Kopie)'!$A$2:$A$189,DAX!A1022,'Daten (Kopie)'!$U$2:$U$189)=0,#N/A,SUMIF('Daten (Kopie)'!$A$2:$A$189,DAX!A1022,'Daten (Kopie)'!$U$2:$U$189))</f>
        <v>#N/A</v>
      </c>
      <c r="P1022" s="156">
        <f>VLOOKUP(A1022,'MSCI ACWI GDP net €'!$A$4:$B$1459,2,FALSE)/$Q$1096</f>
        <v>0.84096472354099172</v>
      </c>
    </row>
    <row r="1023" spans="1:16">
      <c r="A1023" s="127">
        <v>39552</v>
      </c>
      <c r="B1023" s="155">
        <v>6561.9</v>
      </c>
      <c r="C1023" s="155">
        <v>6516.51</v>
      </c>
      <c r="D1023" s="155">
        <v>6573.25</v>
      </c>
      <c r="E1023" s="155">
        <v>6554.49</v>
      </c>
      <c r="N1023" s="156" t="e">
        <f>IF(SUMIF('Daten (Kopie)'!$A$2:$A$189,DAX!A1023,'Daten (Kopie)'!$T$2:$T$189)=0,#N/A,SUMIF('Daten (Kopie)'!$A$2:$A$189,DAX!A1023,'Daten (Kopie)'!$T$2:$T$189))</f>
        <v>#N/A</v>
      </c>
      <c r="O1023" s="156" t="e">
        <f>IF(SUMIF('Daten (Kopie)'!$A$2:$A$189,DAX!A1023,'Daten (Kopie)'!$U$2:$U$189)=0,#N/A,SUMIF('Daten (Kopie)'!$A$2:$A$189,DAX!A1023,'Daten (Kopie)'!$U$2:$U$189))</f>
        <v>#N/A</v>
      </c>
      <c r="P1023" s="156">
        <f>VLOOKUP(A1023,'MSCI ACWI GDP net €'!$A$4:$B$1459,2,FALSE)/$Q$1096</f>
        <v>0.83524617307247495</v>
      </c>
    </row>
    <row r="1024" spans="1:16">
      <c r="A1024" s="127">
        <v>39549</v>
      </c>
      <c r="B1024" s="155">
        <v>6739.18</v>
      </c>
      <c r="C1024" s="155">
        <v>6570.74</v>
      </c>
      <c r="D1024" s="155">
        <v>6768.12</v>
      </c>
      <c r="E1024" s="155">
        <v>6603.57</v>
      </c>
      <c r="N1024" s="156" t="e">
        <f>IF(SUMIF('Daten (Kopie)'!$A$2:$A$189,DAX!A1024,'Daten (Kopie)'!$T$2:$T$189)=0,#N/A,SUMIF('Daten (Kopie)'!$A$2:$A$189,DAX!A1024,'Daten (Kopie)'!$T$2:$T$189))</f>
        <v>#N/A</v>
      </c>
      <c r="O1024" s="156" t="e">
        <f>IF(SUMIF('Daten (Kopie)'!$A$2:$A$189,DAX!A1024,'Daten (Kopie)'!$U$2:$U$189)=0,#N/A,SUMIF('Daten (Kopie)'!$A$2:$A$189,DAX!A1024,'Daten (Kopie)'!$U$2:$U$189))</f>
        <v>#N/A</v>
      </c>
      <c r="P1024" s="156">
        <f>VLOOKUP(A1024,'MSCI ACWI GDP net €'!$A$4:$B$1459,2,FALSE)/$Q$1096</f>
        <v>0.8453994498609676</v>
      </c>
    </row>
    <row r="1025" spans="1:16">
      <c r="A1025" s="127">
        <v>39548</v>
      </c>
      <c r="B1025" s="155">
        <v>6716.69</v>
      </c>
      <c r="C1025" s="155">
        <v>6608.78</v>
      </c>
      <c r="D1025" s="155">
        <v>6719.07</v>
      </c>
      <c r="E1025" s="155">
        <v>6704.32</v>
      </c>
      <c r="N1025" s="156" t="e">
        <f>IF(SUMIF('Daten (Kopie)'!$A$2:$A$189,DAX!A1025,'Daten (Kopie)'!$T$2:$T$189)=0,#N/A,SUMIF('Daten (Kopie)'!$A$2:$A$189,DAX!A1025,'Daten (Kopie)'!$T$2:$T$189))</f>
        <v>#N/A</v>
      </c>
      <c r="O1025" s="156" t="e">
        <f>IF(SUMIF('Daten (Kopie)'!$A$2:$A$189,DAX!A1025,'Daten (Kopie)'!$U$2:$U$189)=0,#N/A,SUMIF('Daten (Kopie)'!$A$2:$A$189,DAX!A1025,'Daten (Kopie)'!$U$2:$U$189))</f>
        <v>#N/A</v>
      </c>
      <c r="P1025" s="156">
        <f>VLOOKUP(A1025,'MSCI ACWI GDP net €'!$A$4:$B$1459,2,FALSE)/$Q$1096</f>
        <v>0.85217967214642409</v>
      </c>
    </row>
    <row r="1026" spans="1:16">
      <c r="A1026" s="127">
        <v>39547</v>
      </c>
      <c r="B1026" s="155">
        <v>6751.48</v>
      </c>
      <c r="C1026" s="155">
        <v>6705.06</v>
      </c>
      <c r="D1026" s="155">
        <v>6785.06</v>
      </c>
      <c r="E1026" s="155">
        <v>6721.36</v>
      </c>
      <c r="N1026" s="156" t="e">
        <f>IF(SUMIF('Daten (Kopie)'!$A$2:$A$189,DAX!A1026,'Daten (Kopie)'!$T$2:$T$189)=0,#N/A,SUMIF('Daten (Kopie)'!$A$2:$A$189,DAX!A1026,'Daten (Kopie)'!$T$2:$T$189))</f>
        <v>#N/A</v>
      </c>
      <c r="O1026" s="156" t="e">
        <f>IF(SUMIF('Daten (Kopie)'!$A$2:$A$189,DAX!A1026,'Daten (Kopie)'!$U$2:$U$189)=0,#N/A,SUMIF('Daten (Kopie)'!$A$2:$A$189,DAX!A1026,'Daten (Kopie)'!$U$2:$U$189))</f>
        <v>#N/A</v>
      </c>
      <c r="P1026" s="156">
        <f>VLOOKUP(A1026,'MSCI ACWI GDP net €'!$A$4:$B$1459,2,FALSE)/$Q$1096</f>
        <v>0.85065123082376093</v>
      </c>
    </row>
    <row r="1027" spans="1:16">
      <c r="A1027" s="127">
        <v>39546</v>
      </c>
      <c r="B1027" s="155">
        <v>6795.05</v>
      </c>
      <c r="C1027" s="155">
        <v>6723.84</v>
      </c>
      <c r="D1027" s="155">
        <v>6795.34</v>
      </c>
      <c r="E1027" s="155">
        <v>6771.98</v>
      </c>
      <c r="N1027" s="156" t="e">
        <f>IF(SUMIF('Daten (Kopie)'!$A$2:$A$189,DAX!A1027,'Daten (Kopie)'!$T$2:$T$189)=0,#N/A,SUMIF('Daten (Kopie)'!$A$2:$A$189,DAX!A1027,'Daten (Kopie)'!$T$2:$T$189))</f>
        <v>#N/A</v>
      </c>
      <c r="O1027" s="156" t="e">
        <f>IF(SUMIF('Daten (Kopie)'!$A$2:$A$189,DAX!A1027,'Daten (Kopie)'!$U$2:$U$189)=0,#N/A,SUMIF('Daten (Kopie)'!$A$2:$A$189,DAX!A1027,'Daten (Kopie)'!$U$2:$U$189))</f>
        <v>#N/A</v>
      </c>
      <c r="P1027" s="156">
        <f>VLOOKUP(A1027,'MSCI ACWI GDP net €'!$A$4:$B$1459,2,FALSE)/$Q$1096</f>
        <v>0.85947575377866969</v>
      </c>
    </row>
    <row r="1028" spans="1:16">
      <c r="A1028" s="127">
        <v>39545</v>
      </c>
      <c r="B1028" s="155">
        <v>6802.55</v>
      </c>
      <c r="C1028" s="155">
        <v>6795.06</v>
      </c>
      <c r="D1028" s="155">
        <v>6843.25</v>
      </c>
      <c r="E1028" s="155">
        <v>6821.03</v>
      </c>
      <c r="N1028" s="156" t="e">
        <f>IF(SUMIF('Daten (Kopie)'!$A$2:$A$189,DAX!A1028,'Daten (Kopie)'!$T$2:$T$189)=0,#N/A,SUMIF('Daten (Kopie)'!$A$2:$A$189,DAX!A1028,'Daten (Kopie)'!$T$2:$T$189))</f>
        <v>#N/A</v>
      </c>
      <c r="O1028" s="156" t="e">
        <f>IF(SUMIF('Daten (Kopie)'!$A$2:$A$189,DAX!A1028,'Daten (Kopie)'!$U$2:$U$189)=0,#N/A,SUMIF('Daten (Kopie)'!$A$2:$A$189,DAX!A1028,'Daten (Kopie)'!$U$2:$U$189))</f>
        <v>#N/A</v>
      </c>
      <c r="P1028" s="156">
        <f>VLOOKUP(A1028,'MSCI ACWI GDP net €'!$A$4:$B$1459,2,FALSE)/$Q$1096</f>
        <v>0.86588322608451107</v>
      </c>
    </row>
    <row r="1029" spans="1:16">
      <c r="A1029" s="127">
        <v>39542</v>
      </c>
      <c r="B1029" s="155">
        <v>6753.87</v>
      </c>
      <c r="C1029" s="155">
        <v>6691.28</v>
      </c>
      <c r="D1029" s="155">
        <v>6797.23</v>
      </c>
      <c r="E1029" s="155">
        <v>6763.39</v>
      </c>
      <c r="N1029" s="156" t="e">
        <f>IF(SUMIF('Daten (Kopie)'!$A$2:$A$189,DAX!A1029,'Daten (Kopie)'!$T$2:$T$189)=0,#N/A,SUMIF('Daten (Kopie)'!$A$2:$A$189,DAX!A1029,'Daten (Kopie)'!$T$2:$T$189))</f>
        <v>#N/A</v>
      </c>
      <c r="O1029" s="156" t="e">
        <f>IF(SUMIF('Daten (Kopie)'!$A$2:$A$189,DAX!A1029,'Daten (Kopie)'!$U$2:$U$189)=0,#N/A,SUMIF('Daten (Kopie)'!$A$2:$A$189,DAX!A1029,'Daten (Kopie)'!$U$2:$U$189))</f>
        <v>#N/A</v>
      </c>
      <c r="P1029" s="156">
        <f>VLOOKUP(A1029,'MSCI ACWI GDP net €'!$A$4:$B$1459,2,FALSE)/$Q$1096</f>
        <v>0.85714856249968807</v>
      </c>
    </row>
    <row r="1030" spans="1:16">
      <c r="A1030" s="127">
        <v>39541</v>
      </c>
      <c r="B1030" s="155">
        <v>6788.4</v>
      </c>
      <c r="C1030" s="155">
        <v>6695.83</v>
      </c>
      <c r="D1030" s="155">
        <v>6802.62</v>
      </c>
      <c r="E1030" s="155">
        <v>6741.72</v>
      </c>
      <c r="N1030" s="156" t="e">
        <f>IF(SUMIF('Daten (Kopie)'!$A$2:$A$189,DAX!A1030,'Daten (Kopie)'!$T$2:$T$189)=0,#N/A,SUMIF('Daten (Kopie)'!$A$2:$A$189,DAX!A1030,'Daten (Kopie)'!$T$2:$T$189))</f>
        <v>#N/A</v>
      </c>
      <c r="O1030" s="156" t="e">
        <f>IF(SUMIF('Daten (Kopie)'!$A$2:$A$189,DAX!A1030,'Daten (Kopie)'!$U$2:$U$189)=0,#N/A,SUMIF('Daten (Kopie)'!$A$2:$A$189,DAX!A1030,'Daten (Kopie)'!$U$2:$U$189))</f>
        <v>#N/A</v>
      </c>
      <c r="P1030" s="156">
        <f>VLOOKUP(A1030,'MSCI ACWI GDP net €'!$A$4:$B$1459,2,FALSE)/$Q$1096</f>
        <v>0.85890414834117945</v>
      </c>
    </row>
    <row r="1031" spans="1:16">
      <c r="A1031" s="127">
        <v>39540</v>
      </c>
      <c r="B1031" s="155">
        <v>6749.24</v>
      </c>
      <c r="C1031" s="155">
        <v>6726.43</v>
      </c>
      <c r="D1031" s="155">
        <v>6806.66</v>
      </c>
      <c r="E1031" s="155">
        <v>6777.44</v>
      </c>
      <c r="N1031" s="156" t="e">
        <f>IF(SUMIF('Daten (Kopie)'!$A$2:$A$189,DAX!A1031,'Daten (Kopie)'!$T$2:$T$189)=0,#N/A,SUMIF('Daten (Kopie)'!$A$2:$A$189,DAX!A1031,'Daten (Kopie)'!$T$2:$T$189))</f>
        <v>#N/A</v>
      </c>
      <c r="O1031" s="156" t="e">
        <f>IF(SUMIF('Daten (Kopie)'!$A$2:$A$189,DAX!A1031,'Daten (Kopie)'!$U$2:$U$189)=0,#N/A,SUMIF('Daten (Kopie)'!$A$2:$A$189,DAX!A1031,'Daten (Kopie)'!$U$2:$U$189))</f>
        <v>#N/A</v>
      </c>
      <c r="P1031" s="156">
        <f>VLOOKUP(A1031,'MSCI ACWI GDP net €'!$A$4:$B$1459,2,FALSE)/$Q$1096</f>
        <v>0.85724923827543231</v>
      </c>
    </row>
    <row r="1032" spans="1:16">
      <c r="A1032" s="127">
        <v>39539</v>
      </c>
      <c r="B1032" s="155">
        <v>6519.02</v>
      </c>
      <c r="C1032" s="155">
        <v>6496.94</v>
      </c>
      <c r="D1032" s="155">
        <v>6734.5</v>
      </c>
      <c r="E1032" s="155">
        <v>6720.33</v>
      </c>
      <c r="N1032" s="156" t="e">
        <f>IF(SUMIF('Daten (Kopie)'!$A$2:$A$189,DAX!A1032,'Daten (Kopie)'!$T$2:$T$189)=0,#N/A,SUMIF('Daten (Kopie)'!$A$2:$A$189,DAX!A1032,'Daten (Kopie)'!$T$2:$T$189))</f>
        <v>#N/A</v>
      </c>
      <c r="O1032" s="156" t="e">
        <f>IF(SUMIF('Daten (Kopie)'!$A$2:$A$189,DAX!A1032,'Daten (Kopie)'!$U$2:$U$189)=0,#N/A,SUMIF('Daten (Kopie)'!$A$2:$A$189,DAX!A1032,'Daten (Kopie)'!$U$2:$U$189))</f>
        <v>#N/A</v>
      </c>
      <c r="P1032" s="156">
        <f>VLOOKUP(A1032,'MSCI ACWI GDP net €'!$A$4:$B$1459,2,FALSE)/$Q$1096</f>
        <v>0.84651187558138186</v>
      </c>
    </row>
    <row r="1033" spans="1:16">
      <c r="A1033" s="127">
        <v>39538</v>
      </c>
      <c r="B1033" s="155">
        <v>6530.11</v>
      </c>
      <c r="C1033" s="155">
        <v>6429.62</v>
      </c>
      <c r="D1033" s="155">
        <v>6541.12</v>
      </c>
      <c r="E1033" s="155">
        <v>6534.97</v>
      </c>
      <c r="N1033" s="156" t="e">
        <f>IF(SUMIF('Daten (Kopie)'!$A$2:$A$189,DAX!A1033,'Daten (Kopie)'!$T$2:$T$189)=0,#N/A,SUMIF('Daten (Kopie)'!$A$2:$A$189,DAX!A1033,'Daten (Kopie)'!$T$2:$T$189))</f>
        <v>#N/A</v>
      </c>
      <c r="O1033" s="156" t="e">
        <f>IF(SUMIF('Daten (Kopie)'!$A$2:$A$189,DAX!A1033,'Daten (Kopie)'!$U$2:$U$189)=0,#N/A,SUMIF('Daten (Kopie)'!$A$2:$A$189,DAX!A1033,'Daten (Kopie)'!$U$2:$U$189))</f>
        <v>#N/A</v>
      </c>
      <c r="P1033" s="156">
        <f>VLOOKUP(A1033,'MSCI ACWI GDP net €'!$A$4:$B$1459,2,FALSE)/$Q$1096</f>
        <v>0.82035697466797808</v>
      </c>
    </row>
    <row r="1034" spans="1:16">
      <c r="A1034" s="127">
        <v>39535</v>
      </c>
      <c r="B1034" s="155">
        <v>6587.21</v>
      </c>
      <c r="C1034" s="155">
        <v>6535.07</v>
      </c>
      <c r="D1034" s="155">
        <v>6616.45</v>
      </c>
      <c r="E1034" s="155">
        <v>6559.9</v>
      </c>
      <c r="N1034" s="156" t="e">
        <f>IF(SUMIF('Daten (Kopie)'!$A$2:$A$189,DAX!A1034,'Daten (Kopie)'!$T$2:$T$189)=0,#N/A,SUMIF('Daten (Kopie)'!$A$2:$A$189,DAX!A1034,'Daten (Kopie)'!$T$2:$T$189))</f>
        <v>#N/A</v>
      </c>
      <c r="O1034" s="156" t="e">
        <f>IF(SUMIF('Daten (Kopie)'!$A$2:$A$189,DAX!A1034,'Daten (Kopie)'!$U$2:$U$189)=0,#N/A,SUMIF('Daten (Kopie)'!$A$2:$A$189,DAX!A1034,'Daten (Kopie)'!$U$2:$U$189))</f>
        <v>#N/A</v>
      </c>
      <c r="P1034" s="156">
        <f>VLOOKUP(A1034,'MSCI ACWI GDP net €'!$A$4:$B$1459,2,FALSE)/$Q$1096</f>
        <v>0.82738597428357963</v>
      </c>
    </row>
    <row r="1035" spans="1:16">
      <c r="A1035" s="127">
        <v>39534</v>
      </c>
      <c r="B1035" s="155">
        <v>6486.02</v>
      </c>
      <c r="C1035" s="155">
        <v>6478.81</v>
      </c>
      <c r="D1035" s="155">
        <v>6610.16</v>
      </c>
      <c r="E1035" s="155">
        <v>6578.06</v>
      </c>
      <c r="N1035" s="156" t="e">
        <f>IF(SUMIF('Daten (Kopie)'!$A$2:$A$189,DAX!A1035,'Daten (Kopie)'!$T$2:$T$189)=0,#N/A,SUMIF('Daten (Kopie)'!$A$2:$A$189,DAX!A1035,'Daten (Kopie)'!$T$2:$T$189))</f>
        <v>#N/A</v>
      </c>
      <c r="O1035" s="156" t="e">
        <f>IF(SUMIF('Daten (Kopie)'!$A$2:$A$189,DAX!A1035,'Daten (Kopie)'!$U$2:$U$189)=0,#N/A,SUMIF('Daten (Kopie)'!$A$2:$A$189,DAX!A1035,'Daten (Kopie)'!$U$2:$U$189))</f>
        <v>#N/A</v>
      </c>
      <c r="P1035" s="156">
        <f>VLOOKUP(A1035,'MSCI ACWI GDP net €'!$A$4:$B$1459,2,FALSE)/$Q$1096</f>
        <v>0.82436154085522828</v>
      </c>
    </row>
    <row r="1036" spans="1:16">
      <c r="A1036" s="127">
        <v>39533</v>
      </c>
      <c r="B1036" s="155">
        <v>6508.43</v>
      </c>
      <c r="C1036" s="155">
        <v>6469</v>
      </c>
      <c r="D1036" s="155">
        <v>6538.28</v>
      </c>
      <c r="E1036" s="155">
        <v>6489.26</v>
      </c>
      <c r="N1036" s="156" t="e">
        <f>IF(SUMIF('Daten (Kopie)'!$A$2:$A$189,DAX!A1036,'Daten (Kopie)'!$T$2:$T$189)=0,#N/A,SUMIF('Daten (Kopie)'!$A$2:$A$189,DAX!A1036,'Daten (Kopie)'!$T$2:$T$189))</f>
        <v>#N/A</v>
      </c>
      <c r="O1036" s="156" t="e">
        <f>IF(SUMIF('Daten (Kopie)'!$A$2:$A$189,DAX!A1036,'Daten (Kopie)'!$U$2:$U$189)=0,#N/A,SUMIF('Daten (Kopie)'!$A$2:$A$189,DAX!A1036,'Daten (Kopie)'!$U$2:$U$189))</f>
        <v>#N/A</v>
      </c>
      <c r="P1036" s="156">
        <f>VLOOKUP(A1036,'MSCI ACWI GDP net €'!$A$4:$B$1459,2,FALSE)/$Q$1096</f>
        <v>0.82575852124758098</v>
      </c>
    </row>
    <row r="1037" spans="1:16">
      <c r="A1037" s="127">
        <v>39532</v>
      </c>
      <c r="B1037" s="155">
        <v>6443.45</v>
      </c>
      <c r="C1037" s="155">
        <v>6443.36</v>
      </c>
      <c r="D1037" s="155">
        <v>6540.48</v>
      </c>
      <c r="E1037" s="155">
        <v>6524.71</v>
      </c>
      <c r="N1037" s="156" t="e">
        <f>IF(SUMIF('Daten (Kopie)'!$A$2:$A$189,DAX!A1037,'Daten (Kopie)'!$T$2:$T$189)=0,#N/A,SUMIF('Daten (Kopie)'!$A$2:$A$189,DAX!A1037,'Daten (Kopie)'!$T$2:$T$189))</f>
        <v>#N/A</v>
      </c>
      <c r="O1037" s="156" t="e">
        <f>IF(SUMIF('Daten (Kopie)'!$A$2:$A$189,DAX!A1037,'Daten (Kopie)'!$U$2:$U$189)=0,#N/A,SUMIF('Daten (Kopie)'!$A$2:$A$189,DAX!A1037,'Daten (Kopie)'!$U$2:$U$189))</f>
        <v>#N/A</v>
      </c>
      <c r="P1037" s="156">
        <f>VLOOKUP(A1037,'MSCI ACWI GDP net €'!$A$4:$B$1459,2,FALSE)/$Q$1096</f>
        <v>0.83250379822244858</v>
      </c>
    </row>
    <row r="1038" spans="1:16">
      <c r="A1038" s="127">
        <v>39527</v>
      </c>
      <c r="B1038" s="155">
        <v>6331.06</v>
      </c>
      <c r="C1038" s="155">
        <v>6270.98</v>
      </c>
      <c r="D1038" s="155">
        <v>6376.24</v>
      </c>
      <c r="E1038" s="155">
        <v>6319.99</v>
      </c>
      <c r="N1038" s="156">
        <f>IF(SUMIF('Daten (Kopie)'!$A$2:$A$189,DAX!A1038,'Daten (Kopie)'!$T$2:$T$189)=0,#N/A,SUMIF('Daten (Kopie)'!$A$2:$A$189,DAX!A1038,'Daten (Kopie)'!$T$2:$T$189))</f>
        <v>0.83903626455699709</v>
      </c>
      <c r="O1038" s="156">
        <f>IF(SUMIF('Daten (Kopie)'!$A$2:$A$189,DAX!A1038,'Daten (Kopie)'!$U$2:$U$189)=0,#N/A,SUMIF('Daten (Kopie)'!$A$2:$A$189,DAX!A1038,'Daten (Kopie)'!$U$2:$U$189))</f>
        <v>0.90372981350932458</v>
      </c>
      <c r="P1038" s="156">
        <f>VLOOKUP(A1038,'MSCI ACWI GDP net €'!$A$4:$B$1459,2,FALSE)/$Q$1096</f>
        <v>0.8098392682119151</v>
      </c>
    </row>
    <row r="1039" spans="1:16">
      <c r="A1039" s="127">
        <v>39526</v>
      </c>
      <c r="B1039" s="155">
        <v>6429.24</v>
      </c>
      <c r="C1039" s="155">
        <v>6310.6</v>
      </c>
      <c r="D1039" s="155">
        <v>6469.99</v>
      </c>
      <c r="E1039" s="155">
        <v>6361.22</v>
      </c>
      <c r="N1039" s="156" t="e">
        <f>IF(SUMIF('Daten (Kopie)'!$A$2:$A$189,DAX!A1039,'Daten (Kopie)'!$T$2:$T$189)=0,#N/A,SUMIF('Daten (Kopie)'!$A$2:$A$189,DAX!A1039,'Daten (Kopie)'!$T$2:$T$189))</f>
        <v>#N/A</v>
      </c>
      <c r="O1039" s="156" t="e">
        <f>IF(SUMIF('Daten (Kopie)'!$A$2:$A$189,DAX!A1039,'Daten (Kopie)'!$U$2:$U$189)=0,#N/A,SUMIF('Daten (Kopie)'!$A$2:$A$189,DAX!A1039,'Daten (Kopie)'!$U$2:$U$189))</f>
        <v>#N/A</v>
      </c>
      <c r="P1039" s="156">
        <f>VLOOKUP(A1039,'MSCI ACWI GDP net €'!$A$4:$B$1459,2,FALSE)/$Q$1096</f>
        <v>0.80462659271573322</v>
      </c>
    </row>
    <row r="1040" spans="1:16">
      <c r="A1040" s="127">
        <v>39525</v>
      </c>
      <c r="B1040" s="155">
        <v>6237.63</v>
      </c>
      <c r="C1040" s="155">
        <v>6237.63</v>
      </c>
      <c r="D1040" s="155">
        <v>6417.95</v>
      </c>
      <c r="E1040" s="155">
        <v>6393.39</v>
      </c>
      <c r="N1040" s="156" t="e">
        <f>IF(SUMIF('Daten (Kopie)'!$A$2:$A$189,DAX!A1040,'Daten (Kopie)'!$T$2:$T$189)=0,#N/A,SUMIF('Daten (Kopie)'!$A$2:$A$189,DAX!A1040,'Daten (Kopie)'!$T$2:$T$189))</f>
        <v>#N/A</v>
      </c>
      <c r="O1040" s="156" t="e">
        <f>IF(SUMIF('Daten (Kopie)'!$A$2:$A$189,DAX!A1040,'Daten (Kopie)'!$U$2:$U$189)=0,#N/A,SUMIF('Daten (Kopie)'!$A$2:$A$189,DAX!A1040,'Daten (Kopie)'!$U$2:$U$189))</f>
        <v>#N/A</v>
      </c>
      <c r="P1040" s="156">
        <f>VLOOKUP(A1040,'MSCI ACWI GDP net €'!$A$4:$B$1459,2,FALSE)/$Q$1096</f>
        <v>0.80545612782661802</v>
      </c>
    </row>
    <row r="1041" spans="1:16">
      <c r="A1041" s="127">
        <v>39524</v>
      </c>
      <c r="B1041" s="155">
        <v>6360.92</v>
      </c>
      <c r="C1041" s="155">
        <v>6167.82</v>
      </c>
      <c r="D1041" s="155">
        <v>6362.02</v>
      </c>
      <c r="E1041" s="155">
        <v>6182.3</v>
      </c>
      <c r="N1041" s="156" t="e">
        <f>IF(SUMIF('Daten (Kopie)'!$A$2:$A$189,DAX!A1041,'Daten (Kopie)'!$T$2:$T$189)=0,#N/A,SUMIF('Daten (Kopie)'!$A$2:$A$189,DAX!A1041,'Daten (Kopie)'!$T$2:$T$189))</f>
        <v>#N/A</v>
      </c>
      <c r="O1041" s="156" t="e">
        <f>IF(SUMIF('Daten (Kopie)'!$A$2:$A$189,DAX!A1041,'Daten (Kopie)'!$U$2:$U$189)=0,#N/A,SUMIF('Daten (Kopie)'!$A$2:$A$189,DAX!A1041,'Daten (Kopie)'!$U$2:$U$189))</f>
        <v>#N/A</v>
      </c>
      <c r="P1041" s="156">
        <f>VLOOKUP(A1041,'MSCI ACWI GDP net €'!$A$4:$B$1459,2,FALSE)/$Q$1096</f>
        <v>0.78526938674308044</v>
      </c>
    </row>
    <row r="1042" spans="1:16">
      <c r="A1042" s="127">
        <v>39521</v>
      </c>
      <c r="B1042" s="155">
        <v>6500.17</v>
      </c>
      <c r="C1042" s="155">
        <v>6391.56</v>
      </c>
      <c r="D1042" s="155">
        <v>6623.42</v>
      </c>
      <c r="E1042" s="155">
        <v>6451.9</v>
      </c>
      <c r="N1042" s="156" t="e">
        <f>IF(SUMIF('Daten (Kopie)'!$A$2:$A$189,DAX!A1042,'Daten (Kopie)'!$T$2:$T$189)=0,#N/A,SUMIF('Daten (Kopie)'!$A$2:$A$189,DAX!A1042,'Daten (Kopie)'!$T$2:$T$189))</f>
        <v>#N/A</v>
      </c>
      <c r="O1042" s="156" t="e">
        <f>IF(SUMIF('Daten (Kopie)'!$A$2:$A$189,DAX!A1042,'Daten (Kopie)'!$U$2:$U$189)=0,#N/A,SUMIF('Daten (Kopie)'!$A$2:$A$189,DAX!A1042,'Daten (Kopie)'!$U$2:$U$189))</f>
        <v>#N/A</v>
      </c>
      <c r="P1042" s="156">
        <f>VLOOKUP(A1042,'MSCI ACWI GDP net €'!$A$4:$B$1459,2,FALSE)/$Q$1096</f>
        <v>0.81699556860180489</v>
      </c>
    </row>
    <row r="1043" spans="1:16">
      <c r="A1043" s="127">
        <v>39520</v>
      </c>
      <c r="B1043" s="155">
        <v>6529.62</v>
      </c>
      <c r="C1043" s="155">
        <v>6399.04</v>
      </c>
      <c r="D1043" s="155">
        <v>6529.62</v>
      </c>
      <c r="E1043" s="155">
        <v>6500.56</v>
      </c>
      <c r="N1043" s="156" t="e">
        <f>IF(SUMIF('Daten (Kopie)'!$A$2:$A$189,DAX!A1043,'Daten (Kopie)'!$T$2:$T$189)=0,#N/A,SUMIF('Daten (Kopie)'!$A$2:$A$189,DAX!A1043,'Daten (Kopie)'!$T$2:$T$189))</f>
        <v>#N/A</v>
      </c>
      <c r="O1043" s="156" t="e">
        <f>IF(SUMIF('Daten (Kopie)'!$A$2:$A$189,DAX!A1043,'Daten (Kopie)'!$U$2:$U$189)=0,#N/A,SUMIF('Daten (Kopie)'!$A$2:$A$189,DAX!A1043,'Daten (Kopie)'!$U$2:$U$189))</f>
        <v>#N/A</v>
      </c>
      <c r="P1043" s="156">
        <f>VLOOKUP(A1043,'MSCI ACWI GDP net €'!$A$4:$B$1459,2,FALSE)/$Q$1096</f>
        <v>0.82727781022699487</v>
      </c>
    </row>
    <row r="1044" spans="1:16">
      <c r="A1044" s="127">
        <v>39519</v>
      </c>
      <c r="B1044" s="155">
        <v>6574.52</v>
      </c>
      <c r="C1044" s="155">
        <v>6569.36</v>
      </c>
      <c r="D1044" s="155">
        <v>6666.58</v>
      </c>
      <c r="E1044" s="155">
        <v>6599.37</v>
      </c>
      <c r="N1044" s="156" t="e">
        <f>IF(SUMIF('Daten (Kopie)'!$A$2:$A$189,DAX!A1044,'Daten (Kopie)'!$T$2:$T$189)=0,#N/A,SUMIF('Daten (Kopie)'!$A$2:$A$189,DAX!A1044,'Daten (Kopie)'!$T$2:$T$189))</f>
        <v>#N/A</v>
      </c>
      <c r="O1044" s="156" t="e">
        <f>IF(SUMIF('Daten (Kopie)'!$A$2:$A$189,DAX!A1044,'Daten (Kopie)'!$U$2:$U$189)=0,#N/A,SUMIF('Daten (Kopie)'!$A$2:$A$189,DAX!A1044,'Daten (Kopie)'!$U$2:$U$189))</f>
        <v>#N/A</v>
      </c>
      <c r="P1044" s="156">
        <f>VLOOKUP(A1044,'MSCI ACWI GDP net €'!$A$4:$B$1459,2,FALSE)/$Q$1096</f>
        <v>0.84218531331799074</v>
      </c>
    </row>
    <row r="1045" spans="1:16">
      <c r="A1045" s="127">
        <v>39518</v>
      </c>
      <c r="B1045" s="155">
        <v>6462.53</v>
      </c>
      <c r="C1045" s="155">
        <v>6431.74</v>
      </c>
      <c r="D1045" s="155">
        <v>6604</v>
      </c>
      <c r="E1045" s="155">
        <v>6524.57</v>
      </c>
      <c r="N1045" s="156" t="e">
        <f>IF(SUMIF('Daten (Kopie)'!$A$2:$A$189,DAX!A1045,'Daten (Kopie)'!$T$2:$T$189)=0,#N/A,SUMIF('Daten (Kopie)'!$A$2:$A$189,DAX!A1045,'Daten (Kopie)'!$T$2:$T$189))</f>
        <v>#N/A</v>
      </c>
      <c r="O1045" s="156" t="e">
        <f>IF(SUMIF('Daten (Kopie)'!$A$2:$A$189,DAX!A1045,'Daten (Kopie)'!$U$2:$U$189)=0,#N/A,SUMIF('Daten (Kopie)'!$A$2:$A$189,DAX!A1045,'Daten (Kopie)'!$U$2:$U$189))</f>
        <v>#N/A</v>
      </c>
      <c r="P1045" s="156">
        <f>VLOOKUP(A1045,'MSCI ACWI GDP net €'!$A$4:$B$1459,2,FALSE)/$Q$1096</f>
        <v>0.84239831330634229</v>
      </c>
    </row>
    <row r="1046" spans="1:16">
      <c r="A1046" s="127">
        <v>39517</v>
      </c>
      <c r="B1046" s="155">
        <v>6487.11</v>
      </c>
      <c r="C1046" s="155">
        <v>6414.52</v>
      </c>
      <c r="D1046" s="155">
        <v>6537.39</v>
      </c>
      <c r="E1046" s="155">
        <v>6448.08</v>
      </c>
      <c r="N1046" s="156" t="e">
        <f>IF(SUMIF('Daten (Kopie)'!$A$2:$A$189,DAX!A1046,'Daten (Kopie)'!$T$2:$T$189)=0,#N/A,SUMIF('Daten (Kopie)'!$A$2:$A$189,DAX!A1046,'Daten (Kopie)'!$T$2:$T$189))</f>
        <v>#N/A</v>
      </c>
      <c r="O1046" s="156" t="e">
        <f>IF(SUMIF('Daten (Kopie)'!$A$2:$A$189,DAX!A1046,'Daten (Kopie)'!$U$2:$U$189)=0,#N/A,SUMIF('Daten (Kopie)'!$A$2:$A$189,DAX!A1046,'Daten (Kopie)'!$U$2:$U$189))</f>
        <v>#N/A</v>
      </c>
      <c r="P1046" s="156">
        <f>VLOOKUP(A1046,'MSCI ACWI GDP net €'!$A$4:$B$1459,2,FALSE)/$Q$1096</f>
        <v>0.8234346580934172</v>
      </c>
    </row>
    <row r="1047" spans="1:16">
      <c r="A1047" s="127">
        <v>39514</v>
      </c>
      <c r="B1047" s="155">
        <v>6550.55</v>
      </c>
      <c r="C1047" s="155">
        <v>6450.88</v>
      </c>
      <c r="D1047" s="155">
        <v>6562.4</v>
      </c>
      <c r="E1047" s="155">
        <v>6513.99</v>
      </c>
      <c r="N1047" s="156" t="e">
        <f>IF(SUMIF('Daten (Kopie)'!$A$2:$A$189,DAX!A1047,'Daten (Kopie)'!$T$2:$T$189)=0,#N/A,SUMIF('Daten (Kopie)'!$A$2:$A$189,DAX!A1047,'Daten (Kopie)'!$T$2:$T$189))</f>
        <v>#N/A</v>
      </c>
      <c r="O1047" s="156" t="e">
        <f>IF(SUMIF('Daten (Kopie)'!$A$2:$A$189,DAX!A1047,'Daten (Kopie)'!$U$2:$U$189)=0,#N/A,SUMIF('Daten (Kopie)'!$A$2:$A$189,DAX!A1047,'Daten (Kopie)'!$U$2:$U$189))</f>
        <v>#N/A</v>
      </c>
      <c r="P1047" s="156">
        <f>VLOOKUP(A1047,'MSCI ACWI GDP net €'!$A$4:$B$1459,2,FALSE)/$Q$1096</f>
        <v>0.83610066911949465</v>
      </c>
    </row>
    <row r="1048" spans="1:16">
      <c r="A1048" s="127">
        <v>39513</v>
      </c>
      <c r="B1048" s="155">
        <v>6674.74</v>
      </c>
      <c r="C1048" s="155">
        <v>6569.6</v>
      </c>
      <c r="D1048" s="155">
        <v>6683.16</v>
      </c>
      <c r="E1048" s="155">
        <v>6591.31</v>
      </c>
      <c r="N1048" s="156" t="e">
        <f>IF(SUMIF('Daten (Kopie)'!$A$2:$A$189,DAX!A1048,'Daten (Kopie)'!$T$2:$T$189)=0,#N/A,SUMIF('Daten (Kopie)'!$A$2:$A$189,DAX!A1048,'Daten (Kopie)'!$T$2:$T$189))</f>
        <v>#N/A</v>
      </c>
      <c r="O1048" s="156" t="e">
        <f>IF(SUMIF('Daten (Kopie)'!$A$2:$A$189,DAX!A1048,'Daten (Kopie)'!$U$2:$U$189)=0,#N/A,SUMIF('Daten (Kopie)'!$A$2:$A$189,DAX!A1048,'Daten (Kopie)'!$U$2:$U$189))</f>
        <v>#N/A</v>
      </c>
      <c r="P1048" s="156">
        <f>VLOOKUP(A1048,'MSCI ACWI GDP net €'!$A$4:$B$1459,2,FALSE)/$Q$1096</f>
        <v>0.85103230111542105</v>
      </c>
    </row>
    <row r="1049" spans="1:16">
      <c r="A1049" s="127">
        <v>39512</v>
      </c>
      <c r="B1049" s="155">
        <v>6583.3</v>
      </c>
      <c r="C1049" s="155">
        <v>6578.82</v>
      </c>
      <c r="D1049" s="155">
        <v>6699.3</v>
      </c>
      <c r="E1049" s="155">
        <v>6683.71</v>
      </c>
      <c r="N1049" s="156" t="e">
        <f>IF(SUMIF('Daten (Kopie)'!$A$2:$A$189,DAX!A1049,'Daten (Kopie)'!$T$2:$T$189)=0,#N/A,SUMIF('Daten (Kopie)'!$A$2:$A$189,DAX!A1049,'Daten (Kopie)'!$T$2:$T$189))</f>
        <v>#N/A</v>
      </c>
      <c r="O1049" s="156" t="e">
        <f>IF(SUMIF('Daten (Kopie)'!$A$2:$A$189,DAX!A1049,'Daten (Kopie)'!$U$2:$U$189)=0,#N/A,SUMIF('Daten (Kopie)'!$A$2:$A$189,DAX!A1049,'Daten (Kopie)'!$U$2:$U$189))</f>
        <v>#N/A</v>
      </c>
      <c r="P1049" s="156">
        <f>VLOOKUP(A1049,'MSCI ACWI GDP net €'!$A$4:$B$1459,2,FALSE)/$Q$1096</f>
        <v>0.86099920291410614</v>
      </c>
    </row>
    <row r="1050" spans="1:16">
      <c r="A1050" s="127">
        <v>39511</v>
      </c>
      <c r="B1050" s="155">
        <v>6692.73</v>
      </c>
      <c r="C1050" s="155">
        <v>6516.83</v>
      </c>
      <c r="D1050" s="155">
        <v>6720.16</v>
      </c>
      <c r="E1050" s="155">
        <v>6545.04</v>
      </c>
      <c r="N1050" s="156" t="e">
        <f>IF(SUMIF('Daten (Kopie)'!$A$2:$A$189,DAX!A1050,'Daten (Kopie)'!$T$2:$T$189)=0,#N/A,SUMIF('Daten (Kopie)'!$A$2:$A$189,DAX!A1050,'Daten (Kopie)'!$T$2:$T$189))</f>
        <v>#N/A</v>
      </c>
      <c r="O1050" s="156" t="e">
        <f>IF(SUMIF('Daten (Kopie)'!$A$2:$A$189,DAX!A1050,'Daten (Kopie)'!$U$2:$U$189)=0,#N/A,SUMIF('Daten (Kopie)'!$A$2:$A$189,DAX!A1050,'Daten (Kopie)'!$U$2:$U$189))</f>
        <v>#N/A</v>
      </c>
      <c r="P1050" s="156">
        <f>VLOOKUP(A1050,'MSCI ACWI GDP net €'!$A$4:$B$1459,2,FALSE)/$Q$1096</f>
        <v>0.85532142197460981</v>
      </c>
    </row>
    <row r="1051" spans="1:16">
      <c r="A1051" s="127">
        <v>39510</v>
      </c>
      <c r="B1051" s="155">
        <v>6692.98</v>
      </c>
      <c r="C1051" s="155">
        <v>6608.61</v>
      </c>
      <c r="D1051" s="155">
        <v>6701.53</v>
      </c>
      <c r="E1051" s="155">
        <v>6689.95</v>
      </c>
      <c r="N1051" s="156" t="e">
        <f>IF(SUMIF('Daten (Kopie)'!$A$2:$A$189,DAX!A1051,'Daten (Kopie)'!$T$2:$T$189)=0,#N/A,SUMIF('Daten (Kopie)'!$A$2:$A$189,DAX!A1051,'Daten (Kopie)'!$T$2:$T$189))</f>
        <v>#N/A</v>
      </c>
      <c r="O1051" s="156" t="e">
        <f>IF(SUMIF('Daten (Kopie)'!$A$2:$A$189,DAX!A1051,'Daten (Kopie)'!$U$2:$U$189)=0,#N/A,SUMIF('Daten (Kopie)'!$A$2:$A$189,DAX!A1051,'Daten (Kopie)'!$U$2:$U$189))</f>
        <v>#N/A</v>
      </c>
      <c r="P1051" s="156">
        <f>VLOOKUP(A1051,'MSCI ACWI GDP net €'!$A$4:$B$1459,2,FALSE)/$Q$1096</f>
        <v>0.86541479251637865</v>
      </c>
    </row>
    <row r="1052" spans="1:16">
      <c r="A1052" s="127">
        <v>39507</v>
      </c>
      <c r="B1052" s="155">
        <v>6847.9</v>
      </c>
      <c r="C1052" s="155">
        <v>6698.55</v>
      </c>
      <c r="D1052" s="155">
        <v>6864.69</v>
      </c>
      <c r="E1052" s="155">
        <v>6748.13</v>
      </c>
      <c r="N1052" s="156" t="e">
        <f>IF(SUMIF('Daten (Kopie)'!$A$2:$A$189,DAX!A1052,'Daten (Kopie)'!$T$2:$T$189)=0,#N/A,SUMIF('Daten (Kopie)'!$A$2:$A$189,DAX!A1052,'Daten (Kopie)'!$T$2:$T$189))</f>
        <v>#N/A</v>
      </c>
      <c r="O1052" s="156" t="e">
        <f>IF(SUMIF('Daten (Kopie)'!$A$2:$A$189,DAX!A1052,'Daten (Kopie)'!$U$2:$U$189)=0,#N/A,SUMIF('Daten (Kopie)'!$A$2:$A$189,DAX!A1052,'Daten (Kopie)'!$U$2:$U$189))</f>
        <v>#N/A</v>
      </c>
      <c r="P1052" s="156">
        <f>VLOOKUP(A1052,'MSCI ACWI GDP net €'!$A$4:$B$1459,2,FALSE)/$Q$1096</f>
        <v>0.87930638550668205</v>
      </c>
    </row>
    <row r="1053" spans="1:16">
      <c r="A1053" s="127">
        <v>39506</v>
      </c>
      <c r="B1053" s="155">
        <v>6985.42</v>
      </c>
      <c r="C1053" s="155">
        <v>6849.59</v>
      </c>
      <c r="D1053" s="155">
        <v>6995.39</v>
      </c>
      <c r="E1053" s="155">
        <v>6862.52</v>
      </c>
      <c r="N1053" s="156" t="e">
        <f>IF(SUMIF('Daten (Kopie)'!$A$2:$A$189,DAX!A1053,'Daten (Kopie)'!$T$2:$T$189)=0,#N/A,SUMIF('Daten (Kopie)'!$A$2:$A$189,DAX!A1053,'Daten (Kopie)'!$T$2:$T$189))</f>
        <v>#N/A</v>
      </c>
      <c r="O1053" s="156" t="e">
        <f>IF(SUMIF('Daten (Kopie)'!$A$2:$A$189,DAX!A1053,'Daten (Kopie)'!$U$2:$U$189)=0,#N/A,SUMIF('Daten (Kopie)'!$A$2:$A$189,DAX!A1053,'Daten (Kopie)'!$U$2:$U$189))</f>
        <v>#N/A</v>
      </c>
      <c r="P1053" s="156">
        <f>VLOOKUP(A1053,'MSCI ACWI GDP net €'!$A$4:$B$1459,2,FALSE)/$Q$1096</f>
        <v>0.89615751349138595</v>
      </c>
    </row>
    <row r="1054" spans="1:16">
      <c r="A1054" s="127">
        <v>39505</v>
      </c>
      <c r="B1054" s="155">
        <v>7007.69</v>
      </c>
      <c r="C1054" s="155">
        <v>6881.23</v>
      </c>
      <c r="D1054" s="155">
        <v>7017.7</v>
      </c>
      <c r="E1054" s="155">
        <v>6997.85</v>
      </c>
      <c r="N1054" s="156" t="e">
        <f>IF(SUMIF('Daten (Kopie)'!$A$2:$A$189,DAX!A1054,'Daten (Kopie)'!$T$2:$T$189)=0,#N/A,SUMIF('Daten (Kopie)'!$A$2:$A$189,DAX!A1054,'Daten (Kopie)'!$T$2:$T$189))</f>
        <v>#N/A</v>
      </c>
      <c r="O1054" s="156" t="e">
        <f>IF(SUMIF('Daten (Kopie)'!$A$2:$A$189,DAX!A1054,'Daten (Kopie)'!$U$2:$U$189)=0,#N/A,SUMIF('Daten (Kopie)'!$A$2:$A$189,DAX!A1054,'Daten (Kopie)'!$U$2:$U$189))</f>
        <v>#N/A</v>
      </c>
      <c r="P1054" s="156">
        <f>VLOOKUP(A1054,'MSCI ACWI GDP net €'!$A$4:$B$1459,2,FALSE)/$Q$1096</f>
        <v>0.90553700125969527</v>
      </c>
    </row>
    <row r="1055" spans="1:16">
      <c r="A1055" s="127">
        <v>39504</v>
      </c>
      <c r="B1055" s="155">
        <v>6906.43</v>
      </c>
      <c r="C1055" s="155">
        <v>6906.43</v>
      </c>
      <c r="D1055" s="155">
        <v>7007.44</v>
      </c>
      <c r="E1055" s="155">
        <v>6985.97</v>
      </c>
      <c r="N1055" s="156" t="e">
        <f>IF(SUMIF('Daten (Kopie)'!$A$2:$A$189,DAX!A1055,'Daten (Kopie)'!$T$2:$T$189)=0,#N/A,SUMIF('Daten (Kopie)'!$A$2:$A$189,DAX!A1055,'Daten (Kopie)'!$T$2:$T$189))</f>
        <v>#N/A</v>
      </c>
      <c r="O1055" s="156" t="e">
        <f>IF(SUMIF('Daten (Kopie)'!$A$2:$A$189,DAX!A1055,'Daten (Kopie)'!$U$2:$U$189)=0,#N/A,SUMIF('Daten (Kopie)'!$A$2:$A$189,DAX!A1055,'Daten (Kopie)'!$U$2:$U$189))</f>
        <v>#N/A</v>
      </c>
      <c r="P1055" s="156">
        <f>VLOOKUP(A1055,'MSCI ACWI GDP net €'!$A$4:$B$1459,2,FALSE)/$Q$1096</f>
        <v>0.90815873158506955</v>
      </c>
    </row>
    <row r="1056" spans="1:16">
      <c r="A1056" s="127">
        <v>39503</v>
      </c>
      <c r="B1056" s="155">
        <v>6850.92</v>
      </c>
      <c r="C1056" s="155">
        <v>6825.12</v>
      </c>
      <c r="D1056" s="155">
        <v>6922.61</v>
      </c>
      <c r="E1056" s="155">
        <v>6882.56</v>
      </c>
      <c r="N1056" s="156" t="e">
        <f>IF(SUMIF('Daten (Kopie)'!$A$2:$A$189,DAX!A1056,'Daten (Kopie)'!$T$2:$T$189)=0,#N/A,SUMIF('Daten (Kopie)'!$A$2:$A$189,DAX!A1056,'Daten (Kopie)'!$T$2:$T$189))</f>
        <v>#N/A</v>
      </c>
      <c r="O1056" s="156" t="e">
        <f>IF(SUMIF('Daten (Kopie)'!$A$2:$A$189,DAX!A1056,'Daten (Kopie)'!$U$2:$U$189)=0,#N/A,SUMIF('Daten (Kopie)'!$A$2:$A$189,DAX!A1056,'Daten (Kopie)'!$U$2:$U$189))</f>
        <v>#N/A</v>
      </c>
      <c r="P1056" s="156">
        <f>VLOOKUP(A1056,'MSCI ACWI GDP net €'!$A$4:$B$1459,2,FALSE)/$Q$1096</f>
        <v>0.90199088426612362</v>
      </c>
    </row>
    <row r="1057" spans="1:16">
      <c r="A1057" s="127">
        <v>39500</v>
      </c>
      <c r="B1057" s="155">
        <v>6889.49</v>
      </c>
      <c r="C1057" s="155">
        <v>6762.77</v>
      </c>
      <c r="D1057" s="155">
        <v>6889.49</v>
      </c>
      <c r="E1057" s="155">
        <v>6806.29</v>
      </c>
      <c r="N1057" s="156" t="e">
        <f>IF(SUMIF('Daten (Kopie)'!$A$2:$A$189,DAX!A1057,'Daten (Kopie)'!$T$2:$T$189)=0,#N/A,SUMIF('Daten (Kopie)'!$A$2:$A$189,DAX!A1057,'Daten (Kopie)'!$T$2:$T$189))</f>
        <v>#N/A</v>
      </c>
      <c r="O1057" s="156" t="e">
        <f>IF(SUMIF('Daten (Kopie)'!$A$2:$A$189,DAX!A1057,'Daten (Kopie)'!$U$2:$U$189)=0,#N/A,SUMIF('Daten (Kopie)'!$A$2:$A$189,DAX!A1057,'Daten (Kopie)'!$U$2:$U$189))</f>
        <v>#N/A</v>
      </c>
      <c r="P1057" s="156">
        <f>VLOOKUP(A1057,'MSCI ACWI GDP net €'!$A$4:$B$1459,2,FALSE)/$Q$1096</f>
        <v>0.89183511138401739</v>
      </c>
    </row>
    <row r="1058" spans="1:16">
      <c r="A1058" s="127">
        <v>39499</v>
      </c>
      <c r="B1058" s="155">
        <v>6928.34</v>
      </c>
      <c r="C1058" s="155">
        <v>6881.29</v>
      </c>
      <c r="D1058" s="155">
        <v>7017.86</v>
      </c>
      <c r="E1058" s="155">
        <v>6904.85</v>
      </c>
      <c r="N1058" s="156" t="e">
        <f>IF(SUMIF('Daten (Kopie)'!$A$2:$A$189,DAX!A1058,'Daten (Kopie)'!$T$2:$T$189)=0,#N/A,SUMIF('Daten (Kopie)'!$A$2:$A$189,DAX!A1058,'Daten (Kopie)'!$T$2:$T$189))</f>
        <v>#N/A</v>
      </c>
      <c r="O1058" s="156" t="e">
        <f>IF(SUMIF('Daten (Kopie)'!$A$2:$A$189,DAX!A1058,'Daten (Kopie)'!$U$2:$U$189)=0,#N/A,SUMIF('Daten (Kopie)'!$A$2:$A$189,DAX!A1058,'Daten (Kopie)'!$U$2:$U$189))</f>
        <v>#N/A</v>
      </c>
      <c r="P1058" s="156">
        <f>VLOOKUP(A1058,'MSCI ACWI GDP net €'!$A$4:$B$1459,2,FALSE)/$Q$1096</f>
        <v>0.89566994320555016</v>
      </c>
    </row>
    <row r="1059" spans="1:16">
      <c r="A1059" s="127">
        <v>39498</v>
      </c>
      <c r="B1059" s="155">
        <v>6933.02</v>
      </c>
      <c r="C1059" s="155">
        <v>6852.58</v>
      </c>
      <c r="D1059" s="155">
        <v>6964.93</v>
      </c>
      <c r="E1059" s="155">
        <v>6899.68</v>
      </c>
      <c r="N1059" s="156">
        <f>IF(SUMIF('Daten (Kopie)'!$A$2:$A$189,DAX!A1059,'Daten (Kopie)'!$T$2:$T$189)=0,#N/A,SUMIF('Daten (Kopie)'!$A$2:$A$189,DAX!A1059,'Daten (Kopie)'!$T$2:$T$189))</f>
        <v>0.84383028956322481</v>
      </c>
      <c r="O1059" s="156">
        <f>IF(SUMIF('Daten (Kopie)'!$A$2:$A$189,DAX!A1059,'Daten (Kopie)'!$U$2:$U$189)=0,#N/A,SUMIF('Daten (Kopie)'!$A$2:$A$189,DAX!A1059,'Daten (Kopie)'!$U$2:$U$189))</f>
        <v>0.96009866995566506</v>
      </c>
      <c r="P1059" s="156">
        <f>VLOOKUP(A1059,'MSCI ACWI GDP net €'!$A$4:$B$1459,2,FALSE)/$Q$1096</f>
        <v>0.89803623995114312</v>
      </c>
    </row>
    <row r="1060" spans="1:16">
      <c r="A1060" s="127">
        <v>39497</v>
      </c>
      <c r="B1060" s="155">
        <v>6947.68</v>
      </c>
      <c r="C1060" s="155">
        <v>6890.93</v>
      </c>
      <c r="D1060" s="155">
        <v>7079.74</v>
      </c>
      <c r="E1060" s="155">
        <v>7002.29</v>
      </c>
      <c r="N1060" s="156" t="e">
        <f>IF(SUMIF('Daten (Kopie)'!$A$2:$A$189,DAX!A1060,'Daten (Kopie)'!$T$2:$T$189)=0,#N/A,SUMIF('Daten (Kopie)'!$A$2:$A$189,DAX!A1060,'Daten (Kopie)'!$T$2:$T$189))</f>
        <v>#N/A</v>
      </c>
      <c r="O1060" s="156" t="e">
        <f>IF(SUMIF('Daten (Kopie)'!$A$2:$A$189,DAX!A1060,'Daten (Kopie)'!$U$2:$U$189)=0,#N/A,SUMIF('Daten (Kopie)'!$A$2:$A$189,DAX!A1060,'Daten (Kopie)'!$U$2:$U$189))</f>
        <v>#N/A</v>
      </c>
      <c r="P1060" s="156">
        <f>VLOOKUP(A1060,'MSCI ACWI GDP net €'!$A$4:$B$1459,2,FALSE)/$Q$1096</f>
        <v>0.90197923582926054</v>
      </c>
    </row>
    <row r="1061" spans="1:16">
      <c r="A1061" s="127">
        <v>39496</v>
      </c>
      <c r="B1061" s="155">
        <v>6865.57</v>
      </c>
      <c r="C1061" s="155">
        <v>6865.57</v>
      </c>
      <c r="D1061" s="155">
        <v>6997.77</v>
      </c>
      <c r="E1061" s="155">
        <v>6967.55</v>
      </c>
      <c r="N1061" s="156" t="e">
        <f>IF(SUMIF('Daten (Kopie)'!$A$2:$A$189,DAX!A1061,'Daten (Kopie)'!$T$2:$T$189)=0,#N/A,SUMIF('Daten (Kopie)'!$A$2:$A$189,DAX!A1061,'Daten (Kopie)'!$T$2:$T$189))</f>
        <v>#N/A</v>
      </c>
      <c r="O1061" s="156" t="e">
        <f>IF(SUMIF('Daten (Kopie)'!$A$2:$A$189,DAX!A1061,'Daten (Kopie)'!$U$2:$U$189)=0,#N/A,SUMIF('Daten (Kopie)'!$A$2:$A$189,DAX!A1061,'Daten (Kopie)'!$U$2:$U$189))</f>
        <v>#N/A</v>
      </c>
      <c r="P1061" s="156">
        <f>VLOOKUP(A1061,'MSCI ACWI GDP net €'!$A$4:$B$1459,2,FALSE)/$Q$1096</f>
        <v>0.90043581794491623</v>
      </c>
    </row>
    <row r="1062" spans="1:16">
      <c r="A1062" s="127">
        <v>39493</v>
      </c>
      <c r="B1062" s="155">
        <v>6966.75</v>
      </c>
      <c r="C1062" s="155">
        <v>6797.76</v>
      </c>
      <c r="D1062" s="155">
        <v>7012.63</v>
      </c>
      <c r="E1062" s="155">
        <v>6832.43</v>
      </c>
      <c r="N1062" s="156" t="e">
        <f>IF(SUMIF('Daten (Kopie)'!$A$2:$A$189,DAX!A1062,'Daten (Kopie)'!$T$2:$T$189)=0,#N/A,SUMIF('Daten (Kopie)'!$A$2:$A$189,DAX!A1062,'Daten (Kopie)'!$T$2:$T$189))</f>
        <v>#N/A</v>
      </c>
      <c r="O1062" s="156" t="e">
        <f>IF(SUMIF('Daten (Kopie)'!$A$2:$A$189,DAX!A1062,'Daten (Kopie)'!$U$2:$U$189)=0,#N/A,SUMIF('Daten (Kopie)'!$A$2:$A$189,DAX!A1062,'Daten (Kopie)'!$U$2:$U$189))</f>
        <v>#N/A</v>
      </c>
      <c r="P1062" s="156">
        <f>VLOOKUP(A1062,'MSCI ACWI GDP net €'!$A$4:$B$1459,2,FALSE)/$Q$1096</f>
        <v>0.89350832613626341</v>
      </c>
    </row>
    <row r="1063" spans="1:16">
      <c r="A1063" s="127">
        <v>39492</v>
      </c>
      <c r="B1063" s="155">
        <v>7024.57</v>
      </c>
      <c r="C1063" s="155">
        <v>6935.31</v>
      </c>
      <c r="D1063" s="155">
        <v>7062.08</v>
      </c>
      <c r="E1063" s="155">
        <v>6962.28</v>
      </c>
      <c r="N1063" s="156" t="e">
        <f>IF(SUMIF('Daten (Kopie)'!$A$2:$A$189,DAX!A1063,'Daten (Kopie)'!$T$2:$T$189)=0,#N/A,SUMIF('Daten (Kopie)'!$A$2:$A$189,DAX!A1063,'Daten (Kopie)'!$T$2:$T$189))</f>
        <v>#N/A</v>
      </c>
      <c r="O1063" s="156" t="e">
        <f>IF(SUMIF('Daten (Kopie)'!$A$2:$A$189,DAX!A1063,'Daten (Kopie)'!$U$2:$U$189)=0,#N/A,SUMIF('Daten (Kopie)'!$A$2:$A$189,DAX!A1063,'Daten (Kopie)'!$U$2:$U$189))</f>
        <v>#N/A</v>
      </c>
      <c r="P1063" s="156">
        <f>VLOOKUP(A1063,'MSCI ACWI GDP net €'!$A$4:$B$1459,2,FALSE)/$Q$1096</f>
        <v>0.9003076851394235</v>
      </c>
    </row>
    <row r="1064" spans="1:16">
      <c r="A1064" s="127">
        <v>39491</v>
      </c>
      <c r="B1064" s="155">
        <v>6914.21</v>
      </c>
      <c r="C1064" s="155">
        <v>6869.94</v>
      </c>
      <c r="D1064" s="155">
        <v>7007.05</v>
      </c>
      <c r="E1064" s="155">
        <v>6973.67</v>
      </c>
      <c r="N1064" s="156" t="e">
        <f>IF(SUMIF('Daten (Kopie)'!$A$2:$A$189,DAX!A1064,'Daten (Kopie)'!$T$2:$T$189)=0,#N/A,SUMIF('Daten (Kopie)'!$A$2:$A$189,DAX!A1064,'Daten (Kopie)'!$T$2:$T$189))</f>
        <v>#N/A</v>
      </c>
      <c r="O1064" s="156" t="e">
        <f>IF(SUMIF('Daten (Kopie)'!$A$2:$A$189,DAX!A1064,'Daten (Kopie)'!$U$2:$U$189)=0,#N/A,SUMIF('Daten (Kopie)'!$A$2:$A$189,DAX!A1064,'Daten (Kopie)'!$U$2:$U$189))</f>
        <v>#N/A</v>
      </c>
      <c r="P1064" s="156">
        <f>VLOOKUP(A1064,'MSCI ACWI GDP net €'!$A$4:$B$1459,2,FALSE)/$Q$1096</f>
        <v>0.89585049397692618</v>
      </c>
    </row>
    <row r="1065" spans="1:16">
      <c r="A1065" s="127">
        <v>39490</v>
      </c>
      <c r="B1065" s="155">
        <v>6793.47</v>
      </c>
      <c r="C1065" s="155">
        <v>6746.2</v>
      </c>
      <c r="D1065" s="155">
        <v>6979.23</v>
      </c>
      <c r="E1065" s="155">
        <v>6967.84</v>
      </c>
      <c r="N1065" s="156" t="e">
        <f>IF(SUMIF('Daten (Kopie)'!$A$2:$A$189,DAX!A1065,'Daten (Kopie)'!$T$2:$T$189)=0,#N/A,SUMIF('Daten (Kopie)'!$A$2:$A$189,DAX!A1065,'Daten (Kopie)'!$T$2:$T$189))</f>
        <v>#N/A</v>
      </c>
      <c r="O1065" s="156" t="e">
        <f>IF(SUMIF('Daten (Kopie)'!$A$2:$A$189,DAX!A1065,'Daten (Kopie)'!$U$2:$U$189)=0,#N/A,SUMIF('Daten (Kopie)'!$A$2:$A$189,DAX!A1065,'Daten (Kopie)'!$U$2:$U$189))</f>
        <v>#N/A</v>
      </c>
      <c r="P1065" s="156">
        <f>VLOOKUP(A1065,'MSCI ACWI GDP net €'!$A$4:$B$1459,2,FALSE)/$Q$1096</f>
        <v>0.88806933815245825</v>
      </c>
    </row>
    <row r="1066" spans="1:16">
      <c r="A1066" s="127">
        <v>39489</v>
      </c>
      <c r="B1066" s="155">
        <v>6723.97</v>
      </c>
      <c r="C1066" s="155">
        <v>6690.77</v>
      </c>
      <c r="D1066" s="155">
        <v>6812.21</v>
      </c>
      <c r="E1066" s="155">
        <v>6743.54</v>
      </c>
      <c r="N1066" s="156" t="e">
        <f>IF(SUMIF('Daten (Kopie)'!$A$2:$A$189,DAX!A1066,'Daten (Kopie)'!$T$2:$T$189)=0,#N/A,SUMIF('Daten (Kopie)'!$A$2:$A$189,DAX!A1066,'Daten (Kopie)'!$T$2:$T$189))</f>
        <v>#N/A</v>
      </c>
      <c r="O1066" s="156" t="e">
        <f>IF(SUMIF('Daten (Kopie)'!$A$2:$A$189,DAX!A1066,'Daten (Kopie)'!$U$2:$U$189)=0,#N/A,SUMIF('Daten (Kopie)'!$A$2:$A$189,DAX!A1066,'Daten (Kopie)'!$U$2:$U$189))</f>
        <v>#N/A</v>
      </c>
      <c r="P1066" s="156">
        <f>VLOOKUP(A1066,'MSCI ACWI GDP net €'!$A$4:$B$1459,2,FALSE)/$Q$1096</f>
        <v>0.87726208483722989</v>
      </c>
    </row>
    <row r="1067" spans="1:16">
      <c r="A1067" s="127">
        <v>39486</v>
      </c>
      <c r="B1067" s="155">
        <v>6777.54</v>
      </c>
      <c r="C1067" s="155">
        <v>6706.18</v>
      </c>
      <c r="D1067" s="155">
        <v>6851.78</v>
      </c>
      <c r="E1067" s="155">
        <v>6767.28</v>
      </c>
      <c r="N1067" s="156" t="e">
        <f>IF(SUMIF('Daten (Kopie)'!$A$2:$A$189,DAX!A1067,'Daten (Kopie)'!$T$2:$T$189)=0,#N/A,SUMIF('Daten (Kopie)'!$A$2:$A$189,DAX!A1067,'Daten (Kopie)'!$T$2:$T$189))</f>
        <v>#N/A</v>
      </c>
      <c r="O1067" s="156" t="e">
        <f>IF(SUMIF('Daten (Kopie)'!$A$2:$A$189,DAX!A1067,'Daten (Kopie)'!$U$2:$U$189)=0,#N/A,SUMIF('Daten (Kopie)'!$A$2:$A$189,DAX!A1067,'Daten (Kopie)'!$U$2:$U$189))</f>
        <v>#N/A</v>
      </c>
      <c r="P1067" s="156">
        <f>VLOOKUP(A1067,'MSCI ACWI GDP net €'!$A$4:$B$1459,2,FALSE)/$Q$1096</f>
        <v>0.88159946350627938</v>
      </c>
    </row>
    <row r="1068" spans="1:16">
      <c r="A1068" s="127">
        <v>39485</v>
      </c>
      <c r="B1068" s="155">
        <v>6829.07</v>
      </c>
      <c r="C1068" s="155">
        <v>6655.65</v>
      </c>
      <c r="D1068" s="155">
        <v>6839.16</v>
      </c>
      <c r="E1068" s="155">
        <v>6733.72</v>
      </c>
      <c r="N1068" s="156" t="e">
        <f>IF(SUMIF('Daten (Kopie)'!$A$2:$A$189,DAX!A1068,'Daten (Kopie)'!$T$2:$T$189)=0,#N/A,SUMIF('Daten (Kopie)'!$A$2:$A$189,DAX!A1068,'Daten (Kopie)'!$T$2:$T$189))</f>
        <v>#N/A</v>
      </c>
      <c r="O1068" s="156" t="e">
        <f>IF(SUMIF('Daten (Kopie)'!$A$2:$A$189,DAX!A1068,'Daten (Kopie)'!$U$2:$U$189)=0,#N/A,SUMIF('Daten (Kopie)'!$A$2:$A$189,DAX!A1068,'Daten (Kopie)'!$U$2:$U$189))</f>
        <v>#N/A</v>
      </c>
      <c r="P1068" s="156">
        <f>VLOOKUP(A1068,'MSCI ACWI GDP net €'!$A$4:$B$1459,2,FALSE)/$Q$1096</f>
        <v>0.88265531110478779</v>
      </c>
    </row>
    <row r="1069" spans="1:16">
      <c r="A1069" s="127">
        <v>39484</v>
      </c>
      <c r="B1069" s="155">
        <v>6726.54</v>
      </c>
      <c r="C1069" s="155">
        <v>6696.94</v>
      </c>
      <c r="D1069" s="155">
        <v>6861.94</v>
      </c>
      <c r="E1069" s="155">
        <v>6847.51</v>
      </c>
      <c r="N1069" s="156" t="e">
        <f>IF(SUMIF('Daten (Kopie)'!$A$2:$A$189,DAX!A1069,'Daten (Kopie)'!$T$2:$T$189)=0,#N/A,SUMIF('Daten (Kopie)'!$A$2:$A$189,DAX!A1069,'Daten (Kopie)'!$T$2:$T$189))</f>
        <v>#N/A</v>
      </c>
      <c r="O1069" s="156" t="e">
        <f>IF(SUMIF('Daten (Kopie)'!$A$2:$A$189,DAX!A1069,'Daten (Kopie)'!$U$2:$U$189)=0,#N/A,SUMIF('Daten (Kopie)'!$A$2:$A$189,DAX!A1069,'Daten (Kopie)'!$U$2:$U$189))</f>
        <v>#N/A</v>
      </c>
      <c r="P1069" s="156">
        <f>VLOOKUP(A1069,'MSCI ACWI GDP net €'!$A$4:$B$1459,2,FALSE)/$Q$1096</f>
        <v>0.88112354165730633</v>
      </c>
    </row>
    <row r="1070" spans="1:16">
      <c r="A1070" s="127">
        <v>39483</v>
      </c>
      <c r="B1070" s="155">
        <v>6998.74</v>
      </c>
      <c r="C1070" s="155">
        <v>6744.17</v>
      </c>
      <c r="D1070" s="155">
        <v>7000.05</v>
      </c>
      <c r="E1070" s="155">
        <v>6765.25</v>
      </c>
      <c r="N1070" s="156" t="e">
        <f>IF(SUMIF('Daten (Kopie)'!$A$2:$A$189,DAX!A1070,'Daten (Kopie)'!$T$2:$T$189)=0,#N/A,SUMIF('Daten (Kopie)'!$A$2:$A$189,DAX!A1070,'Daten (Kopie)'!$T$2:$T$189))</f>
        <v>#N/A</v>
      </c>
      <c r="O1070" s="156" t="e">
        <f>IF(SUMIF('Daten (Kopie)'!$A$2:$A$189,DAX!A1070,'Daten (Kopie)'!$U$2:$U$189)=0,#N/A,SUMIF('Daten (Kopie)'!$A$2:$A$189,DAX!A1070,'Daten (Kopie)'!$U$2:$U$189))</f>
        <v>#N/A</v>
      </c>
      <c r="P1070" s="156">
        <f>VLOOKUP(A1070,'MSCI ACWI GDP net €'!$A$4:$B$1459,2,FALSE)/$Q$1096</f>
        <v>0.89396677532994206</v>
      </c>
    </row>
    <row r="1071" spans="1:16">
      <c r="A1071" s="127">
        <v>39482</v>
      </c>
      <c r="B1071" s="155">
        <v>7018.64</v>
      </c>
      <c r="C1071" s="155">
        <v>6975.93</v>
      </c>
      <c r="D1071" s="155">
        <v>7059.19</v>
      </c>
      <c r="E1071" s="155">
        <v>7000.49</v>
      </c>
      <c r="N1071" s="156" t="e">
        <f>IF(SUMIF('Daten (Kopie)'!$A$2:$A$189,DAX!A1071,'Daten (Kopie)'!$T$2:$T$189)=0,#N/A,SUMIF('Daten (Kopie)'!$A$2:$A$189,DAX!A1071,'Daten (Kopie)'!$T$2:$T$189))</f>
        <v>#N/A</v>
      </c>
      <c r="O1071" s="156" t="e">
        <f>IF(SUMIF('Daten (Kopie)'!$A$2:$A$189,DAX!A1071,'Daten (Kopie)'!$U$2:$U$189)=0,#N/A,SUMIF('Daten (Kopie)'!$A$2:$A$189,DAX!A1071,'Daten (Kopie)'!$U$2:$U$189))</f>
        <v>#N/A</v>
      </c>
      <c r="P1071" s="156">
        <f>VLOOKUP(A1071,'MSCI ACWI GDP net €'!$A$4:$B$1459,2,FALSE)/$Q$1096</f>
        <v>0.90845410266266646</v>
      </c>
    </row>
    <row r="1072" spans="1:16">
      <c r="A1072" s="127">
        <v>39479</v>
      </c>
      <c r="B1072" s="155">
        <v>6896.19</v>
      </c>
      <c r="C1072" s="155">
        <v>6896.19</v>
      </c>
      <c r="D1072" s="155">
        <v>7037.16</v>
      </c>
      <c r="E1072" s="155">
        <v>6968.67</v>
      </c>
      <c r="N1072" s="156" t="e">
        <f>IF(SUMIF('Daten (Kopie)'!$A$2:$A$189,DAX!A1072,'Daten (Kopie)'!$T$2:$T$189)=0,#N/A,SUMIF('Daten (Kopie)'!$A$2:$A$189,DAX!A1072,'Daten (Kopie)'!$T$2:$T$189))</f>
        <v>#N/A</v>
      </c>
      <c r="O1072" s="156" t="e">
        <f>IF(SUMIF('Daten (Kopie)'!$A$2:$A$189,DAX!A1072,'Daten (Kopie)'!$U$2:$U$189)=0,#N/A,SUMIF('Daten (Kopie)'!$A$2:$A$189,DAX!A1072,'Daten (Kopie)'!$U$2:$U$189))</f>
        <v>#N/A</v>
      </c>
      <c r="P1072" s="156">
        <f>VLOOKUP(A1072,'MSCI ACWI GDP net €'!$A$4:$B$1459,2,FALSE)/$Q$1096</f>
        <v>0.90063800152760942</v>
      </c>
    </row>
    <row r="1073" spans="1:16">
      <c r="A1073" s="127">
        <v>39478</v>
      </c>
      <c r="B1073" s="155">
        <v>6856.88</v>
      </c>
      <c r="C1073" s="155">
        <v>6691.25</v>
      </c>
      <c r="D1073" s="155">
        <v>6887.75</v>
      </c>
      <c r="E1073" s="155">
        <v>6851.75</v>
      </c>
      <c r="N1073" s="156" t="e">
        <f>IF(SUMIF('Daten (Kopie)'!$A$2:$A$189,DAX!A1073,'Daten (Kopie)'!$T$2:$T$189)=0,#N/A,SUMIF('Daten (Kopie)'!$A$2:$A$189,DAX!A1073,'Daten (Kopie)'!$T$2:$T$189))</f>
        <v>#N/A</v>
      </c>
      <c r="O1073" s="156" t="e">
        <f>IF(SUMIF('Daten (Kopie)'!$A$2:$A$189,DAX!A1073,'Daten (Kopie)'!$U$2:$U$189)=0,#N/A,SUMIF('Daten (Kopie)'!$A$2:$A$189,DAX!A1073,'Daten (Kopie)'!$U$2:$U$189))</f>
        <v>#N/A</v>
      </c>
      <c r="P1073" s="156">
        <f>VLOOKUP(A1073,'MSCI ACWI GDP net €'!$A$4:$B$1459,2,FALSE)/$Q$1096</f>
        <v>0.88394495947176011</v>
      </c>
    </row>
    <row r="1074" spans="1:16">
      <c r="A1074" s="127">
        <v>39477</v>
      </c>
      <c r="B1074" s="155">
        <v>6886.92</v>
      </c>
      <c r="C1074" s="155">
        <v>6822.44</v>
      </c>
      <c r="D1074" s="155">
        <v>6920.77</v>
      </c>
      <c r="E1074" s="155">
        <v>6875.35</v>
      </c>
      <c r="N1074" s="156" t="e">
        <f>IF(SUMIF('Daten (Kopie)'!$A$2:$A$189,DAX!A1074,'Daten (Kopie)'!$T$2:$T$189)=0,#N/A,SUMIF('Daten (Kopie)'!$A$2:$A$189,DAX!A1074,'Daten (Kopie)'!$T$2:$T$189))</f>
        <v>#N/A</v>
      </c>
      <c r="O1074" s="156" t="e">
        <f>IF(SUMIF('Daten (Kopie)'!$A$2:$A$189,DAX!A1074,'Daten (Kopie)'!$U$2:$U$189)=0,#N/A,SUMIF('Daten (Kopie)'!$A$2:$A$189,DAX!A1074,'Daten (Kopie)'!$U$2:$U$189))</f>
        <v>#N/A</v>
      </c>
      <c r="P1074" s="156">
        <f>VLOOKUP(A1074,'MSCI ACWI GDP net €'!$A$4:$B$1459,2,FALSE)/$Q$1096</f>
        <v>0.88040549872782448</v>
      </c>
    </row>
    <row r="1075" spans="1:16">
      <c r="A1075" s="127">
        <v>39476</v>
      </c>
      <c r="B1075" s="155">
        <v>6834.6</v>
      </c>
      <c r="C1075" s="155">
        <v>6823.68</v>
      </c>
      <c r="D1075" s="155">
        <v>6929.88</v>
      </c>
      <c r="E1075" s="155">
        <v>6892.96</v>
      </c>
      <c r="N1075" s="156" t="e">
        <f>IF(SUMIF('Daten (Kopie)'!$A$2:$A$189,DAX!A1075,'Daten (Kopie)'!$T$2:$T$189)=0,#N/A,SUMIF('Daten (Kopie)'!$A$2:$A$189,DAX!A1075,'Daten (Kopie)'!$T$2:$T$189))</f>
        <v>#N/A</v>
      </c>
      <c r="O1075" s="156" t="e">
        <f>IF(SUMIF('Daten (Kopie)'!$A$2:$A$189,DAX!A1075,'Daten (Kopie)'!$U$2:$U$189)=0,#N/A,SUMIF('Daten (Kopie)'!$A$2:$A$189,DAX!A1075,'Daten (Kopie)'!$U$2:$U$189))</f>
        <v>#N/A</v>
      </c>
      <c r="P1075" s="156">
        <f>VLOOKUP(A1075,'MSCI ACWI GDP net €'!$A$4:$B$1459,2,FALSE)/$Q$1096</f>
        <v>0.88910937715808114</v>
      </c>
    </row>
    <row r="1076" spans="1:16">
      <c r="A1076" s="127">
        <v>39475</v>
      </c>
      <c r="B1076" s="155">
        <v>6749.29</v>
      </c>
      <c r="C1076" s="155">
        <v>6680.3</v>
      </c>
      <c r="D1076" s="155">
        <v>6827.37</v>
      </c>
      <c r="E1076" s="155">
        <v>6818.85</v>
      </c>
      <c r="N1076" s="156" t="e">
        <f>IF(SUMIF('Daten (Kopie)'!$A$2:$A$189,DAX!A1076,'Daten (Kopie)'!$T$2:$T$189)=0,#N/A,SUMIF('Daten (Kopie)'!$A$2:$A$189,DAX!A1076,'Daten (Kopie)'!$T$2:$T$189))</f>
        <v>#N/A</v>
      </c>
      <c r="O1076" s="156" t="e">
        <f>IF(SUMIF('Daten (Kopie)'!$A$2:$A$189,DAX!A1076,'Daten (Kopie)'!$U$2:$U$189)=0,#N/A,SUMIF('Daten (Kopie)'!$A$2:$A$189,DAX!A1076,'Daten (Kopie)'!$U$2:$U$189))</f>
        <v>#N/A</v>
      </c>
      <c r="P1076" s="156">
        <f>VLOOKUP(A1076,'MSCI ACWI GDP net €'!$A$4:$B$1459,2,FALSE)/$Q$1096</f>
        <v>0.87732448717756706</v>
      </c>
    </row>
    <row r="1077" spans="1:16">
      <c r="A1077" s="127">
        <v>39472</v>
      </c>
      <c r="B1077" s="155">
        <v>6884.16</v>
      </c>
      <c r="C1077" s="155">
        <v>6782.41</v>
      </c>
      <c r="D1077" s="155">
        <v>7002.19</v>
      </c>
      <c r="E1077" s="155">
        <v>6816.74</v>
      </c>
      <c r="N1077" s="156" t="e">
        <f>IF(SUMIF('Daten (Kopie)'!$A$2:$A$189,DAX!A1077,'Daten (Kopie)'!$T$2:$T$189)=0,#N/A,SUMIF('Daten (Kopie)'!$A$2:$A$189,DAX!A1077,'Daten (Kopie)'!$T$2:$T$189))</f>
        <v>#N/A</v>
      </c>
      <c r="O1077" s="156" t="e">
        <f>IF(SUMIF('Daten (Kopie)'!$A$2:$A$189,DAX!A1077,'Daten (Kopie)'!$U$2:$U$189)=0,#N/A,SUMIF('Daten (Kopie)'!$A$2:$A$189,DAX!A1077,'Daten (Kopie)'!$U$2:$U$189))</f>
        <v>#N/A</v>
      </c>
      <c r="P1077" s="156">
        <f>VLOOKUP(A1077,'MSCI ACWI GDP net €'!$A$4:$B$1459,2,FALSE)/$Q$1096</f>
        <v>0.88826569751671969</v>
      </c>
    </row>
    <row r="1078" spans="1:16">
      <c r="A1078" s="127">
        <v>39471</v>
      </c>
      <c r="B1078" s="155">
        <v>6550.11</v>
      </c>
      <c r="C1078" s="155">
        <v>6550.11</v>
      </c>
      <c r="D1078" s="155">
        <v>6854.98</v>
      </c>
      <c r="E1078" s="155">
        <v>6821.07</v>
      </c>
      <c r="N1078" s="156" t="e">
        <f>IF(SUMIF('Daten (Kopie)'!$A$2:$A$189,DAX!A1078,'Daten (Kopie)'!$T$2:$T$189)=0,#N/A,SUMIF('Daten (Kopie)'!$A$2:$A$189,DAX!A1078,'Daten (Kopie)'!$T$2:$T$189))</f>
        <v>#N/A</v>
      </c>
      <c r="O1078" s="156" t="e">
        <f>IF(SUMIF('Daten (Kopie)'!$A$2:$A$189,DAX!A1078,'Daten (Kopie)'!$U$2:$U$189)=0,#N/A,SUMIF('Daten (Kopie)'!$A$2:$A$189,DAX!A1078,'Daten (Kopie)'!$U$2:$U$189))</f>
        <v>#N/A</v>
      </c>
      <c r="P1078" s="156">
        <f>VLOOKUP(A1078,'MSCI ACWI GDP net €'!$A$4:$B$1459,2,FALSE)/$Q$1096</f>
        <v>0.87705241297369618</v>
      </c>
    </row>
    <row r="1079" spans="1:16">
      <c r="A1079" s="127">
        <v>39470</v>
      </c>
      <c r="B1079" s="155">
        <v>6811.81</v>
      </c>
      <c r="C1079" s="155">
        <v>6384.4</v>
      </c>
      <c r="D1079" s="155">
        <v>6884.87</v>
      </c>
      <c r="E1079" s="155">
        <v>6439.21</v>
      </c>
      <c r="N1079" s="156" t="e">
        <f>IF(SUMIF('Daten (Kopie)'!$A$2:$A$189,DAX!A1079,'Daten (Kopie)'!$T$2:$T$189)=0,#N/A,SUMIF('Daten (Kopie)'!$A$2:$A$189,DAX!A1079,'Daten (Kopie)'!$T$2:$T$189))</f>
        <v>#N/A</v>
      </c>
      <c r="O1079" s="156" t="e">
        <f>IF(SUMIF('Daten (Kopie)'!$A$2:$A$189,DAX!A1079,'Daten (Kopie)'!$U$2:$U$189)=0,#N/A,SUMIF('Daten (Kopie)'!$A$2:$A$189,DAX!A1079,'Daten (Kopie)'!$U$2:$U$189))</f>
        <v>#N/A</v>
      </c>
      <c r="P1079" s="156">
        <f>VLOOKUP(A1079,'MSCI ACWI GDP net €'!$A$4:$B$1459,2,FALSE)/$Q$1096</f>
        <v>0.86060814824799192</v>
      </c>
    </row>
    <row r="1080" spans="1:16">
      <c r="A1080" s="127">
        <v>39469</v>
      </c>
      <c r="B1080" s="155">
        <v>6591.39</v>
      </c>
      <c r="C1080" s="155">
        <v>6420.71</v>
      </c>
      <c r="D1080" s="155">
        <v>6877.62</v>
      </c>
      <c r="E1080" s="155">
        <v>6769.47</v>
      </c>
      <c r="N1080" s="156" t="e">
        <f>IF(SUMIF('Daten (Kopie)'!$A$2:$A$189,DAX!A1080,'Daten (Kopie)'!$T$2:$T$189)=0,#N/A,SUMIF('Daten (Kopie)'!$A$2:$A$189,DAX!A1080,'Daten (Kopie)'!$T$2:$T$189))</f>
        <v>#N/A</v>
      </c>
      <c r="O1080" s="156" t="e">
        <f>IF(SUMIF('Daten (Kopie)'!$A$2:$A$189,DAX!A1080,'Daten (Kopie)'!$U$2:$U$189)=0,#N/A,SUMIF('Daten (Kopie)'!$A$2:$A$189,DAX!A1080,'Daten (Kopie)'!$U$2:$U$189))</f>
        <v>#N/A</v>
      </c>
      <c r="P1080" s="156">
        <f>VLOOKUP(A1080,'MSCI ACWI GDP net €'!$A$4:$B$1459,2,FALSE)/$Q$1096</f>
        <v>0.85084759018802247</v>
      </c>
    </row>
    <row r="1081" spans="1:16">
      <c r="A1081" s="127">
        <v>39468</v>
      </c>
      <c r="B1081" s="155">
        <v>7292.68</v>
      </c>
      <c r="C1081" s="155">
        <v>6762.77</v>
      </c>
      <c r="D1081" s="155">
        <v>7292.68</v>
      </c>
      <c r="E1081" s="155">
        <v>6790.19</v>
      </c>
      <c r="N1081" s="156">
        <f>IF(SUMIF('Daten (Kopie)'!$A$2:$A$189,DAX!A1081,'Daten (Kopie)'!$T$2:$T$189)=0,#N/A,SUMIF('Daten (Kopie)'!$A$2:$A$189,DAX!A1081,'Daten (Kopie)'!$T$2:$T$189))</f>
        <v>0.83901627020351177</v>
      </c>
      <c r="O1081" s="156">
        <f>IF(SUMIF('Daten (Kopie)'!$A$2:$A$189,DAX!A1081,'Daten (Kopie)'!$U$2:$U$189)=0,#N/A,SUMIF('Daten (Kopie)'!$A$2:$A$189,DAX!A1081,'Daten (Kopie)'!$U$2:$U$189))</f>
        <v>0.93110344482775875</v>
      </c>
      <c r="P1081" s="156">
        <f>VLOOKUP(A1081,'MSCI ACWI GDP net €'!$A$4:$B$1459,2,FALSE)/$Q$1096</f>
        <v>0.8697380266549517</v>
      </c>
    </row>
    <row r="1082" spans="1:16">
      <c r="A1082" s="127">
        <v>39465</v>
      </c>
      <c r="B1082" s="155">
        <v>7417.55</v>
      </c>
      <c r="C1082" s="155">
        <v>7287.29</v>
      </c>
      <c r="D1082" s="155">
        <v>7501.04</v>
      </c>
      <c r="E1082" s="155">
        <v>7314.17</v>
      </c>
      <c r="N1082" s="156" t="e">
        <f>IF(SUMIF('Daten (Kopie)'!$A$2:$A$189,DAX!A1082,'Daten (Kopie)'!$T$2:$T$189)=0,#N/A,SUMIF('Daten (Kopie)'!$A$2:$A$189,DAX!A1082,'Daten (Kopie)'!$T$2:$T$189))</f>
        <v>#N/A</v>
      </c>
      <c r="O1082" s="156" t="e">
        <f>IF(SUMIF('Daten (Kopie)'!$A$2:$A$189,DAX!A1082,'Daten (Kopie)'!$U$2:$U$189)=0,#N/A,SUMIF('Daten (Kopie)'!$A$2:$A$189,DAX!A1082,'Daten (Kopie)'!$U$2:$U$189))</f>
        <v>#N/A</v>
      </c>
      <c r="P1082" s="156">
        <f>VLOOKUP(A1082,'MSCI ACWI GDP net €'!$A$4:$B$1459,2,FALSE)/$Q$1096</f>
        <v>0.90204247020080242</v>
      </c>
    </row>
    <row r="1083" spans="1:16">
      <c r="A1083" s="127">
        <v>39464</v>
      </c>
      <c r="B1083" s="155">
        <v>7504.85</v>
      </c>
      <c r="C1083" s="155">
        <v>7400.08</v>
      </c>
      <c r="D1083" s="155">
        <v>7547.47</v>
      </c>
      <c r="E1083" s="155">
        <v>7413.53</v>
      </c>
      <c r="N1083" s="156" t="e">
        <f>IF(SUMIF('Daten (Kopie)'!$A$2:$A$189,DAX!A1083,'Daten (Kopie)'!$T$2:$T$189)=0,#N/A,SUMIF('Daten (Kopie)'!$A$2:$A$189,DAX!A1083,'Daten (Kopie)'!$T$2:$T$189))</f>
        <v>#N/A</v>
      </c>
      <c r="O1083" s="156" t="e">
        <f>IF(SUMIF('Daten (Kopie)'!$A$2:$A$189,DAX!A1083,'Daten (Kopie)'!$U$2:$U$189)=0,#N/A,SUMIF('Daten (Kopie)'!$A$2:$A$189,DAX!A1083,'Daten (Kopie)'!$U$2:$U$189))</f>
        <v>#N/A</v>
      </c>
      <c r="P1083" s="156">
        <f>VLOOKUP(A1083,'MSCI ACWI GDP net €'!$A$4:$B$1459,2,FALSE)/$Q$1096</f>
        <v>0.9048014856749188</v>
      </c>
    </row>
    <row r="1084" spans="1:16">
      <c r="A1084" s="127">
        <v>39463</v>
      </c>
      <c r="B1084" s="155">
        <v>7536.48</v>
      </c>
      <c r="C1084" s="155">
        <v>7450.38</v>
      </c>
      <c r="D1084" s="155">
        <v>7555.56</v>
      </c>
      <c r="E1084" s="155">
        <v>7471.57</v>
      </c>
      <c r="N1084" s="156" t="e">
        <f>IF(SUMIF('Daten (Kopie)'!$A$2:$A$189,DAX!A1084,'Daten (Kopie)'!$T$2:$T$189)=0,#N/A,SUMIF('Daten (Kopie)'!$A$2:$A$189,DAX!A1084,'Daten (Kopie)'!$T$2:$T$189))</f>
        <v>#N/A</v>
      </c>
      <c r="O1084" s="156" t="e">
        <f>IF(SUMIF('Daten (Kopie)'!$A$2:$A$189,DAX!A1084,'Daten (Kopie)'!$U$2:$U$189)=0,#N/A,SUMIF('Daten (Kopie)'!$A$2:$A$189,DAX!A1084,'Daten (Kopie)'!$U$2:$U$189))</f>
        <v>#N/A</v>
      </c>
      <c r="P1084" s="156">
        <f>VLOOKUP(A1084,'MSCI ACWI GDP net €'!$A$4:$B$1459,2,FALSE)/$Q$1096</f>
        <v>0.91322829771407743</v>
      </c>
    </row>
    <row r="1085" spans="1:16">
      <c r="A1085" s="127">
        <v>39462</v>
      </c>
      <c r="B1085" s="155">
        <v>7714.6</v>
      </c>
      <c r="C1085" s="155">
        <v>7563.9</v>
      </c>
      <c r="D1085" s="155">
        <v>7724.26</v>
      </c>
      <c r="E1085" s="155">
        <v>7566.38</v>
      </c>
      <c r="N1085" s="156" t="e">
        <f>IF(SUMIF('Daten (Kopie)'!$A$2:$A$189,DAX!A1085,'Daten (Kopie)'!$T$2:$T$189)=0,#N/A,SUMIF('Daten (Kopie)'!$A$2:$A$189,DAX!A1085,'Daten (Kopie)'!$T$2:$T$189))</f>
        <v>#N/A</v>
      </c>
      <c r="O1085" s="156" t="e">
        <f>IF(SUMIF('Daten (Kopie)'!$A$2:$A$189,DAX!A1085,'Daten (Kopie)'!$U$2:$U$189)=0,#N/A,SUMIF('Daten (Kopie)'!$A$2:$A$189,DAX!A1085,'Daten (Kopie)'!$U$2:$U$189))</f>
        <v>#N/A</v>
      </c>
      <c r="P1085" s="156">
        <f>VLOOKUP(A1085,'MSCI ACWI GDP net €'!$A$4:$B$1459,2,FALSE)/$Q$1096</f>
        <v>0.92729711335093923</v>
      </c>
    </row>
    <row r="1086" spans="1:16">
      <c r="A1086" s="127">
        <v>39461</v>
      </c>
      <c r="B1086" s="155">
        <v>7692.54</v>
      </c>
      <c r="C1086" s="155">
        <v>7683.54</v>
      </c>
      <c r="D1086" s="155">
        <v>7759.17</v>
      </c>
      <c r="E1086" s="155">
        <v>7732.02</v>
      </c>
      <c r="N1086" s="156" t="e">
        <f>IF(SUMIF('Daten (Kopie)'!$A$2:$A$189,DAX!A1086,'Daten (Kopie)'!$T$2:$T$189)=0,#N/A,SUMIF('Daten (Kopie)'!$A$2:$A$189,DAX!A1086,'Daten (Kopie)'!$T$2:$T$189))</f>
        <v>#N/A</v>
      </c>
      <c r="O1086" s="156" t="e">
        <f>IF(SUMIF('Daten (Kopie)'!$A$2:$A$189,DAX!A1086,'Daten (Kopie)'!$U$2:$U$189)=0,#N/A,SUMIF('Daten (Kopie)'!$A$2:$A$189,DAX!A1086,'Daten (Kopie)'!$U$2:$U$189))</f>
        <v>#N/A</v>
      </c>
      <c r="P1086" s="156">
        <f>VLOOKUP(A1086,'MSCI ACWI GDP net €'!$A$4:$B$1459,2,FALSE)/$Q$1096</f>
        <v>0.94832587001342894</v>
      </c>
    </row>
    <row r="1087" spans="1:16">
      <c r="A1087" s="127">
        <v>39458</v>
      </c>
      <c r="B1087" s="155">
        <v>7717.45</v>
      </c>
      <c r="C1087" s="155">
        <v>7675.45</v>
      </c>
      <c r="D1087" s="155">
        <v>7746.47</v>
      </c>
      <c r="E1087" s="155">
        <v>7717.95</v>
      </c>
      <c r="N1087" s="156" t="e">
        <f>IF(SUMIF('Daten (Kopie)'!$A$2:$A$189,DAX!A1087,'Daten (Kopie)'!$T$2:$T$189)=0,#N/A,SUMIF('Daten (Kopie)'!$A$2:$A$189,DAX!A1087,'Daten (Kopie)'!$T$2:$T$189))</f>
        <v>#N/A</v>
      </c>
      <c r="O1087" s="156" t="e">
        <f>IF(SUMIF('Daten (Kopie)'!$A$2:$A$189,DAX!A1087,'Daten (Kopie)'!$U$2:$U$189)=0,#N/A,SUMIF('Daten (Kopie)'!$A$2:$A$189,DAX!A1087,'Daten (Kopie)'!$U$2:$U$189))</f>
        <v>#N/A</v>
      </c>
      <c r="P1087" s="156">
        <f>VLOOKUP(A1087,'MSCI ACWI GDP net €'!$A$4:$B$1459,2,FALSE)/$Q$1096</f>
        <v>0.94861208874777647</v>
      </c>
    </row>
    <row r="1088" spans="1:16">
      <c r="A1088" s="127">
        <v>39457</v>
      </c>
      <c r="B1088" s="155">
        <v>7799.11</v>
      </c>
      <c r="C1088" s="155">
        <v>7700.85</v>
      </c>
      <c r="D1088" s="155">
        <v>7830.95</v>
      </c>
      <c r="E1088" s="155">
        <v>7713.09</v>
      </c>
      <c r="N1088" s="156" t="e">
        <f>IF(SUMIF('Daten (Kopie)'!$A$2:$A$189,DAX!A1088,'Daten (Kopie)'!$T$2:$T$189)=0,#N/A,SUMIF('Daten (Kopie)'!$A$2:$A$189,DAX!A1088,'Daten (Kopie)'!$T$2:$T$189))</f>
        <v>#N/A</v>
      </c>
      <c r="O1088" s="156" t="e">
        <f>IF(SUMIF('Daten (Kopie)'!$A$2:$A$189,DAX!A1088,'Daten (Kopie)'!$U$2:$U$189)=0,#N/A,SUMIF('Daten (Kopie)'!$A$2:$A$189,DAX!A1088,'Daten (Kopie)'!$U$2:$U$189))</f>
        <v>#N/A</v>
      </c>
      <c r="P1088" s="156">
        <f>VLOOKUP(A1088,'MSCI ACWI GDP net €'!$A$4:$B$1459,2,FALSE)/$Q$1096</f>
        <v>0.95882527178299304</v>
      </c>
    </row>
    <row r="1089" spans="1:17">
      <c r="A1089" s="127">
        <v>39456</v>
      </c>
      <c r="B1089" s="155">
        <v>7839.23</v>
      </c>
      <c r="C1089" s="155">
        <v>7770.42</v>
      </c>
      <c r="D1089" s="155">
        <v>7841.62</v>
      </c>
      <c r="E1089" s="155">
        <v>7782.71</v>
      </c>
      <c r="N1089" s="156" t="e">
        <f>IF(SUMIF('Daten (Kopie)'!$A$2:$A$189,DAX!A1089,'Daten (Kopie)'!$T$2:$T$189)=0,#N/A,SUMIF('Daten (Kopie)'!$A$2:$A$189,DAX!A1089,'Daten (Kopie)'!$T$2:$T$189))</f>
        <v>#N/A</v>
      </c>
      <c r="O1089" s="156" t="e">
        <f>IF(SUMIF('Daten (Kopie)'!$A$2:$A$189,DAX!A1089,'Daten (Kopie)'!$U$2:$U$189)=0,#N/A,SUMIF('Daten (Kopie)'!$A$2:$A$189,DAX!A1089,'Daten (Kopie)'!$U$2:$U$189))</f>
        <v>#N/A</v>
      </c>
      <c r="P1089" s="156">
        <f>VLOOKUP(A1089,'MSCI ACWI GDP net €'!$A$4:$B$1459,2,FALSE)/$Q$1096</f>
        <v>0.96512957221947659</v>
      </c>
    </row>
    <row r="1090" spans="1:17">
      <c r="A1090" s="127">
        <v>39455</v>
      </c>
      <c r="B1090" s="155">
        <v>7844.5</v>
      </c>
      <c r="C1090" s="155">
        <v>7831.51</v>
      </c>
      <c r="D1090" s="155">
        <v>7923.44</v>
      </c>
      <c r="E1090" s="155">
        <v>7849.99</v>
      </c>
      <c r="N1090" s="156" t="e">
        <f>IF(SUMIF('Daten (Kopie)'!$A$2:$A$189,DAX!A1090,'Daten (Kopie)'!$T$2:$T$189)=0,#N/A,SUMIF('Daten (Kopie)'!$A$2:$A$189,DAX!A1090,'Daten (Kopie)'!$T$2:$T$189))</f>
        <v>#N/A</v>
      </c>
      <c r="O1090" s="156" t="e">
        <f>IF(SUMIF('Daten (Kopie)'!$A$2:$A$189,DAX!A1090,'Daten (Kopie)'!$U$2:$U$189)=0,#N/A,SUMIF('Daten (Kopie)'!$A$2:$A$189,DAX!A1090,'Daten (Kopie)'!$U$2:$U$189))</f>
        <v>#N/A</v>
      </c>
      <c r="P1090" s="156">
        <f>VLOOKUP(A1090,'MSCI ACWI GDP net €'!$A$4:$B$1459,2,FALSE)/$Q$1096</f>
        <v>0.96027467014122903</v>
      </c>
    </row>
    <row r="1091" spans="1:17">
      <c r="A1091" s="127">
        <v>39454</v>
      </c>
      <c r="B1091" s="155">
        <v>7810.82</v>
      </c>
      <c r="C1091" s="155">
        <v>7781.68</v>
      </c>
      <c r="D1091" s="155">
        <v>7858.64</v>
      </c>
      <c r="E1091" s="155">
        <v>7817.17</v>
      </c>
      <c r="N1091" s="156" t="e">
        <f>IF(SUMIF('Daten (Kopie)'!$A$2:$A$189,DAX!A1091,'Daten (Kopie)'!$T$2:$T$189)=0,#N/A,SUMIF('Daten (Kopie)'!$A$2:$A$189,DAX!A1091,'Daten (Kopie)'!$T$2:$T$189))</f>
        <v>#N/A</v>
      </c>
      <c r="O1091" s="156" t="e">
        <f>IF(SUMIF('Daten (Kopie)'!$A$2:$A$189,DAX!A1091,'Daten (Kopie)'!$U$2:$U$189)=0,#N/A,SUMIF('Daten (Kopie)'!$A$2:$A$189,DAX!A1091,'Daten (Kopie)'!$U$2:$U$189))</f>
        <v>#N/A</v>
      </c>
      <c r="P1091" s="156">
        <f>VLOOKUP(A1091,'MSCI ACWI GDP net €'!$A$4:$B$1459,2,FALSE)/$Q$1096</f>
        <v>0.96085459589076427</v>
      </c>
    </row>
    <row r="1092" spans="1:17">
      <c r="A1092" s="127">
        <v>39451</v>
      </c>
      <c r="B1092" s="155">
        <v>7913.53</v>
      </c>
      <c r="C1092" s="155">
        <v>7780.27</v>
      </c>
      <c r="D1092" s="155">
        <v>7914.7</v>
      </c>
      <c r="E1092" s="155">
        <v>7808.69</v>
      </c>
      <c r="N1092" s="156" t="e">
        <f>IF(SUMIF('Daten (Kopie)'!$A$2:$A$189,DAX!A1092,'Daten (Kopie)'!$T$2:$T$189)=0,#N/A,SUMIF('Daten (Kopie)'!$A$2:$A$189,DAX!A1092,'Daten (Kopie)'!$T$2:$T$189))</f>
        <v>#N/A</v>
      </c>
      <c r="O1092" s="156" t="e">
        <f>IF(SUMIF('Daten (Kopie)'!$A$2:$A$189,DAX!A1092,'Daten (Kopie)'!$U$2:$U$189)=0,#N/A,SUMIF('Daten (Kopie)'!$A$2:$A$189,DAX!A1092,'Daten (Kopie)'!$U$2:$U$189))</f>
        <v>#N/A</v>
      </c>
      <c r="P1092" s="156">
        <f>VLOOKUP(A1092,'MSCI ACWI GDP net €'!$A$4:$B$1459,2,FALSE)/$Q$1096</f>
        <v>0.96372260745267002</v>
      </c>
    </row>
    <row r="1093" spans="1:17">
      <c r="A1093" s="127">
        <v>39450</v>
      </c>
      <c r="B1093" s="155">
        <v>7941.52</v>
      </c>
      <c r="C1093" s="155">
        <v>7858.39</v>
      </c>
      <c r="D1093" s="155">
        <v>7969.9</v>
      </c>
      <c r="E1093" s="155">
        <v>7908.41</v>
      </c>
      <c r="N1093" s="156" t="e">
        <f>IF(SUMIF('Daten (Kopie)'!$A$2:$A$189,DAX!A1093,'Daten (Kopie)'!$T$2:$T$189)=0,#N/A,SUMIF('Daten (Kopie)'!$A$2:$A$189,DAX!A1093,'Daten (Kopie)'!$T$2:$T$189))</f>
        <v>#N/A</v>
      </c>
      <c r="O1093" s="156" t="e">
        <f>IF(SUMIF('Daten (Kopie)'!$A$2:$A$189,DAX!A1093,'Daten (Kopie)'!$U$2:$U$189)=0,#N/A,SUMIF('Daten (Kopie)'!$A$2:$A$189,DAX!A1093,'Daten (Kopie)'!$U$2:$U$189))</f>
        <v>#N/A</v>
      </c>
      <c r="P1093" s="156">
        <f>VLOOKUP(A1093,'MSCI ACWI GDP net €'!$A$4:$B$1459,2,FALSE)/$Q$1096</f>
        <v>0.97978413782430496</v>
      </c>
    </row>
    <row r="1094" spans="1:17">
      <c r="A1094" s="127">
        <v>39449</v>
      </c>
      <c r="B1094" s="155">
        <v>8045.97</v>
      </c>
      <c r="C1094" s="155">
        <v>7925.11</v>
      </c>
      <c r="D1094" s="155">
        <v>8100.64</v>
      </c>
      <c r="E1094" s="155">
        <v>7949.11</v>
      </c>
      <c r="N1094" s="156" t="e">
        <f>IF(SUMIF('Daten (Kopie)'!$A$2:$A$189,DAX!A1094,'Daten (Kopie)'!$T$2:$T$189)=0,#N/A,SUMIF('Daten (Kopie)'!$A$2:$A$189,DAX!A1094,'Daten (Kopie)'!$T$2:$T$189))</f>
        <v>#N/A</v>
      </c>
      <c r="O1094" s="156" t="e">
        <f>IF(SUMIF('Daten (Kopie)'!$A$2:$A$189,DAX!A1094,'Daten (Kopie)'!$U$2:$U$189)=0,#N/A,SUMIF('Daten (Kopie)'!$A$2:$A$189,DAX!A1094,'Daten (Kopie)'!$U$2:$U$189))</f>
        <v>#N/A</v>
      </c>
      <c r="P1094" s="156">
        <f>VLOOKUP(A1094,'MSCI ACWI GDP net €'!$A$4:$B$1459,2,FALSE)/$Q$1096</f>
        <v>0.98337102434689716</v>
      </c>
    </row>
    <row r="1095" spans="1:17">
      <c r="A1095" s="127">
        <v>39444</v>
      </c>
      <c r="B1095" s="155">
        <v>8010.89</v>
      </c>
      <c r="C1095" s="155">
        <v>7991.81</v>
      </c>
      <c r="D1095" s="155">
        <v>8068.95</v>
      </c>
      <c r="E1095" s="155">
        <v>8067.32</v>
      </c>
      <c r="N1095" s="156" t="e">
        <f>IF(SUMIF('Daten (Kopie)'!$A$2:$A$189,DAX!A1095,'Daten (Kopie)'!$T$2:$T$189)=0,#N/A,SUMIF('Daten (Kopie)'!$A$2:$A$189,DAX!A1095,'Daten (Kopie)'!$T$2:$T$189))</f>
        <v>#N/A</v>
      </c>
      <c r="O1095" s="156" t="e">
        <f>IF(SUMIF('Daten (Kopie)'!$A$2:$A$189,DAX!A1095,'Daten (Kopie)'!$U$2:$U$189)=0,#N/A,SUMIF('Daten (Kopie)'!$A$2:$A$189,DAX!A1095,'Daten (Kopie)'!$U$2:$U$189))</f>
        <v>#N/A</v>
      </c>
      <c r="P1095" s="156">
        <f>VLOOKUP(A1095,'MSCI ACWI GDP net €'!$A$4:$B$1459,2,FALSE)/$Q$1096</f>
        <v>0.99229539104634579</v>
      </c>
    </row>
    <row r="1096" spans="1:17">
      <c r="A1096" s="127">
        <v>39443</v>
      </c>
      <c r="B1096" s="155">
        <v>8038.73</v>
      </c>
      <c r="C1096" s="155">
        <v>8024.77</v>
      </c>
      <c r="D1096" s="155">
        <v>8073.99</v>
      </c>
      <c r="E1096" s="155">
        <v>8038.6</v>
      </c>
      <c r="N1096" s="156">
        <f>IF(SUMIF('Daten (Kopie)'!$A$2:$A$189,DAX!A1096,'Daten (Kopie)'!$T$2:$T$189)=0,#N/A,SUMIF('Daten (Kopie)'!$A$2:$A$189,DAX!A1096,'Daten (Kopie)'!$T$2:$T$189))</f>
        <v>0.84751302216321112</v>
      </c>
      <c r="O1096" s="156">
        <f>IF(SUMIF('Daten (Kopie)'!$A$2:$A$189,DAX!A1096,'Daten (Kopie)'!$U$2:$U$189)=0,#N/A,SUMIF('Daten (Kopie)'!$A$2:$A$189,DAX!A1096,'Daten (Kopie)'!$U$2:$U$189))</f>
        <v>0.97909999999999997</v>
      </c>
      <c r="P1096" s="156">
        <f>VLOOKUP(A1096,'MSCI ACWI GDP net €'!$A$4:$B$1459,2,FALSE)/$Q$1096</f>
        <v>1</v>
      </c>
      <c r="Q1096">
        <f>VLOOKUP(A1096,'MSCI ACWI GDP net €'!$A$4:$B$1459,2,FALSE)</f>
        <v>1201.8779999999999</v>
      </c>
    </row>
    <row r="1097" spans="1:17">
      <c r="A1097" s="127">
        <v>39437</v>
      </c>
      <c r="B1097" s="155">
        <v>7913.38</v>
      </c>
      <c r="C1097" s="155">
        <v>7913.38</v>
      </c>
      <c r="D1097" s="155">
        <v>8015.42</v>
      </c>
      <c r="E1097" s="155">
        <v>8002.67</v>
      </c>
    </row>
    <row r="1098" spans="1:17">
      <c r="A1098" s="127">
        <v>39436</v>
      </c>
      <c r="B1098" s="155">
        <v>7842.26</v>
      </c>
      <c r="C1098" s="155">
        <v>7842.17</v>
      </c>
      <c r="D1098" s="155">
        <v>7919.05</v>
      </c>
      <c r="E1098" s="155">
        <v>7869.19</v>
      </c>
    </row>
    <row r="1099" spans="1:17">
      <c r="A1099" s="127">
        <v>39435</v>
      </c>
      <c r="B1099" s="155">
        <v>7865.33</v>
      </c>
      <c r="C1099" s="155">
        <v>7777.4</v>
      </c>
      <c r="D1099" s="155">
        <v>7876.59</v>
      </c>
      <c r="E1099" s="155">
        <v>7837.32</v>
      </c>
    </row>
    <row r="1100" spans="1:17">
      <c r="A1100" s="127">
        <v>39434</v>
      </c>
      <c r="B1100" s="155">
        <v>7811.08</v>
      </c>
      <c r="C1100" s="155">
        <v>7796.1</v>
      </c>
      <c r="D1100" s="155">
        <v>7942.76</v>
      </c>
      <c r="E1100" s="155">
        <v>7850.74</v>
      </c>
    </row>
    <row r="1101" spans="1:17">
      <c r="A1101" s="127">
        <v>39433</v>
      </c>
      <c r="B1101" s="155">
        <v>7884.17</v>
      </c>
      <c r="C1101" s="155">
        <v>7812.02</v>
      </c>
      <c r="D1101" s="155">
        <v>7884.19</v>
      </c>
      <c r="E1101" s="155">
        <v>7825.44</v>
      </c>
    </row>
    <row r="1102" spans="1:17">
      <c r="A1102" s="127">
        <v>39430</v>
      </c>
      <c r="B1102" s="155">
        <v>7949</v>
      </c>
      <c r="C1102" s="155">
        <v>7873.27</v>
      </c>
      <c r="D1102" s="155">
        <v>7987.29</v>
      </c>
      <c r="E1102" s="155">
        <v>7948.36</v>
      </c>
    </row>
    <row r="1103" spans="1:17">
      <c r="A1103" s="127">
        <v>39429</v>
      </c>
      <c r="B1103" s="155">
        <v>8014.47</v>
      </c>
      <c r="C1103" s="155">
        <v>7922.98</v>
      </c>
      <c r="D1103" s="155">
        <v>8034.32</v>
      </c>
      <c r="E1103" s="155">
        <v>7928.31</v>
      </c>
    </row>
    <row r="1104" spans="1:17">
      <c r="A1104" s="127">
        <v>39428</v>
      </c>
      <c r="B1104" s="155">
        <v>7968.93</v>
      </c>
      <c r="C1104" s="155">
        <v>7928.12</v>
      </c>
      <c r="D1104" s="155">
        <v>8117.79</v>
      </c>
      <c r="E1104" s="155">
        <v>8076.12</v>
      </c>
    </row>
    <row r="1105" spans="1:5">
      <c r="A1105" s="127">
        <v>39427</v>
      </c>
      <c r="B1105" s="155">
        <v>8050.37</v>
      </c>
      <c r="C1105" s="155">
        <v>7983.41</v>
      </c>
      <c r="D1105" s="155">
        <v>8067.04</v>
      </c>
      <c r="E1105" s="155">
        <v>8009.42</v>
      </c>
    </row>
    <row r="1106" spans="1:5">
      <c r="A1106" s="127">
        <v>39426</v>
      </c>
      <c r="B1106" s="155">
        <v>7972.7</v>
      </c>
      <c r="C1106" s="155">
        <v>7955.19</v>
      </c>
      <c r="D1106" s="155">
        <v>8057.69</v>
      </c>
      <c r="E1106" s="155">
        <v>8033.36</v>
      </c>
    </row>
    <row r="1107" spans="1:5">
      <c r="A1107" s="127">
        <v>39423</v>
      </c>
      <c r="B1107" s="155">
        <v>7963.25</v>
      </c>
      <c r="C1107" s="155">
        <v>7957.55</v>
      </c>
      <c r="D1107" s="155">
        <v>8009.76</v>
      </c>
      <c r="E1107" s="155">
        <v>7994.07</v>
      </c>
    </row>
    <row r="1108" spans="1:5">
      <c r="A1108" s="127">
        <v>39422</v>
      </c>
      <c r="B1108" s="155">
        <v>7958.18</v>
      </c>
      <c r="C1108" s="155">
        <v>7911.48</v>
      </c>
      <c r="D1108" s="155">
        <v>7998.04</v>
      </c>
      <c r="E1108" s="155">
        <v>7940.58</v>
      </c>
    </row>
    <row r="1109" spans="1:5">
      <c r="A1109" s="127">
        <v>39421</v>
      </c>
      <c r="B1109" s="155">
        <v>7850.94</v>
      </c>
      <c r="C1109" s="155">
        <v>7842.62</v>
      </c>
      <c r="D1109" s="155">
        <v>7953.94</v>
      </c>
      <c r="E1109" s="155">
        <v>7944.77</v>
      </c>
    </row>
    <row r="1110" spans="1:5">
      <c r="A1110" s="127">
        <v>39420</v>
      </c>
      <c r="B1110" s="155">
        <v>7841.87</v>
      </c>
      <c r="C1110" s="155">
        <v>7785.12</v>
      </c>
      <c r="D1110" s="155">
        <v>7849.94</v>
      </c>
      <c r="E1110" s="155">
        <v>7808.94</v>
      </c>
    </row>
    <row r="1111" spans="1:5">
      <c r="A1111" s="127">
        <v>39419</v>
      </c>
      <c r="B1111" s="155">
        <v>7859.39</v>
      </c>
      <c r="C1111" s="155">
        <v>7825.66</v>
      </c>
      <c r="D1111" s="155">
        <v>7889.59</v>
      </c>
      <c r="E1111" s="155">
        <v>7837.26</v>
      </c>
    </row>
    <row r="1112" spans="1:5">
      <c r="A1112" s="127">
        <v>39416</v>
      </c>
      <c r="B1112" s="155">
        <v>7772.44</v>
      </c>
      <c r="C1112" s="155">
        <v>7771.77</v>
      </c>
      <c r="D1112" s="155">
        <v>7894.47</v>
      </c>
      <c r="E1112" s="155">
        <v>7870.52</v>
      </c>
    </row>
    <row r="1113" spans="1:5">
      <c r="A1113" s="127">
        <v>39415</v>
      </c>
      <c r="B1113" s="155">
        <v>7755.3</v>
      </c>
      <c r="C1113" s="155">
        <v>7729.44</v>
      </c>
      <c r="D1113" s="155">
        <v>7780.48</v>
      </c>
      <c r="E1113" s="155">
        <v>7765.19</v>
      </c>
    </row>
    <row r="1114" spans="1:5">
      <c r="A1114" s="127">
        <v>39414</v>
      </c>
      <c r="B1114" s="155">
        <v>7552.26</v>
      </c>
      <c r="C1114" s="155">
        <v>7536.54</v>
      </c>
      <c r="D1114" s="155">
        <v>7729</v>
      </c>
      <c r="E1114" s="155">
        <v>7723.66</v>
      </c>
    </row>
    <row r="1115" spans="1:5">
      <c r="A1115" s="127">
        <v>39413</v>
      </c>
      <c r="B1115" s="155">
        <v>7537.55</v>
      </c>
      <c r="C1115" s="155">
        <v>7444.62</v>
      </c>
      <c r="D1115" s="155">
        <v>7546.41</v>
      </c>
      <c r="E1115" s="155">
        <v>7531.35</v>
      </c>
    </row>
    <row r="1116" spans="1:5">
      <c r="A1116" s="127">
        <v>39412</v>
      </c>
      <c r="B1116" s="155">
        <v>7642.1</v>
      </c>
      <c r="C1116" s="155">
        <v>7559.7</v>
      </c>
      <c r="D1116" s="155">
        <v>7674.66</v>
      </c>
      <c r="E1116" s="155">
        <v>7567.36</v>
      </c>
    </row>
    <row r="1117" spans="1:5">
      <c r="A1117" s="127">
        <v>39409</v>
      </c>
      <c r="B1117" s="155">
        <v>7565.01</v>
      </c>
      <c r="C1117" s="155">
        <v>7549.15</v>
      </c>
      <c r="D1117" s="155">
        <v>7620.29</v>
      </c>
      <c r="E1117" s="155">
        <v>7608.96</v>
      </c>
    </row>
    <row r="1118" spans="1:5">
      <c r="A1118" s="127">
        <v>39408</v>
      </c>
      <c r="B1118" s="155">
        <v>7538.8</v>
      </c>
      <c r="C1118" s="155">
        <v>7488.09</v>
      </c>
      <c r="D1118" s="155">
        <v>7581.13</v>
      </c>
      <c r="E1118" s="155">
        <v>7562.1</v>
      </c>
    </row>
    <row r="1119" spans="1:5">
      <c r="A1119" s="127">
        <v>39407</v>
      </c>
      <c r="B1119" s="155">
        <v>7569.86</v>
      </c>
      <c r="C1119" s="155">
        <v>7474.51</v>
      </c>
      <c r="D1119" s="155">
        <v>7569.86</v>
      </c>
      <c r="E1119" s="155">
        <v>7518.42</v>
      </c>
    </row>
    <row r="1120" spans="1:5">
      <c r="A1120" s="127">
        <v>39406</v>
      </c>
      <c r="B1120" s="155">
        <v>7550.35</v>
      </c>
      <c r="C1120" s="155">
        <v>7523.67</v>
      </c>
      <c r="D1120" s="155">
        <v>7634.46</v>
      </c>
      <c r="E1120" s="155">
        <v>7630.31</v>
      </c>
    </row>
    <row r="1121" spans="1:5">
      <c r="A1121" s="127">
        <v>39405</v>
      </c>
      <c r="B1121" s="155">
        <v>7608.2</v>
      </c>
      <c r="C1121" s="155">
        <v>7498.9</v>
      </c>
      <c r="D1121" s="155">
        <v>7623.1</v>
      </c>
      <c r="E1121" s="155">
        <v>7511.97</v>
      </c>
    </row>
    <row r="1122" spans="1:5">
      <c r="A1122" s="127">
        <v>39402</v>
      </c>
      <c r="B1122" s="155">
        <v>7635.65</v>
      </c>
      <c r="C1122" s="155">
        <v>7564.66</v>
      </c>
      <c r="D1122" s="155">
        <v>7655.96</v>
      </c>
      <c r="E1122" s="155">
        <v>7612.26</v>
      </c>
    </row>
    <row r="1123" spans="1:5">
      <c r="A1123" s="127">
        <v>39401</v>
      </c>
      <c r="B1123" s="155">
        <v>7781.81</v>
      </c>
      <c r="C1123" s="155">
        <v>7635.69</v>
      </c>
      <c r="D1123" s="155">
        <v>7803.87</v>
      </c>
      <c r="E1123" s="155">
        <v>7667.03</v>
      </c>
    </row>
    <row r="1124" spans="1:5">
      <c r="A1124" s="127">
        <v>39400</v>
      </c>
      <c r="B1124" s="155">
        <v>7821.42</v>
      </c>
      <c r="C1124" s="155">
        <v>7765.51</v>
      </c>
      <c r="D1124" s="155">
        <v>7866.01</v>
      </c>
      <c r="E1124" s="155">
        <v>7783.11</v>
      </c>
    </row>
    <row r="1125" spans="1:5">
      <c r="A1125" s="127">
        <v>39399</v>
      </c>
      <c r="B1125" s="155">
        <v>7781.42</v>
      </c>
      <c r="C1125" s="155">
        <v>7752.24</v>
      </c>
      <c r="D1125" s="155">
        <v>7791.5</v>
      </c>
      <c r="E1125" s="155">
        <v>7777.56</v>
      </c>
    </row>
    <row r="1126" spans="1:5">
      <c r="A1126" s="127">
        <v>39398</v>
      </c>
      <c r="B1126" s="155">
        <v>7780.49</v>
      </c>
      <c r="C1126" s="155">
        <v>7766.07</v>
      </c>
      <c r="D1126" s="155">
        <v>7810.6</v>
      </c>
      <c r="E1126" s="155">
        <v>7806.84</v>
      </c>
    </row>
    <row r="1127" spans="1:5">
      <c r="A1127" s="127">
        <v>39395</v>
      </c>
      <c r="B1127" s="155">
        <v>7830.12</v>
      </c>
      <c r="C1127" s="155">
        <v>7792.82</v>
      </c>
      <c r="D1127" s="155">
        <v>7918.92</v>
      </c>
      <c r="E1127" s="155">
        <v>7812.4</v>
      </c>
    </row>
    <row r="1128" spans="1:5">
      <c r="A1128" s="127">
        <v>39394</v>
      </c>
      <c r="B1128" s="155">
        <v>7771.56</v>
      </c>
      <c r="C1128" s="155">
        <v>7701.87</v>
      </c>
      <c r="D1128" s="155">
        <v>7844.4</v>
      </c>
      <c r="E1128" s="155">
        <v>7819.47</v>
      </c>
    </row>
    <row r="1129" spans="1:5">
      <c r="A1129" s="127">
        <v>39393</v>
      </c>
      <c r="B1129" s="155">
        <v>7839.06</v>
      </c>
      <c r="C1129" s="155">
        <v>7739.92</v>
      </c>
      <c r="D1129" s="155">
        <v>7854.16</v>
      </c>
      <c r="E1129" s="155">
        <v>7799.62</v>
      </c>
    </row>
    <row r="1130" spans="1:5">
      <c r="A1130" s="127">
        <v>39392</v>
      </c>
      <c r="B1130" s="155">
        <v>7823.22</v>
      </c>
      <c r="C1130" s="155">
        <v>7821.78</v>
      </c>
      <c r="D1130" s="155">
        <v>7859.95</v>
      </c>
      <c r="E1130" s="155">
        <v>7827.19</v>
      </c>
    </row>
    <row r="1131" spans="1:5">
      <c r="A1131" s="127">
        <v>39391</v>
      </c>
      <c r="B1131" s="155">
        <v>7790.89</v>
      </c>
      <c r="C1131" s="155">
        <v>7779.97</v>
      </c>
      <c r="D1131" s="155">
        <v>7830.92</v>
      </c>
      <c r="E1131" s="155">
        <v>7807.55</v>
      </c>
    </row>
    <row r="1132" spans="1:5">
      <c r="A1132" s="127">
        <v>39388</v>
      </c>
      <c r="B1132" s="155">
        <v>7846.91</v>
      </c>
      <c r="C1132" s="155">
        <v>7792.37</v>
      </c>
      <c r="D1132" s="155">
        <v>7864.48</v>
      </c>
      <c r="E1132" s="155">
        <v>7849.49</v>
      </c>
    </row>
    <row r="1133" spans="1:5">
      <c r="A1133" s="127">
        <v>39387</v>
      </c>
      <c r="B1133" s="155">
        <v>8024.41</v>
      </c>
      <c r="C1133" s="155">
        <v>7853.76</v>
      </c>
      <c r="D1133" s="155">
        <v>8038.41</v>
      </c>
      <c r="E1133" s="155">
        <v>7880.85</v>
      </c>
    </row>
    <row r="1134" spans="1:5">
      <c r="A1134" s="127">
        <v>39386</v>
      </c>
      <c r="B1134" s="155">
        <v>7975.02</v>
      </c>
      <c r="C1134" s="155">
        <v>7960.48</v>
      </c>
      <c r="D1134" s="155">
        <v>8027.49</v>
      </c>
      <c r="E1134" s="155">
        <v>8019.22</v>
      </c>
    </row>
    <row r="1135" spans="1:5">
      <c r="A1135" s="127">
        <v>39385</v>
      </c>
      <c r="B1135" s="155">
        <v>8004.59</v>
      </c>
      <c r="C1135" s="155">
        <v>7966.24</v>
      </c>
      <c r="D1135" s="155">
        <v>8004.59</v>
      </c>
      <c r="E1135" s="155">
        <v>7977.94</v>
      </c>
    </row>
    <row r="1136" spans="1:5">
      <c r="A1136" s="127">
        <v>39384</v>
      </c>
      <c r="B1136" s="155">
        <v>7989.4</v>
      </c>
      <c r="C1136" s="155">
        <v>7986.71</v>
      </c>
      <c r="D1136" s="155">
        <v>8016.47</v>
      </c>
      <c r="E1136" s="155">
        <v>8009.67</v>
      </c>
    </row>
    <row r="1137" spans="1:5">
      <c r="A1137" s="127">
        <v>39381</v>
      </c>
      <c r="B1137" s="155">
        <v>7944.34</v>
      </c>
      <c r="C1137" s="155">
        <v>7919.2</v>
      </c>
      <c r="D1137" s="155">
        <v>7970.36</v>
      </c>
      <c r="E1137" s="155">
        <v>7949.17</v>
      </c>
    </row>
    <row r="1138" spans="1:5">
      <c r="A1138" s="127">
        <v>39380</v>
      </c>
      <c r="B1138" s="155">
        <v>7862.61</v>
      </c>
      <c r="C1138" s="155">
        <v>7861.39</v>
      </c>
      <c r="D1138" s="155">
        <v>7970.57</v>
      </c>
      <c r="E1138" s="155">
        <v>7932.44</v>
      </c>
    </row>
    <row r="1139" spans="1:5">
      <c r="A1139" s="127">
        <v>39379</v>
      </c>
      <c r="B1139" s="155">
        <v>7842.13</v>
      </c>
      <c r="C1139" s="155">
        <v>7807.99</v>
      </c>
      <c r="D1139" s="155">
        <v>7861.27</v>
      </c>
      <c r="E1139" s="155">
        <v>7828.96</v>
      </c>
    </row>
    <row r="1140" spans="1:5">
      <c r="A1140" s="127">
        <v>39378</v>
      </c>
      <c r="B1140" s="155">
        <v>7822.89</v>
      </c>
      <c r="C1140" s="155">
        <v>7822.89</v>
      </c>
      <c r="D1140" s="155">
        <v>7876.62</v>
      </c>
      <c r="E1140" s="155">
        <v>7842.79</v>
      </c>
    </row>
    <row r="1141" spans="1:5">
      <c r="A1141" s="127">
        <v>39377</v>
      </c>
      <c r="B1141" s="155">
        <v>7819.28</v>
      </c>
      <c r="C1141" s="155">
        <v>7763.64</v>
      </c>
      <c r="D1141" s="155">
        <v>7819.28</v>
      </c>
      <c r="E1141" s="155">
        <v>7794.94</v>
      </c>
    </row>
    <row r="1142" spans="1:5">
      <c r="A1142" s="127">
        <v>39374</v>
      </c>
      <c r="B1142" s="155">
        <v>7895.53</v>
      </c>
      <c r="C1142" s="155">
        <v>7870.73</v>
      </c>
      <c r="D1142" s="155">
        <v>7940.29</v>
      </c>
      <c r="E1142" s="155">
        <v>7884.12</v>
      </c>
    </row>
    <row r="1143" spans="1:5">
      <c r="A1143" s="127">
        <v>39373</v>
      </c>
      <c r="B1143" s="155">
        <v>7997.73</v>
      </c>
      <c r="C1143" s="155">
        <v>7906.79</v>
      </c>
      <c r="D1143" s="155">
        <v>8014.56</v>
      </c>
      <c r="E1143" s="155">
        <v>7921.4</v>
      </c>
    </row>
    <row r="1144" spans="1:5">
      <c r="A1144" s="127">
        <v>39372</v>
      </c>
      <c r="B1144" s="155">
        <v>7944.53</v>
      </c>
      <c r="C1144" s="155">
        <v>7941.51</v>
      </c>
      <c r="D1144" s="155">
        <v>8017.04</v>
      </c>
      <c r="E1144" s="155">
        <v>7985.41</v>
      </c>
    </row>
    <row r="1145" spans="1:5">
      <c r="A1145" s="127">
        <v>39371</v>
      </c>
      <c r="B1145" s="155">
        <v>7946.12</v>
      </c>
      <c r="C1145" s="155">
        <v>7927.78</v>
      </c>
      <c r="D1145" s="155">
        <v>7964.6</v>
      </c>
      <c r="E1145" s="155">
        <v>7962.64</v>
      </c>
    </row>
    <row r="1146" spans="1:5">
      <c r="A1146" s="127">
        <v>39370</v>
      </c>
      <c r="B1146" s="155">
        <v>8039.8</v>
      </c>
      <c r="C1146" s="155">
        <v>7951.26</v>
      </c>
      <c r="D1146" s="155">
        <v>8039.8</v>
      </c>
      <c r="E1146" s="155">
        <v>7969.47</v>
      </c>
    </row>
    <row r="1147" spans="1:5">
      <c r="A1147" s="127">
        <v>39367</v>
      </c>
      <c r="B1147" s="155">
        <v>7995.59</v>
      </c>
      <c r="C1147" s="155">
        <v>7974.87</v>
      </c>
      <c r="D1147" s="155">
        <v>8041.26</v>
      </c>
      <c r="E1147" s="155">
        <v>8041.26</v>
      </c>
    </row>
    <row r="1148" spans="1:5">
      <c r="A1148" s="127">
        <v>39366</v>
      </c>
      <c r="B1148" s="155">
        <v>7985.68</v>
      </c>
      <c r="C1148" s="155">
        <v>7981.53</v>
      </c>
      <c r="D1148" s="155">
        <v>8063.83</v>
      </c>
      <c r="E1148" s="155">
        <v>8033.69</v>
      </c>
    </row>
    <row r="1149" spans="1:5">
      <c r="A1149" s="127">
        <v>39365</v>
      </c>
      <c r="B1149" s="155">
        <v>7985.98</v>
      </c>
      <c r="C1149" s="155">
        <v>7955.93</v>
      </c>
      <c r="D1149" s="155">
        <v>8009.34</v>
      </c>
      <c r="E1149" s="155">
        <v>7986.57</v>
      </c>
    </row>
    <row r="1150" spans="1:5">
      <c r="A1150" s="127">
        <v>39364</v>
      </c>
      <c r="B1150" s="155">
        <v>7974.87</v>
      </c>
      <c r="C1150" s="155">
        <v>7955.04</v>
      </c>
      <c r="D1150" s="155">
        <v>8012.87</v>
      </c>
      <c r="E1150" s="155">
        <v>7980.44</v>
      </c>
    </row>
    <row r="1151" spans="1:5">
      <c r="A1151" s="127">
        <v>39363</v>
      </c>
      <c r="B1151" s="155">
        <v>8008.76</v>
      </c>
      <c r="C1151" s="155">
        <v>7968.25</v>
      </c>
      <c r="D1151" s="155">
        <v>8017.77</v>
      </c>
      <c r="E1151" s="155">
        <v>7974.37</v>
      </c>
    </row>
    <row r="1152" spans="1:5">
      <c r="A1152" s="127">
        <v>39360</v>
      </c>
      <c r="B1152" s="155">
        <v>7954.25</v>
      </c>
      <c r="C1152" s="155">
        <v>7946.34</v>
      </c>
      <c r="D1152" s="155">
        <v>8014.16</v>
      </c>
      <c r="E1152" s="155">
        <v>8002.18</v>
      </c>
    </row>
    <row r="1153" spans="1:5">
      <c r="A1153" s="127">
        <v>39359</v>
      </c>
      <c r="B1153" s="155">
        <v>7940.65</v>
      </c>
      <c r="C1153" s="155">
        <v>7911.86</v>
      </c>
      <c r="D1153" s="155">
        <v>7966.81</v>
      </c>
      <c r="E1153" s="155">
        <v>7944.99</v>
      </c>
    </row>
    <row r="1154" spans="1:5">
      <c r="A1154" s="127">
        <v>39358</v>
      </c>
      <c r="B1154" s="155">
        <v>7952.38</v>
      </c>
      <c r="C1154" s="155">
        <v>7928.56</v>
      </c>
      <c r="D1154" s="155">
        <v>7964.4</v>
      </c>
      <c r="E1154" s="155">
        <v>7955.3</v>
      </c>
    </row>
    <row r="1155" spans="1:5">
      <c r="A1155" s="127">
        <v>39357</v>
      </c>
      <c r="B1155" s="155">
        <v>7937.22</v>
      </c>
      <c r="C1155" s="155">
        <v>7924.14</v>
      </c>
      <c r="D1155" s="155">
        <v>7971.13</v>
      </c>
      <c r="E1155" s="155">
        <v>7946.79</v>
      </c>
    </row>
    <row r="1156" spans="1:5">
      <c r="A1156" s="127">
        <v>39356</v>
      </c>
      <c r="B1156" s="155">
        <v>7851.29</v>
      </c>
      <c r="C1156" s="155">
        <v>7831.4</v>
      </c>
      <c r="D1156" s="155">
        <v>7922.42</v>
      </c>
      <c r="E1156" s="155">
        <v>7922.42</v>
      </c>
    </row>
    <row r="1157" spans="1:5">
      <c r="A1157" s="127">
        <v>39353</v>
      </c>
      <c r="B1157" s="155">
        <v>7850.94</v>
      </c>
      <c r="C1157" s="155">
        <v>7790.23</v>
      </c>
      <c r="D1157" s="155">
        <v>7880.42</v>
      </c>
      <c r="E1157" s="155">
        <v>7861.51</v>
      </c>
    </row>
    <row r="1158" spans="1:5">
      <c r="A1158" s="127">
        <v>39352</v>
      </c>
      <c r="B1158" s="155">
        <v>7844.42</v>
      </c>
      <c r="C1158" s="155">
        <v>7837.34</v>
      </c>
      <c r="D1158" s="155">
        <v>7882.18</v>
      </c>
      <c r="E1158" s="155">
        <v>7853.79</v>
      </c>
    </row>
    <row r="1159" spans="1:5">
      <c r="A1159" s="127">
        <v>39351</v>
      </c>
      <c r="B1159" s="155">
        <v>7797.34</v>
      </c>
      <c r="C1159" s="155">
        <v>7788.44</v>
      </c>
      <c r="D1159" s="155">
        <v>7815.49</v>
      </c>
      <c r="E1159" s="155">
        <v>7804.15</v>
      </c>
    </row>
    <row r="1160" spans="1:5">
      <c r="A1160" s="127">
        <v>39350</v>
      </c>
      <c r="B1160" s="155">
        <v>7755.17</v>
      </c>
      <c r="C1160" s="155">
        <v>7717.44</v>
      </c>
      <c r="D1160" s="155">
        <v>7786.93</v>
      </c>
      <c r="E1160" s="155">
        <v>7769.44</v>
      </c>
    </row>
    <row r="1161" spans="1:5">
      <c r="A1161" s="127">
        <v>39349</v>
      </c>
      <c r="B1161" s="155">
        <v>7777.2</v>
      </c>
      <c r="C1161" s="155">
        <v>7762.05</v>
      </c>
      <c r="D1161" s="155">
        <v>7797.62</v>
      </c>
      <c r="E1161" s="155">
        <v>7787.92</v>
      </c>
    </row>
    <row r="1162" spans="1:5">
      <c r="A1162" s="127">
        <v>39346</v>
      </c>
      <c r="B1162" s="155">
        <v>7722.97</v>
      </c>
      <c r="C1162" s="155">
        <v>7714.81</v>
      </c>
      <c r="D1162" s="155">
        <v>7809.24</v>
      </c>
      <c r="E1162" s="155">
        <v>7794.43</v>
      </c>
    </row>
    <row r="1163" spans="1:5">
      <c r="A1163" s="127">
        <v>39345</v>
      </c>
      <c r="B1163" s="155">
        <v>7728.78</v>
      </c>
      <c r="C1163" s="155">
        <v>7696.94</v>
      </c>
      <c r="D1163" s="155">
        <v>7745.25</v>
      </c>
      <c r="E1163" s="155">
        <v>7735.09</v>
      </c>
    </row>
    <row r="1164" spans="1:5">
      <c r="A1164" s="127">
        <v>39344</v>
      </c>
      <c r="B1164" s="155">
        <v>7629.11</v>
      </c>
      <c r="C1164" s="155">
        <v>7627.75</v>
      </c>
      <c r="D1164" s="155">
        <v>7771.02</v>
      </c>
      <c r="E1164" s="155">
        <v>7750.84</v>
      </c>
    </row>
    <row r="1165" spans="1:5">
      <c r="A1165" s="127">
        <v>39343</v>
      </c>
      <c r="B1165" s="155">
        <v>7460.04</v>
      </c>
      <c r="C1165" s="155">
        <v>7452</v>
      </c>
      <c r="D1165" s="155">
        <v>7588.42</v>
      </c>
      <c r="E1165" s="155">
        <v>7575.21</v>
      </c>
    </row>
    <row r="1166" spans="1:5">
      <c r="A1166" s="127">
        <v>39342</v>
      </c>
      <c r="B1166" s="155">
        <v>7497.09</v>
      </c>
      <c r="C1166" s="155">
        <v>7433.23</v>
      </c>
      <c r="D1166" s="155">
        <v>7530.81</v>
      </c>
      <c r="E1166" s="155">
        <v>7479.85</v>
      </c>
    </row>
    <row r="1167" spans="1:5">
      <c r="A1167" s="127">
        <v>39339</v>
      </c>
      <c r="B1167" s="155">
        <v>7514.62</v>
      </c>
      <c r="C1167" s="155">
        <v>7445.41</v>
      </c>
      <c r="D1167" s="155">
        <v>7522.12</v>
      </c>
      <c r="E1167" s="155">
        <v>7497.74</v>
      </c>
    </row>
    <row r="1168" spans="1:5">
      <c r="A1168" s="127">
        <v>39338</v>
      </c>
      <c r="B1168" s="155">
        <v>7459.43</v>
      </c>
      <c r="C1168" s="155">
        <v>7430.64</v>
      </c>
      <c r="D1168" s="155">
        <v>7545.23</v>
      </c>
      <c r="E1168" s="155">
        <v>7535.97</v>
      </c>
    </row>
    <row r="1169" spans="1:5">
      <c r="A1169" s="127">
        <v>39337</v>
      </c>
      <c r="B1169" s="155">
        <v>7458.68</v>
      </c>
      <c r="C1169" s="155">
        <v>7420.66</v>
      </c>
      <c r="D1169" s="155">
        <v>7477.99</v>
      </c>
      <c r="E1169" s="155">
        <v>7472.99</v>
      </c>
    </row>
    <row r="1170" spans="1:5">
      <c r="A1170" s="127">
        <v>39336</v>
      </c>
      <c r="B1170" s="155">
        <v>7409.25</v>
      </c>
      <c r="C1170" s="155">
        <v>7409.25</v>
      </c>
      <c r="D1170" s="155">
        <v>7481.98</v>
      </c>
      <c r="E1170" s="155">
        <v>7457.9</v>
      </c>
    </row>
    <row r="1171" spans="1:5">
      <c r="A1171" s="127">
        <v>39335</v>
      </c>
      <c r="B1171" s="155">
        <v>7437.69</v>
      </c>
      <c r="C1171" s="155">
        <v>7369.7</v>
      </c>
      <c r="D1171" s="155">
        <v>7467.45</v>
      </c>
      <c r="E1171" s="155">
        <v>7375.44</v>
      </c>
    </row>
    <row r="1172" spans="1:5">
      <c r="A1172" s="127">
        <v>39332</v>
      </c>
      <c r="B1172" s="155">
        <v>7612.92</v>
      </c>
      <c r="C1172" s="155">
        <v>7420.83</v>
      </c>
      <c r="D1172" s="155">
        <v>7629.86</v>
      </c>
      <c r="E1172" s="155">
        <v>7436.63</v>
      </c>
    </row>
    <row r="1173" spans="1:5">
      <c r="A1173" s="127">
        <v>39331</v>
      </c>
      <c r="B1173" s="155">
        <v>7618.34</v>
      </c>
      <c r="C1173" s="155">
        <v>7510.77</v>
      </c>
      <c r="D1173" s="155">
        <v>7644.43</v>
      </c>
      <c r="E1173" s="155">
        <v>7621.72</v>
      </c>
    </row>
    <row r="1174" spans="1:5">
      <c r="A1174" s="127">
        <v>39330</v>
      </c>
      <c r="B1174" s="155">
        <v>7700.76</v>
      </c>
      <c r="C1174" s="155">
        <v>7588.03</v>
      </c>
      <c r="D1174" s="155">
        <v>7717.16</v>
      </c>
      <c r="E1174" s="155">
        <v>7588.03</v>
      </c>
    </row>
    <row r="1175" spans="1:5">
      <c r="A1175" s="127">
        <v>39329</v>
      </c>
      <c r="B1175" s="155">
        <v>7635.41</v>
      </c>
      <c r="C1175" s="155">
        <v>7595.45</v>
      </c>
      <c r="D1175" s="155">
        <v>7725.34</v>
      </c>
      <c r="E1175" s="155">
        <v>7721.77</v>
      </c>
    </row>
    <row r="1176" spans="1:5">
      <c r="A1176" s="127">
        <v>39328</v>
      </c>
      <c r="B1176" s="155">
        <v>7643.64</v>
      </c>
      <c r="C1176" s="155">
        <v>7630.85</v>
      </c>
      <c r="D1176" s="155">
        <v>7677.67</v>
      </c>
      <c r="E1176" s="155">
        <v>7648.58</v>
      </c>
    </row>
    <row r="1177" spans="1:5">
      <c r="A1177" s="127">
        <v>39325</v>
      </c>
      <c r="B1177" s="155">
        <v>7554.6</v>
      </c>
      <c r="C1177" s="155">
        <v>7536.78</v>
      </c>
      <c r="D1177" s="155">
        <v>7659.72</v>
      </c>
      <c r="E1177" s="155">
        <v>7638.17</v>
      </c>
    </row>
    <row r="1178" spans="1:5">
      <c r="A1178" s="127">
        <v>39324</v>
      </c>
      <c r="B1178" s="155">
        <v>7469.45</v>
      </c>
      <c r="C1178" s="155">
        <v>7416.66</v>
      </c>
      <c r="D1178" s="155">
        <v>7529.75</v>
      </c>
      <c r="E1178" s="155">
        <v>7519.94</v>
      </c>
    </row>
    <row r="1179" spans="1:5">
      <c r="A1179" s="127">
        <v>39323</v>
      </c>
      <c r="B1179" s="155">
        <v>7383.09</v>
      </c>
      <c r="C1179" s="155">
        <v>7353.82</v>
      </c>
      <c r="D1179" s="155">
        <v>7451.97</v>
      </c>
      <c r="E1179" s="155">
        <v>7439.18</v>
      </c>
    </row>
    <row r="1180" spans="1:5">
      <c r="A1180" s="127">
        <v>39322</v>
      </c>
      <c r="B1180" s="155">
        <v>7476.99</v>
      </c>
      <c r="C1180" s="155">
        <v>7419.68</v>
      </c>
      <c r="D1180" s="155">
        <v>7477.27</v>
      </c>
      <c r="E1180" s="155">
        <v>7430.24</v>
      </c>
    </row>
    <row r="1181" spans="1:5">
      <c r="A1181" s="127">
        <v>39321</v>
      </c>
      <c r="B1181" s="155">
        <v>7525.59</v>
      </c>
      <c r="C1181" s="155">
        <v>7475.95</v>
      </c>
      <c r="D1181" s="155">
        <v>7541.87</v>
      </c>
      <c r="E1181" s="155">
        <v>7485.99</v>
      </c>
    </row>
    <row r="1182" spans="1:5">
      <c r="A1182" s="127">
        <v>39318</v>
      </c>
      <c r="B1182" s="155">
        <v>7490.82</v>
      </c>
      <c r="C1182" s="155">
        <v>7459.95</v>
      </c>
      <c r="D1182" s="155">
        <v>7526.14</v>
      </c>
      <c r="E1182" s="155">
        <v>7507.27</v>
      </c>
    </row>
    <row r="1183" spans="1:5">
      <c r="A1183" s="127">
        <v>39317</v>
      </c>
      <c r="B1183" s="155">
        <v>7560.91</v>
      </c>
      <c r="C1183" s="155">
        <v>7511.91</v>
      </c>
      <c r="D1183" s="155">
        <v>7591.52</v>
      </c>
      <c r="E1183" s="155">
        <v>7511.96</v>
      </c>
    </row>
    <row r="1184" spans="1:5">
      <c r="A1184" s="127">
        <v>39316</v>
      </c>
      <c r="B1184" s="155">
        <v>7429.01</v>
      </c>
      <c r="C1184" s="155">
        <v>7424.12</v>
      </c>
      <c r="D1184" s="155">
        <v>7525.71</v>
      </c>
      <c r="E1184" s="155">
        <v>7500.48</v>
      </c>
    </row>
    <row r="1185" spans="1:5">
      <c r="A1185" s="127">
        <v>39315</v>
      </c>
      <c r="B1185" s="155">
        <v>7427.52</v>
      </c>
      <c r="C1185" s="155">
        <v>7345.13</v>
      </c>
      <c r="D1185" s="155">
        <v>7469.86</v>
      </c>
      <c r="E1185" s="155">
        <v>7424.75</v>
      </c>
    </row>
    <row r="1186" spans="1:5">
      <c r="A1186" s="127">
        <v>39314</v>
      </c>
      <c r="B1186" s="155">
        <v>7400.45</v>
      </c>
      <c r="C1186" s="155">
        <v>7386.55</v>
      </c>
      <c r="D1186" s="155">
        <v>7450.39</v>
      </c>
      <c r="E1186" s="155">
        <v>7407.53</v>
      </c>
    </row>
    <row r="1187" spans="1:5">
      <c r="A1187" s="127">
        <v>39311</v>
      </c>
      <c r="B1187" s="155">
        <v>7241.62</v>
      </c>
      <c r="C1187" s="155">
        <v>7190.36</v>
      </c>
      <c r="D1187" s="155">
        <v>7497.65</v>
      </c>
      <c r="E1187" s="155">
        <v>7378.29</v>
      </c>
    </row>
    <row r="1188" spans="1:5">
      <c r="A1188" s="127">
        <v>39310</v>
      </c>
      <c r="B1188" s="155">
        <v>7360.28</v>
      </c>
      <c r="C1188" s="155">
        <v>7240.78</v>
      </c>
      <c r="D1188" s="155">
        <v>7360.28</v>
      </c>
      <c r="E1188" s="155">
        <v>7270.07</v>
      </c>
    </row>
    <row r="1189" spans="1:5">
      <c r="A1189" s="127">
        <v>39309</v>
      </c>
      <c r="B1189" s="155">
        <v>7391.48</v>
      </c>
      <c r="C1189" s="155">
        <v>7343.25</v>
      </c>
      <c r="D1189" s="155">
        <v>7470.94</v>
      </c>
      <c r="E1189" s="155">
        <v>7445.9</v>
      </c>
    </row>
    <row r="1190" spans="1:5">
      <c r="A1190" s="127">
        <v>39308</v>
      </c>
      <c r="B1190" s="155">
        <v>7441.5</v>
      </c>
      <c r="C1190" s="155">
        <v>7383.32</v>
      </c>
      <c r="D1190" s="155">
        <v>7492.76</v>
      </c>
      <c r="E1190" s="155">
        <v>7425.07</v>
      </c>
    </row>
    <row r="1191" spans="1:5">
      <c r="A1191" s="127">
        <v>39307</v>
      </c>
      <c r="B1191" s="155">
        <v>7380.18</v>
      </c>
      <c r="C1191" s="155">
        <v>7380.18</v>
      </c>
      <c r="D1191" s="155">
        <v>7476.7</v>
      </c>
      <c r="E1191" s="155">
        <v>7474.33</v>
      </c>
    </row>
    <row r="1192" spans="1:5">
      <c r="A1192" s="127">
        <v>39304</v>
      </c>
      <c r="B1192" s="155">
        <v>7373.91</v>
      </c>
      <c r="C1192" s="155">
        <v>7293.52</v>
      </c>
      <c r="D1192" s="155">
        <v>7386.41</v>
      </c>
      <c r="E1192" s="155">
        <v>7343.26</v>
      </c>
    </row>
    <row r="1193" spans="1:5">
      <c r="A1193" s="127">
        <v>39303</v>
      </c>
      <c r="B1193" s="155">
        <v>7578.12</v>
      </c>
      <c r="C1193" s="155">
        <v>7426.05</v>
      </c>
      <c r="D1193" s="155">
        <v>7581.79</v>
      </c>
      <c r="E1193" s="155">
        <v>7453.59</v>
      </c>
    </row>
    <row r="1194" spans="1:5">
      <c r="A1194" s="127">
        <v>39302</v>
      </c>
      <c r="B1194" s="155">
        <v>7538.97</v>
      </c>
      <c r="C1194" s="155">
        <v>7531.71</v>
      </c>
      <c r="D1194" s="155">
        <v>7614.24</v>
      </c>
      <c r="E1194" s="155">
        <v>7605.94</v>
      </c>
    </row>
    <row r="1195" spans="1:5">
      <c r="A1195" s="127">
        <v>39301</v>
      </c>
      <c r="B1195" s="155">
        <v>7481.35</v>
      </c>
      <c r="C1195" s="155">
        <v>7459.09</v>
      </c>
      <c r="D1195" s="155">
        <v>7534.93</v>
      </c>
      <c r="E1195" s="155">
        <v>7513.66</v>
      </c>
    </row>
    <row r="1196" spans="1:5">
      <c r="A1196" s="127">
        <v>39300</v>
      </c>
      <c r="B1196" s="155">
        <v>7390.88</v>
      </c>
      <c r="C1196" s="155">
        <v>7382.96</v>
      </c>
      <c r="D1196" s="155">
        <v>7471.75</v>
      </c>
      <c r="E1196" s="155">
        <v>7444.45</v>
      </c>
    </row>
    <row r="1197" spans="1:5">
      <c r="A1197" s="127">
        <v>39297</v>
      </c>
      <c r="B1197" s="155">
        <v>7549.82</v>
      </c>
      <c r="C1197" s="155">
        <v>7419.84</v>
      </c>
      <c r="D1197" s="155">
        <v>7566.64</v>
      </c>
      <c r="E1197" s="155">
        <v>7435.67</v>
      </c>
    </row>
    <row r="1198" spans="1:5">
      <c r="A1198" s="127">
        <v>39296</v>
      </c>
      <c r="B1198" s="155">
        <v>7518.91</v>
      </c>
      <c r="C1198" s="155">
        <v>7502.72</v>
      </c>
      <c r="D1198" s="155">
        <v>7568.2</v>
      </c>
      <c r="E1198" s="155">
        <v>7534.13</v>
      </c>
    </row>
    <row r="1199" spans="1:5">
      <c r="A1199" s="127">
        <v>39295</v>
      </c>
      <c r="B1199" s="155">
        <v>7472.36</v>
      </c>
      <c r="C1199" s="155">
        <v>7396.36</v>
      </c>
      <c r="D1199" s="155">
        <v>7544.7</v>
      </c>
      <c r="E1199" s="155">
        <v>7473.93</v>
      </c>
    </row>
    <row r="1200" spans="1:5">
      <c r="A1200" s="127">
        <v>39294</v>
      </c>
      <c r="B1200" s="155">
        <v>7507.96</v>
      </c>
      <c r="C1200" s="155">
        <v>7501.53</v>
      </c>
      <c r="D1200" s="155">
        <v>7632.83</v>
      </c>
      <c r="E1200" s="155">
        <v>7584.14</v>
      </c>
    </row>
    <row r="1201" spans="1:5">
      <c r="A1201" s="127">
        <v>39293</v>
      </c>
      <c r="B1201" s="155">
        <v>7460.71</v>
      </c>
      <c r="C1201" s="155">
        <v>7386.6</v>
      </c>
      <c r="D1201" s="155">
        <v>7503.17</v>
      </c>
      <c r="E1201" s="155">
        <v>7456.31</v>
      </c>
    </row>
    <row r="1202" spans="1:5">
      <c r="A1202" s="127">
        <v>39290</v>
      </c>
      <c r="B1202" s="155">
        <v>7437.11</v>
      </c>
      <c r="C1202" s="155">
        <v>7372.89</v>
      </c>
      <c r="D1202" s="155">
        <v>7535.37</v>
      </c>
      <c r="E1202" s="155">
        <v>7451.68</v>
      </c>
    </row>
    <row r="1203" spans="1:5">
      <c r="A1203" s="127">
        <v>39289</v>
      </c>
      <c r="B1203" s="155">
        <v>7708.32</v>
      </c>
      <c r="C1203" s="155">
        <v>7506.04</v>
      </c>
      <c r="D1203" s="155">
        <v>7731.17</v>
      </c>
      <c r="E1203" s="155">
        <v>7508.96</v>
      </c>
    </row>
    <row r="1204" spans="1:5">
      <c r="A1204" s="127">
        <v>39288</v>
      </c>
      <c r="B1204" s="155">
        <v>7747.93</v>
      </c>
      <c r="C1204" s="155">
        <v>7659.61</v>
      </c>
      <c r="D1204" s="155">
        <v>7790.2</v>
      </c>
      <c r="E1204" s="155">
        <v>7692.55</v>
      </c>
    </row>
    <row r="1205" spans="1:5">
      <c r="A1205" s="127">
        <v>39287</v>
      </c>
      <c r="B1205" s="155">
        <v>7916.36</v>
      </c>
      <c r="C1205" s="155">
        <v>7806.23</v>
      </c>
      <c r="D1205" s="155">
        <v>7933.58</v>
      </c>
      <c r="E1205" s="155">
        <v>7806.79</v>
      </c>
    </row>
    <row r="1206" spans="1:5">
      <c r="A1206" s="127">
        <v>39286</v>
      </c>
      <c r="B1206" s="155">
        <v>7880.29</v>
      </c>
      <c r="C1206" s="155">
        <v>7836.42</v>
      </c>
      <c r="D1206" s="155">
        <v>7944.21</v>
      </c>
      <c r="E1206" s="155">
        <v>7944.21</v>
      </c>
    </row>
    <row r="1207" spans="1:5">
      <c r="A1207" s="127">
        <v>39283</v>
      </c>
      <c r="B1207" s="155">
        <v>7986.85</v>
      </c>
      <c r="C1207" s="155">
        <v>7864.18</v>
      </c>
      <c r="D1207" s="155">
        <v>8006.23</v>
      </c>
      <c r="E1207" s="155">
        <v>7874.85</v>
      </c>
    </row>
    <row r="1208" spans="1:5">
      <c r="A1208" s="127">
        <v>39282</v>
      </c>
      <c r="B1208" s="155">
        <v>7934.02</v>
      </c>
      <c r="C1208" s="155">
        <v>7933.19</v>
      </c>
      <c r="D1208" s="155">
        <v>8010.75</v>
      </c>
      <c r="E1208" s="155">
        <v>7991.21</v>
      </c>
    </row>
    <row r="1209" spans="1:5">
      <c r="A1209" s="127">
        <v>39281</v>
      </c>
      <c r="B1209" s="155">
        <v>7987.52</v>
      </c>
      <c r="C1209" s="155">
        <v>7879.14</v>
      </c>
      <c r="D1209" s="155">
        <v>7990.36</v>
      </c>
      <c r="E1209" s="155">
        <v>7893.61</v>
      </c>
    </row>
    <row r="1210" spans="1:5">
      <c r="A1210" s="127">
        <v>39280</v>
      </c>
      <c r="B1210" s="155">
        <v>8090.01</v>
      </c>
      <c r="C1210" s="155">
        <v>7995.44</v>
      </c>
      <c r="D1210" s="155">
        <v>8090.01</v>
      </c>
      <c r="E1210" s="155">
        <v>8038.21</v>
      </c>
    </row>
    <row r="1211" spans="1:5">
      <c r="A1211" s="127">
        <v>39279</v>
      </c>
      <c r="B1211" s="155">
        <v>8101.53</v>
      </c>
      <c r="C1211" s="155">
        <v>8074.97</v>
      </c>
      <c r="D1211" s="155">
        <v>8130.72</v>
      </c>
      <c r="E1211" s="155">
        <v>8105.69</v>
      </c>
    </row>
    <row r="1212" spans="1:5">
      <c r="A1212" s="127">
        <v>39276</v>
      </c>
      <c r="B1212" s="155">
        <v>8089.56</v>
      </c>
      <c r="C1212" s="155">
        <v>8065.11</v>
      </c>
      <c r="D1212" s="155">
        <v>8151.57</v>
      </c>
      <c r="E1212" s="155">
        <v>8092.77</v>
      </c>
    </row>
    <row r="1213" spans="1:5">
      <c r="A1213" s="127">
        <v>39275</v>
      </c>
      <c r="B1213" s="155">
        <v>7921.76</v>
      </c>
      <c r="C1213" s="155">
        <v>7880.92</v>
      </c>
      <c r="D1213" s="155">
        <v>8053.62</v>
      </c>
      <c r="E1213" s="155">
        <v>8053.43</v>
      </c>
    </row>
    <row r="1214" spans="1:5">
      <c r="A1214" s="127">
        <v>39274</v>
      </c>
      <c r="B1214" s="155">
        <v>7922.23</v>
      </c>
      <c r="C1214" s="155">
        <v>7799.93</v>
      </c>
      <c r="D1214" s="155">
        <v>7922.23</v>
      </c>
      <c r="E1214" s="155">
        <v>7898.54</v>
      </c>
    </row>
    <row r="1215" spans="1:5">
      <c r="A1215" s="127">
        <v>39273</v>
      </c>
      <c r="B1215" s="155">
        <v>8081.73</v>
      </c>
      <c r="C1215" s="155">
        <v>7934.85</v>
      </c>
      <c r="D1215" s="155">
        <v>8109.71</v>
      </c>
      <c r="E1215" s="155">
        <v>7964.76</v>
      </c>
    </row>
    <row r="1216" spans="1:5">
      <c r="A1216" s="127">
        <v>39272</v>
      </c>
      <c r="B1216" s="155">
        <v>8077.18</v>
      </c>
      <c r="C1216" s="155">
        <v>8058.77</v>
      </c>
      <c r="D1216" s="155">
        <v>8119.8</v>
      </c>
      <c r="E1216" s="155">
        <v>8077.39</v>
      </c>
    </row>
    <row r="1217" spans="1:5">
      <c r="A1217" s="127">
        <v>39269</v>
      </c>
      <c r="B1217" s="155">
        <v>7987.12</v>
      </c>
      <c r="C1217" s="155">
        <v>7947.07</v>
      </c>
      <c r="D1217" s="155">
        <v>8048.44</v>
      </c>
      <c r="E1217" s="155">
        <v>8048.32</v>
      </c>
    </row>
    <row r="1218" spans="1:5">
      <c r="A1218" s="127">
        <v>39268</v>
      </c>
      <c r="B1218" s="155">
        <v>8101.89</v>
      </c>
      <c r="C1218" s="155">
        <v>7968.79</v>
      </c>
      <c r="D1218" s="155">
        <v>8115.06</v>
      </c>
      <c r="E1218" s="155">
        <v>7987.13</v>
      </c>
    </row>
    <row r="1219" spans="1:5">
      <c r="A1219" s="127">
        <v>39267</v>
      </c>
      <c r="B1219" s="155">
        <v>8057.68</v>
      </c>
      <c r="C1219" s="155">
        <v>8055.25</v>
      </c>
      <c r="D1219" s="155">
        <v>8090.22</v>
      </c>
      <c r="E1219" s="155">
        <v>8075.26</v>
      </c>
    </row>
    <row r="1220" spans="1:5">
      <c r="A1220" s="127">
        <v>39266</v>
      </c>
      <c r="B1220" s="155">
        <v>7985.26</v>
      </c>
      <c r="C1220" s="155">
        <v>7985.26</v>
      </c>
      <c r="D1220" s="155">
        <v>8066.83</v>
      </c>
      <c r="E1220" s="155">
        <v>8050.68</v>
      </c>
    </row>
    <row r="1221" spans="1:5">
      <c r="A1221" s="127">
        <v>39265</v>
      </c>
      <c r="B1221" s="155">
        <v>7969.27</v>
      </c>
      <c r="C1221" s="155">
        <v>7916.47</v>
      </c>
      <c r="D1221" s="155">
        <v>7981.36</v>
      </c>
      <c r="E1221" s="155">
        <v>7958.24</v>
      </c>
    </row>
    <row r="1222" spans="1:5">
      <c r="A1222" s="127">
        <v>39262</v>
      </c>
      <c r="B1222" s="155">
        <v>7947.16</v>
      </c>
      <c r="C1222" s="155">
        <v>7901.6</v>
      </c>
      <c r="D1222" s="155">
        <v>8007.74</v>
      </c>
      <c r="E1222" s="155">
        <v>8007.32</v>
      </c>
    </row>
    <row r="1223" spans="1:5">
      <c r="A1223" s="127">
        <v>39261</v>
      </c>
      <c r="B1223" s="155">
        <v>7847.44</v>
      </c>
      <c r="C1223" s="155">
        <v>7847.44</v>
      </c>
      <c r="D1223" s="155">
        <v>7923.59</v>
      </c>
      <c r="E1223" s="155">
        <v>7921.36</v>
      </c>
    </row>
    <row r="1224" spans="1:5">
      <c r="A1224" s="127">
        <v>39260</v>
      </c>
      <c r="B1224" s="155">
        <v>7820.35</v>
      </c>
      <c r="C1224" s="155">
        <v>7750.62</v>
      </c>
      <c r="D1224" s="155">
        <v>7822.35</v>
      </c>
      <c r="E1224" s="155">
        <v>7801.23</v>
      </c>
    </row>
    <row r="1225" spans="1:5">
      <c r="A1225" s="127">
        <v>39259</v>
      </c>
      <c r="B1225" s="155">
        <v>7882.39</v>
      </c>
      <c r="C1225" s="155">
        <v>7817.39</v>
      </c>
      <c r="D1225" s="155">
        <v>7904.53</v>
      </c>
      <c r="E1225" s="155">
        <v>7860.52</v>
      </c>
    </row>
    <row r="1226" spans="1:5">
      <c r="A1226" s="127">
        <v>39258</v>
      </c>
      <c r="B1226" s="155">
        <v>7896.91</v>
      </c>
      <c r="C1226" s="155">
        <v>7829.78</v>
      </c>
      <c r="D1226" s="155">
        <v>7942.94</v>
      </c>
      <c r="E1226" s="155">
        <v>7930.61</v>
      </c>
    </row>
    <row r="1227" spans="1:5">
      <c r="A1227" s="127">
        <v>39255</v>
      </c>
      <c r="B1227" s="155">
        <v>7977.26</v>
      </c>
      <c r="C1227" s="155">
        <v>7925.13</v>
      </c>
      <c r="D1227" s="155">
        <v>8013.6</v>
      </c>
      <c r="E1227" s="155">
        <v>7949.63</v>
      </c>
    </row>
    <row r="1228" spans="1:5">
      <c r="A1228" s="127">
        <v>39254</v>
      </c>
      <c r="B1228" s="155">
        <v>8050.65</v>
      </c>
      <c r="C1228" s="155">
        <v>7905.18</v>
      </c>
      <c r="D1228" s="155">
        <v>8060.64</v>
      </c>
      <c r="E1228" s="155">
        <v>7964.71</v>
      </c>
    </row>
    <row r="1229" spans="1:5">
      <c r="A1229" s="127">
        <v>39253</v>
      </c>
      <c r="B1229" s="155">
        <v>8066.18</v>
      </c>
      <c r="C1229" s="155">
        <v>8046.64</v>
      </c>
      <c r="D1229" s="155">
        <v>8131.73</v>
      </c>
      <c r="E1229" s="155">
        <v>8090.49</v>
      </c>
    </row>
    <row r="1230" spans="1:5">
      <c r="A1230" s="127">
        <v>39252</v>
      </c>
      <c r="B1230" s="155">
        <v>8044.59</v>
      </c>
      <c r="C1230" s="155">
        <v>8011.29</v>
      </c>
      <c r="D1230" s="155">
        <v>8074.11</v>
      </c>
      <c r="E1230" s="155">
        <v>8033.52</v>
      </c>
    </row>
    <row r="1231" spans="1:5">
      <c r="A1231" s="127">
        <v>39251</v>
      </c>
      <c r="B1231" s="155">
        <v>8044.73</v>
      </c>
      <c r="C1231" s="155">
        <v>8013.58</v>
      </c>
      <c r="D1231" s="155">
        <v>8095.76</v>
      </c>
      <c r="E1231" s="155">
        <v>8036.12</v>
      </c>
    </row>
    <row r="1232" spans="1:5">
      <c r="A1232" s="127">
        <v>39248</v>
      </c>
      <c r="B1232" s="155">
        <v>7861.22</v>
      </c>
      <c r="C1232" s="155">
        <v>7860.33</v>
      </c>
      <c r="D1232" s="155">
        <v>8032.97</v>
      </c>
      <c r="E1232" s="155">
        <v>8030.64</v>
      </c>
    </row>
    <row r="1233" spans="1:5">
      <c r="A1233" s="127">
        <v>39247</v>
      </c>
      <c r="B1233" s="155">
        <v>7753.18</v>
      </c>
      <c r="C1233" s="155">
        <v>7752.04</v>
      </c>
      <c r="D1233" s="155">
        <v>7850.73</v>
      </c>
      <c r="E1233" s="155">
        <v>7849.16</v>
      </c>
    </row>
    <row r="1234" spans="1:5">
      <c r="A1234" s="127">
        <v>39246</v>
      </c>
      <c r="B1234" s="155">
        <v>7652.59</v>
      </c>
      <c r="C1234" s="155">
        <v>7595.69</v>
      </c>
      <c r="D1234" s="155">
        <v>7701.01</v>
      </c>
      <c r="E1234" s="155">
        <v>7680.76</v>
      </c>
    </row>
    <row r="1235" spans="1:5">
      <c r="A1235" s="127">
        <v>39245</v>
      </c>
      <c r="B1235" s="155">
        <v>7693.6</v>
      </c>
      <c r="C1235" s="155">
        <v>7629.46</v>
      </c>
      <c r="D1235" s="155">
        <v>7740.02</v>
      </c>
      <c r="E1235" s="155">
        <v>7678.26</v>
      </c>
    </row>
    <row r="1236" spans="1:5">
      <c r="A1236" s="127">
        <v>39244</v>
      </c>
      <c r="B1236" s="155">
        <v>7623.33</v>
      </c>
      <c r="C1236" s="155">
        <v>7623.33</v>
      </c>
      <c r="D1236" s="155">
        <v>7706.1</v>
      </c>
      <c r="E1236" s="155">
        <v>7706.1</v>
      </c>
    </row>
    <row r="1237" spans="1:5">
      <c r="A1237" s="127">
        <v>39241</v>
      </c>
      <c r="B1237" s="155">
        <v>7576.01</v>
      </c>
      <c r="C1237" s="155">
        <v>7499.43</v>
      </c>
      <c r="D1237" s="155">
        <v>7644.96</v>
      </c>
      <c r="E1237" s="155">
        <v>7590.5</v>
      </c>
    </row>
    <row r="1238" spans="1:5">
      <c r="A1238" s="127">
        <v>39240</v>
      </c>
      <c r="B1238" s="155">
        <v>7750.38</v>
      </c>
      <c r="C1238" s="155">
        <v>7590.17</v>
      </c>
      <c r="D1238" s="155">
        <v>7786.94</v>
      </c>
      <c r="E1238" s="155">
        <v>7618.61</v>
      </c>
    </row>
    <row r="1239" spans="1:5">
      <c r="A1239" s="127">
        <v>39239</v>
      </c>
      <c r="B1239" s="155">
        <v>7916.71</v>
      </c>
      <c r="C1239" s="155">
        <v>7723.55</v>
      </c>
      <c r="D1239" s="155">
        <v>7925.84</v>
      </c>
      <c r="E1239" s="155">
        <v>7730.05</v>
      </c>
    </row>
    <row r="1240" spans="1:5">
      <c r="A1240" s="127">
        <v>39238</v>
      </c>
      <c r="B1240" s="155">
        <v>7987.11</v>
      </c>
      <c r="C1240" s="155">
        <v>7880.35</v>
      </c>
      <c r="D1240" s="155">
        <v>7996.61</v>
      </c>
      <c r="E1240" s="155">
        <v>7919.83</v>
      </c>
    </row>
    <row r="1241" spans="1:5">
      <c r="A1241" s="127">
        <v>39237</v>
      </c>
      <c r="B1241" s="155">
        <v>7973.68</v>
      </c>
      <c r="C1241" s="155">
        <v>7936.18</v>
      </c>
      <c r="D1241" s="155">
        <v>8010.39</v>
      </c>
      <c r="E1241" s="155">
        <v>7976.79</v>
      </c>
    </row>
    <row r="1242" spans="1:5">
      <c r="A1242" s="127">
        <v>39234</v>
      </c>
      <c r="B1242" s="155">
        <v>7891.2</v>
      </c>
      <c r="C1242" s="155">
        <v>7889.74</v>
      </c>
      <c r="D1242" s="155">
        <v>8001.63</v>
      </c>
      <c r="E1242" s="155">
        <v>7987.85</v>
      </c>
    </row>
    <row r="1243" spans="1:5">
      <c r="A1243" s="127">
        <v>39233</v>
      </c>
      <c r="B1243" s="155">
        <v>7790.93</v>
      </c>
      <c r="C1243" s="155">
        <v>7790.93</v>
      </c>
      <c r="D1243" s="155">
        <v>7895.71</v>
      </c>
      <c r="E1243" s="155">
        <v>7883.04</v>
      </c>
    </row>
    <row r="1244" spans="1:5">
      <c r="A1244" s="127">
        <v>39232</v>
      </c>
      <c r="B1244" s="155">
        <v>7741.95</v>
      </c>
      <c r="C1244" s="155">
        <v>7675.89</v>
      </c>
      <c r="D1244" s="155">
        <v>7768.75</v>
      </c>
      <c r="E1244" s="155">
        <v>7764.97</v>
      </c>
    </row>
    <row r="1245" spans="1:5">
      <c r="A1245" s="127">
        <v>39231</v>
      </c>
      <c r="B1245" s="155">
        <v>7758.86</v>
      </c>
      <c r="C1245" s="155">
        <v>7735.8</v>
      </c>
      <c r="D1245" s="155">
        <v>7787.55</v>
      </c>
      <c r="E1245" s="155">
        <v>7781.04</v>
      </c>
    </row>
    <row r="1246" spans="1:5">
      <c r="A1246" s="127">
        <v>39227</v>
      </c>
      <c r="B1246" s="155">
        <v>7672.95</v>
      </c>
      <c r="C1246" s="155">
        <v>7658.27</v>
      </c>
      <c r="D1246" s="155">
        <v>7746.92</v>
      </c>
      <c r="E1246" s="155">
        <v>7739.2</v>
      </c>
    </row>
    <row r="1247" spans="1:5">
      <c r="A1247" s="127">
        <v>39226</v>
      </c>
      <c r="B1247" s="155">
        <v>7716.18</v>
      </c>
      <c r="C1247" s="155">
        <v>7669.05</v>
      </c>
      <c r="D1247" s="155">
        <v>7774.36</v>
      </c>
      <c r="E1247" s="155">
        <v>7697.38</v>
      </c>
    </row>
    <row r="1248" spans="1:5">
      <c r="A1248" s="127">
        <v>39225</v>
      </c>
      <c r="B1248" s="155">
        <v>7665.05</v>
      </c>
      <c r="C1248" s="155">
        <v>7659.8</v>
      </c>
      <c r="D1248" s="155">
        <v>7739.06</v>
      </c>
      <c r="E1248" s="155">
        <v>7735.88</v>
      </c>
    </row>
    <row r="1249" spans="1:5">
      <c r="A1249" s="127">
        <v>39224</v>
      </c>
      <c r="B1249" s="155">
        <v>7623.64</v>
      </c>
      <c r="C1249" s="155">
        <v>7608.76</v>
      </c>
      <c r="D1249" s="155">
        <v>7676.87</v>
      </c>
      <c r="E1249" s="155">
        <v>7659.39</v>
      </c>
    </row>
    <row r="1250" spans="1:5">
      <c r="A1250" s="127">
        <v>39223</v>
      </c>
      <c r="B1250" s="155">
        <v>7614.04</v>
      </c>
      <c r="C1250" s="155">
        <v>7599.49</v>
      </c>
      <c r="D1250" s="155">
        <v>7644.44</v>
      </c>
      <c r="E1250" s="155">
        <v>7619.31</v>
      </c>
    </row>
    <row r="1251" spans="1:5">
      <c r="A1251" s="127">
        <v>39220</v>
      </c>
      <c r="B1251" s="155">
        <v>7498.57</v>
      </c>
      <c r="C1251" s="155">
        <v>7490.51</v>
      </c>
      <c r="D1251" s="155">
        <v>7613.62</v>
      </c>
      <c r="E1251" s="155">
        <v>7607.54</v>
      </c>
    </row>
    <row r="1252" spans="1:5">
      <c r="A1252" s="127">
        <v>39219</v>
      </c>
      <c r="B1252" s="155">
        <v>7502.12</v>
      </c>
      <c r="C1252" s="155">
        <v>7483.66</v>
      </c>
      <c r="D1252" s="155">
        <v>7528.62</v>
      </c>
      <c r="E1252" s="155">
        <v>7499.5</v>
      </c>
    </row>
    <row r="1253" spans="1:5">
      <c r="A1253" s="127">
        <v>39218</v>
      </c>
      <c r="B1253" s="155">
        <v>7483.43</v>
      </c>
      <c r="C1253" s="155">
        <v>7460.29</v>
      </c>
      <c r="D1253" s="155">
        <v>7523</v>
      </c>
      <c r="E1253" s="155">
        <v>7481.25</v>
      </c>
    </row>
    <row r="1254" spans="1:5">
      <c r="A1254" s="127">
        <v>39217</v>
      </c>
      <c r="B1254" s="155">
        <v>7432.66</v>
      </c>
      <c r="C1254" s="155">
        <v>7418.26</v>
      </c>
      <c r="D1254" s="155">
        <v>7520.53</v>
      </c>
      <c r="E1254" s="155">
        <v>7505.35</v>
      </c>
    </row>
    <row r="1255" spans="1:5">
      <c r="A1255" s="127">
        <v>39216</v>
      </c>
      <c r="B1255" s="155">
        <v>7505</v>
      </c>
      <c r="C1255" s="155">
        <v>7446.11</v>
      </c>
      <c r="D1255" s="155">
        <v>7527.96</v>
      </c>
      <c r="E1255" s="155">
        <v>7459.61</v>
      </c>
    </row>
    <row r="1256" spans="1:5">
      <c r="A1256" s="127">
        <v>39213</v>
      </c>
      <c r="B1256" s="155">
        <v>7386.8</v>
      </c>
      <c r="C1256" s="155">
        <v>7304.61</v>
      </c>
      <c r="D1256" s="155">
        <v>7482.36</v>
      </c>
      <c r="E1256" s="155">
        <v>7479.34</v>
      </c>
    </row>
    <row r="1257" spans="1:5">
      <c r="A1257" s="127">
        <v>39212</v>
      </c>
      <c r="B1257" s="155">
        <v>7477.44</v>
      </c>
      <c r="C1257" s="155">
        <v>7400.42</v>
      </c>
      <c r="D1257" s="155">
        <v>7494.18</v>
      </c>
      <c r="E1257" s="155">
        <v>7415.33</v>
      </c>
    </row>
    <row r="1258" spans="1:5">
      <c r="A1258" s="127">
        <v>39211</v>
      </c>
      <c r="B1258" s="155">
        <v>7471.95</v>
      </c>
      <c r="C1258" s="155">
        <v>7427.25</v>
      </c>
      <c r="D1258" s="155">
        <v>7489.86</v>
      </c>
      <c r="E1258" s="155">
        <v>7475.99</v>
      </c>
    </row>
    <row r="1259" spans="1:5">
      <c r="A1259" s="127">
        <v>39210</v>
      </c>
      <c r="B1259" s="155">
        <v>7515.01</v>
      </c>
      <c r="C1259" s="155">
        <v>7413.01</v>
      </c>
      <c r="D1259" s="155">
        <v>7515.47</v>
      </c>
      <c r="E1259" s="155">
        <v>7442.2</v>
      </c>
    </row>
    <row r="1260" spans="1:5">
      <c r="A1260" s="127">
        <v>39209</v>
      </c>
      <c r="B1260" s="155">
        <v>7523.95</v>
      </c>
      <c r="C1260" s="155">
        <v>7508.1</v>
      </c>
      <c r="D1260" s="155">
        <v>7538.59</v>
      </c>
      <c r="E1260" s="155">
        <v>7525.69</v>
      </c>
    </row>
    <row r="1261" spans="1:5">
      <c r="A1261" s="127">
        <v>39206</v>
      </c>
      <c r="B1261" s="155">
        <v>7476.68</v>
      </c>
      <c r="C1261" s="155">
        <v>7460.02</v>
      </c>
      <c r="D1261" s="155">
        <v>7526.51</v>
      </c>
      <c r="E1261" s="155">
        <v>7516.76</v>
      </c>
    </row>
    <row r="1262" spans="1:5">
      <c r="A1262" s="127">
        <v>39205</v>
      </c>
      <c r="B1262" s="155">
        <v>7472.14</v>
      </c>
      <c r="C1262" s="155">
        <v>7420.35</v>
      </c>
      <c r="D1262" s="155">
        <v>7483.22</v>
      </c>
      <c r="E1262" s="155">
        <v>7476.69</v>
      </c>
    </row>
    <row r="1263" spans="1:5">
      <c r="A1263" s="127">
        <v>39204</v>
      </c>
      <c r="B1263" s="155">
        <v>7429.93</v>
      </c>
      <c r="C1263" s="155">
        <v>7422.81</v>
      </c>
      <c r="D1263" s="155">
        <v>7462.72</v>
      </c>
      <c r="E1263" s="155">
        <v>7455.93</v>
      </c>
    </row>
    <row r="1264" spans="1:5">
      <c r="A1264" s="127">
        <v>39202</v>
      </c>
      <c r="B1264" s="155">
        <v>7369.24</v>
      </c>
      <c r="C1264" s="155">
        <v>7361.36</v>
      </c>
      <c r="D1264" s="155">
        <v>7436.3</v>
      </c>
      <c r="E1264" s="155">
        <v>7408.87</v>
      </c>
    </row>
    <row r="1265" spans="1:5">
      <c r="A1265" s="127">
        <v>39199</v>
      </c>
      <c r="B1265" s="155">
        <v>7384.02</v>
      </c>
      <c r="C1265" s="155">
        <v>7333.69</v>
      </c>
      <c r="D1265" s="155">
        <v>7395.36</v>
      </c>
      <c r="E1265" s="155">
        <v>7378.12</v>
      </c>
    </row>
    <row r="1266" spans="1:5">
      <c r="A1266" s="127">
        <v>39198</v>
      </c>
      <c r="B1266" s="155">
        <v>7368.54</v>
      </c>
      <c r="C1266" s="155">
        <v>7356.84</v>
      </c>
      <c r="D1266" s="155">
        <v>7412.53</v>
      </c>
      <c r="E1266" s="155">
        <v>7387.02</v>
      </c>
    </row>
    <row r="1267" spans="1:5">
      <c r="A1267" s="127">
        <v>39197</v>
      </c>
      <c r="B1267" s="155">
        <v>7291.77</v>
      </c>
      <c r="C1267" s="155">
        <v>7287.8</v>
      </c>
      <c r="D1267" s="155">
        <v>7363.37</v>
      </c>
      <c r="E1267" s="155">
        <v>7343.08</v>
      </c>
    </row>
    <row r="1268" spans="1:5">
      <c r="A1268" s="127">
        <v>39196</v>
      </c>
      <c r="B1268" s="155">
        <v>7342.08</v>
      </c>
      <c r="C1268" s="155">
        <v>7218.72</v>
      </c>
      <c r="D1268" s="155">
        <v>7342.08</v>
      </c>
      <c r="E1268" s="155">
        <v>7270.32</v>
      </c>
    </row>
    <row r="1269" spans="1:5">
      <c r="A1269" s="127">
        <v>39195</v>
      </c>
      <c r="B1269" s="155">
        <v>7348.01</v>
      </c>
      <c r="C1269" s="155">
        <v>7302.43</v>
      </c>
      <c r="D1269" s="155">
        <v>7358.27</v>
      </c>
      <c r="E1269" s="155">
        <v>7335.62</v>
      </c>
    </row>
    <row r="1270" spans="1:5">
      <c r="A1270" s="127">
        <v>39192</v>
      </c>
      <c r="B1270" s="155">
        <v>7257.34</v>
      </c>
      <c r="C1270" s="155">
        <v>7253.03</v>
      </c>
      <c r="D1270" s="155">
        <v>7366.59</v>
      </c>
      <c r="E1270" s="155">
        <v>7342.54</v>
      </c>
    </row>
    <row r="1271" spans="1:5">
      <c r="A1271" s="127">
        <v>39191</v>
      </c>
      <c r="B1271" s="155">
        <v>7205.53</v>
      </c>
      <c r="C1271" s="155">
        <v>7155.05</v>
      </c>
      <c r="D1271" s="155">
        <v>7248.18</v>
      </c>
      <c r="E1271" s="155">
        <v>7242.73</v>
      </c>
    </row>
    <row r="1272" spans="1:5">
      <c r="A1272" s="127">
        <v>39190</v>
      </c>
      <c r="B1272" s="155">
        <v>7341.25</v>
      </c>
      <c r="C1272" s="155">
        <v>7243.42</v>
      </c>
      <c r="D1272" s="155">
        <v>7341.25</v>
      </c>
      <c r="E1272" s="155">
        <v>7282.34</v>
      </c>
    </row>
    <row r="1273" spans="1:5">
      <c r="A1273" s="127">
        <v>39189</v>
      </c>
      <c r="B1273" s="155">
        <v>7327.5</v>
      </c>
      <c r="C1273" s="155">
        <v>7292.3</v>
      </c>
      <c r="D1273" s="155">
        <v>7365.51</v>
      </c>
      <c r="E1273" s="155">
        <v>7348.83</v>
      </c>
    </row>
    <row r="1274" spans="1:5">
      <c r="A1274" s="127">
        <v>39188</v>
      </c>
      <c r="B1274" s="155">
        <v>7229.06</v>
      </c>
      <c r="C1274" s="155">
        <v>7229.06</v>
      </c>
      <c r="D1274" s="155">
        <v>7340.25</v>
      </c>
      <c r="E1274" s="155">
        <v>7338.06</v>
      </c>
    </row>
    <row r="1275" spans="1:5">
      <c r="A1275" s="127">
        <v>39185</v>
      </c>
      <c r="B1275" s="155">
        <v>7153.89</v>
      </c>
      <c r="C1275" s="155">
        <v>7150.7</v>
      </c>
      <c r="D1275" s="155">
        <v>7213.2</v>
      </c>
      <c r="E1275" s="155">
        <v>7212.07</v>
      </c>
    </row>
    <row r="1276" spans="1:5">
      <c r="A1276" s="127">
        <v>39184</v>
      </c>
      <c r="B1276" s="155">
        <v>7150.83</v>
      </c>
      <c r="C1276" s="155">
        <v>7087.29</v>
      </c>
      <c r="D1276" s="155">
        <v>7152.38</v>
      </c>
      <c r="E1276" s="155">
        <v>7142.95</v>
      </c>
    </row>
    <row r="1277" spans="1:5">
      <c r="A1277" s="127">
        <v>39183</v>
      </c>
      <c r="B1277" s="155">
        <v>7168.1</v>
      </c>
      <c r="C1277" s="155">
        <v>7139.34</v>
      </c>
      <c r="D1277" s="155">
        <v>7201.93</v>
      </c>
      <c r="E1277" s="155">
        <v>7152.83</v>
      </c>
    </row>
    <row r="1278" spans="1:5">
      <c r="A1278" s="127">
        <v>39182</v>
      </c>
      <c r="B1278" s="155">
        <v>7102.47</v>
      </c>
      <c r="C1278" s="155">
        <v>7090.69</v>
      </c>
      <c r="D1278" s="155">
        <v>7172.08</v>
      </c>
      <c r="E1278" s="155">
        <v>7166.67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477"/>
  <sheetViews>
    <sheetView zoomScale="85" zoomScaleNormal="85" workbookViewId="0">
      <pane ySplit="3" topLeftCell="A4" activePane="bottomLeft" state="frozen"/>
      <selection pane="bottomLeft" activeCell="D39" sqref="D39"/>
    </sheetView>
  </sheetViews>
  <sheetFormatPr baseColWidth="10" defaultColWidth="9.140625" defaultRowHeight="12.75"/>
  <cols>
    <col min="1" max="1" width="14.5703125" style="159" customWidth="1"/>
    <col min="2" max="2" width="11.42578125" style="159" customWidth="1"/>
    <col min="3" max="16384" width="9.140625" style="159"/>
  </cols>
  <sheetData>
    <row r="1" spans="1:2">
      <c r="A1" s="162" t="s">
        <v>126</v>
      </c>
      <c r="B1" s="159" t="s">
        <v>125</v>
      </c>
    </row>
    <row r="2" spans="1:2">
      <c r="A2" s="162" t="s">
        <v>124</v>
      </c>
      <c r="B2" s="159" t="s">
        <v>123</v>
      </c>
    </row>
    <row r="3" spans="1:2">
      <c r="A3" s="162" t="s">
        <v>122</v>
      </c>
      <c r="B3" s="162" t="s">
        <v>127</v>
      </c>
    </row>
    <row r="4" spans="1:2">
      <c r="A4" s="161">
        <v>36707</v>
      </c>
      <c r="B4" s="160">
        <v>1000</v>
      </c>
    </row>
    <row r="5" spans="1:2">
      <c r="A5" s="161">
        <v>36738</v>
      </c>
      <c r="B5" s="160">
        <v>996.28800000000001</v>
      </c>
    </row>
    <row r="6" spans="1:2">
      <c r="A6" s="161">
        <v>36769</v>
      </c>
      <c r="B6" s="160">
        <v>1063.145</v>
      </c>
    </row>
    <row r="7" spans="1:2">
      <c r="A7" s="161">
        <v>36798</v>
      </c>
      <c r="B7" s="160">
        <v>1007.948</v>
      </c>
    </row>
    <row r="8" spans="1:2">
      <c r="A8" s="161">
        <v>36830</v>
      </c>
      <c r="B8" s="160">
        <v>1018.793</v>
      </c>
    </row>
    <row r="9" spans="1:2">
      <c r="A9" s="161">
        <v>36860</v>
      </c>
      <c r="B9" s="160">
        <v>928.13300000000004</v>
      </c>
    </row>
    <row r="10" spans="1:2">
      <c r="A10" s="161">
        <v>36889</v>
      </c>
      <c r="B10" s="160">
        <v>875.02300000000002</v>
      </c>
    </row>
    <row r="11" spans="1:2">
      <c r="A11" s="161">
        <v>36922</v>
      </c>
      <c r="B11" s="160">
        <v>919.50900000000001</v>
      </c>
    </row>
    <row r="12" spans="1:2">
      <c r="A12" s="161">
        <v>36950</v>
      </c>
      <c r="B12" s="160">
        <v>855.14400000000001</v>
      </c>
    </row>
    <row r="13" spans="1:2">
      <c r="A13" s="161">
        <v>36980</v>
      </c>
      <c r="B13" s="160">
        <v>825.16399999999999</v>
      </c>
    </row>
    <row r="14" spans="1:2">
      <c r="A14" s="161">
        <v>37011</v>
      </c>
      <c r="B14" s="160">
        <v>878.92899999999997</v>
      </c>
    </row>
    <row r="15" spans="1:2">
      <c r="A15" s="161">
        <v>37042</v>
      </c>
      <c r="B15" s="160">
        <v>910.08399999999995</v>
      </c>
    </row>
    <row r="16" spans="1:2">
      <c r="A16" s="161">
        <v>37071</v>
      </c>
      <c r="B16" s="160">
        <v>884.93399999999997</v>
      </c>
    </row>
    <row r="17" spans="1:2">
      <c r="A17" s="161">
        <v>37103</v>
      </c>
      <c r="B17" s="160">
        <v>832.17700000000002</v>
      </c>
    </row>
    <row r="18" spans="1:2">
      <c r="A18" s="161">
        <v>37134</v>
      </c>
      <c r="B18" s="160">
        <v>766.77700000000004</v>
      </c>
    </row>
    <row r="19" spans="1:2">
      <c r="A19" s="161">
        <v>37162</v>
      </c>
      <c r="B19" s="160">
        <v>684.97799999999995</v>
      </c>
    </row>
    <row r="20" spans="1:2">
      <c r="A20" s="161">
        <v>37195</v>
      </c>
      <c r="B20" s="160">
        <v>710.02300000000002</v>
      </c>
    </row>
    <row r="21" spans="1:2">
      <c r="A21" s="161">
        <v>37225</v>
      </c>
      <c r="B21" s="160">
        <v>758.43499999999995</v>
      </c>
    </row>
    <row r="22" spans="1:2">
      <c r="A22" s="161">
        <v>37256</v>
      </c>
      <c r="B22" s="160">
        <v>771.49900000000002</v>
      </c>
    </row>
    <row r="23" spans="1:2">
      <c r="A23" s="161">
        <v>37287</v>
      </c>
      <c r="B23" s="160">
        <v>776.60400000000004</v>
      </c>
    </row>
    <row r="24" spans="1:2">
      <c r="A24" s="161">
        <v>37315</v>
      </c>
      <c r="B24" s="160">
        <v>771.53099999999995</v>
      </c>
    </row>
    <row r="25" spans="1:2">
      <c r="A25" s="161">
        <v>37344</v>
      </c>
      <c r="B25" s="160">
        <v>801.423</v>
      </c>
    </row>
    <row r="26" spans="1:2">
      <c r="A26" s="161">
        <v>37376</v>
      </c>
      <c r="B26" s="160">
        <v>762.55799999999999</v>
      </c>
    </row>
    <row r="27" spans="1:2">
      <c r="A27" s="161">
        <v>37407</v>
      </c>
      <c r="B27" s="160">
        <v>737.54499999999996</v>
      </c>
    </row>
    <row r="28" spans="1:2">
      <c r="A28" s="161">
        <v>37435</v>
      </c>
      <c r="B28" s="160">
        <v>658.68200000000002</v>
      </c>
    </row>
    <row r="29" spans="1:2">
      <c r="A29" s="161">
        <v>37468</v>
      </c>
      <c r="B29" s="160">
        <v>606.92700000000002</v>
      </c>
    </row>
    <row r="30" spans="1:2">
      <c r="A30" s="161">
        <v>37498</v>
      </c>
      <c r="B30" s="160">
        <v>609.91</v>
      </c>
    </row>
    <row r="31" spans="1:2">
      <c r="A31" s="161">
        <v>37529</v>
      </c>
      <c r="B31" s="160">
        <v>539.68200000000002</v>
      </c>
    </row>
    <row r="32" spans="1:2">
      <c r="A32" s="161">
        <v>37560</v>
      </c>
      <c r="B32" s="160">
        <v>571.23</v>
      </c>
    </row>
    <row r="33" spans="1:2">
      <c r="A33" s="161">
        <v>37589</v>
      </c>
      <c r="B33" s="160">
        <v>601.06299999999999</v>
      </c>
    </row>
    <row r="34" spans="1:2">
      <c r="A34" s="161">
        <v>37621</v>
      </c>
      <c r="B34" s="160">
        <v>549.23099999999999</v>
      </c>
    </row>
    <row r="35" spans="1:2">
      <c r="A35" s="161">
        <v>37652</v>
      </c>
      <c r="B35" s="160">
        <v>525.18899999999996</v>
      </c>
    </row>
    <row r="36" spans="1:2">
      <c r="A36" s="161">
        <v>37680</v>
      </c>
      <c r="B36" s="160">
        <v>516.53300000000002</v>
      </c>
    </row>
    <row r="37" spans="1:2">
      <c r="A37" s="161">
        <v>37711</v>
      </c>
      <c r="B37" s="160">
        <v>502.74400000000003</v>
      </c>
    </row>
    <row r="38" spans="1:2">
      <c r="A38" s="161">
        <v>37741</v>
      </c>
      <c r="B38" s="160">
        <v>535.44100000000003</v>
      </c>
    </row>
    <row r="39" spans="1:2">
      <c r="A39" s="161">
        <v>37771</v>
      </c>
      <c r="B39" s="160">
        <v>541.20500000000004</v>
      </c>
    </row>
    <row r="40" spans="1:2">
      <c r="A40" s="161">
        <v>37802</v>
      </c>
      <c r="B40" s="160">
        <v>571.58199999999999</v>
      </c>
    </row>
    <row r="41" spans="1:2">
      <c r="A41" s="161">
        <v>37833</v>
      </c>
      <c r="B41" s="160">
        <v>600.68600000000004</v>
      </c>
    </row>
    <row r="42" spans="1:2">
      <c r="A42" s="161">
        <v>37862</v>
      </c>
      <c r="B42" s="160">
        <v>637.27300000000002</v>
      </c>
    </row>
    <row r="43" spans="1:2">
      <c r="A43" s="161">
        <v>37894</v>
      </c>
      <c r="B43" s="160">
        <v>610.17399999999998</v>
      </c>
    </row>
    <row r="44" spans="1:2">
      <c r="A44" s="161">
        <v>37925</v>
      </c>
      <c r="B44" s="160">
        <v>652.33900000000006</v>
      </c>
    </row>
    <row r="45" spans="1:2">
      <c r="A45" s="161">
        <v>37953</v>
      </c>
      <c r="B45" s="160">
        <v>641.63499999999999</v>
      </c>
    </row>
    <row r="46" spans="1:2">
      <c r="A46" s="161">
        <v>37986</v>
      </c>
      <c r="B46" s="160">
        <v>657.73500000000001</v>
      </c>
    </row>
    <row r="47" spans="1:2">
      <c r="A47" s="161">
        <v>38016</v>
      </c>
      <c r="B47" s="160">
        <v>680.28499999999997</v>
      </c>
    </row>
    <row r="48" spans="1:2">
      <c r="A48" s="161">
        <v>38044</v>
      </c>
      <c r="B48" s="160">
        <v>694.15499999999997</v>
      </c>
    </row>
    <row r="49" spans="1:2">
      <c r="A49" s="161">
        <v>38077</v>
      </c>
      <c r="B49" s="160">
        <v>704.1</v>
      </c>
    </row>
    <row r="50" spans="1:2">
      <c r="A50" s="161">
        <v>38107</v>
      </c>
      <c r="B50" s="160">
        <v>697.07899999999995</v>
      </c>
    </row>
    <row r="51" spans="1:2">
      <c r="A51" s="161">
        <v>38138</v>
      </c>
      <c r="B51" s="160">
        <v>682.71600000000001</v>
      </c>
    </row>
    <row r="52" spans="1:2">
      <c r="A52" s="161">
        <v>38168</v>
      </c>
      <c r="B52" s="160">
        <v>700.72699999999998</v>
      </c>
    </row>
    <row r="53" spans="1:2">
      <c r="A53" s="161">
        <v>38198</v>
      </c>
      <c r="B53" s="160">
        <v>688.74099999999999</v>
      </c>
    </row>
    <row r="54" spans="1:2">
      <c r="A54" s="161">
        <v>38230</v>
      </c>
      <c r="B54" s="160">
        <v>687.85599999999999</v>
      </c>
    </row>
    <row r="55" spans="1:2">
      <c r="A55" s="161">
        <v>38260</v>
      </c>
      <c r="B55" s="160">
        <v>695.57899999999995</v>
      </c>
    </row>
    <row r="56" spans="1:2">
      <c r="A56" s="161">
        <v>38289</v>
      </c>
      <c r="B56" s="160">
        <v>698.74699999999996</v>
      </c>
    </row>
    <row r="57" spans="1:2">
      <c r="A57" s="161">
        <v>38321</v>
      </c>
      <c r="B57" s="160">
        <v>711.71199999999999</v>
      </c>
    </row>
    <row r="58" spans="1:2">
      <c r="A58" s="161">
        <v>38352</v>
      </c>
      <c r="B58" s="160">
        <v>726.30700000000002</v>
      </c>
    </row>
    <row r="59" spans="1:2">
      <c r="A59" s="161">
        <v>38383</v>
      </c>
      <c r="B59" s="160">
        <v>744.49800000000005</v>
      </c>
    </row>
    <row r="60" spans="1:2">
      <c r="A60" s="161">
        <v>38411</v>
      </c>
      <c r="B60" s="160">
        <v>765.57600000000002</v>
      </c>
    </row>
    <row r="61" spans="1:2">
      <c r="A61" s="161">
        <v>38442</v>
      </c>
      <c r="B61" s="160">
        <v>757.83500000000004</v>
      </c>
    </row>
    <row r="62" spans="1:2">
      <c r="A62" s="161">
        <v>38471</v>
      </c>
      <c r="B62" s="160">
        <v>742.37900000000002</v>
      </c>
    </row>
    <row r="63" spans="1:2">
      <c r="A63" s="161">
        <v>38503</v>
      </c>
      <c r="B63" s="160">
        <v>792.19600000000003</v>
      </c>
    </row>
    <row r="64" spans="1:2">
      <c r="A64" s="161">
        <v>38533</v>
      </c>
      <c r="B64" s="160">
        <v>821.38300000000004</v>
      </c>
    </row>
    <row r="65" spans="1:2">
      <c r="A65" s="161">
        <v>38562</v>
      </c>
      <c r="B65" s="160">
        <v>855.173</v>
      </c>
    </row>
    <row r="66" spans="1:2">
      <c r="A66" s="161">
        <v>38595</v>
      </c>
      <c r="B66" s="160">
        <v>857.45699999999999</v>
      </c>
    </row>
    <row r="67" spans="1:2">
      <c r="A67" s="161">
        <v>38625</v>
      </c>
      <c r="B67" s="160">
        <v>915.52</v>
      </c>
    </row>
    <row r="68" spans="1:2">
      <c r="A68" s="161">
        <v>38656</v>
      </c>
      <c r="B68" s="160">
        <v>887.05100000000004</v>
      </c>
    </row>
    <row r="69" spans="1:2">
      <c r="A69" s="161">
        <v>38686</v>
      </c>
      <c r="B69" s="160">
        <v>940.25199999999995</v>
      </c>
    </row>
    <row r="70" spans="1:2">
      <c r="A70" s="161">
        <v>38716</v>
      </c>
      <c r="B70" s="160">
        <v>973.80200000000002</v>
      </c>
    </row>
    <row r="71" spans="1:2">
      <c r="A71" s="161">
        <v>38748</v>
      </c>
      <c r="B71" s="160">
        <v>1011.674</v>
      </c>
    </row>
    <row r="72" spans="1:2">
      <c r="A72" s="161">
        <v>38776</v>
      </c>
      <c r="B72" s="160">
        <v>1034.537</v>
      </c>
    </row>
    <row r="73" spans="1:2">
      <c r="A73" s="161">
        <v>38807</v>
      </c>
      <c r="B73" s="160">
        <v>1042.671</v>
      </c>
    </row>
    <row r="74" spans="1:2">
      <c r="A74" s="161">
        <v>38835</v>
      </c>
      <c r="B74" s="160">
        <v>1044.3989999999999</v>
      </c>
    </row>
    <row r="75" spans="1:2">
      <c r="A75" s="161">
        <v>38868</v>
      </c>
      <c r="B75" s="160">
        <v>967.91300000000001</v>
      </c>
    </row>
    <row r="76" spans="1:2">
      <c r="A76" s="161">
        <v>38898</v>
      </c>
      <c r="B76" s="160">
        <v>972.83600000000001</v>
      </c>
    </row>
    <row r="77" spans="1:2">
      <c r="A77" s="161">
        <v>38929</v>
      </c>
      <c r="B77" s="160">
        <v>985.42100000000005</v>
      </c>
    </row>
    <row r="78" spans="1:2">
      <c r="A78" s="161">
        <v>38960</v>
      </c>
      <c r="B78" s="160">
        <v>1009.157</v>
      </c>
    </row>
    <row r="79" spans="1:2">
      <c r="A79" s="161">
        <v>38989</v>
      </c>
      <c r="B79" s="160">
        <v>1031.8589999999999</v>
      </c>
    </row>
    <row r="80" spans="1:2">
      <c r="A80" s="161">
        <v>39021</v>
      </c>
      <c r="B80" s="160">
        <v>1068.1579999999999</v>
      </c>
    </row>
    <row r="81" spans="1:2">
      <c r="A81" s="161">
        <v>39051</v>
      </c>
      <c r="B81" s="160">
        <v>1068.7080000000001</v>
      </c>
    </row>
    <row r="82" spans="1:2">
      <c r="A82" s="161">
        <v>39080</v>
      </c>
      <c r="B82" s="160">
        <v>1111.971</v>
      </c>
    </row>
    <row r="83" spans="1:2">
      <c r="A83" s="161">
        <v>39083</v>
      </c>
      <c r="B83" s="160">
        <v>1111.9849999999999</v>
      </c>
    </row>
    <row r="84" spans="1:2">
      <c r="A84" s="161">
        <v>39084</v>
      </c>
      <c r="B84" s="160">
        <v>1116.7909999999999</v>
      </c>
    </row>
    <row r="85" spans="1:2">
      <c r="A85" s="161">
        <v>39085</v>
      </c>
      <c r="B85" s="160">
        <v>1120.1210000000001</v>
      </c>
    </row>
    <row r="86" spans="1:2">
      <c r="A86" s="161">
        <v>39086</v>
      </c>
      <c r="B86" s="160">
        <v>1120.338</v>
      </c>
    </row>
    <row r="87" spans="1:2">
      <c r="A87" s="161">
        <v>39087</v>
      </c>
      <c r="B87" s="160">
        <v>1116.0350000000001</v>
      </c>
    </row>
    <row r="88" spans="1:2">
      <c r="A88" s="161">
        <v>39090</v>
      </c>
      <c r="B88" s="160">
        <v>1113.915</v>
      </c>
    </row>
    <row r="89" spans="1:2">
      <c r="A89" s="161">
        <v>39091</v>
      </c>
      <c r="B89" s="160">
        <v>1110.6130000000001</v>
      </c>
    </row>
    <row r="90" spans="1:2">
      <c r="A90" s="161">
        <v>39092</v>
      </c>
      <c r="B90" s="160">
        <v>1105.614</v>
      </c>
    </row>
    <row r="91" spans="1:2">
      <c r="A91" s="161">
        <v>39093</v>
      </c>
      <c r="B91" s="160">
        <v>1117.655</v>
      </c>
    </row>
    <row r="92" spans="1:2">
      <c r="A92" s="161">
        <v>39094</v>
      </c>
      <c r="B92" s="160">
        <v>1124.1310000000001</v>
      </c>
    </row>
    <row r="93" spans="1:2">
      <c r="A93" s="161">
        <v>39097</v>
      </c>
      <c r="B93" s="160">
        <v>1132.8889999999999</v>
      </c>
    </row>
    <row r="94" spans="1:2">
      <c r="A94" s="161">
        <v>39098</v>
      </c>
      <c r="B94" s="160">
        <v>1130.7919999999999</v>
      </c>
    </row>
    <row r="95" spans="1:2">
      <c r="A95" s="161">
        <v>39099</v>
      </c>
      <c r="B95" s="160">
        <v>1128.097</v>
      </c>
    </row>
    <row r="96" spans="1:2">
      <c r="A96" s="161">
        <v>39100</v>
      </c>
      <c r="B96" s="160">
        <v>1127.636</v>
      </c>
    </row>
    <row r="97" spans="1:2">
      <c r="A97" s="161">
        <v>39101</v>
      </c>
      <c r="B97" s="160">
        <v>1132.519</v>
      </c>
    </row>
    <row r="98" spans="1:2">
      <c r="A98" s="161">
        <v>39104</v>
      </c>
      <c r="B98" s="160">
        <v>1133.3630000000001</v>
      </c>
    </row>
    <row r="99" spans="1:2">
      <c r="A99" s="161">
        <v>39105</v>
      </c>
      <c r="B99" s="160">
        <v>1130.827</v>
      </c>
    </row>
    <row r="100" spans="1:2">
      <c r="A100" s="161">
        <v>39106</v>
      </c>
      <c r="B100" s="160">
        <v>1144.902</v>
      </c>
    </row>
    <row r="101" spans="1:2">
      <c r="A101" s="161">
        <v>39107</v>
      </c>
      <c r="B101" s="160">
        <v>1136.931</v>
      </c>
    </row>
    <row r="102" spans="1:2">
      <c r="A102" s="161">
        <v>39108</v>
      </c>
      <c r="B102" s="160">
        <v>1134.07</v>
      </c>
    </row>
    <row r="103" spans="1:2">
      <c r="A103" s="161">
        <v>39111</v>
      </c>
      <c r="B103" s="160">
        <v>1131.3230000000001</v>
      </c>
    </row>
    <row r="104" spans="1:2">
      <c r="A104" s="161">
        <v>39112</v>
      </c>
      <c r="B104" s="160">
        <v>1136.25</v>
      </c>
    </row>
    <row r="105" spans="1:2">
      <c r="A105" s="161">
        <v>39113</v>
      </c>
      <c r="B105" s="160">
        <v>1134.7360000000001</v>
      </c>
    </row>
    <row r="106" spans="1:2">
      <c r="A106" s="161">
        <v>39114</v>
      </c>
      <c r="B106" s="160">
        <v>1143.1949999999999</v>
      </c>
    </row>
    <row r="107" spans="1:2">
      <c r="A107" s="161">
        <v>39115</v>
      </c>
      <c r="B107" s="160">
        <v>1149.9090000000001</v>
      </c>
    </row>
    <row r="108" spans="1:2">
      <c r="A108" s="161">
        <v>39118</v>
      </c>
      <c r="B108" s="160">
        <v>1152.7439999999999</v>
      </c>
    </row>
    <row r="109" spans="1:2">
      <c r="A109" s="161">
        <v>39119</v>
      </c>
      <c r="B109" s="160">
        <v>1154.9880000000001</v>
      </c>
    </row>
    <row r="110" spans="1:2">
      <c r="A110" s="161">
        <v>39120</v>
      </c>
      <c r="B110" s="160">
        <v>1154.2460000000001</v>
      </c>
    </row>
    <row r="111" spans="1:2">
      <c r="A111" s="161">
        <v>39121</v>
      </c>
      <c r="B111" s="160">
        <v>1148.8119999999999</v>
      </c>
    </row>
    <row r="112" spans="1:2">
      <c r="A112" s="161">
        <v>39122</v>
      </c>
      <c r="B112" s="160">
        <v>1151.2539999999999</v>
      </c>
    </row>
    <row r="113" spans="1:2">
      <c r="A113" s="161">
        <v>39125</v>
      </c>
      <c r="B113" s="160">
        <v>1146.4100000000001</v>
      </c>
    </row>
    <row r="114" spans="1:2">
      <c r="A114" s="161">
        <v>39126</v>
      </c>
      <c r="B114" s="160">
        <v>1148.7349999999999</v>
      </c>
    </row>
    <row r="115" spans="1:2">
      <c r="A115" s="161">
        <v>39127</v>
      </c>
      <c r="B115" s="160">
        <v>1152.847</v>
      </c>
    </row>
    <row r="116" spans="1:2">
      <c r="A116" s="161">
        <v>39128</v>
      </c>
      <c r="B116" s="160">
        <v>1157.1679999999999</v>
      </c>
    </row>
    <row r="117" spans="1:2">
      <c r="A117" s="161">
        <v>39129</v>
      </c>
      <c r="B117" s="160">
        <v>1158.08</v>
      </c>
    </row>
    <row r="118" spans="1:2">
      <c r="A118" s="161">
        <v>39132</v>
      </c>
      <c r="B118" s="160">
        <v>1159.3869999999999</v>
      </c>
    </row>
    <row r="119" spans="1:2">
      <c r="A119" s="161">
        <v>39133</v>
      </c>
      <c r="B119" s="160">
        <v>1157.261</v>
      </c>
    </row>
    <row r="120" spans="1:2">
      <c r="A120" s="161">
        <v>39134</v>
      </c>
      <c r="B120" s="160">
        <v>1156.163</v>
      </c>
    </row>
    <row r="121" spans="1:2">
      <c r="A121" s="161">
        <v>39135</v>
      </c>
      <c r="B121" s="160">
        <v>1161.047</v>
      </c>
    </row>
    <row r="122" spans="1:2">
      <c r="A122" s="161">
        <v>39136</v>
      </c>
      <c r="B122" s="160">
        <v>1156.73</v>
      </c>
    </row>
    <row r="123" spans="1:2">
      <c r="A123" s="161">
        <v>39139</v>
      </c>
      <c r="B123" s="160">
        <v>1157.8440000000001</v>
      </c>
    </row>
    <row r="124" spans="1:2">
      <c r="A124" s="161">
        <v>39140</v>
      </c>
      <c r="B124" s="160">
        <v>1121.8579999999999</v>
      </c>
    </row>
    <row r="125" spans="1:2">
      <c r="A125" s="161">
        <v>39141</v>
      </c>
      <c r="B125" s="160">
        <v>1109.701</v>
      </c>
    </row>
    <row r="126" spans="1:2">
      <c r="A126" s="161">
        <v>39142</v>
      </c>
      <c r="B126" s="160">
        <v>1102.9929999999999</v>
      </c>
    </row>
    <row r="127" spans="1:2">
      <c r="A127" s="161">
        <v>39143</v>
      </c>
      <c r="B127" s="160">
        <v>1095.6669999999999</v>
      </c>
    </row>
    <row r="128" spans="1:2">
      <c r="A128" s="161">
        <v>39146</v>
      </c>
      <c r="B128" s="160">
        <v>1077.4739999999999</v>
      </c>
    </row>
    <row r="129" spans="1:2">
      <c r="A129" s="161">
        <v>39147</v>
      </c>
      <c r="B129" s="160">
        <v>1094.173</v>
      </c>
    </row>
    <row r="130" spans="1:2">
      <c r="A130" s="161">
        <v>39148</v>
      </c>
      <c r="B130" s="160">
        <v>1093.6949999999999</v>
      </c>
    </row>
    <row r="131" spans="1:2">
      <c r="A131" s="161">
        <v>39149</v>
      </c>
      <c r="B131" s="160">
        <v>1109.913</v>
      </c>
    </row>
    <row r="132" spans="1:2">
      <c r="A132" s="161">
        <v>39150</v>
      </c>
      <c r="B132" s="160">
        <v>1113.636</v>
      </c>
    </row>
    <row r="133" spans="1:2">
      <c r="A133" s="161">
        <v>39153</v>
      </c>
      <c r="B133" s="160">
        <v>1113.104</v>
      </c>
    </row>
    <row r="134" spans="1:2">
      <c r="A134" s="161">
        <v>39154</v>
      </c>
      <c r="B134" s="160">
        <v>1098.874</v>
      </c>
    </row>
    <row r="135" spans="1:2">
      <c r="A135" s="161">
        <v>39155</v>
      </c>
      <c r="B135" s="160">
        <v>1081.4390000000001</v>
      </c>
    </row>
    <row r="136" spans="1:2">
      <c r="A136" s="161">
        <v>39156</v>
      </c>
      <c r="B136" s="160">
        <v>1092.529</v>
      </c>
    </row>
    <row r="137" spans="1:2">
      <c r="A137" s="161">
        <v>39157</v>
      </c>
      <c r="B137" s="160">
        <v>1087.6079999999999</v>
      </c>
    </row>
    <row r="138" spans="1:2">
      <c r="A138" s="161">
        <v>39160</v>
      </c>
      <c r="B138" s="160">
        <v>1101.489</v>
      </c>
    </row>
    <row r="139" spans="1:2">
      <c r="A139" s="161">
        <v>39161</v>
      </c>
      <c r="B139" s="160">
        <v>1109.1130000000001</v>
      </c>
    </row>
    <row r="140" spans="1:2">
      <c r="A140" s="161">
        <v>39162</v>
      </c>
      <c r="B140" s="160">
        <v>1118.664</v>
      </c>
    </row>
    <row r="141" spans="1:2">
      <c r="A141" s="161">
        <v>39163</v>
      </c>
      <c r="B141" s="160">
        <v>1127.104</v>
      </c>
    </row>
    <row r="142" spans="1:2">
      <c r="A142" s="161">
        <v>39164</v>
      </c>
      <c r="B142" s="160">
        <v>1133.9929999999999</v>
      </c>
    </row>
    <row r="143" spans="1:2">
      <c r="A143" s="161">
        <v>39167</v>
      </c>
      <c r="B143" s="160">
        <v>1130.703</v>
      </c>
    </row>
    <row r="144" spans="1:2">
      <c r="A144" s="161">
        <v>39168</v>
      </c>
      <c r="B144" s="160">
        <v>1126.3109999999999</v>
      </c>
    </row>
    <row r="145" spans="1:2">
      <c r="A145" s="161">
        <v>39169</v>
      </c>
      <c r="B145" s="160">
        <v>1118.588</v>
      </c>
    </row>
    <row r="146" spans="1:2">
      <c r="A146" s="161">
        <v>39170</v>
      </c>
      <c r="B146" s="160">
        <v>1128.4559999999999</v>
      </c>
    </row>
    <row r="147" spans="1:2">
      <c r="A147" s="161">
        <v>39171</v>
      </c>
      <c r="B147" s="160">
        <v>1130.7619999999999</v>
      </c>
    </row>
    <row r="148" spans="1:2">
      <c r="A148" s="161">
        <v>39174</v>
      </c>
      <c r="B148" s="160">
        <v>1127.451</v>
      </c>
    </row>
    <row r="149" spans="1:2">
      <c r="A149" s="161">
        <v>39175</v>
      </c>
      <c r="B149" s="160">
        <v>1139.0530000000001</v>
      </c>
    </row>
    <row r="150" spans="1:2">
      <c r="A150" s="161">
        <v>39176</v>
      </c>
      <c r="B150" s="160">
        <v>1145.8800000000001</v>
      </c>
    </row>
    <row r="151" spans="1:2">
      <c r="A151" s="161">
        <v>39177</v>
      </c>
      <c r="B151" s="160">
        <v>1144.3389999999999</v>
      </c>
    </row>
    <row r="152" spans="1:2">
      <c r="A152" s="161">
        <v>39178</v>
      </c>
      <c r="B152" s="160">
        <v>1144.192</v>
      </c>
    </row>
    <row r="153" spans="1:2">
      <c r="A153" s="161">
        <v>39181</v>
      </c>
      <c r="B153" s="160">
        <v>1150.704</v>
      </c>
    </row>
    <row r="154" spans="1:2">
      <c r="A154" s="161">
        <v>39182</v>
      </c>
      <c r="B154" s="160">
        <v>1152.2139999999999</v>
      </c>
    </row>
    <row r="155" spans="1:2">
      <c r="A155" s="161">
        <v>39183</v>
      </c>
      <c r="B155" s="160">
        <v>1151.21</v>
      </c>
    </row>
    <row r="156" spans="1:2">
      <c r="A156" s="161">
        <v>39184</v>
      </c>
      <c r="B156" s="160">
        <v>1148.05</v>
      </c>
    </row>
    <row r="157" spans="1:2">
      <c r="A157" s="161">
        <v>39185</v>
      </c>
      <c r="B157" s="160">
        <v>1151.356</v>
      </c>
    </row>
    <row r="158" spans="1:2">
      <c r="A158" s="161">
        <v>39188</v>
      </c>
      <c r="B158" s="160">
        <v>1163.1300000000001</v>
      </c>
    </row>
    <row r="159" spans="1:2">
      <c r="A159" s="161">
        <v>39189</v>
      </c>
      <c r="B159" s="160">
        <v>1162.1969999999999</v>
      </c>
    </row>
    <row r="160" spans="1:2">
      <c r="A160" s="161">
        <v>39190</v>
      </c>
      <c r="B160" s="160">
        <v>1160.7729999999999</v>
      </c>
    </row>
    <row r="161" spans="1:2">
      <c r="A161" s="161">
        <v>39191</v>
      </c>
      <c r="B161" s="160">
        <v>1150.636</v>
      </c>
    </row>
    <row r="162" spans="1:2">
      <c r="A162" s="161">
        <v>39192</v>
      </c>
      <c r="B162" s="160">
        <v>1164.674</v>
      </c>
    </row>
    <row r="163" spans="1:2">
      <c r="A163" s="161">
        <v>39195</v>
      </c>
      <c r="B163" s="160">
        <v>1165.2090000000001</v>
      </c>
    </row>
    <row r="164" spans="1:2">
      <c r="A164" s="161">
        <v>39196</v>
      </c>
      <c r="B164" s="160">
        <v>1158.2460000000001</v>
      </c>
    </row>
    <row r="165" spans="1:2">
      <c r="A165" s="161">
        <v>39197</v>
      </c>
      <c r="B165" s="160">
        <v>1162.104</v>
      </c>
    </row>
    <row r="166" spans="1:2">
      <c r="A166" s="161">
        <v>39198</v>
      </c>
      <c r="B166" s="160">
        <v>1166.752</v>
      </c>
    </row>
    <row r="167" spans="1:2">
      <c r="A167" s="161">
        <v>39199</v>
      </c>
      <c r="B167" s="160">
        <v>1158.9649999999999</v>
      </c>
    </row>
    <row r="168" spans="1:2">
      <c r="A168" s="161">
        <v>39202</v>
      </c>
      <c r="B168" s="160">
        <v>1155.0909999999999</v>
      </c>
    </row>
    <row r="169" spans="1:2">
      <c r="A169" s="161">
        <v>39203</v>
      </c>
      <c r="B169" s="160">
        <v>1157.2059999999999</v>
      </c>
    </row>
    <row r="170" spans="1:2">
      <c r="A170" s="161">
        <v>39204</v>
      </c>
      <c r="B170" s="160">
        <v>1163.799</v>
      </c>
    </row>
    <row r="171" spans="1:2">
      <c r="A171" s="161">
        <v>39205</v>
      </c>
      <c r="B171" s="160">
        <v>1171.8150000000001</v>
      </c>
    </row>
    <row r="172" spans="1:2">
      <c r="A172" s="161">
        <v>39206</v>
      </c>
      <c r="B172" s="160">
        <v>1177.6969999999999</v>
      </c>
    </row>
    <row r="173" spans="1:2">
      <c r="A173" s="161">
        <v>39209</v>
      </c>
      <c r="B173" s="160">
        <v>1180.559</v>
      </c>
    </row>
    <row r="174" spans="1:2">
      <c r="A174" s="161">
        <v>39210</v>
      </c>
      <c r="B174" s="160">
        <v>1180.527</v>
      </c>
    </row>
    <row r="175" spans="1:2">
      <c r="A175" s="161">
        <v>39211</v>
      </c>
      <c r="B175" s="160">
        <v>1184.652</v>
      </c>
    </row>
    <row r="176" spans="1:2">
      <c r="A176" s="161">
        <v>39212</v>
      </c>
      <c r="B176" s="160">
        <v>1177.7090000000001</v>
      </c>
    </row>
    <row r="177" spans="1:2">
      <c r="A177" s="161">
        <v>39213</v>
      </c>
      <c r="B177" s="160">
        <v>1180.1569999999999</v>
      </c>
    </row>
    <row r="178" spans="1:2">
      <c r="A178" s="161">
        <v>39216</v>
      </c>
      <c r="B178" s="160">
        <v>1183.894</v>
      </c>
    </row>
    <row r="179" spans="1:2">
      <c r="A179" s="161">
        <v>39217</v>
      </c>
      <c r="B179" s="160">
        <v>1179.5540000000001</v>
      </c>
    </row>
    <row r="180" spans="1:2">
      <c r="A180" s="161">
        <v>39218</v>
      </c>
      <c r="B180" s="160">
        <v>1186.3820000000001</v>
      </c>
    </row>
    <row r="181" spans="1:2">
      <c r="A181" s="161">
        <v>39219</v>
      </c>
      <c r="B181" s="160">
        <v>1191.8440000000001</v>
      </c>
    </row>
    <row r="182" spans="1:2">
      <c r="A182" s="161">
        <v>39220</v>
      </c>
      <c r="B182" s="160">
        <v>1198.058</v>
      </c>
    </row>
    <row r="183" spans="1:2">
      <c r="A183" s="161">
        <v>39223</v>
      </c>
      <c r="B183" s="160">
        <v>1203.9949999999999</v>
      </c>
    </row>
    <row r="184" spans="1:2">
      <c r="A184" s="161">
        <v>39224</v>
      </c>
      <c r="B184" s="160">
        <v>1205.9860000000001</v>
      </c>
    </row>
    <row r="185" spans="1:2">
      <c r="A185" s="161">
        <v>39225</v>
      </c>
      <c r="B185" s="160">
        <v>1207.2750000000001</v>
      </c>
    </row>
    <row r="186" spans="1:2">
      <c r="A186" s="161">
        <v>39226</v>
      </c>
      <c r="B186" s="160">
        <v>1199.961</v>
      </c>
    </row>
    <row r="187" spans="1:2">
      <c r="A187" s="161">
        <v>39227</v>
      </c>
      <c r="B187" s="160">
        <v>1198.636</v>
      </c>
    </row>
    <row r="188" spans="1:2">
      <c r="A188" s="161">
        <v>39230</v>
      </c>
      <c r="B188" s="160">
        <v>1201.2159999999999</v>
      </c>
    </row>
    <row r="189" spans="1:2">
      <c r="A189" s="161">
        <v>39231</v>
      </c>
      <c r="B189" s="160">
        <v>1200.7529999999999</v>
      </c>
    </row>
    <row r="190" spans="1:2">
      <c r="A190" s="161">
        <v>39232</v>
      </c>
      <c r="B190" s="160">
        <v>1202.8389999999999</v>
      </c>
    </row>
    <row r="191" spans="1:2">
      <c r="A191" s="161">
        <v>39233</v>
      </c>
      <c r="B191" s="160">
        <v>1213.4559999999999</v>
      </c>
    </row>
    <row r="192" spans="1:2">
      <c r="A192" s="161">
        <v>39234</v>
      </c>
      <c r="B192" s="160">
        <v>1226.02</v>
      </c>
    </row>
    <row r="193" spans="1:2">
      <c r="A193" s="161">
        <v>39237</v>
      </c>
      <c r="B193" s="160">
        <v>1223.7349999999999</v>
      </c>
    </row>
    <row r="194" spans="1:2">
      <c r="A194" s="161">
        <v>39238</v>
      </c>
      <c r="B194" s="160">
        <v>1218.47</v>
      </c>
    </row>
    <row r="195" spans="1:2">
      <c r="A195" s="161">
        <v>39239</v>
      </c>
      <c r="B195" s="160">
        <v>1207.4960000000001</v>
      </c>
    </row>
    <row r="196" spans="1:2">
      <c r="A196" s="161">
        <v>39240</v>
      </c>
      <c r="B196" s="160">
        <v>1196.2170000000001</v>
      </c>
    </row>
    <row r="197" spans="1:2">
      <c r="A197" s="161">
        <v>39241</v>
      </c>
      <c r="B197" s="160">
        <v>1200.1569999999999</v>
      </c>
    </row>
    <row r="198" spans="1:2">
      <c r="A198" s="161">
        <v>39244</v>
      </c>
      <c r="B198" s="160">
        <v>1207.6020000000001</v>
      </c>
    </row>
    <row r="199" spans="1:2">
      <c r="A199" s="161">
        <v>39245</v>
      </c>
      <c r="B199" s="160">
        <v>1202.5650000000001</v>
      </c>
    </row>
    <row r="200" spans="1:2">
      <c r="A200" s="161">
        <v>39246</v>
      </c>
      <c r="B200" s="160">
        <v>1209.4590000000001</v>
      </c>
    </row>
    <row r="201" spans="1:2">
      <c r="A201" s="161">
        <v>39247</v>
      </c>
      <c r="B201" s="160">
        <v>1223.5309999999999</v>
      </c>
    </row>
    <row r="202" spans="1:2">
      <c r="A202" s="161">
        <v>39248</v>
      </c>
      <c r="B202" s="160">
        <v>1233.2460000000001</v>
      </c>
    </row>
    <row r="203" spans="1:2">
      <c r="A203" s="161">
        <v>39251</v>
      </c>
      <c r="B203" s="160">
        <v>1235.6220000000001</v>
      </c>
    </row>
    <row r="204" spans="1:2">
      <c r="A204" s="161">
        <v>39252</v>
      </c>
      <c r="B204" s="160">
        <v>1234.8130000000001</v>
      </c>
    </row>
    <row r="205" spans="1:2">
      <c r="A205" s="161">
        <v>39253</v>
      </c>
      <c r="B205" s="160">
        <v>1231.193</v>
      </c>
    </row>
    <row r="206" spans="1:2">
      <c r="A206" s="161">
        <v>39254</v>
      </c>
      <c r="B206" s="160">
        <v>1232.385</v>
      </c>
    </row>
    <row r="207" spans="1:2">
      <c r="A207" s="161">
        <v>39255</v>
      </c>
      <c r="B207" s="160">
        <v>1223.213</v>
      </c>
    </row>
    <row r="208" spans="1:2">
      <c r="A208" s="161">
        <v>39258</v>
      </c>
      <c r="B208" s="160">
        <v>1216.204</v>
      </c>
    </row>
    <row r="209" spans="1:2">
      <c r="A209" s="161">
        <v>39259</v>
      </c>
      <c r="B209" s="160">
        <v>1210.7249999999999</v>
      </c>
    </row>
    <row r="210" spans="1:2">
      <c r="A210" s="161">
        <v>39260</v>
      </c>
      <c r="B210" s="160">
        <v>1210.136</v>
      </c>
    </row>
    <row r="211" spans="1:2">
      <c r="A211" s="161">
        <v>39261</v>
      </c>
      <c r="B211" s="160">
        <v>1216.5260000000001</v>
      </c>
    </row>
    <row r="212" spans="1:2">
      <c r="A212" s="161">
        <v>39262</v>
      </c>
      <c r="B212" s="160">
        <v>1218.653</v>
      </c>
    </row>
    <row r="213" spans="1:2">
      <c r="A213" s="161">
        <v>39265</v>
      </c>
      <c r="B213" s="160">
        <v>1219.0160000000001</v>
      </c>
    </row>
    <row r="214" spans="1:2">
      <c r="A214" s="161">
        <v>39266</v>
      </c>
      <c r="B214" s="160">
        <v>1230.7139999999999</v>
      </c>
    </row>
    <row r="215" spans="1:2">
      <c r="A215" s="161">
        <v>39267</v>
      </c>
      <c r="B215" s="160">
        <v>1233.2940000000001</v>
      </c>
    </row>
    <row r="216" spans="1:2">
      <c r="A216" s="161">
        <v>39268</v>
      </c>
      <c r="B216" s="160">
        <v>1233.7809999999999</v>
      </c>
    </row>
    <row r="217" spans="1:2">
      <c r="A217" s="161">
        <v>39269</v>
      </c>
      <c r="B217" s="160">
        <v>1237.278</v>
      </c>
    </row>
    <row r="218" spans="1:2">
      <c r="A218" s="161">
        <v>39272</v>
      </c>
      <c r="B218" s="160">
        <v>1244.1030000000001</v>
      </c>
    </row>
    <row r="219" spans="1:2">
      <c r="A219" s="161">
        <v>39273</v>
      </c>
      <c r="B219" s="160">
        <v>1228.991</v>
      </c>
    </row>
    <row r="220" spans="1:2">
      <c r="A220" s="161">
        <v>39274</v>
      </c>
      <c r="B220" s="160">
        <v>1223.241</v>
      </c>
    </row>
    <row r="221" spans="1:2">
      <c r="A221" s="161">
        <v>39275</v>
      </c>
      <c r="B221" s="160">
        <v>1239.652</v>
      </c>
    </row>
    <row r="222" spans="1:2">
      <c r="A222" s="161">
        <v>39276</v>
      </c>
      <c r="B222" s="160">
        <v>1248.421</v>
      </c>
    </row>
    <row r="223" spans="1:2">
      <c r="A223" s="161">
        <v>39279</v>
      </c>
      <c r="B223" s="160">
        <v>1246.8989999999999</v>
      </c>
    </row>
    <row r="224" spans="1:2">
      <c r="A224" s="161">
        <v>39280</v>
      </c>
      <c r="B224" s="160">
        <v>1244.039</v>
      </c>
    </row>
    <row r="225" spans="1:2">
      <c r="A225" s="161">
        <v>39281</v>
      </c>
      <c r="B225" s="160">
        <v>1234.42</v>
      </c>
    </row>
    <row r="226" spans="1:2">
      <c r="A226" s="161">
        <v>39282</v>
      </c>
      <c r="B226" s="160">
        <v>1243.4010000000001</v>
      </c>
    </row>
    <row r="227" spans="1:2">
      <c r="A227" s="161">
        <v>39283</v>
      </c>
      <c r="B227" s="160">
        <v>1237.182</v>
      </c>
    </row>
    <row r="228" spans="1:2">
      <c r="A228" s="161">
        <v>39286</v>
      </c>
      <c r="B228" s="160">
        <v>1245.011</v>
      </c>
    </row>
    <row r="229" spans="1:2">
      <c r="A229" s="161">
        <v>39287</v>
      </c>
      <c r="B229" s="160">
        <v>1230.595</v>
      </c>
    </row>
    <row r="230" spans="1:2">
      <c r="A230" s="161">
        <v>39288</v>
      </c>
      <c r="B230" s="160">
        <v>1232.5119999999999</v>
      </c>
    </row>
    <row r="231" spans="1:2">
      <c r="A231" s="161">
        <v>39289</v>
      </c>
      <c r="B231" s="160">
        <v>1205.6310000000001</v>
      </c>
    </row>
    <row r="232" spans="1:2">
      <c r="A232" s="161">
        <v>39290</v>
      </c>
      <c r="B232" s="160">
        <v>1189.2829999999999</v>
      </c>
    </row>
    <row r="233" spans="1:2">
      <c r="A233" s="161">
        <v>39293</v>
      </c>
      <c r="B233" s="160">
        <v>1193.6949999999999</v>
      </c>
    </row>
    <row r="234" spans="1:2">
      <c r="A234" s="161">
        <v>39294</v>
      </c>
      <c r="B234" s="160">
        <v>1201.4939999999999</v>
      </c>
    </row>
    <row r="235" spans="1:2">
      <c r="A235" s="161">
        <v>39295</v>
      </c>
      <c r="B235" s="160">
        <v>1184.9179999999999</v>
      </c>
    </row>
    <row r="236" spans="1:2">
      <c r="A236" s="161">
        <v>39296</v>
      </c>
      <c r="B236" s="160">
        <v>1191.2439999999999</v>
      </c>
    </row>
    <row r="237" spans="1:2">
      <c r="A237" s="161">
        <v>39297</v>
      </c>
      <c r="B237" s="160">
        <v>1172.633</v>
      </c>
    </row>
    <row r="238" spans="1:2">
      <c r="A238" s="161">
        <v>39300</v>
      </c>
      <c r="B238" s="160">
        <v>1167.989</v>
      </c>
    </row>
    <row r="239" spans="1:2">
      <c r="A239" s="161">
        <v>39301</v>
      </c>
      <c r="B239" s="160">
        <v>1176.856</v>
      </c>
    </row>
    <row r="240" spans="1:2">
      <c r="A240" s="161">
        <v>39302</v>
      </c>
      <c r="B240" s="160">
        <v>1195.5830000000001</v>
      </c>
    </row>
    <row r="241" spans="1:2">
      <c r="A241" s="161">
        <v>39303</v>
      </c>
      <c r="B241" s="160">
        <v>1182.0609999999999</v>
      </c>
    </row>
    <row r="242" spans="1:2">
      <c r="A242" s="161">
        <v>39304</v>
      </c>
      <c r="B242" s="160">
        <v>1160.4970000000001</v>
      </c>
    </row>
    <row r="243" spans="1:2">
      <c r="A243" s="161">
        <v>39307</v>
      </c>
      <c r="B243" s="160">
        <v>1173.473</v>
      </c>
    </row>
    <row r="244" spans="1:2">
      <c r="A244" s="161">
        <v>39308</v>
      </c>
      <c r="B244" s="160">
        <v>1162.5219999999999</v>
      </c>
    </row>
    <row r="245" spans="1:2">
      <c r="A245" s="161">
        <v>39309</v>
      </c>
      <c r="B245" s="160">
        <v>1150.4159999999999</v>
      </c>
    </row>
    <row r="246" spans="1:2">
      <c r="A246" s="161">
        <v>39310</v>
      </c>
      <c r="B246" s="160">
        <v>1125.5039999999999</v>
      </c>
    </row>
    <row r="247" spans="1:2">
      <c r="A247" s="161">
        <v>39311</v>
      </c>
      <c r="B247" s="160">
        <v>1129.0450000000001</v>
      </c>
    </row>
    <row r="248" spans="1:2">
      <c r="A248" s="161">
        <v>39314</v>
      </c>
      <c r="B248" s="160">
        <v>1148.508</v>
      </c>
    </row>
    <row r="249" spans="1:2">
      <c r="A249" s="161">
        <v>39315</v>
      </c>
      <c r="B249" s="160">
        <v>1151.5719999999999</v>
      </c>
    </row>
    <row r="250" spans="1:2">
      <c r="A250" s="161">
        <v>39316</v>
      </c>
      <c r="B250" s="160">
        <v>1168.2750000000001</v>
      </c>
    </row>
    <row r="251" spans="1:2">
      <c r="A251" s="161">
        <v>39317</v>
      </c>
      <c r="B251" s="160">
        <v>1174.079</v>
      </c>
    </row>
    <row r="252" spans="1:2">
      <c r="A252" s="161">
        <v>39318</v>
      </c>
      <c r="B252" s="160">
        <v>1177.402</v>
      </c>
    </row>
    <row r="253" spans="1:2">
      <c r="A253" s="161">
        <v>39321</v>
      </c>
      <c r="B253" s="160">
        <v>1183.3530000000001</v>
      </c>
    </row>
    <row r="254" spans="1:2">
      <c r="A254" s="161">
        <v>39322</v>
      </c>
      <c r="B254" s="160">
        <v>1166.019</v>
      </c>
    </row>
    <row r="255" spans="1:2">
      <c r="A255" s="161">
        <v>39323</v>
      </c>
      <c r="B255" s="160">
        <v>1171.672</v>
      </c>
    </row>
    <row r="256" spans="1:2">
      <c r="A256" s="161">
        <v>39324</v>
      </c>
      <c r="B256" s="160">
        <v>1179.42</v>
      </c>
    </row>
    <row r="257" spans="1:2">
      <c r="A257" s="161">
        <v>39325</v>
      </c>
      <c r="B257" s="160">
        <v>1199.6489999999999</v>
      </c>
    </row>
    <row r="258" spans="1:2">
      <c r="A258" s="161">
        <v>39328</v>
      </c>
      <c r="B258" s="160">
        <v>1203.7159999999999</v>
      </c>
    </row>
    <row r="259" spans="1:2">
      <c r="A259" s="161">
        <v>39329</v>
      </c>
      <c r="B259" s="160">
        <v>1210.6489999999999</v>
      </c>
    </row>
    <row r="260" spans="1:2">
      <c r="A260" s="161">
        <v>39330</v>
      </c>
      <c r="B260" s="160">
        <v>1193.979</v>
      </c>
    </row>
    <row r="261" spans="1:2">
      <c r="A261" s="161">
        <v>39331</v>
      </c>
      <c r="B261" s="160">
        <v>1196.4380000000001</v>
      </c>
    </row>
    <row r="262" spans="1:2">
      <c r="A262" s="161">
        <v>39332</v>
      </c>
      <c r="B262" s="160">
        <v>1177.289</v>
      </c>
    </row>
    <row r="263" spans="1:2">
      <c r="A263" s="161">
        <v>39335</v>
      </c>
      <c r="B263" s="160">
        <v>1166.6880000000001</v>
      </c>
    </row>
    <row r="264" spans="1:2">
      <c r="A264" s="161">
        <v>39336</v>
      </c>
      <c r="B264" s="160">
        <v>1177.22</v>
      </c>
    </row>
    <row r="265" spans="1:2">
      <c r="A265" s="161">
        <v>39337</v>
      </c>
      <c r="B265" s="160">
        <v>1177.0550000000001</v>
      </c>
    </row>
    <row r="266" spans="1:2">
      <c r="A266" s="161">
        <v>39338</v>
      </c>
      <c r="B266" s="160">
        <v>1185.741</v>
      </c>
    </row>
    <row r="267" spans="1:2">
      <c r="A267" s="161">
        <v>39339</v>
      </c>
      <c r="B267" s="160">
        <v>1188.146</v>
      </c>
    </row>
    <row r="268" spans="1:2">
      <c r="A268" s="161">
        <v>39342</v>
      </c>
      <c r="B268" s="160">
        <v>1179.702</v>
      </c>
    </row>
    <row r="269" spans="1:2">
      <c r="A269" s="161">
        <v>39343</v>
      </c>
      <c r="B269" s="160">
        <v>1195.155</v>
      </c>
    </row>
    <row r="270" spans="1:2">
      <c r="A270" s="161">
        <v>39344</v>
      </c>
      <c r="B270" s="160">
        <v>1218.7760000000001</v>
      </c>
    </row>
    <row r="271" spans="1:2">
      <c r="A271" s="161">
        <v>39345</v>
      </c>
      <c r="B271" s="160">
        <v>1211.546</v>
      </c>
    </row>
    <row r="272" spans="1:2">
      <c r="A272" s="161">
        <v>39346</v>
      </c>
      <c r="B272" s="160">
        <v>1215.009</v>
      </c>
    </row>
    <row r="273" spans="1:2">
      <c r="A273" s="161">
        <v>39349</v>
      </c>
      <c r="B273" s="160">
        <v>1219.8900000000001</v>
      </c>
    </row>
    <row r="274" spans="1:2">
      <c r="A274" s="161">
        <v>39350</v>
      </c>
      <c r="B274" s="160">
        <v>1215.2560000000001</v>
      </c>
    </row>
    <row r="275" spans="1:2">
      <c r="A275" s="161">
        <v>39351</v>
      </c>
      <c r="B275" s="160">
        <v>1222.1880000000001</v>
      </c>
    </row>
    <row r="276" spans="1:2">
      <c r="A276" s="161">
        <v>39352</v>
      </c>
      <c r="B276" s="160">
        <v>1234.537</v>
      </c>
    </row>
    <row r="277" spans="1:2">
      <c r="A277" s="161">
        <v>39353</v>
      </c>
      <c r="B277" s="160">
        <v>1231.2670000000001</v>
      </c>
    </row>
    <row r="278" spans="1:2">
      <c r="A278" s="161">
        <v>39356</v>
      </c>
      <c r="B278" s="160">
        <v>1240.7349999999999</v>
      </c>
    </row>
    <row r="279" spans="1:2">
      <c r="A279" s="161">
        <v>39357</v>
      </c>
      <c r="B279" s="160">
        <v>1258.3009999999999</v>
      </c>
    </row>
    <row r="280" spans="1:2">
      <c r="A280" s="161">
        <v>39358</v>
      </c>
      <c r="B280" s="160">
        <v>1253.7529999999999</v>
      </c>
    </row>
    <row r="281" spans="1:2">
      <c r="A281" s="161">
        <v>39359</v>
      </c>
      <c r="B281" s="160">
        <v>1250.644</v>
      </c>
    </row>
    <row r="282" spans="1:2">
      <c r="A282" s="161">
        <v>39360</v>
      </c>
      <c r="B282" s="160">
        <v>1266.309</v>
      </c>
    </row>
    <row r="283" spans="1:2">
      <c r="A283" s="161">
        <v>39363</v>
      </c>
      <c r="B283" s="160">
        <v>1268.5319999999999</v>
      </c>
    </row>
    <row r="284" spans="1:2">
      <c r="A284" s="161">
        <v>39364</v>
      </c>
      <c r="B284" s="160">
        <v>1277.0930000000001</v>
      </c>
    </row>
    <row r="285" spans="1:2">
      <c r="A285" s="161">
        <v>39365</v>
      </c>
      <c r="B285" s="160">
        <v>1276.3579999999999</v>
      </c>
    </row>
    <row r="286" spans="1:2">
      <c r="A286" s="161">
        <v>39366</v>
      </c>
      <c r="B286" s="160">
        <v>1281.2190000000001</v>
      </c>
    </row>
    <row r="287" spans="1:2">
      <c r="A287" s="161">
        <v>39367</v>
      </c>
      <c r="B287" s="160">
        <v>1283.691</v>
      </c>
    </row>
    <row r="288" spans="1:2">
      <c r="A288" s="161">
        <v>39370</v>
      </c>
      <c r="B288" s="160">
        <v>1279.991</v>
      </c>
    </row>
    <row r="289" spans="1:2">
      <c r="A289" s="161">
        <v>39371</v>
      </c>
      <c r="B289" s="160">
        <v>1272.6179999999999</v>
      </c>
    </row>
    <row r="290" spans="1:2">
      <c r="A290" s="161">
        <v>39372</v>
      </c>
      <c r="B290" s="160">
        <v>1273.2570000000001</v>
      </c>
    </row>
    <row r="291" spans="1:2">
      <c r="A291" s="161">
        <v>39373</v>
      </c>
      <c r="B291" s="160">
        <v>1266.6110000000001</v>
      </c>
    </row>
    <row r="292" spans="1:2">
      <c r="A292" s="161">
        <v>39374</v>
      </c>
      <c r="B292" s="160">
        <v>1252.145</v>
      </c>
    </row>
    <row r="293" spans="1:2">
      <c r="A293" s="161">
        <v>39377</v>
      </c>
      <c r="B293" s="160">
        <v>1243.046</v>
      </c>
    </row>
    <row r="294" spans="1:2">
      <c r="A294" s="161">
        <v>39378</v>
      </c>
      <c r="B294" s="160">
        <v>1256.194</v>
      </c>
    </row>
    <row r="295" spans="1:2">
      <c r="A295" s="161">
        <v>39379</v>
      </c>
      <c r="B295" s="160">
        <v>1253.2639999999999</v>
      </c>
    </row>
    <row r="296" spans="1:2">
      <c r="A296" s="161">
        <v>39380</v>
      </c>
      <c r="B296" s="160">
        <v>1255.866</v>
      </c>
    </row>
    <row r="297" spans="1:2">
      <c r="A297" s="161">
        <v>39381</v>
      </c>
      <c r="B297" s="160">
        <v>1267.951</v>
      </c>
    </row>
    <row r="298" spans="1:2">
      <c r="A298" s="161">
        <v>39384</v>
      </c>
      <c r="B298" s="160">
        <v>1282.5989999999999</v>
      </c>
    </row>
    <row r="299" spans="1:2">
      <c r="A299" s="161">
        <v>39385</v>
      </c>
      <c r="B299" s="160">
        <v>1275.973</v>
      </c>
    </row>
    <row r="300" spans="1:2">
      <c r="A300" s="161">
        <v>39386</v>
      </c>
      <c r="B300" s="160">
        <v>1282.1420000000001</v>
      </c>
    </row>
    <row r="301" spans="1:2">
      <c r="A301" s="161">
        <v>39387</v>
      </c>
      <c r="B301" s="160">
        <v>1269.5830000000001</v>
      </c>
    </row>
    <row r="302" spans="1:2">
      <c r="A302" s="161">
        <v>39388</v>
      </c>
      <c r="B302" s="160">
        <v>1257.146</v>
      </c>
    </row>
    <row r="303" spans="1:2">
      <c r="A303" s="161">
        <v>39391</v>
      </c>
      <c r="B303" s="160">
        <v>1240.3820000000001</v>
      </c>
    </row>
    <row r="304" spans="1:2">
      <c r="A304" s="161">
        <v>39392</v>
      </c>
      <c r="B304" s="160">
        <v>1246.7080000000001</v>
      </c>
    </row>
    <row r="305" spans="1:2">
      <c r="A305" s="161">
        <v>39393</v>
      </c>
      <c r="B305" s="160">
        <v>1228.5119999999999</v>
      </c>
    </row>
    <row r="306" spans="1:2">
      <c r="A306" s="161">
        <v>39394</v>
      </c>
      <c r="B306" s="160">
        <v>1213.9190000000001</v>
      </c>
    </row>
    <row r="307" spans="1:2">
      <c r="A307" s="161">
        <v>39395</v>
      </c>
      <c r="B307" s="160">
        <v>1201.4159999999999</v>
      </c>
    </row>
    <row r="308" spans="1:2">
      <c r="A308" s="161">
        <v>39398</v>
      </c>
      <c r="B308" s="160">
        <v>1188.223</v>
      </c>
    </row>
    <row r="309" spans="1:2">
      <c r="A309" s="161">
        <v>39399</v>
      </c>
      <c r="B309" s="160">
        <v>1196.0039999999999</v>
      </c>
    </row>
    <row r="310" spans="1:2">
      <c r="A310" s="161">
        <v>39400</v>
      </c>
      <c r="B310" s="160">
        <v>1206.75</v>
      </c>
    </row>
    <row r="311" spans="1:2">
      <c r="A311" s="161">
        <v>39401</v>
      </c>
      <c r="B311" s="160">
        <v>1195.749</v>
      </c>
    </row>
    <row r="312" spans="1:2">
      <c r="A312" s="161">
        <v>39402</v>
      </c>
      <c r="B312" s="160">
        <v>1186.146</v>
      </c>
    </row>
    <row r="313" spans="1:2">
      <c r="A313" s="161">
        <v>39405</v>
      </c>
      <c r="B313" s="160">
        <v>1166.9010000000001</v>
      </c>
    </row>
    <row r="314" spans="1:2">
      <c r="A314" s="161">
        <v>39406</v>
      </c>
      <c r="B314" s="160">
        <v>1167.549</v>
      </c>
    </row>
    <row r="315" spans="1:2">
      <c r="A315" s="161">
        <v>39407</v>
      </c>
      <c r="B315" s="160">
        <v>1138.828</v>
      </c>
    </row>
    <row r="316" spans="1:2">
      <c r="A316" s="161">
        <v>39408</v>
      </c>
      <c r="B316" s="160">
        <v>1136.78</v>
      </c>
    </row>
    <row r="317" spans="1:2">
      <c r="A317" s="161">
        <v>39409</v>
      </c>
      <c r="B317" s="160">
        <v>1151.7739999999999</v>
      </c>
    </row>
    <row r="318" spans="1:2">
      <c r="A318" s="161">
        <v>39412</v>
      </c>
      <c r="B318" s="160">
        <v>1149.396</v>
      </c>
    </row>
    <row r="319" spans="1:2">
      <c r="A319" s="161">
        <v>39413</v>
      </c>
      <c r="B319" s="160">
        <v>1147.2449999999999</v>
      </c>
    </row>
    <row r="320" spans="1:2">
      <c r="A320" s="161">
        <v>39414</v>
      </c>
      <c r="B320" s="160">
        <v>1174.606</v>
      </c>
    </row>
    <row r="321" spans="1:2">
      <c r="A321" s="161">
        <v>39415</v>
      </c>
      <c r="B321" s="160">
        <v>1186.2560000000001</v>
      </c>
    </row>
    <row r="322" spans="1:2">
      <c r="A322" s="161">
        <v>39416</v>
      </c>
      <c r="B322" s="160">
        <v>1202.317</v>
      </c>
    </row>
    <row r="323" spans="1:2">
      <c r="A323" s="161">
        <v>39419</v>
      </c>
      <c r="B323" s="160">
        <v>1201.2439999999999</v>
      </c>
    </row>
    <row r="324" spans="1:2">
      <c r="A324" s="161">
        <v>39420</v>
      </c>
      <c r="B324" s="160">
        <v>1189.4849999999999</v>
      </c>
    </row>
    <row r="325" spans="1:2">
      <c r="A325" s="161">
        <v>39421</v>
      </c>
      <c r="B325" s="160">
        <v>1212.9949999999999</v>
      </c>
    </row>
    <row r="326" spans="1:2">
      <c r="A326" s="161">
        <v>39422</v>
      </c>
      <c r="B326" s="160">
        <v>1225.4490000000001</v>
      </c>
    </row>
    <row r="327" spans="1:2">
      <c r="A327" s="161">
        <v>39423</v>
      </c>
      <c r="B327" s="160">
        <v>1226.297</v>
      </c>
    </row>
    <row r="328" spans="1:2">
      <c r="A328" s="161">
        <v>39426</v>
      </c>
      <c r="B328" s="160">
        <v>1224.854</v>
      </c>
    </row>
    <row r="329" spans="1:2">
      <c r="A329" s="161">
        <v>39427</v>
      </c>
      <c r="B329" s="160">
        <v>1219.0630000000001</v>
      </c>
    </row>
    <row r="330" spans="1:2">
      <c r="A330" s="161">
        <v>39428</v>
      </c>
      <c r="B330" s="160">
        <v>1218.424</v>
      </c>
    </row>
    <row r="331" spans="1:2">
      <c r="A331" s="161">
        <v>39429</v>
      </c>
      <c r="B331" s="160">
        <v>1202.3810000000001</v>
      </c>
    </row>
    <row r="332" spans="1:2">
      <c r="A332" s="161">
        <v>39430</v>
      </c>
      <c r="B332" s="160">
        <v>1201.24</v>
      </c>
    </row>
    <row r="333" spans="1:2">
      <c r="A333" s="161">
        <v>39433</v>
      </c>
      <c r="B333" s="160">
        <v>1177.9939999999999</v>
      </c>
    </row>
    <row r="334" spans="1:2">
      <c r="A334" s="161">
        <v>39434</v>
      </c>
      <c r="B334" s="160">
        <v>1179.529</v>
      </c>
    </row>
    <row r="335" spans="1:2">
      <c r="A335" s="161">
        <v>39435</v>
      </c>
      <c r="B335" s="160">
        <v>1180.375</v>
      </c>
    </row>
    <row r="336" spans="1:2">
      <c r="A336" s="161">
        <v>39436</v>
      </c>
      <c r="B336" s="160">
        <v>1186.557</v>
      </c>
    </row>
    <row r="337" spans="1:2">
      <c r="A337" s="161">
        <v>39437</v>
      </c>
      <c r="B337" s="160">
        <v>1201.8789999999999</v>
      </c>
    </row>
    <row r="338" spans="1:2">
      <c r="A338" s="161">
        <v>39440</v>
      </c>
      <c r="B338" s="160">
        <v>1210.229</v>
      </c>
    </row>
    <row r="339" spans="1:2">
      <c r="A339" s="161">
        <v>39441</v>
      </c>
      <c r="B339" s="160">
        <v>1212.2539999999999</v>
      </c>
    </row>
    <row r="340" spans="1:2">
      <c r="A340" s="161">
        <v>39442</v>
      </c>
      <c r="B340" s="160">
        <v>1209.7460000000001</v>
      </c>
    </row>
    <row r="341" spans="1:2">
      <c r="A341" s="161">
        <v>39443</v>
      </c>
      <c r="B341" s="160">
        <v>1201.8779999999999</v>
      </c>
    </row>
    <row r="342" spans="1:2">
      <c r="A342" s="161">
        <v>39444</v>
      </c>
      <c r="B342" s="160">
        <v>1192.6179999999999</v>
      </c>
    </row>
    <row r="343" spans="1:2">
      <c r="A343" s="161">
        <v>39447</v>
      </c>
      <c r="B343" s="160">
        <v>1197.174</v>
      </c>
    </row>
    <row r="344" spans="1:2">
      <c r="A344" s="161">
        <v>39448</v>
      </c>
      <c r="B344" s="160">
        <v>1197.184</v>
      </c>
    </row>
    <row r="345" spans="1:2">
      <c r="A345" s="161">
        <v>39449</v>
      </c>
      <c r="B345" s="160">
        <v>1181.8920000000001</v>
      </c>
    </row>
    <row r="346" spans="1:2">
      <c r="A346" s="161">
        <v>39450</v>
      </c>
      <c r="B346" s="160">
        <v>1177.5809999999999</v>
      </c>
    </row>
    <row r="347" spans="1:2">
      <c r="A347" s="161">
        <v>39451</v>
      </c>
      <c r="B347" s="160">
        <v>1158.277</v>
      </c>
    </row>
    <row r="348" spans="1:2">
      <c r="A348" s="161">
        <v>39454</v>
      </c>
      <c r="B348" s="160">
        <v>1154.83</v>
      </c>
    </row>
    <row r="349" spans="1:2">
      <c r="A349" s="161">
        <v>39455</v>
      </c>
      <c r="B349" s="160">
        <v>1154.133</v>
      </c>
    </row>
    <row r="350" spans="1:2">
      <c r="A350" s="161">
        <v>39456</v>
      </c>
      <c r="B350" s="160">
        <v>1159.9680000000001</v>
      </c>
    </row>
    <row r="351" spans="1:2">
      <c r="A351" s="161">
        <v>39457</v>
      </c>
      <c r="B351" s="160">
        <v>1152.3910000000001</v>
      </c>
    </row>
    <row r="352" spans="1:2">
      <c r="A352" s="161">
        <v>39458</v>
      </c>
      <c r="B352" s="160">
        <v>1140.116</v>
      </c>
    </row>
    <row r="353" spans="1:2">
      <c r="A353" s="161">
        <v>39461</v>
      </c>
      <c r="B353" s="160">
        <v>1139.7719999999999</v>
      </c>
    </row>
    <row r="354" spans="1:2">
      <c r="A354" s="161">
        <v>39462</v>
      </c>
      <c r="B354" s="160">
        <v>1114.498</v>
      </c>
    </row>
    <row r="355" spans="1:2">
      <c r="A355" s="161">
        <v>39463</v>
      </c>
      <c r="B355" s="160">
        <v>1097.5889999999999</v>
      </c>
    </row>
    <row r="356" spans="1:2">
      <c r="A356" s="161">
        <v>39464</v>
      </c>
      <c r="B356" s="160">
        <v>1087.461</v>
      </c>
    </row>
    <row r="357" spans="1:2">
      <c r="A357" s="161">
        <v>39465</v>
      </c>
      <c r="B357" s="160">
        <v>1084.145</v>
      </c>
    </row>
    <row r="358" spans="1:2">
      <c r="A358" s="161">
        <v>39468</v>
      </c>
      <c r="B358" s="160">
        <v>1045.319</v>
      </c>
    </row>
    <row r="359" spans="1:2">
      <c r="A359" s="161">
        <v>39469</v>
      </c>
      <c r="B359" s="160">
        <v>1022.615</v>
      </c>
    </row>
    <row r="360" spans="1:2">
      <c r="A360" s="161">
        <v>39470</v>
      </c>
      <c r="B360" s="160">
        <v>1034.346</v>
      </c>
    </row>
    <row r="361" spans="1:2">
      <c r="A361" s="161">
        <v>39471</v>
      </c>
      <c r="B361" s="160">
        <v>1054.1099999999999</v>
      </c>
    </row>
    <row r="362" spans="1:2">
      <c r="A362" s="161">
        <v>39472</v>
      </c>
      <c r="B362" s="160">
        <v>1067.587</v>
      </c>
    </row>
    <row r="363" spans="1:2">
      <c r="A363" s="161">
        <v>39475</v>
      </c>
      <c r="B363" s="160">
        <v>1054.4369999999999</v>
      </c>
    </row>
    <row r="364" spans="1:2">
      <c r="A364" s="161">
        <v>39476</v>
      </c>
      <c r="B364" s="160">
        <v>1068.6010000000001</v>
      </c>
    </row>
    <row r="365" spans="1:2">
      <c r="A365" s="161">
        <v>39477</v>
      </c>
      <c r="B365" s="160">
        <v>1058.1400000000001</v>
      </c>
    </row>
    <row r="366" spans="1:2">
      <c r="A366" s="161">
        <v>39478</v>
      </c>
      <c r="B366" s="160">
        <v>1062.394</v>
      </c>
    </row>
    <row r="367" spans="1:2">
      <c r="A367" s="161">
        <v>39479</v>
      </c>
      <c r="B367" s="160">
        <v>1082.4570000000001</v>
      </c>
    </row>
    <row r="368" spans="1:2">
      <c r="A368" s="161">
        <v>39482</v>
      </c>
      <c r="B368" s="160">
        <v>1091.8510000000001</v>
      </c>
    </row>
    <row r="369" spans="1:2">
      <c r="A369" s="161">
        <v>39483</v>
      </c>
      <c r="B369" s="160">
        <v>1074.4390000000001</v>
      </c>
    </row>
    <row r="370" spans="1:2">
      <c r="A370" s="161">
        <v>39484</v>
      </c>
      <c r="B370" s="160">
        <v>1059.0029999999999</v>
      </c>
    </row>
    <row r="371" spans="1:2">
      <c r="A371" s="161">
        <v>39485</v>
      </c>
      <c r="B371" s="160">
        <v>1060.8440000000001</v>
      </c>
    </row>
    <row r="372" spans="1:2">
      <c r="A372" s="161">
        <v>39486</v>
      </c>
      <c r="B372" s="160">
        <v>1059.575</v>
      </c>
    </row>
    <row r="373" spans="1:2">
      <c r="A373" s="161">
        <v>39489</v>
      </c>
      <c r="B373" s="160">
        <v>1054.3620000000001</v>
      </c>
    </row>
    <row r="374" spans="1:2">
      <c r="A374" s="161">
        <v>39490</v>
      </c>
      <c r="B374" s="160">
        <v>1067.3510000000001</v>
      </c>
    </row>
    <row r="375" spans="1:2">
      <c r="A375" s="161">
        <v>39491</v>
      </c>
      <c r="B375" s="160">
        <v>1076.703</v>
      </c>
    </row>
    <row r="376" spans="1:2">
      <c r="A376" s="161">
        <v>39492</v>
      </c>
      <c r="B376" s="160">
        <v>1082.06</v>
      </c>
    </row>
    <row r="377" spans="1:2">
      <c r="A377" s="161">
        <v>39493</v>
      </c>
      <c r="B377" s="160">
        <v>1073.8879999999999</v>
      </c>
    </row>
    <row r="378" spans="1:2">
      <c r="A378" s="161">
        <v>39496</v>
      </c>
      <c r="B378" s="160">
        <v>1082.2139999999999</v>
      </c>
    </row>
    <row r="379" spans="1:2">
      <c r="A379" s="161">
        <v>39497</v>
      </c>
      <c r="B379" s="160">
        <v>1084.069</v>
      </c>
    </row>
    <row r="380" spans="1:2">
      <c r="A380" s="161">
        <v>39498</v>
      </c>
      <c r="B380" s="160">
        <v>1079.33</v>
      </c>
    </row>
    <row r="381" spans="1:2">
      <c r="A381" s="161">
        <v>39499</v>
      </c>
      <c r="B381" s="160">
        <v>1076.4860000000001</v>
      </c>
    </row>
    <row r="382" spans="1:2">
      <c r="A382" s="161">
        <v>39500</v>
      </c>
      <c r="B382" s="160">
        <v>1071.877</v>
      </c>
    </row>
    <row r="383" spans="1:2">
      <c r="A383" s="161">
        <v>39503</v>
      </c>
      <c r="B383" s="160">
        <v>1084.0830000000001</v>
      </c>
    </row>
    <row r="384" spans="1:2">
      <c r="A384" s="161">
        <v>39504</v>
      </c>
      <c r="B384" s="160">
        <v>1091.4960000000001</v>
      </c>
    </row>
    <row r="385" spans="1:2">
      <c r="A385" s="161">
        <v>39505</v>
      </c>
      <c r="B385" s="160">
        <v>1088.345</v>
      </c>
    </row>
    <row r="386" spans="1:2">
      <c r="A386" s="161">
        <v>39506</v>
      </c>
      <c r="B386" s="160">
        <v>1077.0719999999999</v>
      </c>
    </row>
    <row r="387" spans="1:2">
      <c r="A387" s="161">
        <v>39507</v>
      </c>
      <c r="B387" s="160">
        <v>1056.819</v>
      </c>
    </row>
    <row r="388" spans="1:2">
      <c r="A388" s="161">
        <v>39510</v>
      </c>
      <c r="B388" s="160">
        <v>1040.123</v>
      </c>
    </row>
    <row r="389" spans="1:2">
      <c r="A389" s="161">
        <v>39511</v>
      </c>
      <c r="B389" s="160">
        <v>1027.992</v>
      </c>
    </row>
    <row r="390" spans="1:2">
      <c r="A390" s="161">
        <v>39512</v>
      </c>
      <c r="B390" s="160">
        <v>1034.816</v>
      </c>
    </row>
    <row r="391" spans="1:2">
      <c r="A391" s="161">
        <v>39513</v>
      </c>
      <c r="B391" s="160">
        <v>1022.837</v>
      </c>
    </row>
    <row r="392" spans="1:2">
      <c r="A392" s="161">
        <v>39514</v>
      </c>
      <c r="B392" s="160">
        <v>1004.891</v>
      </c>
    </row>
    <row r="393" spans="1:2">
      <c r="A393" s="161">
        <v>39517</v>
      </c>
      <c r="B393" s="160">
        <v>989.66800000000001</v>
      </c>
    </row>
    <row r="394" spans="1:2">
      <c r="A394" s="161">
        <v>39518</v>
      </c>
      <c r="B394" s="160">
        <v>1012.46</v>
      </c>
    </row>
    <row r="395" spans="1:2">
      <c r="A395" s="161">
        <v>39519</v>
      </c>
      <c r="B395" s="160">
        <v>1012.204</v>
      </c>
    </row>
    <row r="396" spans="1:2">
      <c r="A396" s="161">
        <v>39520</v>
      </c>
      <c r="B396" s="160">
        <v>994.28700000000003</v>
      </c>
    </row>
    <row r="397" spans="1:2">
      <c r="A397" s="161">
        <v>39521</v>
      </c>
      <c r="B397" s="160">
        <v>981.92899999999997</v>
      </c>
    </row>
    <row r="398" spans="1:2">
      <c r="A398" s="161">
        <v>39524</v>
      </c>
      <c r="B398" s="160">
        <v>943.798</v>
      </c>
    </row>
    <row r="399" spans="1:2">
      <c r="A399" s="161">
        <v>39525</v>
      </c>
      <c r="B399" s="160">
        <v>968.06</v>
      </c>
    </row>
    <row r="400" spans="1:2">
      <c r="A400" s="161">
        <v>39526</v>
      </c>
      <c r="B400" s="160">
        <v>967.06299999999999</v>
      </c>
    </row>
    <row r="401" spans="1:2">
      <c r="A401" s="161">
        <v>39527</v>
      </c>
      <c r="B401" s="160">
        <v>973.32799999999997</v>
      </c>
    </row>
    <row r="402" spans="1:2">
      <c r="A402" s="161">
        <v>39528</v>
      </c>
      <c r="B402" s="160">
        <v>975.66899999999998</v>
      </c>
    </row>
    <row r="403" spans="1:2">
      <c r="A403" s="161">
        <v>39531</v>
      </c>
      <c r="B403" s="160">
        <v>984.57500000000005</v>
      </c>
    </row>
    <row r="404" spans="1:2">
      <c r="A404" s="161">
        <v>39532</v>
      </c>
      <c r="B404" s="160">
        <v>1000.568</v>
      </c>
    </row>
    <row r="405" spans="1:2">
      <c r="A405" s="161">
        <v>39533</v>
      </c>
      <c r="B405" s="160">
        <v>992.46100000000001</v>
      </c>
    </row>
    <row r="406" spans="1:2">
      <c r="A406" s="161">
        <v>39534</v>
      </c>
      <c r="B406" s="160">
        <v>990.78200000000004</v>
      </c>
    </row>
    <row r="407" spans="1:2">
      <c r="A407" s="161">
        <v>39535</v>
      </c>
      <c r="B407" s="160">
        <v>994.41700000000003</v>
      </c>
    </row>
    <row r="408" spans="1:2">
      <c r="A408" s="161">
        <v>39538</v>
      </c>
      <c r="B408" s="160">
        <v>985.96900000000005</v>
      </c>
    </row>
    <row r="409" spans="1:2">
      <c r="A409" s="161">
        <v>39539</v>
      </c>
      <c r="B409" s="160">
        <v>1017.404</v>
      </c>
    </row>
    <row r="410" spans="1:2">
      <c r="A410" s="161">
        <v>39540</v>
      </c>
      <c r="B410" s="160">
        <v>1030.309</v>
      </c>
    </row>
    <row r="411" spans="1:2">
      <c r="A411" s="161">
        <v>39541</v>
      </c>
      <c r="B411" s="160">
        <v>1032.298</v>
      </c>
    </row>
    <row r="412" spans="1:2">
      <c r="A412" s="161">
        <v>39542</v>
      </c>
      <c r="B412" s="160">
        <v>1030.1880000000001</v>
      </c>
    </row>
    <row r="413" spans="1:2">
      <c r="A413" s="161">
        <v>39545</v>
      </c>
      <c r="B413" s="160">
        <v>1040.6859999999999</v>
      </c>
    </row>
    <row r="414" spans="1:2">
      <c r="A414" s="161">
        <v>39546</v>
      </c>
      <c r="B414" s="160">
        <v>1032.9849999999999</v>
      </c>
    </row>
    <row r="415" spans="1:2">
      <c r="A415" s="161">
        <v>39547</v>
      </c>
      <c r="B415" s="160">
        <v>1022.379</v>
      </c>
    </row>
    <row r="416" spans="1:2">
      <c r="A416" s="161">
        <v>39548</v>
      </c>
      <c r="B416" s="160">
        <v>1024.2159999999999</v>
      </c>
    </row>
    <row r="417" spans="1:2">
      <c r="A417" s="161">
        <v>39549</v>
      </c>
      <c r="B417" s="160">
        <v>1016.067</v>
      </c>
    </row>
    <row r="418" spans="1:2">
      <c r="A418" s="161">
        <v>39552</v>
      </c>
      <c r="B418" s="160">
        <v>1003.864</v>
      </c>
    </row>
    <row r="419" spans="1:2">
      <c r="A419" s="161">
        <v>39553</v>
      </c>
      <c r="B419" s="160">
        <v>1010.737</v>
      </c>
    </row>
    <row r="420" spans="1:2">
      <c r="A420" s="161">
        <v>39554</v>
      </c>
      <c r="B420" s="160">
        <v>1021.177</v>
      </c>
    </row>
    <row r="421" spans="1:2">
      <c r="A421" s="161">
        <v>39555</v>
      </c>
      <c r="B421" s="160">
        <v>1025.5070000000001</v>
      </c>
    </row>
    <row r="422" spans="1:2">
      <c r="A422" s="161">
        <v>39556</v>
      </c>
      <c r="B422" s="160">
        <v>1044.585</v>
      </c>
    </row>
    <row r="423" spans="1:2">
      <c r="A423" s="161">
        <v>39559</v>
      </c>
      <c r="B423" s="160">
        <v>1040.6869999999999</v>
      </c>
    </row>
    <row r="424" spans="1:2">
      <c r="A424" s="161">
        <v>39560</v>
      </c>
      <c r="B424" s="160">
        <v>1034.067</v>
      </c>
    </row>
    <row r="425" spans="1:2">
      <c r="A425" s="161">
        <v>39561</v>
      </c>
      <c r="B425" s="160">
        <v>1042.8320000000001</v>
      </c>
    </row>
    <row r="426" spans="1:2">
      <c r="A426" s="161">
        <v>39562</v>
      </c>
      <c r="B426" s="160">
        <v>1052.5820000000001</v>
      </c>
    </row>
    <row r="427" spans="1:2">
      <c r="A427" s="161">
        <v>39563</v>
      </c>
      <c r="B427" s="160">
        <v>1061.645</v>
      </c>
    </row>
    <row r="428" spans="1:2">
      <c r="A428" s="161">
        <v>39566</v>
      </c>
      <c r="B428" s="160">
        <v>1066.135</v>
      </c>
    </row>
    <row r="429" spans="1:2">
      <c r="A429" s="161">
        <v>39567</v>
      </c>
      <c r="B429" s="160">
        <v>1062.6659999999999</v>
      </c>
    </row>
    <row r="430" spans="1:2">
      <c r="A430" s="161">
        <v>39568</v>
      </c>
      <c r="B430" s="160">
        <v>1067.42</v>
      </c>
    </row>
    <row r="431" spans="1:2">
      <c r="A431" s="161">
        <v>39569</v>
      </c>
      <c r="B431" s="160">
        <v>1077.5319999999999</v>
      </c>
    </row>
    <row r="432" spans="1:2">
      <c r="A432" s="161">
        <v>39570</v>
      </c>
      <c r="B432" s="160">
        <v>1093.876</v>
      </c>
    </row>
    <row r="433" spans="1:2">
      <c r="A433" s="161">
        <v>39573</v>
      </c>
      <c r="B433" s="160">
        <v>1090.077</v>
      </c>
    </row>
    <row r="434" spans="1:2">
      <c r="A434" s="161">
        <v>39574</v>
      </c>
      <c r="B434" s="160">
        <v>1089.356</v>
      </c>
    </row>
    <row r="435" spans="1:2">
      <c r="A435" s="161">
        <v>39575</v>
      </c>
      <c r="B435" s="160">
        <v>1090.691</v>
      </c>
    </row>
    <row r="436" spans="1:2">
      <c r="A436" s="161">
        <v>39576</v>
      </c>
      <c r="B436" s="160">
        <v>1088.3030000000001</v>
      </c>
    </row>
    <row r="437" spans="1:2">
      <c r="A437" s="161">
        <v>39577</v>
      </c>
      <c r="B437" s="160">
        <v>1078.1320000000001</v>
      </c>
    </row>
    <row r="438" spans="1:2">
      <c r="A438" s="161">
        <v>39580</v>
      </c>
      <c r="B438" s="160">
        <v>1080.549</v>
      </c>
    </row>
    <row r="439" spans="1:2">
      <c r="A439" s="161">
        <v>39581</v>
      </c>
      <c r="B439" s="160">
        <v>1085.424</v>
      </c>
    </row>
    <row r="440" spans="1:2">
      <c r="A440" s="161">
        <v>39582</v>
      </c>
      <c r="B440" s="160">
        <v>1091.6279999999999</v>
      </c>
    </row>
    <row r="441" spans="1:2">
      <c r="A441" s="161">
        <v>39583</v>
      </c>
      <c r="B441" s="160">
        <v>1099.2850000000001</v>
      </c>
    </row>
    <row r="442" spans="1:2">
      <c r="A442" s="161">
        <v>39584</v>
      </c>
      <c r="B442" s="160">
        <v>1104.623</v>
      </c>
    </row>
    <row r="443" spans="1:2">
      <c r="A443" s="161">
        <v>39587</v>
      </c>
      <c r="B443" s="160">
        <v>1113.1690000000001</v>
      </c>
    </row>
    <row r="444" spans="1:2">
      <c r="A444" s="161">
        <v>39588</v>
      </c>
      <c r="B444" s="160">
        <v>1094.434</v>
      </c>
    </row>
    <row r="445" spans="1:2">
      <c r="A445" s="161">
        <v>39589</v>
      </c>
      <c r="B445" s="160">
        <v>1080.06</v>
      </c>
    </row>
    <row r="446" spans="1:2">
      <c r="A446" s="161">
        <v>39590</v>
      </c>
      <c r="B446" s="160">
        <v>1080.373</v>
      </c>
    </row>
    <row r="447" spans="1:2">
      <c r="A447" s="161">
        <v>39591</v>
      </c>
      <c r="B447" s="160">
        <v>1064.97</v>
      </c>
    </row>
    <row r="448" spans="1:2">
      <c r="A448" s="161">
        <v>39594</v>
      </c>
      <c r="B448" s="160">
        <v>1056.1990000000001</v>
      </c>
    </row>
    <row r="449" spans="1:2">
      <c r="A449" s="161">
        <v>39595</v>
      </c>
      <c r="B449" s="160">
        <v>1059.577</v>
      </c>
    </row>
    <row r="450" spans="1:2">
      <c r="A450" s="161">
        <v>39596</v>
      </c>
      <c r="B450" s="160">
        <v>1067.68</v>
      </c>
    </row>
    <row r="451" spans="1:2">
      <c r="A451" s="161">
        <v>39597</v>
      </c>
      <c r="B451" s="160">
        <v>1077.7429999999999</v>
      </c>
    </row>
    <row r="452" spans="1:2">
      <c r="A452" s="161">
        <v>39598</v>
      </c>
      <c r="B452" s="160">
        <v>1084.0920000000001</v>
      </c>
    </row>
    <row r="453" spans="1:2">
      <c r="A453" s="161">
        <v>39601</v>
      </c>
      <c r="B453" s="160">
        <v>1078.9760000000001</v>
      </c>
    </row>
    <row r="454" spans="1:2">
      <c r="A454" s="161">
        <v>39602</v>
      </c>
      <c r="B454" s="160">
        <v>1076.413</v>
      </c>
    </row>
    <row r="455" spans="1:2">
      <c r="A455" s="161">
        <v>39603</v>
      </c>
      <c r="B455" s="160">
        <v>1070.4459999999999</v>
      </c>
    </row>
    <row r="456" spans="1:2">
      <c r="A456" s="161">
        <v>39604</v>
      </c>
      <c r="B456" s="160">
        <v>1072.5909999999999</v>
      </c>
    </row>
    <row r="457" spans="1:2">
      <c r="A457" s="161">
        <v>39605</v>
      </c>
      <c r="B457" s="160">
        <v>1049.1220000000001</v>
      </c>
    </row>
    <row r="458" spans="1:2">
      <c r="A458" s="161">
        <v>39608</v>
      </c>
      <c r="B458" s="160">
        <v>1042.0409999999999</v>
      </c>
    </row>
    <row r="459" spans="1:2">
      <c r="A459" s="161">
        <v>39609</v>
      </c>
      <c r="B459" s="160">
        <v>1039.0730000000001</v>
      </c>
    </row>
    <row r="460" spans="1:2">
      <c r="A460" s="161">
        <v>39610</v>
      </c>
      <c r="B460" s="160">
        <v>1026.029</v>
      </c>
    </row>
    <row r="461" spans="1:2">
      <c r="A461" s="161">
        <v>39611</v>
      </c>
      <c r="B461" s="160">
        <v>1029.49</v>
      </c>
    </row>
    <row r="462" spans="1:2">
      <c r="A462" s="161">
        <v>39612</v>
      </c>
      <c r="B462" s="160">
        <v>1038.2850000000001</v>
      </c>
    </row>
    <row r="463" spans="1:2">
      <c r="A463" s="161">
        <v>39615</v>
      </c>
      <c r="B463" s="160">
        <v>1037.895</v>
      </c>
    </row>
    <row r="464" spans="1:2">
      <c r="A464" s="161">
        <v>39616</v>
      </c>
      <c r="B464" s="160">
        <v>1039.0640000000001</v>
      </c>
    </row>
    <row r="465" spans="1:2">
      <c r="A465" s="161">
        <v>39617</v>
      </c>
      <c r="B465" s="160">
        <v>1030.7750000000001</v>
      </c>
    </row>
    <row r="466" spans="1:2">
      <c r="A466" s="161">
        <v>39618</v>
      </c>
      <c r="B466" s="160">
        <v>1025.2049999999999</v>
      </c>
    </row>
    <row r="467" spans="1:2">
      <c r="A467" s="161">
        <v>39619</v>
      </c>
      <c r="B467" s="160">
        <v>1003.28</v>
      </c>
    </row>
    <row r="468" spans="1:2">
      <c r="A468" s="161">
        <v>39622</v>
      </c>
      <c r="B468" s="160">
        <v>1005.832</v>
      </c>
    </row>
    <row r="469" spans="1:2">
      <c r="A469" s="161">
        <v>39623</v>
      </c>
      <c r="B469" s="160">
        <v>995.33100000000002</v>
      </c>
    </row>
    <row r="470" spans="1:2">
      <c r="A470" s="161">
        <v>39624</v>
      </c>
      <c r="B470" s="160">
        <v>1004.828</v>
      </c>
    </row>
    <row r="471" spans="1:2">
      <c r="A471" s="161">
        <v>39625</v>
      </c>
      <c r="B471" s="160">
        <v>979.89599999999996</v>
      </c>
    </row>
    <row r="472" spans="1:2">
      <c r="A472" s="161">
        <v>39626</v>
      </c>
      <c r="B472" s="160">
        <v>972.71799999999996</v>
      </c>
    </row>
    <row r="473" spans="1:2">
      <c r="A473" s="161">
        <v>39629</v>
      </c>
      <c r="B473" s="160">
        <v>974.56700000000001</v>
      </c>
    </row>
    <row r="474" spans="1:2">
      <c r="A474" s="161">
        <v>39630</v>
      </c>
      <c r="B474" s="160">
        <v>964.21100000000001</v>
      </c>
    </row>
    <row r="475" spans="1:2">
      <c r="A475" s="161">
        <v>39631</v>
      </c>
      <c r="B475" s="160">
        <v>949.08</v>
      </c>
    </row>
    <row r="476" spans="1:2">
      <c r="A476" s="161">
        <v>39632</v>
      </c>
      <c r="B476" s="160">
        <v>950.803</v>
      </c>
    </row>
    <row r="477" spans="1:2">
      <c r="A477" s="161">
        <v>39633</v>
      </c>
      <c r="B477" s="160">
        <v>948.11300000000006</v>
      </c>
    </row>
    <row r="478" spans="1:2">
      <c r="A478" s="161">
        <v>39636</v>
      </c>
      <c r="B478" s="160">
        <v>953.25900000000001</v>
      </c>
    </row>
    <row r="479" spans="1:2">
      <c r="A479" s="161">
        <v>39637</v>
      </c>
      <c r="B479" s="160">
        <v>946.702</v>
      </c>
    </row>
    <row r="480" spans="1:2">
      <c r="A480" s="161">
        <v>39638</v>
      </c>
      <c r="B480" s="160">
        <v>949.03800000000001</v>
      </c>
    </row>
    <row r="481" spans="1:2">
      <c r="A481" s="161">
        <v>39639</v>
      </c>
      <c r="B481" s="160">
        <v>943.16899999999998</v>
      </c>
    </row>
    <row r="482" spans="1:2">
      <c r="A482" s="161">
        <v>39640</v>
      </c>
      <c r="B482" s="160">
        <v>928.88900000000001</v>
      </c>
    </row>
    <row r="483" spans="1:2">
      <c r="A483" s="161">
        <v>39643</v>
      </c>
      <c r="B483" s="160">
        <v>928.46299999999997</v>
      </c>
    </row>
    <row r="484" spans="1:2">
      <c r="A484" s="161">
        <v>39644</v>
      </c>
      <c r="B484" s="160">
        <v>907.7</v>
      </c>
    </row>
    <row r="485" spans="1:2">
      <c r="A485" s="161">
        <v>39645</v>
      </c>
      <c r="B485" s="160">
        <v>921.91800000000001</v>
      </c>
    </row>
    <row r="486" spans="1:2">
      <c r="A486" s="161">
        <v>39646</v>
      </c>
      <c r="B486" s="160">
        <v>934.86800000000005</v>
      </c>
    </row>
    <row r="487" spans="1:2">
      <c r="A487" s="161">
        <v>39647</v>
      </c>
      <c r="B487" s="160">
        <v>938.23599999999999</v>
      </c>
    </row>
    <row r="488" spans="1:2">
      <c r="A488" s="161">
        <v>39650</v>
      </c>
      <c r="B488" s="160">
        <v>945.72400000000005</v>
      </c>
    </row>
    <row r="489" spans="1:2">
      <c r="A489" s="161">
        <v>39651</v>
      </c>
      <c r="B489" s="160">
        <v>949.29899999999998</v>
      </c>
    </row>
    <row r="490" spans="1:2">
      <c r="A490" s="161">
        <v>39652</v>
      </c>
      <c r="B490" s="160">
        <v>966.36599999999999</v>
      </c>
    </row>
    <row r="491" spans="1:2">
      <c r="A491" s="161">
        <v>39653</v>
      </c>
      <c r="B491" s="160">
        <v>956.03399999999999</v>
      </c>
    </row>
    <row r="492" spans="1:2">
      <c r="A492" s="161">
        <v>39654</v>
      </c>
      <c r="B492" s="160">
        <v>949.16399999999999</v>
      </c>
    </row>
    <row r="493" spans="1:2">
      <c r="A493" s="161">
        <v>39657</v>
      </c>
      <c r="B493" s="160">
        <v>938.17899999999997</v>
      </c>
    </row>
    <row r="494" spans="1:2">
      <c r="A494" s="161">
        <v>39658</v>
      </c>
      <c r="B494" s="160">
        <v>946.64800000000002</v>
      </c>
    </row>
    <row r="495" spans="1:2">
      <c r="A495" s="161">
        <v>39659</v>
      </c>
      <c r="B495" s="160">
        <v>965.03899999999999</v>
      </c>
    </row>
    <row r="496" spans="1:2">
      <c r="A496" s="161">
        <v>39660</v>
      </c>
      <c r="B496" s="160">
        <v>960.39599999999996</v>
      </c>
    </row>
    <row r="497" spans="1:2">
      <c r="A497" s="161">
        <v>39661</v>
      </c>
      <c r="B497" s="160">
        <v>952.26900000000001</v>
      </c>
    </row>
    <row r="498" spans="1:2">
      <c r="A498" s="161">
        <v>39664</v>
      </c>
      <c r="B498" s="160">
        <v>938.26599999999996</v>
      </c>
    </row>
    <row r="499" spans="1:2">
      <c r="A499" s="161">
        <v>39665</v>
      </c>
      <c r="B499" s="160">
        <v>954.74599999999998</v>
      </c>
    </row>
    <row r="500" spans="1:2">
      <c r="A500" s="161">
        <v>39666</v>
      </c>
      <c r="B500" s="160">
        <v>965.45</v>
      </c>
    </row>
    <row r="501" spans="1:2">
      <c r="A501" s="161">
        <v>39667</v>
      </c>
      <c r="B501" s="160">
        <v>958.96400000000006</v>
      </c>
    </row>
    <row r="502" spans="1:2">
      <c r="A502" s="161">
        <v>39668</v>
      </c>
      <c r="B502" s="160">
        <v>975.577</v>
      </c>
    </row>
    <row r="503" spans="1:2">
      <c r="A503" s="161">
        <v>39671</v>
      </c>
      <c r="B503" s="160">
        <v>984.58</v>
      </c>
    </row>
    <row r="504" spans="1:2">
      <c r="A504" s="161">
        <v>39672</v>
      </c>
      <c r="B504" s="160">
        <v>981.29399999999998</v>
      </c>
    </row>
    <row r="505" spans="1:2">
      <c r="A505" s="161">
        <v>39673</v>
      </c>
      <c r="B505" s="160">
        <v>971.48599999999999</v>
      </c>
    </row>
    <row r="506" spans="1:2">
      <c r="A506" s="161">
        <v>39674</v>
      </c>
      <c r="B506" s="160">
        <v>974.28899999999999</v>
      </c>
    </row>
    <row r="507" spans="1:2">
      <c r="A507" s="161">
        <v>39675</v>
      </c>
      <c r="B507" s="160">
        <v>982.74800000000005</v>
      </c>
    </row>
    <row r="508" spans="1:2">
      <c r="A508" s="161">
        <v>39678</v>
      </c>
      <c r="B508" s="160">
        <v>976.803</v>
      </c>
    </row>
    <row r="509" spans="1:2">
      <c r="A509" s="161">
        <v>39679</v>
      </c>
      <c r="B509" s="160">
        <v>959.55100000000004</v>
      </c>
    </row>
    <row r="510" spans="1:2">
      <c r="A510" s="161">
        <v>39680</v>
      </c>
      <c r="B510" s="160">
        <v>966.58399999999995</v>
      </c>
    </row>
    <row r="511" spans="1:2">
      <c r="A511" s="161">
        <v>39681</v>
      </c>
      <c r="B511" s="160">
        <v>957.23199999999997</v>
      </c>
    </row>
    <row r="512" spans="1:2">
      <c r="A512" s="161">
        <v>39682</v>
      </c>
      <c r="B512" s="160">
        <v>967.36</v>
      </c>
    </row>
    <row r="513" spans="1:2">
      <c r="A513" s="161">
        <v>39685</v>
      </c>
      <c r="B513" s="160">
        <v>962.91399999999999</v>
      </c>
    </row>
    <row r="514" spans="1:2">
      <c r="A514" s="161">
        <v>39686</v>
      </c>
      <c r="B514" s="160">
        <v>966.53300000000002</v>
      </c>
    </row>
    <row r="515" spans="1:2">
      <c r="A515" s="161">
        <v>39687</v>
      </c>
      <c r="B515" s="160">
        <v>970.46500000000003</v>
      </c>
    </row>
    <row r="516" spans="1:2">
      <c r="A516" s="161">
        <v>39688</v>
      </c>
      <c r="B516" s="160">
        <v>979.28099999999995</v>
      </c>
    </row>
    <row r="517" spans="1:2">
      <c r="A517" s="161">
        <v>39689</v>
      </c>
      <c r="B517" s="160">
        <v>980.60199999999998</v>
      </c>
    </row>
    <row r="518" spans="1:2">
      <c r="A518" s="161">
        <v>39692</v>
      </c>
      <c r="B518" s="160">
        <v>979.923</v>
      </c>
    </row>
    <row r="519" spans="1:2">
      <c r="A519" s="161">
        <v>39693</v>
      </c>
      <c r="B519" s="160">
        <v>981.48</v>
      </c>
    </row>
    <row r="520" spans="1:2">
      <c r="A520" s="161">
        <v>39694</v>
      </c>
      <c r="B520" s="160">
        <v>975.10900000000004</v>
      </c>
    </row>
    <row r="521" spans="1:2">
      <c r="A521" s="161">
        <v>39695</v>
      </c>
      <c r="B521" s="160">
        <v>954.51700000000005</v>
      </c>
    </row>
    <row r="522" spans="1:2">
      <c r="A522" s="161">
        <v>39696</v>
      </c>
      <c r="B522" s="160">
        <v>946.452</v>
      </c>
    </row>
    <row r="523" spans="1:2">
      <c r="A523" s="161">
        <v>39699</v>
      </c>
      <c r="B523" s="160">
        <v>974.01499999999999</v>
      </c>
    </row>
    <row r="524" spans="1:2">
      <c r="A524" s="161">
        <v>39700</v>
      </c>
      <c r="B524" s="160">
        <v>953.99400000000003</v>
      </c>
    </row>
    <row r="525" spans="1:2">
      <c r="A525" s="161">
        <v>39701</v>
      </c>
      <c r="B525" s="160">
        <v>953.42200000000003</v>
      </c>
    </row>
    <row r="526" spans="1:2">
      <c r="A526" s="161">
        <v>39702</v>
      </c>
      <c r="B526" s="160">
        <v>953.55799999999999</v>
      </c>
    </row>
    <row r="527" spans="1:2">
      <c r="A527" s="161">
        <v>39703</v>
      </c>
      <c r="B527" s="160">
        <v>952.57299999999998</v>
      </c>
    </row>
    <row r="528" spans="1:2">
      <c r="A528" s="161">
        <v>39706</v>
      </c>
      <c r="B528" s="160">
        <v>919.17</v>
      </c>
    </row>
    <row r="529" spans="1:2">
      <c r="A529" s="161">
        <v>39707</v>
      </c>
      <c r="B529" s="160">
        <v>905.33199999999999</v>
      </c>
    </row>
    <row r="530" spans="1:2">
      <c r="A530" s="161">
        <v>39708</v>
      </c>
      <c r="B530" s="160">
        <v>876.91099999999994</v>
      </c>
    </row>
    <row r="531" spans="1:2">
      <c r="A531" s="161">
        <v>39709</v>
      </c>
      <c r="B531" s="160">
        <v>877.83699999999999</v>
      </c>
    </row>
    <row r="532" spans="1:2">
      <c r="A532" s="161">
        <v>39710</v>
      </c>
      <c r="B532" s="160">
        <v>938.41800000000001</v>
      </c>
    </row>
    <row r="533" spans="1:2">
      <c r="A533" s="161">
        <v>39713</v>
      </c>
      <c r="B533" s="160">
        <v>917.09799999999996</v>
      </c>
    </row>
    <row r="534" spans="1:2">
      <c r="A534" s="161">
        <v>39714</v>
      </c>
      <c r="B534" s="160">
        <v>896.96600000000001</v>
      </c>
    </row>
    <row r="535" spans="1:2">
      <c r="A535" s="161">
        <v>39715</v>
      </c>
      <c r="B535" s="160">
        <v>897.36400000000003</v>
      </c>
    </row>
    <row r="536" spans="1:2">
      <c r="A536" s="161">
        <v>39716</v>
      </c>
      <c r="B536" s="160">
        <v>908.89099999999996</v>
      </c>
    </row>
    <row r="537" spans="1:2">
      <c r="A537" s="161">
        <v>39717</v>
      </c>
      <c r="B537" s="160">
        <v>901.98299999999995</v>
      </c>
    </row>
    <row r="538" spans="1:2">
      <c r="A538" s="161">
        <v>39720</v>
      </c>
      <c r="B538" s="160">
        <v>853.65300000000002</v>
      </c>
    </row>
    <row r="539" spans="1:2">
      <c r="A539" s="161">
        <v>39721</v>
      </c>
      <c r="B539" s="160">
        <v>885.476</v>
      </c>
    </row>
    <row r="540" spans="1:2">
      <c r="A540" s="161">
        <v>39722</v>
      </c>
      <c r="B540" s="160">
        <v>889.79200000000003</v>
      </c>
    </row>
    <row r="541" spans="1:2">
      <c r="A541" s="161">
        <v>39723</v>
      </c>
      <c r="B541" s="160">
        <v>873.73199999999997</v>
      </c>
    </row>
    <row r="542" spans="1:2">
      <c r="A542" s="161">
        <v>39724</v>
      </c>
      <c r="B542" s="160">
        <v>868.64499999999998</v>
      </c>
    </row>
    <row r="543" spans="1:2">
      <c r="A543" s="161">
        <v>39727</v>
      </c>
      <c r="B543" s="160">
        <v>826.23199999999997</v>
      </c>
    </row>
    <row r="544" spans="1:2">
      <c r="A544" s="161">
        <v>39728</v>
      </c>
      <c r="B544" s="160">
        <v>798.05</v>
      </c>
    </row>
    <row r="545" spans="1:2">
      <c r="A545" s="161">
        <v>39729</v>
      </c>
      <c r="B545" s="160">
        <v>758.755</v>
      </c>
    </row>
    <row r="546" spans="1:2">
      <c r="A546" s="161">
        <v>39730</v>
      </c>
      <c r="B546" s="160">
        <v>738.88300000000004</v>
      </c>
    </row>
    <row r="547" spans="1:2">
      <c r="A547" s="161">
        <v>39731</v>
      </c>
      <c r="B547" s="160">
        <v>704.52099999999996</v>
      </c>
    </row>
    <row r="548" spans="1:2">
      <c r="A548" s="161">
        <v>39734</v>
      </c>
      <c r="B548" s="160">
        <v>763.59400000000005</v>
      </c>
    </row>
    <row r="549" spans="1:2">
      <c r="A549" s="161">
        <v>39735</v>
      </c>
      <c r="B549" s="160">
        <v>788.61699999999996</v>
      </c>
    </row>
    <row r="550" spans="1:2">
      <c r="A550" s="161">
        <v>39736</v>
      </c>
      <c r="B550" s="160">
        <v>737.62099999999998</v>
      </c>
    </row>
    <row r="551" spans="1:2">
      <c r="A551" s="161">
        <v>39737</v>
      </c>
      <c r="B551" s="160">
        <v>720.54100000000005</v>
      </c>
    </row>
    <row r="552" spans="1:2">
      <c r="A552" s="161">
        <v>39738</v>
      </c>
      <c r="B552" s="160">
        <v>724.01700000000005</v>
      </c>
    </row>
    <row r="553" spans="1:2">
      <c r="A553" s="161">
        <v>39741</v>
      </c>
      <c r="B553" s="160">
        <v>759.37599999999998</v>
      </c>
    </row>
    <row r="554" spans="1:2">
      <c r="A554" s="161">
        <v>39742</v>
      </c>
      <c r="B554" s="160">
        <v>754.67</v>
      </c>
    </row>
    <row r="555" spans="1:2">
      <c r="A555" s="161">
        <v>39743</v>
      </c>
      <c r="B555" s="160">
        <v>718.76</v>
      </c>
    </row>
    <row r="556" spans="1:2">
      <c r="A556" s="161">
        <v>39744</v>
      </c>
      <c r="B556" s="160">
        <v>713.57399999999996</v>
      </c>
    </row>
    <row r="557" spans="1:2">
      <c r="A557" s="161">
        <v>39745</v>
      </c>
      <c r="B557" s="160">
        <v>683.54899999999998</v>
      </c>
    </row>
    <row r="558" spans="1:2">
      <c r="A558" s="161">
        <v>39748</v>
      </c>
      <c r="B558" s="160">
        <v>666.27700000000004</v>
      </c>
    </row>
    <row r="559" spans="1:2">
      <c r="A559" s="161">
        <v>39749</v>
      </c>
      <c r="B559" s="160">
        <v>708.09</v>
      </c>
    </row>
    <row r="560" spans="1:2">
      <c r="A560" s="161">
        <v>39750</v>
      </c>
      <c r="B560" s="160">
        <v>717.85400000000004</v>
      </c>
    </row>
    <row r="561" spans="1:2">
      <c r="A561" s="161">
        <v>39751</v>
      </c>
      <c r="B561" s="160">
        <v>749.81200000000001</v>
      </c>
    </row>
    <row r="562" spans="1:2">
      <c r="A562" s="161">
        <v>39752</v>
      </c>
      <c r="B562" s="160">
        <v>765.39200000000005</v>
      </c>
    </row>
    <row r="563" spans="1:2">
      <c r="A563" s="161">
        <v>39755</v>
      </c>
      <c r="B563" s="160">
        <v>768.71299999999997</v>
      </c>
    </row>
    <row r="564" spans="1:2">
      <c r="A564" s="161">
        <v>39756</v>
      </c>
      <c r="B564" s="160">
        <v>792.84299999999996</v>
      </c>
    </row>
    <row r="565" spans="1:2">
      <c r="A565" s="161">
        <v>39757</v>
      </c>
      <c r="B565" s="160">
        <v>775.92899999999997</v>
      </c>
    </row>
    <row r="566" spans="1:2">
      <c r="A566" s="161">
        <v>39758</v>
      </c>
      <c r="B566" s="160">
        <v>742.41499999999996</v>
      </c>
    </row>
    <row r="567" spans="1:2">
      <c r="A567" s="161">
        <v>39759</v>
      </c>
      <c r="B567" s="160">
        <v>752.78599999999994</v>
      </c>
    </row>
    <row r="568" spans="1:2">
      <c r="A568" s="161">
        <v>39762</v>
      </c>
      <c r="B568" s="160">
        <v>759.72299999999996</v>
      </c>
    </row>
    <row r="569" spans="1:2">
      <c r="A569" s="161">
        <v>39763</v>
      </c>
      <c r="B569" s="160">
        <v>742.774</v>
      </c>
    </row>
    <row r="570" spans="1:2">
      <c r="A570" s="161">
        <v>39764</v>
      </c>
      <c r="B570" s="160">
        <v>716.92600000000004</v>
      </c>
    </row>
    <row r="571" spans="1:2">
      <c r="A571" s="161">
        <v>39765</v>
      </c>
      <c r="B571" s="160">
        <v>723.75599999999997</v>
      </c>
    </row>
    <row r="572" spans="1:2">
      <c r="A572" s="161">
        <v>39766</v>
      </c>
      <c r="B572" s="160">
        <v>714.24</v>
      </c>
    </row>
    <row r="573" spans="1:2">
      <c r="A573" s="161">
        <v>39769</v>
      </c>
      <c r="B573" s="160">
        <v>699.76499999999999</v>
      </c>
    </row>
    <row r="574" spans="1:2">
      <c r="A574" s="161">
        <v>39770</v>
      </c>
      <c r="B574" s="160">
        <v>694.33900000000006</v>
      </c>
    </row>
    <row r="575" spans="1:2">
      <c r="A575" s="161">
        <v>39771</v>
      </c>
      <c r="B575" s="160">
        <v>667.06399999999996</v>
      </c>
    </row>
    <row r="576" spans="1:2">
      <c r="A576" s="161">
        <v>39772</v>
      </c>
      <c r="B576" s="160">
        <v>636.803</v>
      </c>
    </row>
    <row r="577" spans="1:2">
      <c r="A577" s="161">
        <v>39773</v>
      </c>
      <c r="B577" s="160">
        <v>649.80600000000004</v>
      </c>
    </row>
    <row r="578" spans="1:2">
      <c r="A578" s="161">
        <v>39776</v>
      </c>
      <c r="B578" s="160">
        <v>674.71100000000001</v>
      </c>
    </row>
    <row r="579" spans="1:2">
      <c r="A579" s="161">
        <v>39777</v>
      </c>
      <c r="B579" s="160">
        <v>679.35299999999995</v>
      </c>
    </row>
    <row r="580" spans="1:2">
      <c r="A580" s="161">
        <v>39778</v>
      </c>
      <c r="B580" s="160">
        <v>694.00199999999995</v>
      </c>
    </row>
    <row r="581" spans="1:2">
      <c r="A581" s="161">
        <v>39779</v>
      </c>
      <c r="B581" s="160">
        <v>703.97299999999996</v>
      </c>
    </row>
    <row r="582" spans="1:2">
      <c r="A582" s="161">
        <v>39780</v>
      </c>
      <c r="B582" s="160">
        <v>718.04399999999998</v>
      </c>
    </row>
    <row r="583" spans="1:2">
      <c r="A583" s="161">
        <v>39783</v>
      </c>
      <c r="B583" s="160">
        <v>682.74099999999999</v>
      </c>
    </row>
    <row r="584" spans="1:2">
      <c r="A584" s="161">
        <v>39784</v>
      </c>
      <c r="B584" s="160">
        <v>683.25</v>
      </c>
    </row>
    <row r="585" spans="1:2">
      <c r="A585" s="161">
        <v>39785</v>
      </c>
      <c r="B585" s="160">
        <v>693.6</v>
      </c>
    </row>
    <row r="586" spans="1:2">
      <c r="A586" s="161">
        <v>39786</v>
      </c>
      <c r="B586" s="160">
        <v>683.40800000000002</v>
      </c>
    </row>
    <row r="587" spans="1:2">
      <c r="A587" s="161">
        <v>39787</v>
      </c>
      <c r="B587" s="160">
        <v>683.80499999999995</v>
      </c>
    </row>
    <row r="588" spans="1:2">
      <c r="A588" s="161">
        <v>39790</v>
      </c>
      <c r="B588" s="160">
        <v>711.79100000000005</v>
      </c>
    </row>
    <row r="589" spans="1:2">
      <c r="A589" s="161">
        <v>39791</v>
      </c>
      <c r="B589" s="160">
        <v>711.678</v>
      </c>
    </row>
    <row r="590" spans="1:2">
      <c r="A590" s="161">
        <v>39792</v>
      </c>
      <c r="B590" s="160">
        <v>721.03</v>
      </c>
    </row>
    <row r="591" spans="1:2">
      <c r="A591" s="161">
        <v>39793</v>
      </c>
      <c r="B591" s="160">
        <v>707.80600000000004</v>
      </c>
    </row>
    <row r="592" spans="1:2">
      <c r="A592" s="161">
        <v>39794</v>
      </c>
      <c r="B592" s="160">
        <v>690.01</v>
      </c>
    </row>
    <row r="593" spans="1:2">
      <c r="A593" s="161">
        <v>39797</v>
      </c>
      <c r="B593" s="160">
        <v>683.74300000000005</v>
      </c>
    </row>
    <row r="594" spans="1:2">
      <c r="A594" s="161">
        <v>39798</v>
      </c>
      <c r="B594" s="160">
        <v>695.13800000000003</v>
      </c>
    </row>
    <row r="595" spans="1:2">
      <c r="A595" s="161">
        <v>39799</v>
      </c>
      <c r="B595" s="160">
        <v>680.58600000000001</v>
      </c>
    </row>
    <row r="596" spans="1:2">
      <c r="A596" s="161">
        <v>39800</v>
      </c>
      <c r="B596" s="160">
        <v>671.48599999999999</v>
      </c>
    </row>
    <row r="597" spans="1:2">
      <c r="A597" s="161">
        <v>39801</v>
      </c>
      <c r="B597" s="160">
        <v>685.51300000000003</v>
      </c>
    </row>
    <row r="598" spans="1:2">
      <c r="A598" s="161">
        <v>39804</v>
      </c>
      <c r="B598" s="160">
        <v>674.32799999999997</v>
      </c>
    </row>
    <row r="599" spans="1:2">
      <c r="A599" s="161">
        <v>39805</v>
      </c>
      <c r="B599" s="160">
        <v>668.03499999999997</v>
      </c>
    </row>
    <row r="600" spans="1:2">
      <c r="A600" s="161">
        <v>39806</v>
      </c>
      <c r="B600" s="160">
        <v>664.62300000000005</v>
      </c>
    </row>
    <row r="601" spans="1:2">
      <c r="A601" s="161">
        <v>39807</v>
      </c>
      <c r="B601" s="160">
        <v>665.25400000000002</v>
      </c>
    </row>
    <row r="602" spans="1:2">
      <c r="A602" s="161">
        <v>39808</v>
      </c>
      <c r="B602" s="160">
        <v>664.255</v>
      </c>
    </row>
    <row r="603" spans="1:2">
      <c r="A603" s="161">
        <v>39811</v>
      </c>
      <c r="B603" s="160">
        <v>662.63699999999994</v>
      </c>
    </row>
    <row r="604" spans="1:2">
      <c r="A604" s="161">
        <v>39812</v>
      </c>
      <c r="B604" s="160">
        <v>676.00800000000004</v>
      </c>
    </row>
    <row r="605" spans="1:2">
      <c r="A605" s="161">
        <v>39813</v>
      </c>
      <c r="B605" s="160">
        <v>688.41</v>
      </c>
    </row>
    <row r="606" spans="1:2">
      <c r="A606" s="161">
        <v>39814</v>
      </c>
      <c r="B606" s="160">
        <v>688.79899999999998</v>
      </c>
    </row>
    <row r="607" spans="1:2">
      <c r="A607" s="161">
        <v>39815</v>
      </c>
      <c r="B607" s="160">
        <v>706.66499999999996</v>
      </c>
    </row>
    <row r="608" spans="1:2">
      <c r="A608" s="161">
        <v>39818</v>
      </c>
      <c r="B608" s="160">
        <v>726.28099999999995</v>
      </c>
    </row>
    <row r="609" spans="1:2">
      <c r="A609" s="161">
        <v>39819</v>
      </c>
      <c r="B609" s="160">
        <v>742.89099999999996</v>
      </c>
    </row>
    <row r="610" spans="1:2">
      <c r="A610" s="161">
        <v>39820</v>
      </c>
      <c r="B610" s="160">
        <v>720.33900000000006</v>
      </c>
    </row>
    <row r="611" spans="1:2">
      <c r="A611" s="161">
        <v>39821</v>
      </c>
      <c r="B611" s="160">
        <v>710.98699999999997</v>
      </c>
    </row>
    <row r="612" spans="1:2">
      <c r="A612" s="161">
        <v>39822</v>
      </c>
      <c r="B612" s="160">
        <v>710.26099999999997</v>
      </c>
    </row>
    <row r="613" spans="1:2">
      <c r="A613" s="161">
        <v>39825</v>
      </c>
      <c r="B613" s="160">
        <v>701.78099999999995</v>
      </c>
    </row>
    <row r="614" spans="1:2">
      <c r="A614" s="161">
        <v>39826</v>
      </c>
      <c r="B614" s="160">
        <v>698.98699999999997</v>
      </c>
    </row>
    <row r="615" spans="1:2">
      <c r="A615" s="161">
        <v>39827</v>
      </c>
      <c r="B615" s="160">
        <v>681.19200000000001</v>
      </c>
    </row>
    <row r="616" spans="1:2">
      <c r="A616" s="161">
        <v>39828</v>
      </c>
      <c r="B616" s="160">
        <v>674.98400000000004</v>
      </c>
    </row>
    <row r="617" spans="1:2">
      <c r="A617" s="161">
        <v>39829</v>
      </c>
      <c r="B617" s="160">
        <v>676.81600000000003</v>
      </c>
    </row>
    <row r="618" spans="1:2">
      <c r="A618" s="161">
        <v>39832</v>
      </c>
      <c r="B618" s="160">
        <v>676.13900000000001</v>
      </c>
    </row>
    <row r="619" spans="1:2">
      <c r="A619" s="161">
        <v>39833</v>
      </c>
      <c r="B619" s="160">
        <v>662.36500000000001</v>
      </c>
    </row>
    <row r="620" spans="1:2">
      <c r="A620" s="161">
        <v>39834</v>
      </c>
      <c r="B620" s="160">
        <v>670.43299999999999</v>
      </c>
    </row>
    <row r="621" spans="1:2">
      <c r="A621" s="161">
        <v>39835</v>
      </c>
      <c r="B621" s="160">
        <v>661.51400000000001</v>
      </c>
    </row>
    <row r="622" spans="1:2">
      <c r="A622" s="161">
        <v>39836</v>
      </c>
      <c r="B622" s="160">
        <v>663.57399999999996</v>
      </c>
    </row>
    <row r="623" spans="1:2">
      <c r="A623" s="161">
        <v>39839</v>
      </c>
      <c r="B623" s="160">
        <v>661.30499999999995</v>
      </c>
    </row>
    <row r="624" spans="1:2">
      <c r="A624" s="161">
        <v>39840</v>
      </c>
      <c r="B624" s="160">
        <v>667.63199999999995</v>
      </c>
    </row>
    <row r="625" spans="1:2">
      <c r="A625" s="161">
        <v>39841</v>
      </c>
      <c r="B625" s="160">
        <v>683.40300000000002</v>
      </c>
    </row>
    <row r="626" spans="1:2">
      <c r="A626" s="161">
        <v>39842</v>
      </c>
      <c r="B626" s="160">
        <v>678.92200000000003</v>
      </c>
    </row>
    <row r="627" spans="1:2">
      <c r="A627" s="161">
        <v>39843</v>
      </c>
      <c r="B627" s="160">
        <v>679.56500000000005</v>
      </c>
    </row>
    <row r="628" spans="1:2">
      <c r="A628" s="161">
        <v>39846</v>
      </c>
      <c r="B628" s="160">
        <v>668.90200000000004</v>
      </c>
    </row>
    <row r="629" spans="1:2">
      <c r="A629" s="161">
        <v>39847</v>
      </c>
      <c r="B629" s="160">
        <v>671.85500000000002</v>
      </c>
    </row>
    <row r="630" spans="1:2">
      <c r="A630" s="161">
        <v>39848</v>
      </c>
      <c r="B630" s="160">
        <v>683.34299999999996</v>
      </c>
    </row>
    <row r="631" spans="1:2">
      <c r="A631" s="161">
        <v>39849</v>
      </c>
      <c r="B631" s="160">
        <v>688.41399999999999</v>
      </c>
    </row>
    <row r="632" spans="1:2">
      <c r="A632" s="161">
        <v>39850</v>
      </c>
      <c r="B632" s="160">
        <v>704.37300000000005</v>
      </c>
    </row>
    <row r="633" spans="1:2">
      <c r="A633" s="161">
        <v>39853</v>
      </c>
      <c r="B633" s="160">
        <v>699.80200000000002</v>
      </c>
    </row>
    <row r="634" spans="1:2">
      <c r="A634" s="161">
        <v>39854</v>
      </c>
      <c r="B634" s="160">
        <v>682.76400000000001</v>
      </c>
    </row>
    <row r="635" spans="1:2">
      <c r="A635" s="161">
        <v>39855</v>
      </c>
      <c r="B635" s="160">
        <v>685.83799999999997</v>
      </c>
    </row>
    <row r="636" spans="1:2">
      <c r="A636" s="161">
        <v>39856</v>
      </c>
      <c r="B636" s="160">
        <v>682.41399999999999</v>
      </c>
    </row>
    <row r="637" spans="1:2">
      <c r="A637" s="161">
        <v>39857</v>
      </c>
      <c r="B637" s="160">
        <v>679.45600000000002</v>
      </c>
    </row>
    <row r="638" spans="1:2">
      <c r="A638" s="161">
        <v>39860</v>
      </c>
      <c r="B638" s="160">
        <v>678.47199999999998</v>
      </c>
    </row>
    <row r="639" spans="1:2">
      <c r="A639" s="161">
        <v>39861</v>
      </c>
      <c r="B639" s="160">
        <v>660.07</v>
      </c>
    </row>
    <row r="640" spans="1:2">
      <c r="A640" s="161">
        <v>39862</v>
      </c>
      <c r="B640" s="160">
        <v>657.697</v>
      </c>
    </row>
    <row r="641" spans="1:2">
      <c r="A641" s="161">
        <v>39863</v>
      </c>
      <c r="B641" s="160">
        <v>651.52099999999996</v>
      </c>
    </row>
    <row r="642" spans="1:2">
      <c r="A642" s="161">
        <v>39864</v>
      </c>
      <c r="B642" s="160">
        <v>637.21600000000001</v>
      </c>
    </row>
    <row r="643" spans="1:2">
      <c r="A643" s="161">
        <v>39867</v>
      </c>
      <c r="B643" s="160">
        <v>625.1</v>
      </c>
    </row>
    <row r="644" spans="1:2">
      <c r="A644" s="161">
        <v>39868</v>
      </c>
      <c r="B644" s="160">
        <v>626.68200000000002</v>
      </c>
    </row>
    <row r="645" spans="1:2">
      <c r="A645" s="161">
        <v>39869</v>
      </c>
      <c r="B645" s="160">
        <v>627.79499999999996</v>
      </c>
    </row>
    <row r="646" spans="1:2">
      <c r="A646" s="161">
        <v>39870</v>
      </c>
      <c r="B646" s="160">
        <v>626.35599999999999</v>
      </c>
    </row>
    <row r="647" spans="1:2">
      <c r="A647" s="161">
        <v>39871</v>
      </c>
      <c r="B647" s="160">
        <v>619.34500000000003</v>
      </c>
    </row>
    <row r="648" spans="1:2">
      <c r="A648" s="161">
        <v>39874</v>
      </c>
      <c r="B648" s="160">
        <v>594.83100000000002</v>
      </c>
    </row>
    <row r="649" spans="1:2">
      <c r="A649" s="161">
        <v>39875</v>
      </c>
      <c r="B649" s="160">
        <v>590.43899999999996</v>
      </c>
    </row>
    <row r="650" spans="1:2">
      <c r="A650" s="161">
        <v>39876</v>
      </c>
      <c r="B650" s="160">
        <v>607.024</v>
      </c>
    </row>
    <row r="651" spans="1:2">
      <c r="A651" s="161">
        <v>39877</v>
      </c>
      <c r="B651" s="160">
        <v>591.23699999999997</v>
      </c>
    </row>
    <row r="652" spans="1:2">
      <c r="A652" s="161">
        <v>39878</v>
      </c>
      <c r="B652" s="160">
        <v>582.98</v>
      </c>
    </row>
    <row r="653" spans="1:2">
      <c r="A653" s="161">
        <v>39881</v>
      </c>
      <c r="B653" s="160">
        <v>577.60799999999995</v>
      </c>
    </row>
    <row r="654" spans="1:2">
      <c r="A654" s="161">
        <v>39882</v>
      </c>
      <c r="B654" s="160">
        <v>599.56700000000001</v>
      </c>
    </row>
    <row r="655" spans="1:2">
      <c r="A655" s="161">
        <v>39883</v>
      </c>
      <c r="B655" s="160">
        <v>605.12199999999996</v>
      </c>
    </row>
    <row r="656" spans="1:2">
      <c r="A656" s="161">
        <v>39884</v>
      </c>
      <c r="B656" s="160">
        <v>613.18700000000001</v>
      </c>
    </row>
    <row r="657" spans="1:2">
      <c r="A657" s="161">
        <v>39885</v>
      </c>
      <c r="B657" s="160">
        <v>619.50699999999995</v>
      </c>
    </row>
    <row r="658" spans="1:2">
      <c r="A658" s="161">
        <v>39888</v>
      </c>
      <c r="B658" s="160">
        <v>625.34900000000005</v>
      </c>
    </row>
    <row r="659" spans="1:2">
      <c r="A659" s="161">
        <v>39889</v>
      </c>
      <c r="B659" s="160">
        <v>632.34900000000005</v>
      </c>
    </row>
    <row r="660" spans="1:2">
      <c r="A660" s="161">
        <v>39890</v>
      </c>
      <c r="B660" s="160">
        <v>633.28899999999999</v>
      </c>
    </row>
    <row r="661" spans="1:2">
      <c r="A661" s="161">
        <v>39891</v>
      </c>
      <c r="B661" s="160">
        <v>619.85900000000004</v>
      </c>
    </row>
    <row r="662" spans="1:2">
      <c r="A662" s="161">
        <v>39892</v>
      </c>
      <c r="B662" s="160">
        <v>618.60599999999999</v>
      </c>
    </row>
    <row r="663" spans="1:2">
      <c r="A663" s="161">
        <v>39895</v>
      </c>
      <c r="B663" s="160">
        <v>648.07899999999995</v>
      </c>
    </row>
    <row r="664" spans="1:2">
      <c r="A664" s="161">
        <v>39896</v>
      </c>
      <c r="B664" s="160">
        <v>648.10400000000004</v>
      </c>
    </row>
    <row r="665" spans="1:2">
      <c r="A665" s="161">
        <v>39897</v>
      </c>
      <c r="B665" s="160">
        <v>652.11199999999997</v>
      </c>
    </row>
    <row r="666" spans="1:2">
      <c r="A666" s="161">
        <v>39898</v>
      </c>
      <c r="B666" s="160">
        <v>662.26300000000003</v>
      </c>
    </row>
    <row r="667" spans="1:2">
      <c r="A667" s="161">
        <v>39899</v>
      </c>
      <c r="B667" s="160">
        <v>662.73500000000001</v>
      </c>
    </row>
    <row r="668" spans="1:2">
      <c r="A668" s="161">
        <v>39902</v>
      </c>
      <c r="B668" s="160">
        <v>640.41499999999996</v>
      </c>
    </row>
    <row r="669" spans="1:2">
      <c r="A669" s="161">
        <v>39903</v>
      </c>
      <c r="B669" s="160">
        <v>645.41200000000003</v>
      </c>
    </row>
    <row r="670" spans="1:2">
      <c r="A670" s="161">
        <v>39904</v>
      </c>
      <c r="B670" s="160">
        <v>657.59699999999998</v>
      </c>
    </row>
    <row r="671" spans="1:2">
      <c r="A671" s="161">
        <v>39905</v>
      </c>
      <c r="B671" s="160">
        <v>678.87099999999998</v>
      </c>
    </row>
    <row r="672" spans="1:2">
      <c r="A672" s="161">
        <v>39906</v>
      </c>
      <c r="B672" s="160">
        <v>681.58100000000002</v>
      </c>
    </row>
    <row r="673" spans="1:2">
      <c r="A673" s="161">
        <v>39909</v>
      </c>
      <c r="B673" s="160">
        <v>680.83100000000002</v>
      </c>
    </row>
    <row r="674" spans="1:2">
      <c r="A674" s="161">
        <v>39910</v>
      </c>
      <c r="B674" s="160">
        <v>676.87900000000002</v>
      </c>
    </row>
    <row r="675" spans="1:2">
      <c r="A675" s="161">
        <v>39911</v>
      </c>
      <c r="B675" s="160">
        <v>679.90300000000002</v>
      </c>
    </row>
    <row r="676" spans="1:2">
      <c r="A676" s="161">
        <v>39912</v>
      </c>
      <c r="B676" s="160">
        <v>701.88800000000003</v>
      </c>
    </row>
    <row r="677" spans="1:2">
      <c r="A677" s="161">
        <v>39913</v>
      </c>
      <c r="B677" s="160">
        <v>702.89300000000003</v>
      </c>
    </row>
    <row r="678" spans="1:2">
      <c r="A678" s="161">
        <v>39916</v>
      </c>
      <c r="B678" s="160">
        <v>701.38</v>
      </c>
    </row>
    <row r="679" spans="1:2">
      <c r="A679" s="161">
        <v>39917</v>
      </c>
      <c r="B679" s="160">
        <v>705.83299999999997</v>
      </c>
    </row>
    <row r="680" spans="1:2">
      <c r="A680" s="161">
        <v>39918</v>
      </c>
      <c r="B680" s="160">
        <v>710.40700000000004</v>
      </c>
    </row>
    <row r="681" spans="1:2">
      <c r="A681" s="161">
        <v>39919</v>
      </c>
      <c r="B681" s="160">
        <v>717.98900000000003</v>
      </c>
    </row>
    <row r="682" spans="1:2">
      <c r="A682" s="161">
        <v>39920</v>
      </c>
      <c r="B682" s="160">
        <v>729.18799999999999</v>
      </c>
    </row>
    <row r="683" spans="1:2">
      <c r="A683" s="161">
        <v>39923</v>
      </c>
      <c r="B683" s="160">
        <v>713.66600000000005</v>
      </c>
    </row>
    <row r="684" spans="1:2">
      <c r="A684" s="161">
        <v>39924</v>
      </c>
      <c r="B684" s="160">
        <v>712.57299999999998</v>
      </c>
    </row>
    <row r="685" spans="1:2">
      <c r="A685" s="161">
        <v>39925</v>
      </c>
      <c r="B685" s="160">
        <v>711.77</v>
      </c>
    </row>
    <row r="686" spans="1:2">
      <c r="A686" s="161">
        <v>39926</v>
      </c>
      <c r="B686" s="160">
        <v>716.73099999999999</v>
      </c>
    </row>
    <row r="687" spans="1:2">
      <c r="A687" s="161">
        <v>39927</v>
      </c>
      <c r="B687" s="160">
        <v>720.54399999999998</v>
      </c>
    </row>
    <row r="688" spans="1:2">
      <c r="A688" s="161">
        <v>39930</v>
      </c>
      <c r="B688" s="160">
        <v>719.08399999999995</v>
      </c>
    </row>
    <row r="689" spans="1:2">
      <c r="A689" s="161">
        <v>39931</v>
      </c>
      <c r="B689" s="160">
        <v>711.822</v>
      </c>
    </row>
    <row r="690" spans="1:2">
      <c r="A690" s="161">
        <v>39932</v>
      </c>
      <c r="B690" s="160">
        <v>721.43499999999995</v>
      </c>
    </row>
    <row r="691" spans="1:2">
      <c r="A691" s="161">
        <v>39933</v>
      </c>
      <c r="B691" s="160">
        <v>731.31200000000001</v>
      </c>
    </row>
    <row r="692" spans="1:2">
      <c r="A692" s="161">
        <v>39934</v>
      </c>
      <c r="B692" s="160">
        <v>732.91399999999999</v>
      </c>
    </row>
    <row r="693" spans="1:2">
      <c r="A693" s="161">
        <v>39937</v>
      </c>
      <c r="B693" s="160">
        <v>754.07</v>
      </c>
    </row>
    <row r="694" spans="1:2">
      <c r="A694" s="161">
        <v>39938</v>
      </c>
      <c r="B694" s="160">
        <v>755.46299999999997</v>
      </c>
    </row>
    <row r="695" spans="1:2">
      <c r="A695" s="161">
        <v>39939</v>
      </c>
      <c r="B695" s="160">
        <v>767.50099999999998</v>
      </c>
    </row>
    <row r="696" spans="1:2">
      <c r="A696" s="161">
        <v>39940</v>
      </c>
      <c r="B696" s="160">
        <v>763.41899999999998</v>
      </c>
    </row>
    <row r="697" spans="1:2">
      <c r="A697" s="161">
        <v>39941</v>
      </c>
      <c r="B697" s="160">
        <v>774.351</v>
      </c>
    </row>
    <row r="698" spans="1:2">
      <c r="A698" s="161">
        <v>39944</v>
      </c>
      <c r="B698" s="160">
        <v>760.18399999999997</v>
      </c>
    </row>
    <row r="699" spans="1:2">
      <c r="A699" s="161">
        <v>39945</v>
      </c>
      <c r="B699" s="160">
        <v>758.54399999999998</v>
      </c>
    </row>
    <row r="700" spans="1:2">
      <c r="A700" s="161">
        <v>39946</v>
      </c>
      <c r="B700" s="160">
        <v>744.99800000000005</v>
      </c>
    </row>
    <row r="701" spans="1:2">
      <c r="A701" s="161">
        <v>39947</v>
      </c>
      <c r="B701" s="160">
        <v>742.62800000000004</v>
      </c>
    </row>
    <row r="702" spans="1:2">
      <c r="A702" s="161">
        <v>39948</v>
      </c>
      <c r="B702" s="160">
        <v>745.77300000000002</v>
      </c>
    </row>
    <row r="703" spans="1:2">
      <c r="A703" s="161">
        <v>39951</v>
      </c>
      <c r="B703" s="160">
        <v>766.83</v>
      </c>
    </row>
    <row r="704" spans="1:2">
      <c r="A704" s="161">
        <v>39952</v>
      </c>
      <c r="B704" s="160">
        <v>773.21699999999998</v>
      </c>
    </row>
    <row r="705" spans="1:2">
      <c r="A705" s="161">
        <v>39953</v>
      </c>
      <c r="B705" s="160">
        <v>771.66600000000005</v>
      </c>
    </row>
    <row r="706" spans="1:2">
      <c r="A706" s="161">
        <v>39954</v>
      </c>
      <c r="B706" s="160">
        <v>758.66499999999996</v>
      </c>
    </row>
    <row r="707" spans="1:2">
      <c r="A707" s="161">
        <v>39955</v>
      </c>
      <c r="B707" s="160">
        <v>750.91099999999994</v>
      </c>
    </row>
    <row r="708" spans="1:2">
      <c r="A708" s="161">
        <v>39958</v>
      </c>
      <c r="B708" s="160">
        <v>751.26400000000001</v>
      </c>
    </row>
    <row r="709" spans="1:2">
      <c r="A709" s="161">
        <v>39959</v>
      </c>
      <c r="B709" s="160">
        <v>758.44299999999998</v>
      </c>
    </row>
    <row r="710" spans="1:2">
      <c r="A710" s="161">
        <v>39960</v>
      </c>
      <c r="B710" s="160">
        <v>763.65599999999995</v>
      </c>
    </row>
    <row r="711" spans="1:2">
      <c r="A711" s="161">
        <v>39961</v>
      </c>
      <c r="B711" s="160">
        <v>764.44100000000003</v>
      </c>
    </row>
    <row r="712" spans="1:2">
      <c r="A712" s="161">
        <v>39962</v>
      </c>
      <c r="B712" s="160">
        <v>764.952</v>
      </c>
    </row>
    <row r="713" spans="1:2">
      <c r="A713" s="161">
        <v>39965</v>
      </c>
      <c r="B713" s="160">
        <v>788.47900000000004</v>
      </c>
    </row>
    <row r="714" spans="1:2">
      <c r="A714" s="161">
        <v>39966</v>
      </c>
      <c r="B714" s="160">
        <v>783.16700000000003</v>
      </c>
    </row>
    <row r="715" spans="1:2">
      <c r="A715" s="161">
        <v>39967</v>
      </c>
      <c r="B715" s="160">
        <v>775.36599999999999</v>
      </c>
    </row>
    <row r="716" spans="1:2">
      <c r="A716" s="161">
        <v>39968</v>
      </c>
      <c r="B716" s="160">
        <v>776.49199999999996</v>
      </c>
    </row>
    <row r="717" spans="1:2">
      <c r="A717" s="161">
        <v>39969</v>
      </c>
      <c r="B717" s="160">
        <v>785.85199999999998</v>
      </c>
    </row>
    <row r="718" spans="1:2">
      <c r="A718" s="161">
        <v>39972</v>
      </c>
      <c r="B718" s="160">
        <v>783.77200000000005</v>
      </c>
    </row>
    <row r="719" spans="1:2">
      <c r="A719" s="161">
        <v>39973</v>
      </c>
      <c r="B719" s="160">
        <v>781.35599999999999</v>
      </c>
    </row>
    <row r="720" spans="1:2">
      <c r="A720" s="161">
        <v>39974</v>
      </c>
      <c r="B720" s="160">
        <v>790.46900000000005</v>
      </c>
    </row>
    <row r="721" spans="1:2">
      <c r="A721" s="161">
        <v>39975</v>
      </c>
      <c r="B721" s="160">
        <v>793.51</v>
      </c>
    </row>
    <row r="722" spans="1:2">
      <c r="A722" s="161">
        <v>39976</v>
      </c>
      <c r="B722" s="160">
        <v>795.76499999999999</v>
      </c>
    </row>
    <row r="723" spans="1:2">
      <c r="A723" s="161">
        <v>39979</v>
      </c>
      <c r="B723" s="160">
        <v>782.89800000000002</v>
      </c>
    </row>
    <row r="724" spans="1:2">
      <c r="A724" s="161">
        <v>39980</v>
      </c>
      <c r="B724" s="160">
        <v>773.55399999999997</v>
      </c>
    </row>
    <row r="725" spans="1:2">
      <c r="A725" s="161">
        <v>39981</v>
      </c>
      <c r="B725" s="160">
        <v>764.61099999999999</v>
      </c>
    </row>
    <row r="726" spans="1:2">
      <c r="A726" s="161">
        <v>39982</v>
      </c>
      <c r="B726" s="160">
        <v>762.17700000000002</v>
      </c>
    </row>
    <row r="727" spans="1:2">
      <c r="A727" s="161">
        <v>39983</v>
      </c>
      <c r="B727" s="160">
        <v>769.54600000000005</v>
      </c>
    </row>
    <row r="728" spans="1:2">
      <c r="A728" s="161">
        <v>39986</v>
      </c>
      <c r="B728" s="160">
        <v>751.89400000000001</v>
      </c>
    </row>
    <row r="729" spans="1:2">
      <c r="A729" s="161">
        <v>39987</v>
      </c>
      <c r="B729" s="160">
        <v>741.77800000000002</v>
      </c>
    </row>
    <row r="730" spans="1:2">
      <c r="A730" s="161">
        <v>39988</v>
      </c>
      <c r="B730" s="160">
        <v>754.85199999999998</v>
      </c>
    </row>
    <row r="731" spans="1:2">
      <c r="A731" s="161">
        <v>39989</v>
      </c>
      <c r="B731" s="160">
        <v>765.22699999999998</v>
      </c>
    </row>
    <row r="732" spans="1:2">
      <c r="A732" s="161">
        <v>39990</v>
      </c>
      <c r="B732" s="160">
        <v>764.00199999999995</v>
      </c>
    </row>
    <row r="733" spans="1:2">
      <c r="A733" s="161">
        <v>39993</v>
      </c>
      <c r="B733" s="160">
        <v>770.48699999999997</v>
      </c>
    </row>
    <row r="734" spans="1:2">
      <c r="A734" s="161">
        <v>39994</v>
      </c>
      <c r="B734" s="160">
        <v>766.83100000000002</v>
      </c>
    </row>
    <row r="735" spans="1:2">
      <c r="A735" s="161">
        <v>39995</v>
      </c>
      <c r="B735" s="160">
        <v>771.21900000000005</v>
      </c>
    </row>
    <row r="736" spans="1:2">
      <c r="A736" s="161">
        <v>39996</v>
      </c>
      <c r="B736" s="160">
        <v>760.03300000000002</v>
      </c>
    </row>
    <row r="737" spans="1:2">
      <c r="A737" s="161">
        <v>39997</v>
      </c>
      <c r="B737" s="160">
        <v>760.20899999999995</v>
      </c>
    </row>
    <row r="738" spans="1:2">
      <c r="A738" s="161">
        <v>40000</v>
      </c>
      <c r="B738" s="160">
        <v>754.78800000000001</v>
      </c>
    </row>
    <row r="739" spans="1:2">
      <c r="A739" s="161">
        <v>40001</v>
      </c>
      <c r="B739" s="160">
        <v>745.03099999999995</v>
      </c>
    </row>
    <row r="740" spans="1:2">
      <c r="A740" s="161">
        <v>40002</v>
      </c>
      <c r="B740" s="160">
        <v>740.95399999999995</v>
      </c>
    </row>
    <row r="741" spans="1:2">
      <c r="A741" s="161">
        <v>40003</v>
      </c>
      <c r="B741" s="160">
        <v>741.26499999999999</v>
      </c>
    </row>
    <row r="742" spans="1:2">
      <c r="A742" s="161">
        <v>40004</v>
      </c>
      <c r="B742" s="160">
        <v>736.95</v>
      </c>
    </row>
    <row r="743" spans="1:2">
      <c r="A743" s="161">
        <v>40007</v>
      </c>
      <c r="B743" s="160">
        <v>742.10299999999995</v>
      </c>
    </row>
    <row r="744" spans="1:2">
      <c r="A744" s="161">
        <v>40008</v>
      </c>
      <c r="B744" s="160">
        <v>753.91399999999999</v>
      </c>
    </row>
    <row r="745" spans="1:2">
      <c r="A745" s="161">
        <v>40009</v>
      </c>
      <c r="B745" s="160">
        <v>769.75400000000002</v>
      </c>
    </row>
    <row r="746" spans="1:2">
      <c r="A746" s="161">
        <v>40010</v>
      </c>
      <c r="B746" s="160">
        <v>774.48099999999999</v>
      </c>
    </row>
    <row r="747" spans="1:2">
      <c r="A747" s="161">
        <v>40011</v>
      </c>
      <c r="B747" s="160">
        <v>778.64800000000002</v>
      </c>
    </row>
    <row r="748" spans="1:2">
      <c r="A748" s="161">
        <v>40014</v>
      </c>
      <c r="B748" s="160">
        <v>788.10299999999995</v>
      </c>
    </row>
    <row r="749" spans="1:2">
      <c r="A749" s="161">
        <v>40015</v>
      </c>
      <c r="B749" s="160">
        <v>794.33699999999999</v>
      </c>
    </row>
    <row r="750" spans="1:2">
      <c r="A750" s="161">
        <v>40016</v>
      </c>
      <c r="B750" s="160">
        <v>794.38599999999997</v>
      </c>
    </row>
    <row r="751" spans="1:2">
      <c r="A751" s="161">
        <v>40017</v>
      </c>
      <c r="B751" s="160">
        <v>808.65899999999999</v>
      </c>
    </row>
    <row r="752" spans="1:2">
      <c r="A752" s="161">
        <v>40018</v>
      </c>
      <c r="B752" s="160">
        <v>813.61500000000001</v>
      </c>
    </row>
    <row r="753" spans="1:2">
      <c r="A753" s="161">
        <v>40021</v>
      </c>
      <c r="B753" s="160">
        <v>818.58199999999999</v>
      </c>
    </row>
    <row r="754" spans="1:2">
      <c r="A754" s="161">
        <v>40022</v>
      </c>
      <c r="B754" s="160">
        <v>818.01700000000005</v>
      </c>
    </row>
    <row r="755" spans="1:2">
      <c r="A755" s="161">
        <v>40023</v>
      </c>
      <c r="B755" s="160">
        <v>818.46799999999996</v>
      </c>
    </row>
    <row r="756" spans="1:2">
      <c r="A756" s="161">
        <v>40024</v>
      </c>
      <c r="B756" s="160">
        <v>832.11400000000003</v>
      </c>
    </row>
    <row r="757" spans="1:2">
      <c r="A757" s="161">
        <v>40025</v>
      </c>
      <c r="B757" s="160">
        <v>831.93499999999995</v>
      </c>
    </row>
    <row r="758" spans="1:2">
      <c r="A758" s="161">
        <v>40028</v>
      </c>
      <c r="B758" s="160">
        <v>838.56799999999998</v>
      </c>
    </row>
    <row r="759" spans="1:2">
      <c r="A759" s="161">
        <v>40029</v>
      </c>
      <c r="B759" s="160">
        <v>838.98400000000004</v>
      </c>
    </row>
    <row r="760" spans="1:2">
      <c r="A760" s="161">
        <v>40030</v>
      </c>
      <c r="B760" s="160">
        <v>834.23099999999999</v>
      </c>
    </row>
    <row r="761" spans="1:2">
      <c r="A761" s="161">
        <v>40031</v>
      </c>
      <c r="B761" s="160">
        <v>835.60699999999997</v>
      </c>
    </row>
    <row r="762" spans="1:2">
      <c r="A762" s="161">
        <v>40032</v>
      </c>
      <c r="B762" s="160">
        <v>845.09500000000003</v>
      </c>
    </row>
    <row r="763" spans="1:2">
      <c r="A763" s="161">
        <v>40035</v>
      </c>
      <c r="B763" s="160">
        <v>847.26499999999999</v>
      </c>
    </row>
    <row r="764" spans="1:2">
      <c r="A764" s="161">
        <v>40036</v>
      </c>
      <c r="B764" s="160">
        <v>838.72199999999998</v>
      </c>
    </row>
    <row r="765" spans="1:2">
      <c r="A765" s="161">
        <v>40037</v>
      </c>
      <c r="B765" s="160">
        <v>839.13300000000004</v>
      </c>
    </row>
    <row r="766" spans="1:2">
      <c r="A766" s="161">
        <v>40038</v>
      </c>
      <c r="B766" s="160">
        <v>847.18100000000004</v>
      </c>
    </row>
    <row r="767" spans="1:2">
      <c r="A767" s="161">
        <v>40039</v>
      </c>
      <c r="B767" s="160">
        <v>844.37400000000002</v>
      </c>
    </row>
    <row r="768" spans="1:2">
      <c r="A768" s="161">
        <v>40042</v>
      </c>
      <c r="B768" s="160">
        <v>827.14300000000003</v>
      </c>
    </row>
    <row r="769" spans="1:2">
      <c r="A769" s="161">
        <v>40043</v>
      </c>
      <c r="B769" s="160">
        <v>832.80600000000004</v>
      </c>
    </row>
    <row r="770" spans="1:2">
      <c r="A770" s="161">
        <v>40044</v>
      </c>
      <c r="B770" s="160">
        <v>828.92399999999998</v>
      </c>
    </row>
    <row r="771" spans="1:2">
      <c r="A771" s="161">
        <v>40045</v>
      </c>
      <c r="B771" s="160">
        <v>840.23</v>
      </c>
    </row>
    <row r="772" spans="1:2">
      <c r="A772" s="161">
        <v>40046</v>
      </c>
      <c r="B772" s="160">
        <v>850.53499999999997</v>
      </c>
    </row>
    <row r="773" spans="1:2">
      <c r="A773" s="161">
        <v>40049</v>
      </c>
      <c r="B773" s="160">
        <v>859.38800000000003</v>
      </c>
    </row>
    <row r="774" spans="1:2">
      <c r="A774" s="161">
        <v>40050</v>
      </c>
      <c r="B774" s="160">
        <v>860.81600000000003</v>
      </c>
    </row>
    <row r="775" spans="1:2">
      <c r="A775" s="161">
        <v>40051</v>
      </c>
      <c r="B775" s="160">
        <v>861.15300000000002</v>
      </c>
    </row>
    <row r="776" spans="1:2">
      <c r="A776" s="161">
        <v>40052</v>
      </c>
      <c r="B776" s="160">
        <v>857.755</v>
      </c>
    </row>
    <row r="777" spans="1:2">
      <c r="A777" s="161">
        <v>40053</v>
      </c>
      <c r="B777" s="160">
        <v>857.13800000000003</v>
      </c>
    </row>
    <row r="778" spans="1:2">
      <c r="A778" s="161">
        <v>40056</v>
      </c>
      <c r="B778" s="160">
        <v>849.39800000000002</v>
      </c>
    </row>
    <row r="779" spans="1:2">
      <c r="A779" s="161">
        <v>40057</v>
      </c>
      <c r="B779" s="160">
        <v>840.73900000000003</v>
      </c>
    </row>
    <row r="780" spans="1:2">
      <c r="A780" s="161">
        <v>40058</v>
      </c>
      <c r="B780" s="160">
        <v>835.17100000000005</v>
      </c>
    </row>
    <row r="781" spans="1:2">
      <c r="A781" s="161">
        <v>40059</v>
      </c>
      <c r="B781" s="160">
        <v>839.62400000000002</v>
      </c>
    </row>
    <row r="782" spans="1:2">
      <c r="A782" s="161">
        <v>40060</v>
      </c>
      <c r="B782" s="160">
        <v>850.572</v>
      </c>
    </row>
    <row r="783" spans="1:2">
      <c r="A783" s="161">
        <v>40063</v>
      </c>
      <c r="B783" s="160">
        <v>856.08199999999999</v>
      </c>
    </row>
    <row r="784" spans="1:2">
      <c r="A784" s="161">
        <v>40064</v>
      </c>
      <c r="B784" s="160">
        <v>858.09699999999998</v>
      </c>
    </row>
    <row r="785" spans="1:2">
      <c r="A785" s="161">
        <v>40065</v>
      </c>
      <c r="B785" s="160">
        <v>859.57799999999997</v>
      </c>
    </row>
    <row r="786" spans="1:2">
      <c r="A786" s="161">
        <v>40066</v>
      </c>
      <c r="B786" s="160">
        <v>865.59900000000005</v>
      </c>
    </row>
    <row r="787" spans="1:2">
      <c r="A787" s="161">
        <v>40067</v>
      </c>
      <c r="B787" s="160">
        <v>868.33100000000002</v>
      </c>
    </row>
    <row r="788" spans="1:2">
      <c r="A788" s="161">
        <v>40070</v>
      </c>
      <c r="B788" s="160">
        <v>863.88699999999994</v>
      </c>
    </row>
    <row r="789" spans="1:2">
      <c r="A789" s="161">
        <v>40071</v>
      </c>
      <c r="B789" s="160">
        <v>868.88699999999994</v>
      </c>
    </row>
    <row r="790" spans="1:2">
      <c r="A790" s="161">
        <v>40072</v>
      </c>
      <c r="B790" s="160">
        <v>879.49900000000002</v>
      </c>
    </row>
    <row r="791" spans="1:2">
      <c r="A791" s="161">
        <v>40073</v>
      </c>
      <c r="B791" s="160">
        <v>881.07399999999996</v>
      </c>
    </row>
    <row r="792" spans="1:2">
      <c r="A792" s="161">
        <v>40074</v>
      </c>
      <c r="B792" s="160">
        <v>880.14800000000002</v>
      </c>
    </row>
    <row r="793" spans="1:2">
      <c r="A793" s="161">
        <v>40077</v>
      </c>
      <c r="B793" s="160">
        <v>875.56600000000003</v>
      </c>
    </row>
    <row r="794" spans="1:2">
      <c r="A794" s="161">
        <v>40078</v>
      </c>
      <c r="B794" s="160">
        <v>878.72</v>
      </c>
    </row>
    <row r="795" spans="1:2">
      <c r="A795" s="161">
        <v>40079</v>
      </c>
      <c r="B795" s="160">
        <v>876.66600000000005</v>
      </c>
    </row>
    <row r="796" spans="1:2">
      <c r="A796" s="161">
        <v>40080</v>
      </c>
      <c r="B796" s="160">
        <v>869.55</v>
      </c>
    </row>
    <row r="797" spans="1:2">
      <c r="A797" s="161">
        <v>40081</v>
      </c>
      <c r="B797" s="160">
        <v>866.80899999999997</v>
      </c>
    </row>
    <row r="798" spans="1:2">
      <c r="A798" s="161">
        <v>40084</v>
      </c>
      <c r="B798" s="160">
        <v>876.39800000000002</v>
      </c>
    </row>
    <row r="799" spans="1:2">
      <c r="A799" s="161">
        <v>40085</v>
      </c>
      <c r="B799" s="160">
        <v>881.52200000000005</v>
      </c>
    </row>
    <row r="800" spans="1:2">
      <c r="A800" s="161">
        <v>40086</v>
      </c>
      <c r="B800" s="160">
        <v>878.19299999999998</v>
      </c>
    </row>
    <row r="801" spans="1:2">
      <c r="A801" s="161">
        <v>40087</v>
      </c>
      <c r="B801" s="160">
        <v>867.27300000000002</v>
      </c>
    </row>
    <row r="802" spans="1:2">
      <c r="A802" s="161">
        <v>40088</v>
      </c>
      <c r="B802" s="160">
        <v>853.44100000000003</v>
      </c>
    </row>
    <row r="803" spans="1:2">
      <c r="A803" s="161">
        <v>40091</v>
      </c>
      <c r="B803" s="160">
        <v>859.85799999999995</v>
      </c>
    </row>
    <row r="804" spans="1:2">
      <c r="A804" s="161">
        <v>40092</v>
      </c>
      <c r="B804" s="160">
        <v>874.00400000000002</v>
      </c>
    </row>
    <row r="805" spans="1:2">
      <c r="A805" s="161">
        <v>40093</v>
      </c>
      <c r="B805" s="160">
        <v>878.42600000000004</v>
      </c>
    </row>
    <row r="806" spans="1:2">
      <c r="A806" s="161">
        <v>40094</v>
      </c>
      <c r="B806" s="160">
        <v>886.12300000000005</v>
      </c>
    </row>
    <row r="807" spans="1:2">
      <c r="A807" s="161">
        <v>40095</v>
      </c>
      <c r="B807" s="160">
        <v>888.86</v>
      </c>
    </row>
    <row r="808" spans="1:2">
      <c r="A808" s="161">
        <v>40098</v>
      </c>
      <c r="B808" s="160">
        <v>892.26300000000003</v>
      </c>
    </row>
    <row r="809" spans="1:2">
      <c r="A809" s="161">
        <v>40099</v>
      </c>
      <c r="B809" s="160">
        <v>888.47500000000002</v>
      </c>
    </row>
    <row r="810" spans="1:2">
      <c r="A810" s="161">
        <v>40100</v>
      </c>
      <c r="B810" s="160">
        <v>902.09299999999996</v>
      </c>
    </row>
    <row r="811" spans="1:2">
      <c r="A811" s="161">
        <v>40101</v>
      </c>
      <c r="B811" s="160">
        <v>901.82</v>
      </c>
    </row>
    <row r="812" spans="1:2">
      <c r="A812" s="161">
        <v>40102</v>
      </c>
      <c r="B812" s="160">
        <v>896.14</v>
      </c>
    </row>
    <row r="813" spans="1:2">
      <c r="A813" s="161">
        <v>40105</v>
      </c>
      <c r="B813" s="160">
        <v>904.93399999999997</v>
      </c>
    </row>
    <row r="814" spans="1:2">
      <c r="A814" s="161">
        <v>40106</v>
      </c>
      <c r="B814" s="160">
        <v>901.77300000000002</v>
      </c>
    </row>
    <row r="815" spans="1:2">
      <c r="A815" s="161">
        <v>40107</v>
      </c>
      <c r="B815" s="160">
        <v>897.34</v>
      </c>
    </row>
    <row r="816" spans="1:2">
      <c r="A816" s="161">
        <v>40108</v>
      </c>
      <c r="B816" s="160">
        <v>892.83199999999999</v>
      </c>
    </row>
    <row r="817" spans="1:2">
      <c r="A817" s="161">
        <v>40109</v>
      </c>
      <c r="B817" s="160">
        <v>889.46799999999996</v>
      </c>
    </row>
    <row r="818" spans="1:2">
      <c r="A818" s="161">
        <v>40112</v>
      </c>
      <c r="B818" s="160">
        <v>884.28899999999999</v>
      </c>
    </row>
    <row r="819" spans="1:2">
      <c r="A819" s="161">
        <v>40113</v>
      </c>
      <c r="B819" s="160">
        <v>879.75199999999995</v>
      </c>
    </row>
    <row r="820" spans="1:2">
      <c r="A820" s="161">
        <v>40114</v>
      </c>
      <c r="B820" s="160">
        <v>861.60599999999999</v>
      </c>
    </row>
    <row r="821" spans="1:2">
      <c r="A821" s="161">
        <v>40115</v>
      </c>
      <c r="B821" s="160">
        <v>870.447</v>
      </c>
    </row>
    <row r="822" spans="1:2">
      <c r="A822" s="161">
        <v>40116</v>
      </c>
      <c r="B822" s="160">
        <v>859.50300000000004</v>
      </c>
    </row>
    <row r="823" spans="1:2">
      <c r="A823" s="161">
        <v>40119</v>
      </c>
      <c r="B823" s="160">
        <v>858.24300000000005</v>
      </c>
    </row>
    <row r="824" spans="1:2">
      <c r="A824" s="161">
        <v>40120</v>
      </c>
      <c r="B824" s="160">
        <v>857.02599999999995</v>
      </c>
    </row>
    <row r="825" spans="1:2">
      <c r="A825" s="161">
        <v>40121</v>
      </c>
      <c r="B825" s="160">
        <v>862.976</v>
      </c>
    </row>
    <row r="826" spans="1:2">
      <c r="A826" s="161">
        <v>40122</v>
      </c>
      <c r="B826" s="160">
        <v>868.76199999999994</v>
      </c>
    </row>
    <row r="827" spans="1:2">
      <c r="A827" s="161">
        <v>40123</v>
      </c>
      <c r="B827" s="160">
        <v>872.33100000000002</v>
      </c>
    </row>
    <row r="828" spans="1:2">
      <c r="A828" s="161">
        <v>40126</v>
      </c>
      <c r="B828" s="160">
        <v>885.94</v>
      </c>
    </row>
    <row r="829" spans="1:2">
      <c r="A829" s="161">
        <v>40127</v>
      </c>
      <c r="B829" s="160">
        <v>887.99699999999996</v>
      </c>
    </row>
    <row r="830" spans="1:2">
      <c r="A830" s="161">
        <v>40128</v>
      </c>
      <c r="B830" s="160">
        <v>892.89300000000003</v>
      </c>
    </row>
    <row r="831" spans="1:2">
      <c r="A831" s="161">
        <v>40129</v>
      </c>
      <c r="B831" s="160">
        <v>890.82</v>
      </c>
    </row>
    <row r="832" spans="1:2">
      <c r="A832" s="161">
        <v>40130</v>
      </c>
      <c r="B832" s="160">
        <v>894.46699999999998</v>
      </c>
    </row>
    <row r="833" spans="1:2">
      <c r="A833" s="161">
        <v>40133</v>
      </c>
      <c r="B833" s="160">
        <v>904.10199999999998</v>
      </c>
    </row>
    <row r="834" spans="1:2">
      <c r="A834" s="161">
        <v>40134</v>
      </c>
      <c r="B834" s="160">
        <v>906.91600000000005</v>
      </c>
    </row>
    <row r="835" spans="1:2">
      <c r="A835" s="161">
        <v>40135</v>
      </c>
      <c r="B835" s="160">
        <v>901.48699999999997</v>
      </c>
    </row>
    <row r="836" spans="1:2">
      <c r="A836" s="161">
        <v>40136</v>
      </c>
      <c r="B836" s="160">
        <v>892.06100000000004</v>
      </c>
    </row>
    <row r="837" spans="1:2">
      <c r="A837" s="161">
        <v>40137</v>
      </c>
      <c r="B837" s="160">
        <v>887.79</v>
      </c>
    </row>
    <row r="838" spans="1:2">
      <c r="A838" s="161">
        <v>40140</v>
      </c>
      <c r="B838" s="160">
        <v>896.11099999999999</v>
      </c>
    </row>
    <row r="839" spans="1:2">
      <c r="A839" s="161">
        <v>40141</v>
      </c>
      <c r="B839" s="160">
        <v>891.9</v>
      </c>
    </row>
    <row r="840" spans="1:2">
      <c r="A840" s="161">
        <v>40142</v>
      </c>
      <c r="B840" s="160">
        <v>893.10699999999997</v>
      </c>
    </row>
    <row r="841" spans="1:2">
      <c r="A841" s="161">
        <v>40143</v>
      </c>
      <c r="B841" s="160">
        <v>879.25800000000004</v>
      </c>
    </row>
    <row r="842" spans="1:2">
      <c r="A842" s="161">
        <v>40144</v>
      </c>
      <c r="B842" s="160">
        <v>873</v>
      </c>
    </row>
    <row r="843" spans="1:2">
      <c r="A843" s="161">
        <v>40147</v>
      </c>
      <c r="B843" s="160">
        <v>875.65800000000002</v>
      </c>
    </row>
    <row r="844" spans="1:2">
      <c r="A844" s="161">
        <v>40148</v>
      </c>
      <c r="B844" s="160">
        <v>890.85299999999995</v>
      </c>
    </row>
    <row r="845" spans="1:2">
      <c r="A845" s="161">
        <v>40149</v>
      </c>
      <c r="B845" s="160">
        <v>895.28700000000003</v>
      </c>
    </row>
    <row r="846" spans="1:2">
      <c r="A846" s="161">
        <v>40150</v>
      </c>
      <c r="B846" s="160">
        <v>895.56799999999998</v>
      </c>
    </row>
    <row r="847" spans="1:2">
      <c r="A847" s="161">
        <v>40151</v>
      </c>
      <c r="B847" s="160">
        <v>906.42600000000004</v>
      </c>
    </row>
    <row r="848" spans="1:2">
      <c r="A848" s="161">
        <v>40154</v>
      </c>
      <c r="B848" s="160">
        <v>905.63300000000004</v>
      </c>
    </row>
    <row r="849" spans="1:2">
      <c r="A849" s="161">
        <v>40155</v>
      </c>
      <c r="B849" s="160">
        <v>898.84100000000001</v>
      </c>
    </row>
    <row r="850" spans="1:2">
      <c r="A850" s="161">
        <v>40156</v>
      </c>
      <c r="B850" s="160">
        <v>892.96799999999996</v>
      </c>
    </row>
    <row r="851" spans="1:2">
      <c r="A851" s="161">
        <v>40157</v>
      </c>
      <c r="B851" s="160">
        <v>898.19600000000003</v>
      </c>
    </row>
    <row r="852" spans="1:2">
      <c r="A852" s="161">
        <v>40158</v>
      </c>
      <c r="B852" s="160">
        <v>906.25699999999995</v>
      </c>
    </row>
    <row r="853" spans="1:2">
      <c r="A853" s="161">
        <v>40161</v>
      </c>
      <c r="B853" s="160">
        <v>911.83799999999997</v>
      </c>
    </row>
    <row r="854" spans="1:2">
      <c r="A854" s="161">
        <v>40162</v>
      </c>
      <c r="B854" s="160">
        <v>912.46799999999996</v>
      </c>
    </row>
    <row r="855" spans="1:2">
      <c r="A855" s="161">
        <v>40163</v>
      </c>
      <c r="B855" s="160">
        <v>917.11800000000005</v>
      </c>
    </row>
    <row r="856" spans="1:2">
      <c r="A856" s="161">
        <v>40164</v>
      </c>
      <c r="B856" s="160">
        <v>913.76199999999994</v>
      </c>
    </row>
    <row r="857" spans="1:2">
      <c r="A857" s="161">
        <v>40165</v>
      </c>
      <c r="B857" s="160">
        <v>914.29</v>
      </c>
    </row>
    <row r="858" spans="1:2">
      <c r="A858" s="161">
        <v>40168</v>
      </c>
      <c r="B858" s="160">
        <v>918.62</v>
      </c>
    </row>
    <row r="859" spans="1:2">
      <c r="A859" s="161">
        <v>40169</v>
      </c>
      <c r="B859" s="160">
        <v>927.24099999999999</v>
      </c>
    </row>
    <row r="860" spans="1:2">
      <c r="A860" s="161">
        <v>40170</v>
      </c>
      <c r="B860" s="160">
        <v>928.24400000000003</v>
      </c>
    </row>
    <row r="861" spans="1:2">
      <c r="A861" s="161">
        <v>40171</v>
      </c>
      <c r="B861" s="160">
        <v>931.69500000000005</v>
      </c>
    </row>
    <row r="862" spans="1:2">
      <c r="A862" s="161">
        <v>40172</v>
      </c>
      <c r="B862" s="160">
        <v>931.50800000000004</v>
      </c>
    </row>
    <row r="863" spans="1:2">
      <c r="A863" s="161">
        <v>40175</v>
      </c>
      <c r="B863" s="160">
        <v>934.34299999999996</v>
      </c>
    </row>
    <row r="864" spans="1:2">
      <c r="A864" s="161">
        <v>40176</v>
      </c>
      <c r="B864" s="160">
        <v>934.81500000000005</v>
      </c>
    </row>
    <row r="865" spans="1:2">
      <c r="A865" s="161">
        <v>40177</v>
      </c>
      <c r="B865" s="160">
        <v>935.58600000000001</v>
      </c>
    </row>
    <row r="866" spans="1:2">
      <c r="A866" s="161">
        <v>40178</v>
      </c>
      <c r="B866" s="160">
        <v>934.42600000000004</v>
      </c>
    </row>
    <row r="867" spans="1:2">
      <c r="A867" s="161">
        <v>40179</v>
      </c>
      <c r="B867" s="160">
        <v>934.42600000000004</v>
      </c>
    </row>
    <row r="868" spans="1:2">
      <c r="A868" s="161">
        <v>40182</v>
      </c>
      <c r="B868" s="160">
        <v>945.23599999999999</v>
      </c>
    </row>
    <row r="869" spans="1:2">
      <c r="A869" s="161">
        <v>40183</v>
      </c>
      <c r="B869" s="160">
        <v>952.49099999999999</v>
      </c>
    </row>
    <row r="870" spans="1:2">
      <c r="A870" s="161">
        <v>40184</v>
      </c>
      <c r="B870" s="160">
        <v>956.07399999999996</v>
      </c>
    </row>
    <row r="871" spans="1:2">
      <c r="A871" s="161">
        <v>40185</v>
      </c>
      <c r="B871" s="160">
        <v>957.66700000000003</v>
      </c>
    </row>
    <row r="872" spans="1:2">
      <c r="A872" s="161">
        <v>40186</v>
      </c>
      <c r="B872" s="160">
        <v>961.14300000000003</v>
      </c>
    </row>
    <row r="873" spans="1:2">
      <c r="A873" s="161">
        <v>40189</v>
      </c>
      <c r="B873" s="160">
        <v>956.89599999999996</v>
      </c>
    </row>
    <row r="874" spans="1:2">
      <c r="A874" s="161">
        <v>40190</v>
      </c>
      <c r="B874" s="160">
        <v>950.71299999999997</v>
      </c>
    </row>
    <row r="875" spans="1:2">
      <c r="A875" s="161">
        <v>40191</v>
      </c>
      <c r="B875" s="160">
        <v>951.26099999999997</v>
      </c>
    </row>
    <row r="876" spans="1:2">
      <c r="A876" s="161">
        <v>40192</v>
      </c>
      <c r="B876" s="160">
        <v>957.16300000000001</v>
      </c>
    </row>
    <row r="877" spans="1:2">
      <c r="A877" s="161">
        <v>40193</v>
      </c>
      <c r="B877" s="160">
        <v>954.57100000000003</v>
      </c>
    </row>
    <row r="878" spans="1:2">
      <c r="A878" s="161">
        <v>40196</v>
      </c>
      <c r="B878" s="160">
        <v>955.73800000000006</v>
      </c>
    </row>
    <row r="879" spans="1:2">
      <c r="A879" s="161">
        <v>40197</v>
      </c>
      <c r="B879" s="160">
        <v>965.50099999999998</v>
      </c>
    </row>
    <row r="880" spans="1:2">
      <c r="A880" s="161">
        <v>40198</v>
      </c>
      <c r="B880" s="160">
        <v>959.01599999999996</v>
      </c>
    </row>
    <row r="881" spans="1:2">
      <c r="A881" s="161">
        <v>40199</v>
      </c>
      <c r="B881" s="160">
        <v>947.58500000000004</v>
      </c>
    </row>
    <row r="882" spans="1:2">
      <c r="A882" s="161">
        <v>40200</v>
      </c>
      <c r="B882" s="160">
        <v>930.38599999999997</v>
      </c>
    </row>
    <row r="883" spans="1:2">
      <c r="A883" s="161">
        <v>40203</v>
      </c>
      <c r="B883" s="160">
        <v>926.03300000000002</v>
      </c>
    </row>
    <row r="884" spans="1:2">
      <c r="A884" s="161">
        <v>40204</v>
      </c>
      <c r="B884" s="160">
        <v>923.745</v>
      </c>
    </row>
    <row r="885" spans="1:2">
      <c r="A885" s="161">
        <v>40205</v>
      </c>
      <c r="B885" s="160">
        <v>918.75199999999995</v>
      </c>
    </row>
    <row r="886" spans="1:2">
      <c r="A886" s="161">
        <v>40206</v>
      </c>
      <c r="B886" s="160">
        <v>919.274</v>
      </c>
    </row>
    <row r="887" spans="1:2">
      <c r="A887" s="161">
        <v>40207</v>
      </c>
      <c r="B887" s="160">
        <v>919.096</v>
      </c>
    </row>
    <row r="888" spans="1:2">
      <c r="A888" s="161">
        <v>40210</v>
      </c>
      <c r="B888" s="160">
        <v>925.44100000000003</v>
      </c>
    </row>
    <row r="889" spans="1:2">
      <c r="A889" s="161">
        <v>40211</v>
      </c>
      <c r="B889" s="160">
        <v>933.20299999999997</v>
      </c>
    </row>
    <row r="890" spans="1:2">
      <c r="A890" s="161">
        <v>40212</v>
      </c>
      <c r="B890" s="160">
        <v>934.56200000000001</v>
      </c>
    </row>
    <row r="891" spans="1:2">
      <c r="A891" s="161">
        <v>40213</v>
      </c>
      <c r="B891" s="160">
        <v>914.99099999999999</v>
      </c>
    </row>
    <row r="892" spans="1:2">
      <c r="A892" s="161">
        <v>40214</v>
      </c>
      <c r="B892" s="160">
        <v>904.35400000000004</v>
      </c>
    </row>
    <row r="893" spans="1:2">
      <c r="A893" s="161">
        <v>40217</v>
      </c>
      <c r="B893" s="160">
        <v>900.04499999999996</v>
      </c>
    </row>
    <row r="894" spans="1:2">
      <c r="A894" s="161">
        <v>40218</v>
      </c>
      <c r="B894" s="160">
        <v>906.048</v>
      </c>
    </row>
    <row r="895" spans="1:2">
      <c r="A895" s="161">
        <v>40219</v>
      </c>
      <c r="B895" s="160">
        <v>910.96600000000001</v>
      </c>
    </row>
    <row r="896" spans="1:2">
      <c r="A896" s="161">
        <v>40220</v>
      </c>
      <c r="B896" s="160">
        <v>921.55499999999995</v>
      </c>
    </row>
    <row r="897" spans="1:2">
      <c r="A897" s="161">
        <v>40221</v>
      </c>
      <c r="B897" s="160">
        <v>920.60900000000004</v>
      </c>
    </row>
    <row r="898" spans="1:2">
      <c r="A898" s="161">
        <v>40224</v>
      </c>
      <c r="B898" s="160">
        <v>922.21699999999998</v>
      </c>
    </row>
    <row r="899" spans="1:2">
      <c r="A899" s="161">
        <v>40225</v>
      </c>
      <c r="B899" s="160">
        <v>928.50099999999998</v>
      </c>
    </row>
    <row r="900" spans="1:2">
      <c r="A900" s="161">
        <v>40226</v>
      </c>
      <c r="B900" s="160">
        <v>940.976</v>
      </c>
    </row>
    <row r="901" spans="1:2">
      <c r="A901" s="161">
        <v>40227</v>
      </c>
      <c r="B901" s="160">
        <v>944.30399999999997</v>
      </c>
    </row>
    <row r="902" spans="1:2">
      <c r="A902" s="161">
        <v>40228</v>
      </c>
      <c r="B902" s="160">
        <v>946.52300000000002</v>
      </c>
    </row>
    <row r="903" spans="1:2">
      <c r="A903" s="161">
        <v>40231</v>
      </c>
      <c r="B903" s="160">
        <v>947.36099999999999</v>
      </c>
    </row>
    <row r="904" spans="1:2">
      <c r="A904" s="161">
        <v>40232</v>
      </c>
      <c r="B904" s="160">
        <v>940.3</v>
      </c>
    </row>
    <row r="905" spans="1:2">
      <c r="A905" s="161">
        <v>40233</v>
      </c>
      <c r="B905" s="160">
        <v>938.13499999999999</v>
      </c>
    </row>
    <row r="906" spans="1:2">
      <c r="A906" s="161">
        <v>40234</v>
      </c>
      <c r="B906" s="160">
        <v>933.60799999999995</v>
      </c>
    </row>
    <row r="907" spans="1:2">
      <c r="A907" s="161">
        <v>40235</v>
      </c>
      <c r="B907" s="160">
        <v>936.74099999999999</v>
      </c>
    </row>
    <row r="908" spans="1:2">
      <c r="A908" s="161">
        <v>40238</v>
      </c>
      <c r="B908" s="160">
        <v>956.04499999999996</v>
      </c>
    </row>
    <row r="909" spans="1:2">
      <c r="A909" s="161">
        <v>40239</v>
      </c>
      <c r="B909" s="160">
        <v>959.86099999999999</v>
      </c>
    </row>
    <row r="910" spans="1:2">
      <c r="A910" s="161">
        <v>40240</v>
      </c>
      <c r="B910" s="160">
        <v>959.11800000000005</v>
      </c>
    </row>
    <row r="911" spans="1:2">
      <c r="A911" s="161">
        <v>40241</v>
      </c>
      <c r="B911" s="160">
        <v>960.86400000000003</v>
      </c>
    </row>
    <row r="912" spans="1:2">
      <c r="A912" s="161">
        <v>40242</v>
      </c>
      <c r="B912" s="160">
        <v>974.15200000000004</v>
      </c>
    </row>
    <row r="913" spans="1:2">
      <c r="A913" s="161">
        <v>40245</v>
      </c>
      <c r="B913" s="160">
        <v>977.61099999999999</v>
      </c>
    </row>
    <row r="914" spans="1:2">
      <c r="A914" s="161">
        <v>40246</v>
      </c>
      <c r="B914" s="160">
        <v>981.54600000000005</v>
      </c>
    </row>
    <row r="915" spans="1:2">
      <c r="A915" s="161">
        <v>40247</v>
      </c>
      <c r="B915" s="160">
        <v>982.654</v>
      </c>
    </row>
    <row r="916" spans="1:2">
      <c r="A916" s="161">
        <v>40248</v>
      </c>
      <c r="B916" s="160">
        <v>982.14099999999996</v>
      </c>
    </row>
    <row r="917" spans="1:2">
      <c r="A917" s="161">
        <v>40249</v>
      </c>
      <c r="B917" s="160">
        <v>980.49400000000003</v>
      </c>
    </row>
    <row r="918" spans="1:2">
      <c r="A918" s="161">
        <v>40252</v>
      </c>
      <c r="B918" s="160">
        <v>980.66700000000003</v>
      </c>
    </row>
    <row r="919" spans="1:2">
      <c r="A919" s="161">
        <v>40253</v>
      </c>
      <c r="B919" s="160">
        <v>983.91099999999994</v>
      </c>
    </row>
    <row r="920" spans="1:2">
      <c r="A920" s="161">
        <v>40254</v>
      </c>
      <c r="B920" s="160">
        <v>994.83100000000002</v>
      </c>
    </row>
    <row r="921" spans="1:2">
      <c r="A921" s="161">
        <v>40255</v>
      </c>
      <c r="B921" s="160">
        <v>997.76199999999994</v>
      </c>
    </row>
    <row r="922" spans="1:2">
      <c r="A922" s="161">
        <v>40256</v>
      </c>
      <c r="B922" s="160">
        <v>998.51300000000003</v>
      </c>
    </row>
    <row r="923" spans="1:2">
      <c r="A923" s="161">
        <v>40259</v>
      </c>
      <c r="B923" s="160">
        <v>996.55399999999997</v>
      </c>
    </row>
    <row r="924" spans="1:2">
      <c r="A924" s="161">
        <v>40260</v>
      </c>
      <c r="B924" s="160">
        <v>1002.448</v>
      </c>
    </row>
    <row r="925" spans="1:2">
      <c r="A925" s="161">
        <v>40261</v>
      </c>
      <c r="B925" s="160">
        <v>1008.577</v>
      </c>
    </row>
    <row r="926" spans="1:2">
      <c r="A926" s="161">
        <v>40262</v>
      </c>
      <c r="B926" s="160">
        <v>1011.823</v>
      </c>
    </row>
    <row r="927" spans="1:2">
      <c r="A927" s="161">
        <v>40263</v>
      </c>
      <c r="B927" s="160">
        <v>1010.169</v>
      </c>
    </row>
    <row r="928" spans="1:2">
      <c r="A928" s="161">
        <v>40266</v>
      </c>
      <c r="B928" s="160">
        <v>1012.943</v>
      </c>
    </row>
    <row r="929" spans="1:2">
      <c r="A929" s="161">
        <v>40267</v>
      </c>
      <c r="B929" s="160">
        <v>1017.7430000000001</v>
      </c>
    </row>
    <row r="930" spans="1:2">
      <c r="A930" s="161">
        <v>40268</v>
      </c>
      <c r="B930" s="160">
        <v>1010.378</v>
      </c>
    </row>
    <row r="931" spans="1:2">
      <c r="A931" s="161">
        <v>40269</v>
      </c>
      <c r="B931" s="160">
        <v>1022.774</v>
      </c>
    </row>
    <row r="932" spans="1:2">
      <c r="A932" s="161">
        <v>40270</v>
      </c>
      <c r="B932" s="160">
        <v>1023.4640000000001</v>
      </c>
    </row>
    <row r="933" spans="1:2">
      <c r="A933" s="161">
        <v>40273</v>
      </c>
      <c r="B933" s="160">
        <v>1030.2270000000001</v>
      </c>
    </row>
    <row r="934" spans="1:2">
      <c r="A934" s="161">
        <v>40274</v>
      </c>
      <c r="B934" s="160">
        <v>1040.162</v>
      </c>
    </row>
    <row r="935" spans="1:2">
      <c r="A935" s="161">
        <v>40275</v>
      </c>
      <c r="B935" s="160">
        <v>1041.8779999999999</v>
      </c>
    </row>
    <row r="936" spans="1:2">
      <c r="A936" s="161">
        <v>40276</v>
      </c>
      <c r="B936" s="160">
        <v>1035.9480000000001</v>
      </c>
    </row>
    <row r="937" spans="1:2">
      <c r="A937" s="161">
        <v>40277</v>
      </c>
      <c r="B937" s="160">
        <v>1041.1420000000001</v>
      </c>
    </row>
    <row r="938" spans="1:2">
      <c r="A938" s="161">
        <v>40280</v>
      </c>
      <c r="B938" s="160">
        <v>1033.867</v>
      </c>
    </row>
    <row r="939" spans="1:2">
      <c r="A939" s="161">
        <v>40281</v>
      </c>
      <c r="B939" s="160">
        <v>1032.6099999999999</v>
      </c>
    </row>
    <row r="940" spans="1:2">
      <c r="A940" s="161">
        <v>40282</v>
      </c>
      <c r="B940" s="160">
        <v>1039.1559999999999</v>
      </c>
    </row>
    <row r="941" spans="1:2">
      <c r="A941" s="161">
        <v>40283</v>
      </c>
      <c r="B941" s="160">
        <v>1044.6880000000001</v>
      </c>
    </row>
    <row r="942" spans="1:2">
      <c r="A942" s="161">
        <v>40284</v>
      </c>
      <c r="B942" s="160">
        <v>1032.3800000000001</v>
      </c>
    </row>
    <row r="943" spans="1:2">
      <c r="A943" s="161">
        <v>40287</v>
      </c>
      <c r="B943" s="160">
        <v>1025.598</v>
      </c>
    </row>
    <row r="944" spans="1:2">
      <c r="A944" s="161">
        <v>40288</v>
      </c>
      <c r="B944" s="160">
        <v>1037.019</v>
      </c>
    </row>
    <row r="945" spans="1:2">
      <c r="A945" s="161">
        <v>40289</v>
      </c>
      <c r="B945" s="160">
        <v>1039.52</v>
      </c>
    </row>
    <row r="946" spans="1:2">
      <c r="A946" s="161">
        <v>40290</v>
      </c>
      <c r="B946" s="160">
        <v>1038.4290000000001</v>
      </c>
    </row>
    <row r="947" spans="1:2">
      <c r="A947" s="161">
        <v>40291</v>
      </c>
      <c r="B947" s="160">
        <v>1039.9549999999999</v>
      </c>
    </row>
    <row r="948" spans="1:2">
      <c r="A948" s="161">
        <v>40294</v>
      </c>
      <c r="B948" s="160">
        <v>1048.692</v>
      </c>
    </row>
    <row r="949" spans="1:2">
      <c r="A949" s="161">
        <v>40295</v>
      </c>
      <c r="B949" s="160">
        <v>1027.559</v>
      </c>
    </row>
    <row r="950" spans="1:2">
      <c r="A950" s="161">
        <v>40296</v>
      </c>
      <c r="B950" s="160">
        <v>1023.001</v>
      </c>
    </row>
    <row r="951" spans="1:2">
      <c r="A951" s="161">
        <v>40297</v>
      </c>
      <c r="B951" s="160">
        <v>1032.239</v>
      </c>
    </row>
    <row r="952" spans="1:2">
      <c r="A952" s="161">
        <v>40298</v>
      </c>
      <c r="B952" s="160">
        <v>1026.9929999999999</v>
      </c>
    </row>
    <row r="953" spans="1:2">
      <c r="A953" s="161">
        <v>40301</v>
      </c>
      <c r="B953" s="160">
        <v>1034.0899999999999</v>
      </c>
    </row>
    <row r="954" spans="1:2">
      <c r="A954" s="161">
        <v>40302</v>
      </c>
      <c r="B954" s="160">
        <v>1017.898</v>
      </c>
    </row>
    <row r="955" spans="1:2">
      <c r="A955" s="161">
        <v>40303</v>
      </c>
      <c r="B955" s="160">
        <v>1013.592</v>
      </c>
    </row>
    <row r="956" spans="1:2">
      <c r="A956" s="161">
        <v>40304</v>
      </c>
      <c r="B956" s="160">
        <v>998.399</v>
      </c>
    </row>
    <row r="957" spans="1:2">
      <c r="A957" s="161">
        <v>40305</v>
      </c>
      <c r="B957" s="160">
        <v>977.63099999999997</v>
      </c>
    </row>
    <row r="958" spans="1:2">
      <c r="A958" s="161">
        <v>40308</v>
      </c>
      <c r="B958" s="160">
        <v>1016.143</v>
      </c>
    </row>
    <row r="959" spans="1:2">
      <c r="A959" s="161">
        <v>40309</v>
      </c>
      <c r="B959" s="160">
        <v>1019.1</v>
      </c>
    </row>
    <row r="960" spans="1:2">
      <c r="A960" s="161">
        <v>40310</v>
      </c>
      <c r="B960" s="160">
        <v>1032.6759999999999</v>
      </c>
    </row>
    <row r="961" spans="1:2">
      <c r="A961" s="161">
        <v>40311</v>
      </c>
      <c r="B961" s="160">
        <v>1040.354</v>
      </c>
    </row>
    <row r="962" spans="1:2">
      <c r="A962" s="161">
        <v>40312</v>
      </c>
      <c r="B962" s="160">
        <v>1024.1289999999999</v>
      </c>
    </row>
    <row r="963" spans="1:2">
      <c r="A963" s="161">
        <v>40315</v>
      </c>
      <c r="B963" s="160">
        <v>1020.44</v>
      </c>
    </row>
    <row r="964" spans="1:2">
      <c r="A964" s="161">
        <v>40316</v>
      </c>
      <c r="B964" s="160">
        <v>1019.614</v>
      </c>
    </row>
    <row r="965" spans="1:2">
      <c r="A965" s="161">
        <v>40317</v>
      </c>
      <c r="B965" s="160">
        <v>1000.441</v>
      </c>
    </row>
    <row r="966" spans="1:2">
      <c r="A966" s="161">
        <v>40318</v>
      </c>
      <c r="B966" s="160">
        <v>973.38699999999994</v>
      </c>
    </row>
    <row r="967" spans="1:2">
      <c r="A967" s="161">
        <v>40319</v>
      </c>
      <c r="B967" s="160">
        <v>965.12699999999995</v>
      </c>
    </row>
    <row r="968" spans="1:2">
      <c r="A968" s="161">
        <v>40322</v>
      </c>
      <c r="B968" s="160">
        <v>973.678</v>
      </c>
    </row>
    <row r="969" spans="1:2">
      <c r="A969" s="161">
        <v>40323</v>
      </c>
      <c r="B969" s="160">
        <v>957.9</v>
      </c>
    </row>
    <row r="970" spans="1:2">
      <c r="A970" s="161">
        <v>40324</v>
      </c>
      <c r="B970" s="160">
        <v>975.16899999999998</v>
      </c>
    </row>
    <row r="971" spans="1:2">
      <c r="A971" s="161">
        <v>40325</v>
      </c>
      <c r="B971" s="160">
        <v>999.50199999999995</v>
      </c>
    </row>
    <row r="972" spans="1:2">
      <c r="A972" s="161">
        <v>40326</v>
      </c>
      <c r="B972" s="160">
        <v>996.96</v>
      </c>
    </row>
    <row r="973" spans="1:2">
      <c r="A973" s="161">
        <v>40329</v>
      </c>
      <c r="B973" s="160">
        <v>1003.3630000000001</v>
      </c>
    </row>
    <row r="974" spans="1:2">
      <c r="A974" s="161">
        <v>40330</v>
      </c>
      <c r="B974" s="160">
        <v>990.64400000000001</v>
      </c>
    </row>
    <row r="975" spans="1:2">
      <c r="A975" s="161">
        <v>40331</v>
      </c>
      <c r="B975" s="160">
        <v>1000.875</v>
      </c>
    </row>
    <row r="976" spans="1:2">
      <c r="A976" s="161">
        <v>40332</v>
      </c>
      <c r="B976" s="160">
        <v>1014.006</v>
      </c>
    </row>
    <row r="977" spans="1:2">
      <c r="A977" s="161">
        <v>40333</v>
      </c>
      <c r="B977" s="160">
        <v>1003.044</v>
      </c>
    </row>
    <row r="978" spans="1:2">
      <c r="A978" s="161">
        <v>40336</v>
      </c>
      <c r="B978" s="160">
        <v>991.33100000000002</v>
      </c>
    </row>
    <row r="979" spans="1:2">
      <c r="A979" s="161">
        <v>40337</v>
      </c>
      <c r="B979" s="160">
        <v>991.31600000000003</v>
      </c>
    </row>
    <row r="980" spans="1:2">
      <c r="A980" s="161">
        <v>40338</v>
      </c>
      <c r="B980" s="160">
        <v>990.88099999999997</v>
      </c>
    </row>
    <row r="981" spans="1:2">
      <c r="A981" s="161">
        <v>40339</v>
      </c>
      <c r="B981" s="160">
        <v>1006.849</v>
      </c>
    </row>
    <row r="982" spans="1:2">
      <c r="A982" s="161">
        <v>40340</v>
      </c>
      <c r="B982" s="160">
        <v>1015.329</v>
      </c>
    </row>
    <row r="983" spans="1:2">
      <c r="A983" s="161">
        <v>40343</v>
      </c>
      <c r="B983" s="160">
        <v>1014.748</v>
      </c>
    </row>
    <row r="984" spans="1:2">
      <c r="A984" s="161">
        <v>40344</v>
      </c>
      <c r="B984" s="160">
        <v>1025.1289999999999</v>
      </c>
    </row>
    <row r="985" spans="1:2">
      <c r="A985" s="161">
        <v>40345</v>
      </c>
      <c r="B985" s="160">
        <v>1027.479</v>
      </c>
    </row>
    <row r="986" spans="1:2">
      <c r="A986" s="161">
        <v>40346</v>
      </c>
      <c r="B986" s="160">
        <v>1027.422</v>
      </c>
    </row>
    <row r="987" spans="1:2">
      <c r="A987" s="161">
        <v>40347</v>
      </c>
      <c r="B987" s="160">
        <v>1029.615</v>
      </c>
    </row>
    <row r="988" spans="1:2">
      <c r="A988" s="161">
        <v>40350</v>
      </c>
      <c r="B988" s="160">
        <v>1042.4960000000001</v>
      </c>
    </row>
    <row r="989" spans="1:2">
      <c r="A989" s="161">
        <v>40351</v>
      </c>
      <c r="B989" s="160">
        <v>1037.231</v>
      </c>
    </row>
    <row r="990" spans="1:2">
      <c r="A990" s="161">
        <v>40352</v>
      </c>
      <c r="B990" s="160">
        <v>1031.057</v>
      </c>
    </row>
    <row r="991" spans="1:2">
      <c r="A991" s="161">
        <v>40353</v>
      </c>
      <c r="B991" s="160">
        <v>1013.381</v>
      </c>
    </row>
    <row r="992" spans="1:2">
      <c r="A992" s="161">
        <v>40354</v>
      </c>
      <c r="B992" s="160">
        <v>1011.153</v>
      </c>
    </row>
    <row r="993" spans="1:2">
      <c r="A993" s="161">
        <v>40357</v>
      </c>
      <c r="B993" s="160">
        <v>1012.7569999999999</v>
      </c>
    </row>
    <row r="994" spans="1:2">
      <c r="A994" s="161">
        <v>40358</v>
      </c>
      <c r="B994" s="160">
        <v>991.60500000000002</v>
      </c>
    </row>
    <row r="995" spans="1:2">
      <c r="A995" s="161">
        <v>40359</v>
      </c>
      <c r="B995" s="160">
        <v>982.80399999999997</v>
      </c>
    </row>
    <row r="996" spans="1:2">
      <c r="A996" s="161">
        <v>40360</v>
      </c>
      <c r="B996" s="160">
        <v>961.83900000000006</v>
      </c>
    </row>
    <row r="997" spans="1:2">
      <c r="A997" s="161">
        <v>40361</v>
      </c>
      <c r="B997" s="160">
        <v>953.78399999999999</v>
      </c>
    </row>
    <row r="998" spans="1:2">
      <c r="A998" s="161">
        <v>40364</v>
      </c>
      <c r="B998" s="160">
        <v>955.56700000000001</v>
      </c>
    </row>
    <row r="999" spans="1:2">
      <c r="A999" s="161">
        <v>40365</v>
      </c>
      <c r="B999" s="160">
        <v>966.87400000000002</v>
      </c>
    </row>
    <row r="1000" spans="1:2">
      <c r="A1000" s="161">
        <v>40366</v>
      </c>
      <c r="B1000" s="160">
        <v>979.54499999999996</v>
      </c>
    </row>
    <row r="1001" spans="1:2">
      <c r="A1001" s="161">
        <v>40367</v>
      </c>
      <c r="B1001" s="160">
        <v>987.63199999999995</v>
      </c>
    </row>
    <row r="1002" spans="1:2">
      <c r="A1002" s="161">
        <v>40368</v>
      </c>
      <c r="B1002" s="160">
        <v>997.93799999999999</v>
      </c>
    </row>
    <row r="1003" spans="1:2">
      <c r="A1003" s="161">
        <v>40371</v>
      </c>
      <c r="B1003" s="160">
        <v>1002.246</v>
      </c>
    </row>
    <row r="1004" spans="1:2">
      <c r="A1004" s="161">
        <v>40372</v>
      </c>
      <c r="B1004" s="160">
        <v>1009.796</v>
      </c>
    </row>
    <row r="1005" spans="1:2">
      <c r="A1005" s="161">
        <v>40373</v>
      </c>
      <c r="B1005" s="160">
        <v>1009.159</v>
      </c>
    </row>
    <row r="1006" spans="1:2">
      <c r="A1006" s="161">
        <v>40374</v>
      </c>
      <c r="B1006" s="160">
        <v>994.92100000000005</v>
      </c>
    </row>
    <row r="1007" spans="1:2">
      <c r="A1007" s="161">
        <v>40375</v>
      </c>
      <c r="B1007" s="160">
        <v>975.21699999999998</v>
      </c>
    </row>
    <row r="1008" spans="1:2">
      <c r="A1008" s="161">
        <v>40378</v>
      </c>
      <c r="B1008" s="160">
        <v>972.43</v>
      </c>
    </row>
    <row r="1009" spans="1:2">
      <c r="A1009" s="161">
        <v>40379</v>
      </c>
      <c r="B1009" s="160">
        <v>980.45699999999999</v>
      </c>
    </row>
    <row r="1010" spans="1:2">
      <c r="A1010" s="161">
        <v>40380</v>
      </c>
      <c r="B1010" s="160">
        <v>987.00599999999997</v>
      </c>
    </row>
    <row r="1011" spans="1:2">
      <c r="A1011" s="161">
        <v>40381</v>
      </c>
      <c r="B1011" s="160">
        <v>998.51099999999997</v>
      </c>
    </row>
    <row r="1012" spans="1:2">
      <c r="A1012" s="161">
        <v>40382</v>
      </c>
      <c r="B1012" s="160">
        <v>1010.234</v>
      </c>
    </row>
    <row r="1013" spans="1:2">
      <c r="A1013" s="161">
        <v>40385</v>
      </c>
      <c r="B1013" s="160">
        <v>1010.772</v>
      </c>
    </row>
    <row r="1014" spans="1:2">
      <c r="A1014" s="161">
        <v>40386</v>
      </c>
      <c r="B1014" s="160">
        <v>1011.638</v>
      </c>
    </row>
    <row r="1015" spans="1:2">
      <c r="A1015" s="161">
        <v>40387</v>
      </c>
      <c r="B1015" s="160">
        <v>1009.63</v>
      </c>
    </row>
    <row r="1016" spans="1:2">
      <c r="A1016" s="161">
        <v>40388</v>
      </c>
      <c r="B1016" s="160">
        <v>1005.071</v>
      </c>
    </row>
    <row r="1017" spans="1:2">
      <c r="A1017" s="161">
        <v>40389</v>
      </c>
      <c r="B1017" s="160">
        <v>1005.079</v>
      </c>
    </row>
    <row r="1018" spans="1:2">
      <c r="A1018" s="161">
        <v>40392</v>
      </c>
      <c r="B1018" s="160">
        <v>1018.277</v>
      </c>
    </row>
    <row r="1019" spans="1:2">
      <c r="A1019" s="161">
        <v>40393</v>
      </c>
      <c r="B1019" s="160">
        <v>1016.1079999999999</v>
      </c>
    </row>
    <row r="1020" spans="1:2">
      <c r="A1020" s="161">
        <v>40394</v>
      </c>
      <c r="B1020" s="160">
        <v>1021.3049999999999</v>
      </c>
    </row>
    <row r="1021" spans="1:2">
      <c r="A1021" s="161">
        <v>40395</v>
      </c>
      <c r="B1021" s="160">
        <v>1021.165</v>
      </c>
    </row>
    <row r="1022" spans="1:2">
      <c r="A1022" s="161">
        <v>40396</v>
      </c>
      <c r="B1022" s="160">
        <v>1010.119</v>
      </c>
    </row>
    <row r="1023" spans="1:2">
      <c r="A1023" s="161">
        <v>40399</v>
      </c>
      <c r="B1023" s="160">
        <v>1018.832</v>
      </c>
    </row>
    <row r="1024" spans="1:2">
      <c r="A1024" s="161">
        <v>40400</v>
      </c>
      <c r="B1024" s="160">
        <v>1016.872</v>
      </c>
    </row>
    <row r="1025" spans="1:2">
      <c r="A1025" s="161">
        <v>40401</v>
      </c>
      <c r="B1025" s="160">
        <v>1003.503</v>
      </c>
    </row>
    <row r="1026" spans="1:2">
      <c r="A1026" s="161">
        <v>40402</v>
      </c>
      <c r="B1026" s="160">
        <v>1001.4450000000001</v>
      </c>
    </row>
    <row r="1027" spans="1:2">
      <c r="A1027" s="161">
        <v>40403</v>
      </c>
      <c r="B1027" s="160">
        <v>1005.9059999999999</v>
      </c>
    </row>
    <row r="1028" spans="1:2">
      <c r="A1028" s="161">
        <v>40406</v>
      </c>
      <c r="B1028" s="160">
        <v>1003.538</v>
      </c>
    </row>
    <row r="1029" spans="1:2">
      <c r="A1029" s="161">
        <v>40407</v>
      </c>
      <c r="B1029" s="160">
        <v>1012.558</v>
      </c>
    </row>
    <row r="1030" spans="1:2">
      <c r="A1030" s="161">
        <v>40408</v>
      </c>
      <c r="B1030" s="160">
        <v>1014.11</v>
      </c>
    </row>
    <row r="1031" spans="1:2">
      <c r="A1031" s="161">
        <v>40409</v>
      </c>
      <c r="B1031" s="160">
        <v>1004.888</v>
      </c>
    </row>
    <row r="1032" spans="1:2">
      <c r="A1032" s="161">
        <v>40410</v>
      </c>
      <c r="B1032" s="160">
        <v>1005.832</v>
      </c>
    </row>
    <row r="1033" spans="1:2">
      <c r="A1033" s="161">
        <v>40413</v>
      </c>
      <c r="B1033" s="160">
        <v>1007.63</v>
      </c>
    </row>
    <row r="1034" spans="1:2">
      <c r="A1034" s="161">
        <v>40414</v>
      </c>
      <c r="B1034" s="160">
        <v>992.70899999999995</v>
      </c>
    </row>
    <row r="1035" spans="1:2">
      <c r="A1035" s="161">
        <v>40415</v>
      </c>
      <c r="B1035" s="160">
        <v>989.21699999999998</v>
      </c>
    </row>
    <row r="1036" spans="1:2">
      <c r="A1036" s="161">
        <v>40416</v>
      </c>
      <c r="B1036" s="160">
        <v>986.40499999999997</v>
      </c>
    </row>
    <row r="1037" spans="1:2">
      <c r="A1037" s="161">
        <v>40417</v>
      </c>
      <c r="B1037" s="160">
        <v>995.58299999999997</v>
      </c>
    </row>
    <row r="1038" spans="1:2">
      <c r="A1038" s="161">
        <v>40420</v>
      </c>
      <c r="B1038" s="160">
        <v>995.44200000000001</v>
      </c>
    </row>
    <row r="1039" spans="1:2">
      <c r="A1039" s="161">
        <v>40421</v>
      </c>
      <c r="B1039" s="160">
        <v>991.81399999999996</v>
      </c>
    </row>
    <row r="1040" spans="1:2">
      <c r="A1040" s="161">
        <v>40422</v>
      </c>
      <c r="B1040" s="160">
        <v>1009.598</v>
      </c>
    </row>
    <row r="1041" spans="1:2">
      <c r="A1041" s="161">
        <v>40423</v>
      </c>
      <c r="B1041" s="160">
        <v>1015.379</v>
      </c>
    </row>
    <row r="1042" spans="1:2">
      <c r="A1042" s="161">
        <v>40424</v>
      </c>
      <c r="B1042" s="160">
        <v>1022.92</v>
      </c>
    </row>
    <row r="1043" spans="1:2">
      <c r="A1043" s="161">
        <v>40427</v>
      </c>
      <c r="B1043" s="160">
        <v>1028.414</v>
      </c>
    </row>
    <row r="1044" spans="1:2">
      <c r="A1044" s="161">
        <v>40428</v>
      </c>
      <c r="B1044" s="160">
        <v>1029.462</v>
      </c>
    </row>
    <row r="1045" spans="1:2">
      <c r="A1045" s="161">
        <v>40429</v>
      </c>
      <c r="B1045" s="160">
        <v>1030.212</v>
      </c>
    </row>
    <row r="1046" spans="1:2">
      <c r="A1046" s="161">
        <v>40430</v>
      </c>
      <c r="B1046" s="160">
        <v>1038.2190000000001</v>
      </c>
    </row>
    <row r="1047" spans="1:2">
      <c r="A1047" s="161">
        <v>40431</v>
      </c>
      <c r="B1047" s="160">
        <v>1040.605</v>
      </c>
    </row>
    <row r="1048" spans="1:2">
      <c r="A1048" s="161">
        <v>40434</v>
      </c>
      <c r="B1048" s="160">
        <v>1045.9000000000001</v>
      </c>
    </row>
    <row r="1049" spans="1:2">
      <c r="A1049" s="161">
        <v>40435</v>
      </c>
      <c r="B1049" s="160">
        <v>1041.2739999999999</v>
      </c>
    </row>
    <row r="1050" spans="1:2">
      <c r="A1050" s="161">
        <v>40436</v>
      </c>
      <c r="B1050" s="160">
        <v>1037.954</v>
      </c>
    </row>
    <row r="1051" spans="1:2">
      <c r="A1051" s="161">
        <v>40437</v>
      </c>
      <c r="B1051" s="160">
        <v>1029.6310000000001</v>
      </c>
    </row>
    <row r="1052" spans="1:2">
      <c r="A1052" s="161">
        <v>40438</v>
      </c>
      <c r="B1052" s="160">
        <v>1033.6990000000001</v>
      </c>
    </row>
    <row r="1053" spans="1:2">
      <c r="A1053" s="161">
        <v>40441</v>
      </c>
      <c r="B1053" s="160">
        <v>1042.5070000000001</v>
      </c>
    </row>
    <row r="1054" spans="1:2">
      <c r="A1054" s="161">
        <v>40442</v>
      </c>
      <c r="B1054" s="160">
        <v>1039.154</v>
      </c>
    </row>
    <row r="1055" spans="1:2">
      <c r="A1055" s="161">
        <v>40443</v>
      </c>
      <c r="B1055" s="160">
        <v>1020.7140000000001</v>
      </c>
    </row>
    <row r="1056" spans="1:2">
      <c r="A1056" s="161">
        <v>40444</v>
      </c>
      <c r="B1056" s="160">
        <v>1021.109</v>
      </c>
    </row>
    <row r="1057" spans="1:2">
      <c r="A1057" s="161">
        <v>40445</v>
      </c>
      <c r="B1057" s="160">
        <v>1025.4469999999999</v>
      </c>
    </row>
    <row r="1058" spans="1:2">
      <c r="A1058" s="161">
        <v>40448</v>
      </c>
      <c r="B1058" s="160">
        <v>1026.58</v>
      </c>
    </row>
    <row r="1059" spans="1:2">
      <c r="A1059" s="161">
        <v>40449</v>
      </c>
      <c r="B1059" s="160">
        <v>1023.312</v>
      </c>
    </row>
    <row r="1060" spans="1:2">
      <c r="A1060" s="161">
        <v>40450</v>
      </c>
      <c r="B1060" s="160">
        <v>1021.88</v>
      </c>
    </row>
    <row r="1061" spans="1:2">
      <c r="A1061" s="161">
        <v>40451</v>
      </c>
      <c r="B1061" s="160">
        <v>1017.1180000000001</v>
      </c>
    </row>
    <row r="1062" spans="1:2">
      <c r="A1062" s="161">
        <v>40452</v>
      </c>
      <c r="B1062" s="160">
        <v>1015.525</v>
      </c>
    </row>
    <row r="1063" spans="1:2">
      <c r="A1063" s="161">
        <v>40455</v>
      </c>
      <c r="B1063" s="160">
        <v>1015.611</v>
      </c>
    </row>
    <row r="1064" spans="1:2">
      <c r="A1064" s="161">
        <v>40456</v>
      </c>
      <c r="B1064" s="160">
        <v>1021.776</v>
      </c>
    </row>
    <row r="1065" spans="1:2">
      <c r="A1065" s="161">
        <v>40457</v>
      </c>
      <c r="B1065" s="160">
        <v>1026.1949999999999</v>
      </c>
    </row>
    <row r="1066" spans="1:2">
      <c r="A1066" s="161">
        <v>40458</v>
      </c>
      <c r="B1066" s="160">
        <v>1023.097</v>
      </c>
    </row>
    <row r="1067" spans="1:2">
      <c r="A1067" s="161">
        <v>40459</v>
      </c>
      <c r="B1067" s="160">
        <v>1024.7059999999999</v>
      </c>
    </row>
    <row r="1068" spans="1:2">
      <c r="A1068" s="161">
        <v>40462</v>
      </c>
      <c r="B1068" s="160">
        <v>1030.396</v>
      </c>
    </row>
    <row r="1069" spans="1:2">
      <c r="A1069" s="161">
        <v>40463</v>
      </c>
      <c r="B1069" s="160">
        <v>1030.048</v>
      </c>
    </row>
    <row r="1070" spans="1:2">
      <c r="A1070" s="161">
        <v>40464</v>
      </c>
      <c r="B1070" s="160">
        <v>1037.48</v>
      </c>
    </row>
    <row r="1071" spans="1:2">
      <c r="A1071" s="161">
        <v>40465</v>
      </c>
      <c r="B1071" s="160">
        <v>1034.32</v>
      </c>
    </row>
    <row r="1072" spans="1:2">
      <c r="A1072" s="161">
        <v>40466</v>
      </c>
      <c r="B1072" s="160">
        <v>1036.088</v>
      </c>
    </row>
    <row r="1073" spans="1:2">
      <c r="A1073" s="161">
        <v>40469</v>
      </c>
      <c r="B1073" s="160">
        <v>1039.664</v>
      </c>
    </row>
    <row r="1074" spans="1:2">
      <c r="A1074" s="161">
        <v>40470</v>
      </c>
      <c r="B1074" s="160">
        <v>1039.1579999999999</v>
      </c>
    </row>
    <row r="1075" spans="1:2">
      <c r="A1075" s="161">
        <v>40471</v>
      </c>
      <c r="B1075" s="160">
        <v>1034.4110000000001</v>
      </c>
    </row>
    <row r="1076" spans="1:2">
      <c r="A1076" s="161">
        <v>40472</v>
      </c>
      <c r="B1076" s="160">
        <v>1037.492</v>
      </c>
    </row>
    <row r="1077" spans="1:2">
      <c r="A1077" s="161">
        <v>40473</v>
      </c>
      <c r="B1077" s="160">
        <v>1040.7049999999999</v>
      </c>
    </row>
    <row r="1078" spans="1:2">
      <c r="A1078" s="161">
        <v>40476</v>
      </c>
      <c r="B1078" s="160">
        <v>1043.1759999999999</v>
      </c>
    </row>
    <row r="1079" spans="1:2">
      <c r="A1079" s="161">
        <v>40477</v>
      </c>
      <c r="B1079" s="160">
        <v>1045.816</v>
      </c>
    </row>
    <row r="1080" spans="1:2">
      <c r="A1080" s="161">
        <v>40478</v>
      </c>
      <c r="B1080" s="160">
        <v>1040.2819999999999</v>
      </c>
    </row>
    <row r="1081" spans="1:2">
      <c r="A1081" s="161">
        <v>40479</v>
      </c>
      <c r="B1081" s="160">
        <v>1037.9690000000001</v>
      </c>
    </row>
    <row r="1082" spans="1:2">
      <c r="A1082" s="161">
        <v>40480</v>
      </c>
      <c r="B1082" s="160">
        <v>1039.0630000000001</v>
      </c>
    </row>
    <row r="1083" spans="1:2">
      <c r="A1083" s="161">
        <v>40483</v>
      </c>
      <c r="B1083" s="160">
        <v>1043.085</v>
      </c>
    </row>
    <row r="1084" spans="1:2">
      <c r="A1084" s="161">
        <v>40484</v>
      </c>
      <c r="B1084" s="160">
        <v>1041.451</v>
      </c>
    </row>
    <row r="1085" spans="1:2">
      <c r="A1085" s="161">
        <v>40485</v>
      </c>
      <c r="B1085" s="160">
        <v>1042.8520000000001</v>
      </c>
    </row>
    <row r="1086" spans="1:2">
      <c r="A1086" s="161">
        <v>40486</v>
      </c>
      <c r="B1086" s="160">
        <v>1050.652</v>
      </c>
    </row>
    <row r="1087" spans="1:2">
      <c r="A1087" s="161">
        <v>40487</v>
      </c>
      <c r="B1087" s="160">
        <v>1063.925</v>
      </c>
    </row>
    <row r="1088" spans="1:2">
      <c r="A1088" s="161">
        <v>40490</v>
      </c>
      <c r="B1088" s="160">
        <v>1071.473</v>
      </c>
    </row>
    <row r="1089" spans="1:2">
      <c r="A1089" s="161">
        <v>40491</v>
      </c>
      <c r="B1089" s="160">
        <v>1071.441</v>
      </c>
    </row>
    <row r="1090" spans="1:2">
      <c r="A1090" s="161">
        <v>40492</v>
      </c>
      <c r="B1090" s="160">
        <v>1075.7539999999999</v>
      </c>
    </row>
    <row r="1091" spans="1:2">
      <c r="A1091" s="161">
        <v>40493</v>
      </c>
      <c r="B1091" s="160">
        <v>1074.05</v>
      </c>
    </row>
    <row r="1092" spans="1:2">
      <c r="A1092" s="161">
        <v>40494</v>
      </c>
      <c r="B1092" s="160">
        <v>1061.1679999999999</v>
      </c>
    </row>
    <row r="1093" spans="1:2">
      <c r="A1093" s="161">
        <v>40497</v>
      </c>
      <c r="B1093" s="160">
        <v>1067.077</v>
      </c>
    </row>
    <row r="1094" spans="1:2">
      <c r="A1094" s="161">
        <v>40498</v>
      </c>
      <c r="B1094" s="160">
        <v>1051.0340000000001</v>
      </c>
    </row>
    <row r="1095" spans="1:2">
      <c r="A1095" s="161">
        <v>40499</v>
      </c>
      <c r="B1095" s="160">
        <v>1051.7560000000001</v>
      </c>
    </row>
    <row r="1096" spans="1:2">
      <c r="A1096" s="161">
        <v>40500</v>
      </c>
      <c r="B1096" s="160">
        <v>1065.1199999999999</v>
      </c>
    </row>
    <row r="1097" spans="1:2">
      <c r="A1097" s="161">
        <v>40501</v>
      </c>
      <c r="B1097" s="160">
        <v>1061.903</v>
      </c>
    </row>
    <row r="1098" spans="1:2">
      <c r="A1098" s="161">
        <v>40504</v>
      </c>
      <c r="B1098" s="160">
        <v>1061.7339999999999</v>
      </c>
    </row>
    <row r="1099" spans="1:2">
      <c r="A1099" s="161">
        <v>40505</v>
      </c>
      <c r="B1099" s="160">
        <v>1053.5170000000001</v>
      </c>
    </row>
    <row r="1100" spans="1:2">
      <c r="A1100" s="161">
        <v>40506</v>
      </c>
      <c r="B1100" s="160">
        <v>1063.606</v>
      </c>
    </row>
    <row r="1101" spans="1:2">
      <c r="A1101" s="161">
        <v>40507</v>
      </c>
      <c r="B1101" s="160">
        <v>1066.6089999999999</v>
      </c>
    </row>
    <row r="1102" spans="1:2">
      <c r="A1102" s="161">
        <v>40508</v>
      </c>
      <c r="B1102" s="160">
        <v>1064.7329999999999</v>
      </c>
    </row>
    <row r="1103" spans="1:2">
      <c r="A1103" s="161">
        <v>40511</v>
      </c>
      <c r="B1103" s="160">
        <v>1065.0609999999999</v>
      </c>
    </row>
    <row r="1104" spans="1:2">
      <c r="A1104" s="161">
        <v>40512</v>
      </c>
      <c r="B1104" s="160">
        <v>1063.8989999999999</v>
      </c>
    </row>
    <row r="1105" spans="1:2">
      <c r="A1105" s="161">
        <v>40513</v>
      </c>
      <c r="B1105" s="160">
        <v>1081.9190000000001</v>
      </c>
    </row>
    <row r="1106" spans="1:2">
      <c r="A1106" s="161">
        <v>40514</v>
      </c>
      <c r="B1106" s="160">
        <v>1092.8009999999999</v>
      </c>
    </row>
    <row r="1107" spans="1:2">
      <c r="A1107" s="161">
        <v>40515</v>
      </c>
      <c r="B1107" s="160">
        <v>1084.92</v>
      </c>
    </row>
    <row r="1108" spans="1:2">
      <c r="A1108" s="161">
        <v>40518</v>
      </c>
      <c r="B1108" s="160">
        <v>1090.7760000000001</v>
      </c>
    </row>
    <row r="1109" spans="1:2">
      <c r="A1109" s="161">
        <v>40519</v>
      </c>
      <c r="B1109" s="160">
        <v>1091.721</v>
      </c>
    </row>
    <row r="1110" spans="1:2">
      <c r="A1110" s="161">
        <v>40520</v>
      </c>
      <c r="B1110" s="160">
        <v>1095.297</v>
      </c>
    </row>
    <row r="1111" spans="1:2">
      <c r="A1111" s="161">
        <v>40521</v>
      </c>
      <c r="B1111" s="160">
        <v>1100.1769999999999</v>
      </c>
    </row>
    <row r="1112" spans="1:2">
      <c r="A1112" s="161">
        <v>40522</v>
      </c>
      <c r="B1112" s="160">
        <v>1098.886</v>
      </c>
    </row>
    <row r="1113" spans="1:2">
      <c r="A1113" s="161">
        <v>40525</v>
      </c>
      <c r="B1113" s="160">
        <v>1095.432</v>
      </c>
    </row>
    <row r="1114" spans="1:2">
      <c r="A1114" s="161">
        <v>40526</v>
      </c>
      <c r="B1114" s="160">
        <v>1098.7149999999999</v>
      </c>
    </row>
    <row r="1115" spans="1:2">
      <c r="A1115" s="161">
        <v>40527</v>
      </c>
      <c r="B1115" s="160">
        <v>1093.8989999999999</v>
      </c>
    </row>
    <row r="1116" spans="1:2">
      <c r="A1116" s="161">
        <v>40528</v>
      </c>
      <c r="B1116" s="160">
        <v>1100.0630000000001</v>
      </c>
    </row>
    <row r="1117" spans="1:2">
      <c r="A1117" s="161">
        <v>40529</v>
      </c>
      <c r="B1117" s="160">
        <v>1101.665</v>
      </c>
    </row>
    <row r="1118" spans="1:2">
      <c r="A1118" s="161">
        <v>40532</v>
      </c>
      <c r="B1118" s="160">
        <v>1105.7460000000001</v>
      </c>
    </row>
    <row r="1119" spans="1:2">
      <c r="A1119" s="161">
        <v>40533</v>
      </c>
      <c r="B1119" s="160">
        <v>1115.56</v>
      </c>
    </row>
    <row r="1120" spans="1:2">
      <c r="A1120" s="161">
        <v>40534</v>
      </c>
      <c r="B1120" s="160">
        <v>1119.796</v>
      </c>
    </row>
    <row r="1121" spans="1:2">
      <c r="A1121" s="161">
        <v>40535</v>
      </c>
      <c r="B1121" s="160">
        <v>1121.691</v>
      </c>
    </row>
    <row r="1122" spans="1:2">
      <c r="A1122" s="161">
        <v>40536</v>
      </c>
      <c r="B1122" s="160">
        <v>1117.6949999999999</v>
      </c>
    </row>
    <row r="1123" spans="1:2">
      <c r="A1123" s="161">
        <v>40539</v>
      </c>
      <c r="B1123" s="160">
        <v>1112.3630000000001</v>
      </c>
    </row>
    <row r="1124" spans="1:2">
      <c r="A1124" s="161">
        <v>40540</v>
      </c>
      <c r="B1124" s="160">
        <v>1114.4000000000001</v>
      </c>
    </row>
    <row r="1125" spans="1:2">
      <c r="A1125" s="161">
        <v>40541</v>
      </c>
      <c r="B1125" s="160">
        <v>1120.164</v>
      </c>
    </row>
    <row r="1126" spans="1:2">
      <c r="A1126" s="161">
        <v>40542</v>
      </c>
      <c r="B1126" s="160">
        <v>1108.6479999999999</v>
      </c>
    </row>
    <row r="1127" spans="1:2">
      <c r="A1127" s="161">
        <v>40543</v>
      </c>
      <c r="B1127" s="160">
        <v>1102.3720000000001</v>
      </c>
    </row>
    <row r="1128" spans="1:2">
      <c r="A1128" s="161">
        <v>40546</v>
      </c>
      <c r="B1128" s="160">
        <v>1115.1600000000001</v>
      </c>
    </row>
    <row r="1129" spans="1:2">
      <c r="A1129" s="161">
        <v>40547</v>
      </c>
      <c r="B1129" s="160">
        <v>1120.6189999999999</v>
      </c>
    </row>
    <row r="1130" spans="1:2">
      <c r="A1130" s="161">
        <v>40548</v>
      </c>
      <c r="B1130" s="160">
        <v>1129.0999999999999</v>
      </c>
    </row>
    <row r="1131" spans="1:2">
      <c r="A1131" s="161">
        <v>40549</v>
      </c>
      <c r="B1131" s="160">
        <v>1135.923</v>
      </c>
    </row>
    <row r="1132" spans="1:2">
      <c r="A1132" s="161">
        <v>40550</v>
      </c>
      <c r="B1132" s="160">
        <v>1135.4480000000001</v>
      </c>
    </row>
    <row r="1133" spans="1:2">
      <c r="A1133" s="161">
        <v>40553</v>
      </c>
      <c r="B1133" s="160">
        <v>1129.2470000000001</v>
      </c>
    </row>
    <row r="1134" spans="1:2">
      <c r="A1134" s="161">
        <v>40554</v>
      </c>
      <c r="B1134" s="160">
        <v>1136.415</v>
      </c>
    </row>
    <row r="1135" spans="1:2">
      <c r="A1135" s="161">
        <v>40555</v>
      </c>
      <c r="B1135" s="160">
        <v>1145.4880000000001</v>
      </c>
    </row>
    <row r="1136" spans="1:2">
      <c r="A1136" s="161">
        <v>40556</v>
      </c>
      <c r="B1136" s="160">
        <v>1131.0519999999999</v>
      </c>
    </row>
    <row r="1137" spans="1:2">
      <c r="A1137" s="161">
        <v>40557</v>
      </c>
      <c r="B1137" s="160">
        <v>1129.539</v>
      </c>
    </row>
    <row r="1138" spans="1:2">
      <c r="A1138" s="161">
        <v>40560</v>
      </c>
      <c r="B1138" s="160">
        <v>1131.7139999999999</v>
      </c>
    </row>
    <row r="1139" spans="1:2">
      <c r="A1139" s="161">
        <v>40561</v>
      </c>
      <c r="B1139" s="160">
        <v>1131.7570000000001</v>
      </c>
    </row>
    <row r="1140" spans="1:2">
      <c r="A1140" s="161">
        <v>40562</v>
      </c>
      <c r="B1140" s="160">
        <v>1122.117</v>
      </c>
    </row>
    <row r="1141" spans="1:2">
      <c r="A1141" s="161">
        <v>40563</v>
      </c>
      <c r="B1141" s="160">
        <v>1114.6990000000001</v>
      </c>
    </row>
    <row r="1142" spans="1:2">
      <c r="A1142" s="161">
        <v>40564</v>
      </c>
      <c r="B1142" s="160">
        <v>1106.3989999999999</v>
      </c>
    </row>
    <row r="1143" spans="1:2">
      <c r="A1143" s="161">
        <v>40567</v>
      </c>
      <c r="B1143" s="160">
        <v>1104.126</v>
      </c>
    </row>
    <row r="1144" spans="1:2">
      <c r="A1144" s="161">
        <v>40568</v>
      </c>
      <c r="B1144" s="160">
        <v>1103.182</v>
      </c>
    </row>
    <row r="1145" spans="1:2">
      <c r="A1145" s="161">
        <v>40569</v>
      </c>
      <c r="B1145" s="160">
        <v>1107.931</v>
      </c>
    </row>
    <row r="1146" spans="1:2">
      <c r="A1146" s="161">
        <v>40570</v>
      </c>
      <c r="B1146" s="160">
        <v>1107.3019999999999</v>
      </c>
    </row>
    <row r="1147" spans="1:2">
      <c r="A1147" s="161">
        <v>40571</v>
      </c>
      <c r="B1147" s="160">
        <v>1099.4780000000001</v>
      </c>
    </row>
    <row r="1148" spans="1:2">
      <c r="A1148" s="161">
        <v>40574</v>
      </c>
      <c r="B1148" s="160">
        <v>1094.5260000000001</v>
      </c>
    </row>
    <row r="1149" spans="1:2">
      <c r="A1149" s="161">
        <v>40575</v>
      </c>
      <c r="B1149" s="160">
        <v>1105.9860000000001</v>
      </c>
    </row>
    <row r="1150" spans="1:2">
      <c r="A1150" s="161">
        <v>40576</v>
      </c>
      <c r="B1150" s="160">
        <v>1108.915</v>
      </c>
    </row>
    <row r="1151" spans="1:2">
      <c r="A1151" s="161">
        <v>40577</v>
      </c>
      <c r="B1151" s="160">
        <v>1117.931</v>
      </c>
    </row>
    <row r="1152" spans="1:2">
      <c r="A1152" s="161">
        <v>40578</v>
      </c>
      <c r="B1152" s="160">
        <v>1124.191</v>
      </c>
    </row>
    <row r="1153" spans="1:2">
      <c r="A1153" s="161">
        <v>40581</v>
      </c>
      <c r="B1153" s="160">
        <v>1128.624</v>
      </c>
    </row>
    <row r="1154" spans="1:2">
      <c r="A1154" s="161">
        <v>40582</v>
      </c>
      <c r="B1154" s="160">
        <v>1123.8399999999999</v>
      </c>
    </row>
    <row r="1155" spans="1:2">
      <c r="A1155" s="161">
        <v>40583</v>
      </c>
      <c r="B1155" s="160">
        <v>1114.1790000000001</v>
      </c>
    </row>
    <row r="1156" spans="1:2">
      <c r="A1156" s="161">
        <v>40584</v>
      </c>
      <c r="B1156" s="160">
        <v>1112.663</v>
      </c>
    </row>
    <row r="1157" spans="1:2">
      <c r="A1157" s="161">
        <v>40585</v>
      </c>
      <c r="B1157" s="160">
        <v>1120.06</v>
      </c>
    </row>
    <row r="1158" spans="1:2">
      <c r="A1158" s="161">
        <v>40588</v>
      </c>
      <c r="B1158" s="160">
        <v>1132.9770000000001</v>
      </c>
    </row>
    <row r="1159" spans="1:2">
      <c r="A1159" s="161">
        <v>40589</v>
      </c>
      <c r="B1159" s="160">
        <v>1128.444</v>
      </c>
    </row>
    <row r="1160" spans="1:2">
      <c r="A1160" s="161">
        <v>40590</v>
      </c>
      <c r="B1160" s="160">
        <v>1135.3689999999999</v>
      </c>
    </row>
    <row r="1161" spans="1:2">
      <c r="A1161" s="161">
        <v>40591</v>
      </c>
      <c r="B1161" s="160">
        <v>1136.3320000000001</v>
      </c>
    </row>
    <row r="1162" spans="1:2">
      <c r="A1162" s="161">
        <v>40592</v>
      </c>
      <c r="B1162" s="160">
        <v>1135.9280000000001</v>
      </c>
    </row>
    <row r="1163" spans="1:2">
      <c r="A1163" s="161">
        <v>40595</v>
      </c>
      <c r="B1163" s="160">
        <v>1127.5419999999999</v>
      </c>
    </row>
    <row r="1164" spans="1:2">
      <c r="A1164" s="161">
        <v>40596</v>
      </c>
      <c r="B1164" s="160">
        <v>1110.2639999999999</v>
      </c>
    </row>
    <row r="1165" spans="1:2">
      <c r="A1165" s="161">
        <v>40597</v>
      </c>
      <c r="B1165" s="160">
        <v>1098.665</v>
      </c>
    </row>
    <row r="1166" spans="1:2">
      <c r="A1166" s="161">
        <v>40598</v>
      </c>
      <c r="B1166" s="160">
        <v>1092.181</v>
      </c>
    </row>
    <row r="1167" spans="1:2">
      <c r="A1167" s="161">
        <v>40599</v>
      </c>
      <c r="B1167" s="160">
        <v>1107.4369999999999</v>
      </c>
    </row>
    <row r="1168" spans="1:2">
      <c r="A1168" s="161">
        <v>40602</v>
      </c>
      <c r="B1168" s="160">
        <v>1112.6220000000001</v>
      </c>
    </row>
    <row r="1169" spans="1:2">
      <c r="A1169" s="161">
        <v>40603</v>
      </c>
      <c r="B1169" s="160">
        <v>1107.499</v>
      </c>
    </row>
    <row r="1170" spans="1:2">
      <c r="A1170" s="161">
        <v>40604</v>
      </c>
      <c r="B1170" s="160">
        <v>1100.954</v>
      </c>
    </row>
    <row r="1171" spans="1:2">
      <c r="A1171" s="161">
        <v>40605</v>
      </c>
      <c r="B1171" s="160">
        <v>1106.8019999999999</v>
      </c>
    </row>
    <row r="1172" spans="1:2">
      <c r="A1172" s="161">
        <v>40606</v>
      </c>
      <c r="B1172" s="160">
        <v>1104.4259999999999</v>
      </c>
    </row>
    <row r="1173" spans="1:2">
      <c r="A1173" s="161">
        <v>40609</v>
      </c>
      <c r="B1173" s="160">
        <v>1096.855</v>
      </c>
    </row>
    <row r="1174" spans="1:2">
      <c r="A1174" s="161">
        <v>40610</v>
      </c>
      <c r="B1174" s="160">
        <v>1106.941</v>
      </c>
    </row>
    <row r="1175" spans="1:2">
      <c r="A1175" s="161">
        <v>40611</v>
      </c>
      <c r="B1175" s="160">
        <v>1105.6379999999999</v>
      </c>
    </row>
    <row r="1176" spans="1:2">
      <c r="A1176" s="161">
        <v>40612</v>
      </c>
      <c r="B1176" s="160">
        <v>1095.4770000000001</v>
      </c>
    </row>
    <row r="1177" spans="1:2">
      <c r="A1177" s="161">
        <v>40613</v>
      </c>
      <c r="B1177" s="160">
        <v>1089.681</v>
      </c>
    </row>
    <row r="1178" spans="1:2">
      <c r="A1178" s="161">
        <v>40616</v>
      </c>
      <c r="B1178" s="160">
        <v>1073.5809999999999</v>
      </c>
    </row>
    <row r="1179" spans="1:2">
      <c r="A1179" s="161">
        <v>40617</v>
      </c>
      <c r="B1179" s="160">
        <v>1048.3820000000001</v>
      </c>
    </row>
    <row r="1180" spans="1:2">
      <c r="A1180" s="161">
        <v>40618</v>
      </c>
      <c r="B1180" s="160">
        <v>1046.0239999999999</v>
      </c>
    </row>
    <row r="1181" spans="1:2">
      <c r="A1181" s="161">
        <v>40619</v>
      </c>
      <c r="B1181" s="160">
        <v>1050.1030000000001</v>
      </c>
    </row>
    <row r="1182" spans="1:2">
      <c r="A1182" s="161">
        <v>40620</v>
      </c>
      <c r="B1182" s="160">
        <v>1047.8710000000001</v>
      </c>
    </row>
    <row r="1183" spans="1:2">
      <c r="A1183" s="161">
        <v>40623</v>
      </c>
      <c r="B1183" s="160">
        <v>1060.4949999999999</v>
      </c>
    </row>
    <row r="1184" spans="1:2">
      <c r="A1184" s="161">
        <v>40624</v>
      </c>
      <c r="B1184" s="160">
        <v>1064.0150000000001</v>
      </c>
    </row>
    <row r="1185" spans="1:2">
      <c r="A1185" s="161">
        <v>40625</v>
      </c>
      <c r="B1185" s="160">
        <v>1071.0160000000001</v>
      </c>
    </row>
    <row r="1186" spans="1:2">
      <c r="A1186" s="161">
        <v>40626</v>
      </c>
      <c r="B1186" s="160">
        <v>1076.846</v>
      </c>
    </row>
    <row r="1187" spans="1:2">
      <c r="A1187" s="161">
        <v>40627</v>
      </c>
      <c r="B1187" s="160">
        <v>1083.5340000000001</v>
      </c>
    </row>
    <row r="1188" spans="1:2">
      <c r="A1188" s="161">
        <v>40630</v>
      </c>
      <c r="B1188" s="160">
        <v>1082.9680000000001</v>
      </c>
    </row>
    <row r="1189" spans="1:2">
      <c r="A1189" s="161">
        <v>40631</v>
      </c>
      <c r="B1189" s="160">
        <v>1086.3779999999999</v>
      </c>
    </row>
    <row r="1190" spans="1:2">
      <c r="A1190" s="161">
        <v>40632</v>
      </c>
      <c r="B1190" s="160">
        <v>1096.4290000000001</v>
      </c>
    </row>
    <row r="1191" spans="1:2">
      <c r="A1191" s="161">
        <v>40633</v>
      </c>
      <c r="B1191" s="160">
        <v>1091.3230000000001</v>
      </c>
    </row>
    <row r="1192" spans="1:2">
      <c r="A1192" s="161">
        <v>40634</v>
      </c>
      <c r="B1192" s="160">
        <v>1103.0360000000001</v>
      </c>
    </row>
    <row r="1193" spans="1:2">
      <c r="A1193" s="161">
        <v>40637</v>
      </c>
      <c r="B1193" s="160">
        <v>1102.5060000000001</v>
      </c>
    </row>
    <row r="1194" spans="1:2">
      <c r="A1194" s="161">
        <v>40638</v>
      </c>
      <c r="B1194" s="160">
        <v>1102.8130000000001</v>
      </c>
    </row>
    <row r="1195" spans="1:2">
      <c r="A1195" s="161">
        <v>40639</v>
      </c>
      <c r="B1195" s="160">
        <v>1099.1089999999999</v>
      </c>
    </row>
    <row r="1196" spans="1:2">
      <c r="A1196" s="161">
        <v>40640</v>
      </c>
      <c r="B1196" s="160">
        <v>1100.443</v>
      </c>
    </row>
    <row r="1197" spans="1:2">
      <c r="A1197" s="161">
        <v>40641</v>
      </c>
      <c r="B1197" s="160">
        <v>1096.3969999999999</v>
      </c>
    </row>
    <row r="1198" spans="1:2">
      <c r="A1198" s="161">
        <v>40644</v>
      </c>
      <c r="B1198" s="160">
        <v>1092.2</v>
      </c>
    </row>
    <row r="1199" spans="1:2">
      <c r="A1199" s="161">
        <v>40645</v>
      </c>
      <c r="B1199" s="160">
        <v>1075.6769999999999</v>
      </c>
    </row>
    <row r="1200" spans="1:2">
      <c r="A1200" s="161">
        <v>40646</v>
      </c>
      <c r="B1200" s="160">
        <v>1081.0309999999999</v>
      </c>
    </row>
    <row r="1201" spans="1:2">
      <c r="A1201" s="161">
        <v>40647</v>
      </c>
      <c r="B1201" s="160">
        <v>1079.982</v>
      </c>
    </row>
    <row r="1202" spans="1:2">
      <c r="A1202" s="161">
        <v>40648</v>
      </c>
      <c r="B1202" s="160">
        <v>1083.5940000000001</v>
      </c>
    </row>
    <row r="1203" spans="1:2">
      <c r="A1203" s="161">
        <v>40651</v>
      </c>
      <c r="B1203" s="160">
        <v>1078.711</v>
      </c>
    </row>
    <row r="1204" spans="1:2">
      <c r="A1204" s="161">
        <v>40652</v>
      </c>
      <c r="B1204" s="160">
        <v>1076.4639999999999</v>
      </c>
    </row>
    <row r="1205" spans="1:2">
      <c r="A1205" s="161">
        <v>40653</v>
      </c>
      <c r="B1205" s="160">
        <v>1085.5509999999999</v>
      </c>
    </row>
    <row r="1206" spans="1:2">
      <c r="A1206" s="161">
        <v>40654</v>
      </c>
      <c r="B1206" s="160">
        <v>1090.4369999999999</v>
      </c>
    </row>
    <row r="1207" spans="1:2">
      <c r="A1207" s="161">
        <v>40655</v>
      </c>
      <c r="B1207" s="160">
        <v>1090.549</v>
      </c>
    </row>
    <row r="1208" spans="1:2">
      <c r="A1208" s="161">
        <v>40658</v>
      </c>
      <c r="B1208" s="160">
        <v>1088.952</v>
      </c>
    </row>
    <row r="1209" spans="1:2">
      <c r="A1209" s="161">
        <v>40659</v>
      </c>
      <c r="B1209" s="160">
        <v>1089.1849999999999</v>
      </c>
    </row>
    <row r="1210" spans="1:2">
      <c r="A1210" s="161">
        <v>40660</v>
      </c>
      <c r="B1210" s="160">
        <v>1090.183</v>
      </c>
    </row>
    <row r="1211" spans="1:2">
      <c r="A1211" s="161">
        <v>40661</v>
      </c>
      <c r="B1211" s="160">
        <v>1086.521</v>
      </c>
    </row>
    <row r="1212" spans="1:2">
      <c r="A1212" s="161">
        <v>40662</v>
      </c>
      <c r="B1212" s="160">
        <v>1088.7190000000001</v>
      </c>
    </row>
    <row r="1213" spans="1:2">
      <c r="A1213" s="161">
        <v>40665</v>
      </c>
      <c r="B1213" s="160">
        <v>1088.1310000000001</v>
      </c>
    </row>
    <row r="1214" spans="1:2">
      <c r="A1214" s="161">
        <v>40666</v>
      </c>
      <c r="B1214" s="160">
        <v>1082.2249999999999</v>
      </c>
    </row>
    <row r="1215" spans="1:2">
      <c r="A1215" s="161">
        <v>40667</v>
      </c>
      <c r="B1215" s="160">
        <v>1068.5640000000001</v>
      </c>
    </row>
    <row r="1216" spans="1:2">
      <c r="A1216" s="161">
        <v>40668</v>
      </c>
      <c r="B1216" s="160">
        <v>1075.028</v>
      </c>
    </row>
    <row r="1217" spans="1:2">
      <c r="A1217" s="161">
        <v>40669</v>
      </c>
      <c r="B1217" s="160">
        <v>1085.3140000000001</v>
      </c>
    </row>
    <row r="1218" spans="1:2">
      <c r="A1218" s="161">
        <v>40672</v>
      </c>
      <c r="B1218" s="160">
        <v>1095.7809999999999</v>
      </c>
    </row>
    <row r="1219" spans="1:2">
      <c r="A1219" s="161">
        <v>40673</v>
      </c>
      <c r="B1219" s="160">
        <v>1099.0139999999999</v>
      </c>
    </row>
    <row r="1220" spans="1:2">
      <c r="A1220" s="161">
        <v>40674</v>
      </c>
      <c r="B1220" s="160">
        <v>1099.2919999999999</v>
      </c>
    </row>
    <row r="1221" spans="1:2">
      <c r="A1221" s="161">
        <v>40675</v>
      </c>
      <c r="B1221" s="160">
        <v>1097.1110000000001</v>
      </c>
    </row>
    <row r="1222" spans="1:2">
      <c r="A1222" s="161">
        <v>40676</v>
      </c>
      <c r="B1222" s="160">
        <v>1092.0820000000001</v>
      </c>
    </row>
    <row r="1223" spans="1:2">
      <c r="A1223" s="161">
        <v>40679</v>
      </c>
      <c r="B1223" s="160">
        <v>1084.394</v>
      </c>
    </row>
    <row r="1224" spans="1:2">
      <c r="A1224" s="161">
        <v>40680</v>
      </c>
      <c r="B1224" s="160">
        <v>1082.586</v>
      </c>
    </row>
    <row r="1225" spans="1:2">
      <c r="A1225" s="161">
        <v>40681</v>
      </c>
      <c r="B1225" s="160">
        <v>1086.0640000000001</v>
      </c>
    </row>
    <row r="1226" spans="1:2">
      <c r="A1226" s="161">
        <v>40682</v>
      </c>
      <c r="B1226" s="160">
        <v>1088.711</v>
      </c>
    </row>
    <row r="1227" spans="1:2">
      <c r="A1227" s="161">
        <v>40683</v>
      </c>
      <c r="B1227" s="160">
        <v>1088.893</v>
      </c>
    </row>
    <row r="1228" spans="1:2">
      <c r="A1228" s="161">
        <v>40686</v>
      </c>
      <c r="B1228" s="160">
        <v>1076.982</v>
      </c>
    </row>
    <row r="1229" spans="1:2">
      <c r="A1229" s="161">
        <v>40687</v>
      </c>
      <c r="B1229" s="160">
        <v>1076.1300000000001</v>
      </c>
    </row>
    <row r="1230" spans="1:2">
      <c r="A1230" s="161">
        <v>40688</v>
      </c>
      <c r="B1230" s="160">
        <v>1079.8409999999999</v>
      </c>
    </row>
    <row r="1231" spans="1:2">
      <c r="A1231" s="161">
        <v>40689</v>
      </c>
      <c r="B1231" s="160">
        <v>1083.5139999999999</v>
      </c>
    </row>
    <row r="1232" spans="1:2">
      <c r="A1232" s="161">
        <v>40690</v>
      </c>
      <c r="B1232" s="160">
        <v>1083.105</v>
      </c>
    </row>
    <row r="1233" spans="1:2">
      <c r="A1233" s="161">
        <v>40693</v>
      </c>
      <c r="B1233" s="160">
        <v>1082.578</v>
      </c>
    </row>
    <row r="1234" spans="1:2">
      <c r="A1234" s="161">
        <v>40694</v>
      </c>
      <c r="B1234" s="160">
        <v>1091.431</v>
      </c>
    </row>
    <row r="1235" spans="1:2">
      <c r="A1235" s="161">
        <v>40695</v>
      </c>
      <c r="B1235" s="160">
        <v>1078.68</v>
      </c>
    </row>
    <row r="1236" spans="1:2">
      <c r="A1236" s="161">
        <v>40696</v>
      </c>
      <c r="B1236" s="160">
        <v>1068.9839999999999</v>
      </c>
    </row>
    <row r="1237" spans="1:2">
      <c r="A1237" s="161">
        <v>40697</v>
      </c>
      <c r="B1237" s="160">
        <v>1057.4010000000001</v>
      </c>
    </row>
    <row r="1238" spans="1:2">
      <c r="A1238" s="161">
        <v>40700</v>
      </c>
      <c r="B1238" s="160">
        <v>1048.0029999999999</v>
      </c>
    </row>
    <row r="1239" spans="1:2">
      <c r="A1239" s="161">
        <v>40701</v>
      </c>
      <c r="B1239" s="160">
        <v>1045.9659999999999</v>
      </c>
    </row>
    <row r="1240" spans="1:2">
      <c r="A1240" s="161">
        <v>40702</v>
      </c>
      <c r="B1240" s="160">
        <v>1043.1379999999999</v>
      </c>
    </row>
    <row r="1241" spans="1:2">
      <c r="A1241" s="161">
        <v>40703</v>
      </c>
      <c r="B1241" s="160">
        <v>1051.8920000000001</v>
      </c>
    </row>
    <row r="1242" spans="1:2">
      <c r="A1242" s="161">
        <v>40704</v>
      </c>
      <c r="B1242" s="160">
        <v>1048.6120000000001</v>
      </c>
    </row>
    <row r="1243" spans="1:2">
      <c r="A1243" s="161">
        <v>40707</v>
      </c>
      <c r="B1243" s="160">
        <v>1046.7090000000001</v>
      </c>
    </row>
    <row r="1244" spans="1:2">
      <c r="A1244" s="161">
        <v>40708</v>
      </c>
      <c r="B1244" s="160">
        <v>1051.953</v>
      </c>
    </row>
    <row r="1245" spans="1:2">
      <c r="A1245" s="161">
        <v>40709</v>
      </c>
      <c r="B1245" s="160">
        <v>1050.08</v>
      </c>
    </row>
    <row r="1246" spans="1:2">
      <c r="A1246" s="161">
        <v>40710</v>
      </c>
      <c r="B1246" s="160">
        <v>1048.396</v>
      </c>
    </row>
    <row r="1247" spans="1:2">
      <c r="A1247" s="161">
        <v>40711</v>
      </c>
      <c r="B1247" s="160">
        <v>1041.454</v>
      </c>
    </row>
    <row r="1248" spans="1:2">
      <c r="A1248" s="161">
        <v>40714</v>
      </c>
      <c r="B1248" s="160">
        <v>1038.4939999999999</v>
      </c>
    </row>
    <row r="1249" spans="1:2">
      <c r="A1249" s="161">
        <v>40715</v>
      </c>
      <c r="B1249" s="160">
        <v>1050.49</v>
      </c>
    </row>
    <row r="1250" spans="1:2">
      <c r="A1250" s="161">
        <v>40716</v>
      </c>
      <c r="B1250" s="160">
        <v>1047.0640000000001</v>
      </c>
    </row>
    <row r="1251" spans="1:2">
      <c r="A1251" s="161">
        <v>40717</v>
      </c>
      <c r="B1251" s="160">
        <v>1051.404</v>
      </c>
    </row>
    <row r="1252" spans="1:2">
      <c r="A1252" s="161">
        <v>40718</v>
      </c>
      <c r="B1252" s="160">
        <v>1051.8230000000001</v>
      </c>
    </row>
    <row r="1253" spans="1:2">
      <c r="A1253" s="161">
        <v>40721</v>
      </c>
      <c r="B1253" s="160">
        <v>1045.731</v>
      </c>
    </row>
    <row r="1254" spans="1:2">
      <c r="A1254" s="161">
        <v>40722</v>
      </c>
      <c r="B1254" s="160">
        <v>1050.7370000000001</v>
      </c>
    </row>
    <row r="1255" spans="1:2">
      <c r="A1255" s="161">
        <v>40723</v>
      </c>
      <c r="B1255" s="160">
        <v>1062.117</v>
      </c>
    </row>
    <row r="1256" spans="1:2">
      <c r="A1256" s="161">
        <v>40724</v>
      </c>
      <c r="B1256" s="160">
        <v>1069.078</v>
      </c>
    </row>
    <row r="1257" spans="1:2">
      <c r="A1257" s="161">
        <v>40725</v>
      </c>
      <c r="B1257" s="160">
        <v>1079.5229999999999</v>
      </c>
    </row>
    <row r="1258" spans="1:2">
      <c r="A1258" s="161">
        <v>40728</v>
      </c>
      <c r="B1258" s="160">
        <v>1084.6420000000001</v>
      </c>
    </row>
    <row r="1259" spans="1:2">
      <c r="A1259" s="161">
        <v>40729</v>
      </c>
      <c r="B1259" s="160">
        <v>1084.4480000000001</v>
      </c>
    </row>
    <row r="1260" spans="1:2">
      <c r="A1260" s="161">
        <v>40730</v>
      </c>
      <c r="B1260" s="160">
        <v>1089.579</v>
      </c>
    </row>
    <row r="1261" spans="1:2">
      <c r="A1261" s="161">
        <v>40731</v>
      </c>
      <c r="B1261" s="160">
        <v>1092.787</v>
      </c>
    </row>
    <row r="1262" spans="1:2">
      <c r="A1262" s="161">
        <v>40732</v>
      </c>
      <c r="B1262" s="160">
        <v>1093.374</v>
      </c>
    </row>
    <row r="1263" spans="1:2">
      <c r="A1263" s="161">
        <v>40735</v>
      </c>
      <c r="B1263" s="160">
        <v>1088.768</v>
      </c>
    </row>
    <row r="1264" spans="1:2">
      <c r="A1264" s="161">
        <v>40736</v>
      </c>
      <c r="B1264" s="160">
        <v>1078.2190000000001</v>
      </c>
    </row>
    <row r="1265" spans="1:2">
      <c r="A1265" s="161">
        <v>40737</v>
      </c>
      <c r="B1265" s="160">
        <v>1079.5619999999999</v>
      </c>
    </row>
    <row r="1266" spans="1:2">
      <c r="A1266" s="161">
        <v>40738</v>
      </c>
      <c r="B1266" s="160">
        <v>1073.8219999999999</v>
      </c>
    </row>
    <row r="1267" spans="1:2">
      <c r="A1267" s="161">
        <v>40739</v>
      </c>
      <c r="B1267" s="160">
        <v>1075.97</v>
      </c>
    </row>
    <row r="1268" spans="1:2">
      <c r="A1268" s="161">
        <v>40742</v>
      </c>
      <c r="B1268" s="160">
        <v>1069.8989999999999</v>
      </c>
    </row>
    <row r="1269" spans="1:2">
      <c r="A1269" s="161">
        <v>40743</v>
      </c>
      <c r="B1269" s="160">
        <v>1070.614</v>
      </c>
    </row>
    <row r="1270" spans="1:2">
      <c r="A1270" s="161">
        <v>40744</v>
      </c>
      <c r="B1270" s="160">
        <v>1077.5640000000001</v>
      </c>
    </row>
    <row r="1271" spans="1:2">
      <c r="A1271" s="161">
        <v>40745</v>
      </c>
      <c r="B1271" s="160">
        <v>1078.319</v>
      </c>
    </row>
    <row r="1272" spans="1:2">
      <c r="A1272" s="161">
        <v>40746</v>
      </c>
      <c r="B1272" s="160">
        <v>1086.2760000000001</v>
      </c>
    </row>
    <row r="1273" spans="1:2">
      <c r="A1273" s="161">
        <v>40749</v>
      </c>
      <c r="B1273" s="160">
        <v>1081.3979999999999</v>
      </c>
    </row>
    <row r="1274" spans="1:2">
      <c r="A1274" s="161">
        <v>40750</v>
      </c>
      <c r="B1274" s="160">
        <v>1074.8150000000001</v>
      </c>
    </row>
    <row r="1275" spans="1:2">
      <c r="A1275" s="161">
        <v>40751</v>
      </c>
      <c r="B1275" s="160">
        <v>1067.3710000000001</v>
      </c>
    </row>
    <row r="1276" spans="1:2">
      <c r="A1276" s="161">
        <v>40752</v>
      </c>
      <c r="B1276" s="160">
        <v>1068.6320000000001</v>
      </c>
    </row>
    <row r="1277" spans="1:2">
      <c r="A1277" s="161">
        <v>40753</v>
      </c>
      <c r="B1277" s="160">
        <v>1058.498</v>
      </c>
    </row>
    <row r="1278" spans="1:2">
      <c r="A1278" s="161">
        <v>40756</v>
      </c>
      <c r="B1278" s="160">
        <v>1065.2829999999999</v>
      </c>
    </row>
    <row r="1279" spans="1:2">
      <c r="A1279" s="161">
        <v>40757</v>
      </c>
      <c r="B1279" s="160">
        <v>1043.1369999999999</v>
      </c>
    </row>
    <row r="1280" spans="1:2">
      <c r="A1280" s="161">
        <v>40758</v>
      </c>
      <c r="B1280" s="160">
        <v>1025.635</v>
      </c>
    </row>
    <row r="1281" spans="1:2">
      <c r="A1281" s="161">
        <v>40759</v>
      </c>
      <c r="B1281" s="160">
        <v>998.10699999999997</v>
      </c>
    </row>
    <row r="1282" spans="1:2">
      <c r="A1282" s="161">
        <v>40760</v>
      </c>
      <c r="B1282" s="160">
        <v>977.04100000000005</v>
      </c>
    </row>
    <row r="1283" spans="1:2">
      <c r="A1283" s="161">
        <v>40763</v>
      </c>
      <c r="B1283" s="160">
        <v>932.28200000000004</v>
      </c>
    </row>
    <row r="1284" spans="1:2">
      <c r="A1284" s="161">
        <v>40764</v>
      </c>
      <c r="B1284" s="160">
        <v>935.54499999999996</v>
      </c>
    </row>
    <row r="1285" spans="1:2">
      <c r="A1285" s="161">
        <v>40765</v>
      </c>
      <c r="B1285" s="160">
        <v>921.84100000000001</v>
      </c>
    </row>
    <row r="1286" spans="1:2">
      <c r="A1286" s="161">
        <v>40766</v>
      </c>
      <c r="B1286" s="160">
        <v>936.81700000000001</v>
      </c>
    </row>
    <row r="1287" spans="1:2">
      <c r="A1287" s="161">
        <v>40767</v>
      </c>
      <c r="B1287" s="160">
        <v>950.48500000000001</v>
      </c>
    </row>
    <row r="1288" spans="1:2">
      <c r="A1288" s="161">
        <v>40770</v>
      </c>
      <c r="B1288" s="160">
        <v>956.54899999999998</v>
      </c>
    </row>
    <row r="1289" spans="1:2">
      <c r="A1289" s="161">
        <v>40771</v>
      </c>
      <c r="B1289" s="160">
        <v>955.89</v>
      </c>
    </row>
    <row r="1290" spans="1:2">
      <c r="A1290" s="161">
        <v>40772</v>
      </c>
      <c r="B1290" s="160">
        <v>956.68200000000002</v>
      </c>
    </row>
    <row r="1291" spans="1:2">
      <c r="A1291" s="161">
        <v>40773</v>
      </c>
      <c r="B1291" s="160">
        <v>927.923</v>
      </c>
    </row>
    <row r="1292" spans="1:2">
      <c r="A1292" s="161">
        <v>40774</v>
      </c>
      <c r="B1292" s="160">
        <v>906.2</v>
      </c>
    </row>
    <row r="1293" spans="1:2">
      <c r="A1293" s="161">
        <v>40777</v>
      </c>
      <c r="B1293" s="160">
        <v>907.01099999999997</v>
      </c>
    </row>
    <row r="1294" spans="1:2">
      <c r="A1294" s="161">
        <v>40778</v>
      </c>
      <c r="B1294" s="160">
        <v>922.89200000000005</v>
      </c>
    </row>
    <row r="1295" spans="1:2">
      <c r="A1295" s="161">
        <v>40779</v>
      </c>
      <c r="B1295" s="160">
        <v>925.10799999999995</v>
      </c>
    </row>
    <row r="1296" spans="1:2">
      <c r="A1296" s="161">
        <v>40780</v>
      </c>
      <c r="B1296" s="160">
        <v>921.548</v>
      </c>
    </row>
    <row r="1297" spans="1:2">
      <c r="A1297" s="161">
        <v>40781</v>
      </c>
      <c r="B1297" s="160">
        <v>924.11</v>
      </c>
    </row>
    <row r="1298" spans="1:2">
      <c r="A1298" s="161">
        <v>40784</v>
      </c>
      <c r="B1298" s="160">
        <v>936.50900000000001</v>
      </c>
    </row>
    <row r="1299" spans="1:2">
      <c r="A1299" s="161">
        <v>40785</v>
      </c>
      <c r="B1299" s="160">
        <v>947.89099999999996</v>
      </c>
    </row>
    <row r="1300" spans="1:2">
      <c r="A1300" s="161">
        <v>40786</v>
      </c>
      <c r="B1300" s="160">
        <v>964.71500000000003</v>
      </c>
    </row>
    <row r="1301" spans="1:2">
      <c r="A1301" s="161">
        <v>40787</v>
      </c>
      <c r="B1301" s="160">
        <v>971.40200000000004</v>
      </c>
    </row>
    <row r="1302" spans="1:2">
      <c r="A1302" s="161">
        <v>40788</v>
      </c>
      <c r="B1302" s="160">
        <v>953.25099999999998</v>
      </c>
    </row>
    <row r="1303" spans="1:2">
      <c r="A1303" s="161">
        <v>40791</v>
      </c>
      <c r="B1303" s="160">
        <v>934.72799999999995</v>
      </c>
    </row>
    <row r="1304" spans="1:2">
      <c r="A1304" s="161">
        <v>40792</v>
      </c>
      <c r="B1304" s="160">
        <v>933.399</v>
      </c>
    </row>
    <row r="1305" spans="1:2">
      <c r="A1305" s="161">
        <v>40793</v>
      </c>
      <c r="B1305" s="160">
        <v>957.17499999999995</v>
      </c>
    </row>
    <row r="1306" spans="1:2">
      <c r="A1306" s="161">
        <v>40794</v>
      </c>
      <c r="B1306" s="160">
        <v>958.97799999999995</v>
      </c>
    </row>
    <row r="1307" spans="1:2">
      <c r="A1307" s="161">
        <v>40795</v>
      </c>
      <c r="B1307" s="160">
        <v>950.65</v>
      </c>
    </row>
    <row r="1308" spans="1:2">
      <c r="A1308" s="161">
        <v>40798</v>
      </c>
      <c r="B1308" s="160">
        <v>938.529</v>
      </c>
    </row>
    <row r="1309" spans="1:2">
      <c r="A1309" s="161">
        <v>40799</v>
      </c>
      <c r="B1309" s="160">
        <v>941.08900000000006</v>
      </c>
    </row>
    <row r="1310" spans="1:2">
      <c r="A1310" s="161">
        <v>40800</v>
      </c>
      <c r="B1310" s="160">
        <v>946.346</v>
      </c>
    </row>
    <row r="1311" spans="1:2">
      <c r="A1311" s="161">
        <v>40801</v>
      </c>
      <c r="B1311" s="160">
        <v>953.05200000000002</v>
      </c>
    </row>
    <row r="1312" spans="1:2">
      <c r="A1312" s="161">
        <v>40802</v>
      </c>
      <c r="B1312" s="160">
        <v>964.51099999999997</v>
      </c>
    </row>
    <row r="1313" spans="1:2">
      <c r="A1313" s="161">
        <v>40805</v>
      </c>
      <c r="B1313" s="160">
        <v>955.94899999999996</v>
      </c>
    </row>
    <row r="1314" spans="1:2">
      <c r="A1314" s="161">
        <v>40806</v>
      </c>
      <c r="B1314" s="160">
        <v>954.50699999999995</v>
      </c>
    </row>
    <row r="1315" spans="1:2">
      <c r="A1315" s="161">
        <v>40807</v>
      </c>
      <c r="B1315" s="160">
        <v>939.95399999999995</v>
      </c>
    </row>
    <row r="1316" spans="1:2">
      <c r="A1316" s="161">
        <v>40808</v>
      </c>
      <c r="B1316" s="160">
        <v>907.41300000000001</v>
      </c>
    </row>
    <row r="1317" spans="1:2">
      <c r="A1317" s="161">
        <v>40809</v>
      </c>
      <c r="B1317" s="160">
        <v>902.89200000000005</v>
      </c>
    </row>
    <row r="1318" spans="1:2">
      <c r="A1318" s="161">
        <v>40812</v>
      </c>
      <c r="B1318" s="160">
        <v>909.56399999999996</v>
      </c>
    </row>
    <row r="1319" spans="1:2">
      <c r="A1319" s="161">
        <v>40813</v>
      </c>
      <c r="B1319" s="160">
        <v>931.94500000000005</v>
      </c>
    </row>
    <row r="1320" spans="1:2">
      <c r="A1320" s="161">
        <v>40814</v>
      </c>
      <c r="B1320" s="160">
        <v>926.75</v>
      </c>
    </row>
    <row r="1321" spans="1:2">
      <c r="A1321" s="161">
        <v>40815</v>
      </c>
      <c r="B1321" s="160">
        <v>929.95100000000002</v>
      </c>
    </row>
    <row r="1322" spans="1:2">
      <c r="A1322" s="161">
        <v>40816</v>
      </c>
      <c r="B1322" s="160">
        <v>925.40300000000002</v>
      </c>
    </row>
    <row r="1323" spans="1:2">
      <c r="A1323" s="161">
        <v>40819</v>
      </c>
      <c r="B1323" s="160">
        <v>907.50199999999995</v>
      </c>
    </row>
    <row r="1324" spans="1:2">
      <c r="A1324" s="161">
        <v>40820</v>
      </c>
      <c r="B1324" s="160">
        <v>896.16700000000003</v>
      </c>
    </row>
    <row r="1325" spans="1:2">
      <c r="A1325" s="161">
        <v>40821</v>
      </c>
      <c r="B1325" s="160">
        <v>909.096</v>
      </c>
    </row>
    <row r="1326" spans="1:2">
      <c r="A1326" s="161">
        <v>40822</v>
      </c>
      <c r="B1326" s="160">
        <v>929.62800000000004</v>
      </c>
    </row>
    <row r="1327" spans="1:2">
      <c r="A1327" s="161">
        <v>40823</v>
      </c>
      <c r="B1327" s="160">
        <v>932.68399999999997</v>
      </c>
    </row>
    <row r="1328" spans="1:2">
      <c r="A1328" s="161">
        <v>40826</v>
      </c>
      <c r="B1328" s="160">
        <v>942.92600000000004</v>
      </c>
    </row>
    <row r="1329" spans="1:2">
      <c r="A1329" s="161">
        <v>40827</v>
      </c>
      <c r="B1329" s="160">
        <v>949.32</v>
      </c>
    </row>
    <row r="1330" spans="1:2">
      <c r="A1330" s="161">
        <v>40828</v>
      </c>
      <c r="B1330" s="160">
        <v>954.72199999999998</v>
      </c>
    </row>
    <row r="1331" spans="1:2">
      <c r="A1331" s="161">
        <v>40829</v>
      </c>
      <c r="B1331" s="160">
        <v>959.18899999999996</v>
      </c>
    </row>
    <row r="1332" spans="1:2">
      <c r="A1332" s="161">
        <v>40830</v>
      </c>
      <c r="B1332" s="160">
        <v>958.25</v>
      </c>
    </row>
    <row r="1333" spans="1:2">
      <c r="A1333" s="161">
        <v>40833</v>
      </c>
      <c r="B1333" s="160">
        <v>959.17899999999997</v>
      </c>
    </row>
    <row r="1334" spans="1:2">
      <c r="A1334" s="161">
        <v>40834</v>
      </c>
      <c r="B1334" s="160">
        <v>959.721</v>
      </c>
    </row>
    <row r="1335" spans="1:2">
      <c r="A1335" s="161">
        <v>40835</v>
      </c>
      <c r="B1335" s="160">
        <v>954.38300000000004</v>
      </c>
    </row>
    <row r="1336" spans="1:2">
      <c r="A1336" s="161">
        <v>40836</v>
      </c>
      <c r="B1336" s="160">
        <v>946.91300000000001</v>
      </c>
    </row>
    <row r="1337" spans="1:2">
      <c r="A1337" s="161">
        <v>40837</v>
      </c>
      <c r="B1337" s="160">
        <v>953.57299999999998</v>
      </c>
    </row>
    <row r="1338" spans="1:2">
      <c r="A1338" s="161">
        <v>40840</v>
      </c>
      <c r="B1338" s="160">
        <v>972.73800000000006</v>
      </c>
    </row>
    <row r="1339" spans="1:2">
      <c r="A1339" s="161">
        <v>40841</v>
      </c>
      <c r="B1339" s="160">
        <v>965.88300000000004</v>
      </c>
    </row>
    <row r="1340" spans="1:2">
      <c r="A1340" s="161">
        <v>40842</v>
      </c>
      <c r="B1340" s="160">
        <v>974.88699999999994</v>
      </c>
    </row>
    <row r="1341" spans="1:2">
      <c r="A1341" s="161">
        <v>40843</v>
      </c>
      <c r="B1341" s="160">
        <v>994.79100000000005</v>
      </c>
    </row>
    <row r="1342" spans="1:2">
      <c r="A1342" s="161">
        <v>40844</v>
      </c>
      <c r="B1342" s="160">
        <v>998.25900000000001</v>
      </c>
    </row>
    <row r="1343" spans="1:2">
      <c r="A1343" s="161">
        <v>40847</v>
      </c>
      <c r="B1343" s="160">
        <v>986.34900000000005</v>
      </c>
    </row>
    <row r="1344" spans="1:2">
      <c r="A1344" s="161">
        <v>40848</v>
      </c>
      <c r="B1344" s="160">
        <v>968.87599999999998</v>
      </c>
    </row>
    <row r="1345" spans="1:2">
      <c r="A1345" s="161">
        <v>40849</v>
      </c>
      <c r="B1345" s="160">
        <v>971.93200000000002</v>
      </c>
    </row>
    <row r="1346" spans="1:2">
      <c r="A1346" s="161">
        <v>40850</v>
      </c>
      <c r="B1346" s="160">
        <v>985.75300000000004</v>
      </c>
    </row>
    <row r="1347" spans="1:2">
      <c r="A1347" s="161">
        <v>40851</v>
      </c>
      <c r="B1347" s="160">
        <v>986.05100000000004</v>
      </c>
    </row>
    <row r="1348" spans="1:2">
      <c r="A1348" s="161">
        <v>40854</v>
      </c>
      <c r="B1348" s="160">
        <v>987.48</v>
      </c>
    </row>
    <row r="1349" spans="1:2">
      <c r="A1349" s="161">
        <v>40855</v>
      </c>
      <c r="B1349" s="160">
        <v>989.27099999999996</v>
      </c>
    </row>
    <row r="1350" spans="1:2">
      <c r="A1350" s="161">
        <v>40856</v>
      </c>
      <c r="B1350" s="160">
        <v>983.90599999999995</v>
      </c>
    </row>
    <row r="1351" spans="1:2">
      <c r="A1351" s="161">
        <v>40857</v>
      </c>
      <c r="B1351" s="160">
        <v>974.43499999999995</v>
      </c>
    </row>
    <row r="1352" spans="1:2">
      <c r="A1352" s="161">
        <v>40858</v>
      </c>
      <c r="B1352" s="160">
        <v>984.39</v>
      </c>
    </row>
    <row r="1353" spans="1:2">
      <c r="A1353" s="161">
        <v>40861</v>
      </c>
      <c r="B1353" s="160">
        <v>986.81600000000003</v>
      </c>
    </row>
    <row r="1354" spans="1:2">
      <c r="A1354" s="161">
        <v>40862</v>
      </c>
      <c r="B1354" s="160">
        <v>988.274</v>
      </c>
    </row>
    <row r="1355" spans="1:2">
      <c r="A1355" s="161">
        <v>40863</v>
      </c>
      <c r="B1355" s="160">
        <v>979.27599999999995</v>
      </c>
    </row>
    <row r="1356" spans="1:2">
      <c r="A1356" s="161">
        <v>40864</v>
      </c>
      <c r="B1356" s="160">
        <v>968.69299999999998</v>
      </c>
    </row>
    <row r="1357" spans="1:2">
      <c r="A1357" s="161">
        <v>40865</v>
      </c>
      <c r="B1357" s="160">
        <v>959.58500000000004</v>
      </c>
    </row>
    <row r="1358" spans="1:2">
      <c r="A1358" s="161">
        <v>40868</v>
      </c>
      <c r="B1358" s="160">
        <v>939.44600000000003</v>
      </c>
    </row>
    <row r="1359" spans="1:2">
      <c r="A1359" s="161">
        <v>40869</v>
      </c>
      <c r="B1359" s="160">
        <v>934.846</v>
      </c>
    </row>
    <row r="1360" spans="1:2">
      <c r="A1360" s="161">
        <v>40870</v>
      </c>
      <c r="B1360" s="160">
        <v>923.80700000000002</v>
      </c>
    </row>
    <row r="1361" spans="1:2">
      <c r="A1361" s="161">
        <v>40871</v>
      </c>
      <c r="B1361" s="160">
        <v>924.11599999999999</v>
      </c>
    </row>
    <row r="1362" spans="1:2">
      <c r="A1362" s="161">
        <v>40872</v>
      </c>
      <c r="B1362" s="160">
        <v>923.68200000000002</v>
      </c>
    </row>
    <row r="1363" spans="1:2">
      <c r="A1363" s="161">
        <v>40875</v>
      </c>
      <c r="B1363" s="160">
        <v>946.79300000000001</v>
      </c>
    </row>
    <row r="1364" spans="1:2">
      <c r="A1364" s="161">
        <v>40876</v>
      </c>
      <c r="B1364" s="160">
        <v>954.76</v>
      </c>
    </row>
    <row r="1365" spans="1:2">
      <c r="A1365" s="161">
        <v>40877</v>
      </c>
      <c r="B1365" s="160">
        <v>976.57399999999996</v>
      </c>
    </row>
    <row r="1366" spans="1:2">
      <c r="A1366" s="161">
        <v>40878</v>
      </c>
      <c r="B1366" s="160">
        <v>985.87800000000004</v>
      </c>
    </row>
    <row r="1367" spans="1:2">
      <c r="A1367" s="161">
        <v>40879</v>
      </c>
      <c r="B1367" s="160">
        <v>992.73500000000001</v>
      </c>
    </row>
    <row r="1368" spans="1:2">
      <c r="A1368" s="161">
        <v>40882</v>
      </c>
      <c r="B1368" s="160">
        <v>999.23800000000006</v>
      </c>
    </row>
    <row r="1369" spans="1:2">
      <c r="A1369" s="161">
        <v>40883</v>
      </c>
      <c r="B1369" s="160">
        <v>996.57399999999996</v>
      </c>
    </row>
    <row r="1370" spans="1:2">
      <c r="A1370" s="161">
        <v>40884</v>
      </c>
      <c r="B1370" s="160">
        <v>999.91899999999998</v>
      </c>
    </row>
    <row r="1371" spans="1:2">
      <c r="A1371" s="161">
        <v>40885</v>
      </c>
      <c r="B1371" s="160">
        <v>988.39099999999996</v>
      </c>
    </row>
    <row r="1372" spans="1:2">
      <c r="A1372" s="161">
        <v>40886</v>
      </c>
      <c r="B1372" s="160">
        <v>987.31100000000004</v>
      </c>
    </row>
    <row r="1373" spans="1:2">
      <c r="A1373" s="161">
        <v>40889</v>
      </c>
      <c r="B1373" s="160">
        <v>982.22299999999996</v>
      </c>
    </row>
    <row r="1374" spans="1:2">
      <c r="A1374" s="161">
        <v>40890</v>
      </c>
      <c r="B1374" s="160">
        <v>983.86699999999996</v>
      </c>
    </row>
    <row r="1375" spans="1:2">
      <c r="A1375" s="161">
        <v>40891</v>
      </c>
      <c r="B1375" s="160">
        <v>976.84199999999998</v>
      </c>
    </row>
    <row r="1376" spans="1:2">
      <c r="A1376" s="161">
        <v>40892</v>
      </c>
      <c r="B1376" s="160">
        <v>973.72199999999998</v>
      </c>
    </row>
    <row r="1377" spans="1:2">
      <c r="A1377" s="161">
        <v>40893</v>
      </c>
      <c r="B1377" s="160">
        <v>974.39499999999998</v>
      </c>
    </row>
    <row r="1378" spans="1:2">
      <c r="A1378" s="161">
        <v>40896</v>
      </c>
      <c r="B1378" s="160">
        <v>966.48500000000001</v>
      </c>
    </row>
    <row r="1379" spans="1:2">
      <c r="A1379" s="161">
        <v>40897</v>
      </c>
      <c r="B1379" s="160">
        <v>979.73199999999997</v>
      </c>
    </row>
    <row r="1380" spans="1:2">
      <c r="A1380" s="161">
        <v>40898</v>
      </c>
      <c r="B1380" s="160">
        <v>987.42899999999997</v>
      </c>
    </row>
    <row r="1381" spans="1:2">
      <c r="A1381" s="161">
        <v>40899</v>
      </c>
      <c r="B1381" s="160">
        <v>992.38400000000001</v>
      </c>
    </row>
    <row r="1382" spans="1:2">
      <c r="A1382" s="161">
        <v>40900</v>
      </c>
      <c r="B1382" s="160">
        <v>1001.0170000000001</v>
      </c>
    </row>
    <row r="1383" spans="1:2">
      <c r="A1383" s="161">
        <v>40903</v>
      </c>
      <c r="B1383" s="160">
        <v>1002.13</v>
      </c>
    </row>
    <row r="1384" spans="1:2">
      <c r="A1384" s="161">
        <v>40904</v>
      </c>
      <c r="B1384" s="160">
        <v>999.71</v>
      </c>
    </row>
    <row r="1385" spans="1:2">
      <c r="A1385" s="161">
        <v>40905</v>
      </c>
      <c r="B1385" s="160">
        <v>995.02099999999996</v>
      </c>
    </row>
    <row r="1386" spans="1:2">
      <c r="A1386" s="161">
        <v>40906</v>
      </c>
      <c r="B1386" s="160">
        <v>1003.09</v>
      </c>
    </row>
    <row r="1387" spans="1:2">
      <c r="A1387" s="161">
        <v>40907</v>
      </c>
      <c r="B1387" s="160">
        <v>1003.384</v>
      </c>
    </row>
    <row r="1388" spans="1:2">
      <c r="A1388" s="161">
        <v>40910</v>
      </c>
      <c r="B1388" s="160">
        <v>1008.4160000000001</v>
      </c>
    </row>
    <row r="1389" spans="1:2">
      <c r="A1389" s="161">
        <v>40911</v>
      </c>
      <c r="B1389" s="160">
        <v>1021.039</v>
      </c>
    </row>
    <row r="1390" spans="1:2">
      <c r="A1390" s="161">
        <v>40912</v>
      </c>
      <c r="B1390" s="160">
        <v>1028.104</v>
      </c>
    </row>
    <row r="1391" spans="1:2">
      <c r="A1391" s="161">
        <v>40913</v>
      </c>
      <c r="B1391" s="160">
        <v>1029.442</v>
      </c>
    </row>
    <row r="1392" spans="1:2">
      <c r="A1392" s="161">
        <v>40914</v>
      </c>
      <c r="B1392" s="160">
        <v>1029.33</v>
      </c>
    </row>
    <row r="1393" spans="1:2">
      <c r="A1393" s="161">
        <v>40917</v>
      </c>
      <c r="B1393" s="160">
        <v>1030.1780000000001</v>
      </c>
    </row>
    <row r="1394" spans="1:2">
      <c r="A1394" s="161">
        <v>40918</v>
      </c>
      <c r="B1394" s="160">
        <v>1043.1890000000001</v>
      </c>
    </row>
    <row r="1395" spans="1:2">
      <c r="A1395" s="161">
        <v>40919</v>
      </c>
      <c r="B1395" s="160">
        <v>1048.924</v>
      </c>
    </row>
    <row r="1396" spans="1:2">
      <c r="A1396" s="161">
        <v>40920</v>
      </c>
      <c r="B1396" s="160">
        <v>1043.7149999999999</v>
      </c>
    </row>
    <row r="1397" spans="1:2">
      <c r="A1397" s="161">
        <v>40921</v>
      </c>
      <c r="B1397" s="160">
        <v>1050.0070000000001</v>
      </c>
    </row>
    <row r="1398" spans="1:2">
      <c r="A1398" s="161">
        <v>40924</v>
      </c>
      <c r="B1398" s="160">
        <v>1050.2629999999999</v>
      </c>
    </row>
    <row r="1399" spans="1:2">
      <c r="A1399" s="161">
        <v>40925</v>
      </c>
      <c r="B1399" s="160">
        <v>1059.5709999999999</v>
      </c>
    </row>
    <row r="1400" spans="1:2">
      <c r="A1400" s="161">
        <v>40926</v>
      </c>
      <c r="B1400" s="160">
        <v>1061.654</v>
      </c>
    </row>
    <row r="1401" spans="1:2">
      <c r="A1401" s="161">
        <v>40927</v>
      </c>
      <c r="B1401" s="160">
        <v>1067.0530000000001</v>
      </c>
    </row>
    <row r="1402" spans="1:2">
      <c r="A1402" s="161">
        <v>40928</v>
      </c>
      <c r="B1402" s="160">
        <v>1068.0309999999999</v>
      </c>
    </row>
    <row r="1403" spans="1:2">
      <c r="A1403" s="161">
        <v>40931</v>
      </c>
      <c r="B1403" s="160">
        <v>1065.0540000000001</v>
      </c>
    </row>
    <row r="1404" spans="1:2">
      <c r="A1404" s="161">
        <v>40932</v>
      </c>
      <c r="B1404" s="160">
        <v>1065.6210000000001</v>
      </c>
    </row>
    <row r="1405" spans="1:2">
      <c r="A1405" s="161">
        <v>40933</v>
      </c>
      <c r="B1405" s="160">
        <v>1070.2719999999999</v>
      </c>
    </row>
    <row r="1406" spans="1:2">
      <c r="A1406" s="161">
        <v>40934</v>
      </c>
      <c r="B1406" s="160">
        <v>1068.8579999999999</v>
      </c>
    </row>
    <row r="1407" spans="1:2">
      <c r="A1407" s="161">
        <v>40935</v>
      </c>
      <c r="B1407" s="160">
        <v>1068.5719999999999</v>
      </c>
    </row>
    <row r="1408" spans="1:2">
      <c r="A1408" s="161">
        <v>40938</v>
      </c>
      <c r="B1408" s="160">
        <v>1060.19</v>
      </c>
    </row>
    <row r="1409" spans="1:2">
      <c r="A1409" s="161">
        <v>40939</v>
      </c>
      <c r="B1409" s="160">
        <v>1067.9570000000001</v>
      </c>
    </row>
    <row r="1410" spans="1:2">
      <c r="A1410" s="161">
        <v>40940</v>
      </c>
      <c r="B1410" s="160">
        <v>1074.056</v>
      </c>
    </row>
    <row r="1411" spans="1:2">
      <c r="A1411" s="161">
        <v>40941</v>
      </c>
      <c r="B1411" s="160">
        <v>1082.6379999999999</v>
      </c>
    </row>
    <row r="1412" spans="1:2">
      <c r="A1412" s="161">
        <v>40942</v>
      </c>
      <c r="B1412" s="160">
        <v>1095.492</v>
      </c>
    </row>
    <row r="1413" spans="1:2">
      <c r="A1413" s="161">
        <v>40945</v>
      </c>
      <c r="B1413" s="160">
        <v>1098.8219999999999</v>
      </c>
    </row>
    <row r="1414" spans="1:2">
      <c r="A1414" s="161">
        <v>40946</v>
      </c>
      <c r="B1414" s="160">
        <v>1089.184</v>
      </c>
    </row>
    <row r="1415" spans="1:2">
      <c r="A1415" s="161">
        <v>40947</v>
      </c>
      <c r="B1415" s="160">
        <v>1094.9580000000001</v>
      </c>
    </row>
    <row r="1416" spans="1:2">
      <c r="A1416" s="161">
        <v>40948</v>
      </c>
      <c r="B1416" s="160">
        <v>1092.7190000000001</v>
      </c>
    </row>
    <row r="1417" spans="1:2">
      <c r="A1417" s="161">
        <v>40949</v>
      </c>
      <c r="B1417" s="160">
        <v>1086.1579999999999</v>
      </c>
    </row>
    <row r="1418" spans="1:2">
      <c r="A1418" s="161">
        <v>40952</v>
      </c>
      <c r="B1418" s="160">
        <v>1093.02</v>
      </c>
    </row>
    <row r="1419" spans="1:2">
      <c r="A1419" s="161">
        <v>40953</v>
      </c>
      <c r="B1419" s="160">
        <v>1094.356</v>
      </c>
    </row>
    <row r="1420" spans="1:2">
      <c r="A1420" s="161">
        <v>40954</v>
      </c>
      <c r="B1420" s="160">
        <v>1105.674</v>
      </c>
    </row>
    <row r="1421" spans="1:2">
      <c r="A1421" s="161">
        <v>40955</v>
      </c>
      <c r="B1421" s="160">
        <v>1107.1220000000001</v>
      </c>
    </row>
    <row r="1422" spans="1:2">
      <c r="A1422" s="161">
        <v>40956</v>
      </c>
      <c r="B1422" s="160">
        <v>1107.8979999999999</v>
      </c>
    </row>
    <row r="1423" spans="1:2">
      <c r="A1423" s="161">
        <v>40959</v>
      </c>
      <c r="B1423" s="160">
        <v>1107.529</v>
      </c>
    </row>
    <row r="1424" spans="1:2">
      <c r="A1424" s="161">
        <v>40960</v>
      </c>
      <c r="B1424" s="160">
        <v>1104.9269999999999</v>
      </c>
    </row>
    <row r="1425" spans="1:2">
      <c r="A1425" s="161">
        <v>40961</v>
      </c>
      <c r="B1425" s="160">
        <v>1103.4159999999999</v>
      </c>
    </row>
    <row r="1426" spans="1:2">
      <c r="A1426" s="161">
        <v>40962</v>
      </c>
      <c r="B1426" s="160">
        <v>1098.0899999999999</v>
      </c>
    </row>
    <row r="1427" spans="1:2">
      <c r="A1427" s="161">
        <v>40963</v>
      </c>
      <c r="B1427" s="160">
        <v>1093.0550000000001</v>
      </c>
    </row>
    <row r="1428" spans="1:2">
      <c r="A1428" s="161">
        <v>40966</v>
      </c>
      <c r="B1428" s="160">
        <v>1092.9649999999999</v>
      </c>
    </row>
    <row r="1429" spans="1:2">
      <c r="A1429" s="161">
        <v>40967</v>
      </c>
      <c r="B1429" s="160">
        <v>1098.06</v>
      </c>
    </row>
    <row r="1430" spans="1:2">
      <c r="A1430" s="161">
        <v>40968</v>
      </c>
      <c r="B1430" s="160">
        <v>1101.7260000000001</v>
      </c>
    </row>
    <row r="1431" spans="1:2">
      <c r="A1431" s="161">
        <v>40969</v>
      </c>
      <c r="B1431" s="160">
        <v>1106.999</v>
      </c>
    </row>
    <row r="1432" spans="1:2">
      <c r="A1432" s="161">
        <v>40970</v>
      </c>
      <c r="B1432" s="160">
        <v>1115.768</v>
      </c>
    </row>
    <row r="1433" spans="1:2">
      <c r="A1433" s="161">
        <v>40973</v>
      </c>
      <c r="B1433" s="160">
        <v>1104.9459999999999</v>
      </c>
    </row>
    <row r="1434" spans="1:2">
      <c r="A1434" s="161">
        <v>40974</v>
      </c>
      <c r="B1434" s="160">
        <v>1089.086</v>
      </c>
    </row>
    <row r="1435" spans="1:2">
      <c r="A1435" s="161">
        <v>40975</v>
      </c>
      <c r="B1435" s="160">
        <v>1090.616</v>
      </c>
    </row>
    <row r="1436" spans="1:2">
      <c r="A1436" s="161">
        <v>40976</v>
      </c>
      <c r="B1436" s="160">
        <v>1096.4110000000001</v>
      </c>
    </row>
    <row r="1437" spans="1:2">
      <c r="A1437" s="161">
        <v>40977</v>
      </c>
      <c r="B1437" s="160">
        <v>1111.28</v>
      </c>
    </row>
    <row r="1438" spans="1:2">
      <c r="A1438" s="161">
        <v>40980</v>
      </c>
      <c r="B1438" s="160">
        <v>1106.454</v>
      </c>
    </row>
    <row r="1439" spans="1:2">
      <c r="A1439" s="161">
        <v>40981</v>
      </c>
      <c r="B1439" s="160">
        <v>1123.636</v>
      </c>
    </row>
    <row r="1440" spans="1:2">
      <c r="A1440" s="161">
        <v>40982</v>
      </c>
      <c r="B1440" s="160">
        <v>1129.547</v>
      </c>
    </row>
    <row r="1441" spans="1:2">
      <c r="A1441" s="161">
        <v>40983</v>
      </c>
      <c r="B1441" s="160">
        <v>1131.3109999999999</v>
      </c>
    </row>
    <row r="1442" spans="1:2">
      <c r="A1442" s="161">
        <v>40984</v>
      </c>
      <c r="B1442" s="160">
        <v>1127.1500000000001</v>
      </c>
    </row>
    <row r="1443" spans="1:2">
      <c r="A1443" s="161">
        <v>40987</v>
      </c>
      <c r="B1443" s="160">
        <v>1122.1130000000001</v>
      </c>
    </row>
    <row r="1444" spans="1:2">
      <c r="A1444" s="161">
        <v>40988</v>
      </c>
      <c r="B1444" s="160">
        <v>1114.3109999999999</v>
      </c>
    </row>
    <row r="1445" spans="1:2">
      <c r="A1445" s="161">
        <v>40989</v>
      </c>
      <c r="B1445" s="160">
        <v>1113.0609999999999</v>
      </c>
    </row>
    <row r="1446" spans="1:2">
      <c r="A1446" s="161">
        <v>40990</v>
      </c>
      <c r="B1446" s="160">
        <v>1105.7950000000001</v>
      </c>
    </row>
    <row r="1447" spans="1:2">
      <c r="A1447" s="161">
        <v>40991</v>
      </c>
      <c r="B1447" s="160">
        <v>1102.2360000000001</v>
      </c>
    </row>
    <row r="1448" spans="1:2">
      <c r="A1448" s="161">
        <v>40994</v>
      </c>
      <c r="B1448" s="160">
        <v>1106.163</v>
      </c>
    </row>
    <row r="1449" spans="1:2">
      <c r="A1449" s="161">
        <v>40995</v>
      </c>
      <c r="B1449" s="160">
        <v>1110.0830000000001</v>
      </c>
    </row>
    <row r="1450" spans="1:2">
      <c r="A1450" s="161">
        <v>40996</v>
      </c>
      <c r="B1450" s="160">
        <v>1103.96</v>
      </c>
    </row>
    <row r="1451" spans="1:2">
      <c r="A1451" s="161">
        <v>40997</v>
      </c>
      <c r="B1451" s="160">
        <v>1095.8040000000001</v>
      </c>
    </row>
    <row r="1452" spans="1:2">
      <c r="A1452" s="161">
        <v>40998</v>
      </c>
      <c r="B1452" s="160">
        <v>1100.126</v>
      </c>
    </row>
    <row r="1453" spans="1:2">
      <c r="A1453" s="161">
        <v>41001</v>
      </c>
      <c r="B1453" s="160">
        <v>1109.9159999999999</v>
      </c>
    </row>
    <row r="1454" spans="1:2">
      <c r="A1454" s="161">
        <v>41002</v>
      </c>
      <c r="B1454" s="160">
        <v>1105.0730000000001</v>
      </c>
    </row>
    <row r="1455" spans="1:2">
      <c r="A1455" s="161">
        <v>41003</v>
      </c>
      <c r="B1455" s="160">
        <v>1100.6590000000001</v>
      </c>
    </row>
    <row r="1456" spans="1:2">
      <c r="A1456" s="161">
        <v>41004</v>
      </c>
      <c r="B1456" s="160">
        <v>1103.4469999999999</v>
      </c>
    </row>
    <row r="1457" spans="1:2">
      <c r="A1457" s="161">
        <v>41005</v>
      </c>
      <c r="B1457" s="160">
        <v>1101.7909999999999</v>
      </c>
    </row>
    <row r="1458" spans="1:2">
      <c r="A1458" s="161">
        <v>41008</v>
      </c>
      <c r="B1458" s="160">
        <v>1094.595</v>
      </c>
    </row>
    <row r="1459" spans="1:2">
      <c r="A1459" s="161">
        <v>41009</v>
      </c>
      <c r="B1459" s="160">
        <v>1077.4780000000001</v>
      </c>
    </row>
    <row r="1462" spans="1:2">
      <c r="A1462" s="159" t="s">
        <v>121</v>
      </c>
    </row>
    <row r="1463" spans="1:2">
      <c r="A1463" s="159" t="s">
        <v>120</v>
      </c>
    </row>
    <row r="1464" spans="1:2">
      <c r="A1464" s="159" t="s">
        <v>119</v>
      </c>
    </row>
    <row r="1465" spans="1:2">
      <c r="A1465" s="159" t="s">
        <v>118</v>
      </c>
    </row>
    <row r="1466" spans="1:2">
      <c r="A1466" s="159" t="s">
        <v>117</v>
      </c>
    </row>
    <row r="1467" spans="1:2">
      <c r="A1467" s="159" t="s">
        <v>116</v>
      </c>
    </row>
    <row r="1468" spans="1:2">
      <c r="A1468" s="159" t="s">
        <v>115</v>
      </c>
    </row>
    <row r="1469" spans="1:2">
      <c r="A1469" s="159" t="s">
        <v>114</v>
      </c>
    </row>
    <row r="1470" spans="1:2">
      <c r="A1470" s="159" t="s">
        <v>113</v>
      </c>
    </row>
    <row r="1471" spans="1:2">
      <c r="A1471" s="159" t="s">
        <v>112</v>
      </c>
    </row>
    <row r="1472" spans="1:2">
      <c r="A1472" s="159" t="s">
        <v>111</v>
      </c>
    </row>
    <row r="1473" spans="1:1">
      <c r="A1473" s="159" t="s">
        <v>110</v>
      </c>
    </row>
    <row r="1474" spans="1:1">
      <c r="A1474" s="159" t="s">
        <v>109</v>
      </c>
    </row>
    <row r="1475" spans="1:1">
      <c r="A1475" s="159" t="s">
        <v>108</v>
      </c>
    </row>
    <row r="1476" spans="1:1">
      <c r="A1476" s="159" t="s">
        <v>107</v>
      </c>
    </row>
    <row r="1477" spans="1:1">
      <c r="A1477" s="159" t="s">
        <v>106</v>
      </c>
    </row>
  </sheetData>
  <pageMargins left="0.78740157499999996" right="0.78740157499999996" top="0.984251969" bottom="0.984251969" header="0.5" footer="0.5"/>
  <pageSetup paperSize="9" scale="10" firstPageNumber="0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6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Daten (Kopie)</vt:lpstr>
      <vt:lpstr>TopDyn LU0350005186</vt:lpstr>
      <vt:lpstr>15Y LU0272368126</vt:lpstr>
      <vt:lpstr>XL Dur LU0414505502</vt:lpstr>
      <vt:lpstr>DAX</vt:lpstr>
      <vt:lpstr>MSCI ACWI GDP net €</vt:lpstr>
      <vt:lpstr>Diagramm1</vt:lpstr>
      <vt:lpstr>'15Y LU0272368126'!kurshistorie.html?ID_NOTATION_16494020_RANGE_60M</vt:lpstr>
      <vt:lpstr>'TopDyn LU0350005186'!kurshistorie.html?ID_NOTATION_24484270_RANGE_60M</vt:lpstr>
      <vt:lpstr>'XL Dur LU0414505502'!kurshistorie.html?ID_NOTATION_36756863_RANGE_60M</vt:lpstr>
      <vt:lpstr>DAX!quote_history.html?ID_NOTATION_20735_RANGE_60M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2012-04-11T10:22:09Z</dcterms:created>
  <dcterms:modified xsi:type="dcterms:W3CDTF">2012-04-11T20:30:41Z</dcterms:modified>
</cp:coreProperties>
</file>