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heckCompatibility="1"/>
  <bookViews>
    <workbookView xWindow="9075" yWindow="-30" windowWidth="10785" windowHeight="8190" tabRatio="614" activeTab="3"/>
  </bookViews>
  <sheets>
    <sheet name="Chart" sheetId="7" r:id="rId1"/>
    <sheet name="Vergleich" sheetId="6" r:id="rId2"/>
    <sheet name="200-Tageslinie" sheetId="14" r:id="rId3"/>
    <sheet name="DAX-REXP" sheetId="3" r:id="rId4"/>
    <sheet name="DAX-REXP Stopp" sheetId="12" r:id="rId5"/>
    <sheet name="DAX" sheetId="1" r:id="rId6"/>
    <sheet name="REXP" sheetId="2" r:id="rId7"/>
    <sheet name="Tabelle1" sheetId="4" r:id="rId8"/>
    <sheet name="Sheet3" sheetId="5" r:id="rId9"/>
  </sheets>
  <calcPr calcId="145621"/>
</workbook>
</file>

<file path=xl/calcChain.xml><?xml version="1.0" encoding="utf-8"?>
<calcChain xmlns="http://schemas.openxmlformats.org/spreadsheetml/2006/main">
  <c r="H151" i="14" l="1"/>
  <c r="H150" i="14"/>
  <c r="H149" i="14"/>
  <c r="H148" i="14"/>
  <c r="H147" i="14"/>
  <c r="H146" i="14"/>
  <c r="H145" i="14"/>
  <c r="H144" i="14"/>
  <c r="H143" i="14"/>
  <c r="H142" i="14"/>
  <c r="H141" i="14"/>
  <c r="H140" i="14"/>
  <c r="H139" i="14"/>
  <c r="H138" i="14"/>
  <c r="H137" i="14"/>
  <c r="H136" i="14"/>
  <c r="H135" i="14"/>
  <c r="H134" i="14"/>
  <c r="H133" i="14"/>
  <c r="H132" i="14"/>
  <c r="H131" i="14"/>
  <c r="H130" i="14"/>
  <c r="H129" i="14"/>
  <c r="H128" i="14"/>
  <c r="H127" i="14"/>
  <c r="H126" i="14"/>
  <c r="H125" i="14"/>
  <c r="H124" i="14"/>
  <c r="H123" i="14"/>
  <c r="H122" i="14"/>
  <c r="H121" i="14"/>
  <c r="H120" i="14"/>
  <c r="H119" i="14"/>
  <c r="H118" i="14"/>
  <c r="H117" i="14"/>
  <c r="H116" i="14"/>
  <c r="H115" i="14"/>
  <c r="H114" i="14"/>
  <c r="H113" i="14"/>
  <c r="H112" i="14"/>
  <c r="H111" i="14"/>
  <c r="H110" i="14"/>
  <c r="H109" i="14"/>
  <c r="H108" i="14"/>
  <c r="H107" i="14"/>
  <c r="H106" i="14"/>
  <c r="H105" i="14"/>
  <c r="H104" i="14"/>
  <c r="H103" i="14"/>
  <c r="H102" i="14"/>
  <c r="H101" i="14"/>
  <c r="H100" i="14"/>
  <c r="H99" i="14"/>
  <c r="H98" i="14"/>
  <c r="H97" i="14"/>
  <c r="H96" i="14"/>
  <c r="H95" i="14"/>
  <c r="H94" i="14"/>
  <c r="H93" i="14"/>
  <c r="H92" i="14"/>
  <c r="H91" i="14"/>
  <c r="H90" i="14"/>
  <c r="H89" i="14"/>
  <c r="H88" i="14"/>
  <c r="H87" i="14"/>
  <c r="H86" i="14"/>
  <c r="H85" i="14"/>
  <c r="H84" i="14"/>
  <c r="H83" i="14"/>
  <c r="H82" i="14"/>
  <c r="H81" i="14"/>
  <c r="H80" i="14"/>
  <c r="H79" i="14"/>
  <c r="H78" i="14"/>
  <c r="H77" i="14"/>
  <c r="H76" i="14"/>
  <c r="H75" i="14"/>
  <c r="H74" i="14"/>
  <c r="H73" i="14"/>
  <c r="H72" i="14"/>
  <c r="H71" i="14"/>
  <c r="H70" i="14"/>
  <c r="H69" i="14"/>
  <c r="H68" i="14"/>
  <c r="H67" i="14"/>
  <c r="H66" i="14"/>
  <c r="H65" i="14"/>
  <c r="H64" i="14"/>
  <c r="H63" i="14"/>
  <c r="H62" i="14"/>
  <c r="H61" i="14"/>
  <c r="H60" i="14"/>
  <c r="H59" i="14"/>
  <c r="H58" i="14"/>
  <c r="H57" i="14"/>
  <c r="H56" i="14"/>
  <c r="H55" i="14"/>
  <c r="H54" i="14"/>
  <c r="H53" i="14"/>
  <c r="H52" i="14"/>
  <c r="H51" i="14"/>
  <c r="H50" i="14"/>
  <c r="H49" i="14"/>
  <c r="H48" i="14"/>
  <c r="H47" i="14"/>
  <c r="H46" i="14"/>
  <c r="H45" i="14"/>
  <c r="H44" i="14"/>
  <c r="H43" i="14"/>
  <c r="H42" i="14"/>
  <c r="H41" i="14"/>
  <c r="H40" i="14"/>
  <c r="H39" i="14"/>
  <c r="H38" i="14"/>
  <c r="H37" i="14"/>
  <c r="H36" i="14"/>
  <c r="H35" i="14"/>
  <c r="H34" i="14"/>
  <c r="H33" i="14"/>
  <c r="H32" i="14"/>
  <c r="H31" i="14"/>
  <c r="H30" i="14"/>
  <c r="H29" i="14"/>
  <c r="H28" i="14"/>
  <c r="H27" i="14"/>
  <c r="H26" i="14"/>
  <c r="H25" i="14"/>
  <c r="H24" i="14"/>
  <c r="H23" i="14"/>
  <c r="H22" i="14"/>
  <c r="H21" i="14"/>
  <c r="H20" i="14"/>
  <c r="H19" i="14"/>
  <c r="H18" i="14"/>
  <c r="H17" i="14"/>
  <c r="H16" i="14"/>
  <c r="H15" i="14"/>
  <c r="D1" i="6" l="1"/>
  <c r="E1" i="6"/>
  <c r="F1" i="6"/>
  <c r="G1" i="6"/>
  <c r="F2" i="6"/>
  <c r="G2" i="6"/>
  <c r="F3" i="6"/>
  <c r="F4" i="6"/>
  <c r="F5" i="6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46" i="6"/>
  <c r="F47" i="6"/>
  <c r="F48" i="6"/>
  <c r="F49" i="6"/>
  <c r="F50" i="6"/>
  <c r="F51" i="6"/>
  <c r="F52" i="6"/>
  <c r="F53" i="6"/>
  <c r="F54" i="6"/>
  <c r="F55" i="6"/>
  <c r="F56" i="6"/>
  <c r="F57" i="6"/>
  <c r="F58" i="6"/>
  <c r="F59" i="6"/>
  <c r="F60" i="6"/>
  <c r="F61" i="6"/>
  <c r="F62" i="6"/>
  <c r="F63" i="6"/>
  <c r="F64" i="6"/>
  <c r="F65" i="6"/>
  <c r="F66" i="6"/>
  <c r="F67" i="6"/>
  <c r="F68" i="6"/>
  <c r="F69" i="6"/>
  <c r="F70" i="6"/>
  <c r="F71" i="6"/>
  <c r="F72" i="6"/>
  <c r="F73" i="6"/>
  <c r="F74" i="6"/>
  <c r="F75" i="6"/>
  <c r="F76" i="6"/>
  <c r="F77" i="6"/>
  <c r="F78" i="6"/>
  <c r="F79" i="6"/>
  <c r="F80" i="6"/>
  <c r="F81" i="6"/>
  <c r="F82" i="6"/>
  <c r="F83" i="6"/>
  <c r="F84" i="6"/>
  <c r="F85" i="6"/>
  <c r="F86" i="6"/>
  <c r="F87" i="6"/>
  <c r="F88" i="6"/>
  <c r="F89" i="6"/>
  <c r="F90" i="6"/>
  <c r="F91" i="6"/>
  <c r="F92" i="6"/>
  <c r="F93" i="6"/>
  <c r="F94" i="6"/>
  <c r="F95" i="6"/>
  <c r="F96" i="6"/>
  <c r="F97" i="6"/>
  <c r="F98" i="6"/>
  <c r="F99" i="6"/>
  <c r="F100" i="6"/>
  <c r="F101" i="6"/>
  <c r="F102" i="6"/>
  <c r="F103" i="6"/>
  <c r="F104" i="6"/>
  <c r="F105" i="6"/>
  <c r="F106" i="6"/>
  <c r="F107" i="6"/>
  <c r="F108" i="6"/>
  <c r="F109" i="6"/>
  <c r="F110" i="6"/>
  <c r="F111" i="6"/>
  <c r="F112" i="6"/>
  <c r="F113" i="6"/>
  <c r="F114" i="6"/>
  <c r="F115" i="6"/>
  <c r="F116" i="6"/>
  <c r="F117" i="6"/>
  <c r="F118" i="6"/>
  <c r="F119" i="6"/>
  <c r="F120" i="6"/>
  <c r="F121" i="6"/>
  <c r="F122" i="6"/>
  <c r="F123" i="6"/>
  <c r="F124" i="6"/>
  <c r="F125" i="6"/>
  <c r="F126" i="6"/>
  <c r="F127" i="6"/>
  <c r="F128" i="6"/>
  <c r="F129" i="6"/>
  <c r="F130" i="6"/>
  <c r="F131" i="6"/>
  <c r="F132" i="6"/>
  <c r="F133" i="6"/>
  <c r="F134" i="6"/>
  <c r="F135" i="6"/>
  <c r="F136" i="6"/>
  <c r="F137" i="6"/>
  <c r="F138" i="6"/>
  <c r="F139" i="6"/>
  <c r="F140" i="6"/>
  <c r="F141" i="6"/>
  <c r="F142" i="6"/>
  <c r="F143" i="6"/>
  <c r="F144" i="6"/>
  <c r="F145" i="6"/>
  <c r="F146" i="6"/>
  <c r="F147" i="6"/>
  <c r="F148" i="6"/>
  <c r="F149" i="6"/>
  <c r="F150" i="6"/>
  <c r="J15" i="14" l="1"/>
  <c r="L15" i="14" s="1"/>
  <c r="A3" i="6"/>
  <c r="A4" i="6" s="1"/>
  <c r="A5" i="6" s="1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5" i="6" s="1"/>
  <c r="A116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7" i="6" s="1"/>
  <c r="A128" i="6" s="1"/>
  <c r="A129" i="6" s="1"/>
  <c r="A130" i="6" s="1"/>
  <c r="A131" i="6" s="1"/>
  <c r="A132" i="6" s="1"/>
  <c r="A133" i="6" s="1"/>
  <c r="A134" i="6" s="1"/>
  <c r="A135" i="6" s="1"/>
  <c r="A136" i="6" s="1"/>
  <c r="A137" i="6" s="1"/>
  <c r="A138" i="6" s="1"/>
  <c r="A139" i="6" s="1"/>
  <c r="A140" i="6" s="1"/>
  <c r="A141" i="6" s="1"/>
  <c r="A142" i="6" s="1"/>
  <c r="A143" i="6" s="1"/>
  <c r="A144" i="6" s="1"/>
  <c r="A145" i="6" s="1"/>
  <c r="A146" i="6" s="1"/>
  <c r="A147" i="6" s="1"/>
  <c r="A148" i="6" s="1"/>
  <c r="A149" i="6" s="1"/>
  <c r="A150" i="6" s="1"/>
  <c r="J2" i="6"/>
  <c r="J3" i="6"/>
  <c r="J4" i="6"/>
  <c r="J5" i="6"/>
  <c r="J6" i="6"/>
  <c r="J7" i="6"/>
  <c r="J8" i="6"/>
  <c r="J9" i="6"/>
  <c r="J10" i="6"/>
  <c r="J11" i="6"/>
  <c r="J12" i="6"/>
  <c r="J13" i="6"/>
  <c r="J14" i="6"/>
  <c r="I16" i="14"/>
  <c r="F4" i="14"/>
  <c r="F5" i="14"/>
  <c r="F6" i="14"/>
  <c r="F7" i="14"/>
  <c r="F8" i="14"/>
  <c r="F9" i="14"/>
  <c r="F10" i="14"/>
  <c r="F11" i="14"/>
  <c r="F12" i="14"/>
  <c r="F13" i="14"/>
  <c r="F14" i="14"/>
  <c r="F15" i="14"/>
  <c r="F16" i="14"/>
  <c r="F17" i="14"/>
  <c r="F18" i="14"/>
  <c r="F19" i="14"/>
  <c r="F20" i="14"/>
  <c r="F21" i="14"/>
  <c r="F22" i="14"/>
  <c r="F23" i="14"/>
  <c r="F24" i="14"/>
  <c r="F25" i="14"/>
  <c r="F26" i="14"/>
  <c r="F27" i="14"/>
  <c r="F28" i="14"/>
  <c r="F29" i="14"/>
  <c r="F30" i="14"/>
  <c r="F31" i="14"/>
  <c r="F32" i="14"/>
  <c r="F33" i="14"/>
  <c r="F34" i="14"/>
  <c r="F35" i="14"/>
  <c r="F36" i="14"/>
  <c r="F37" i="14"/>
  <c r="F38" i="14"/>
  <c r="F39" i="14"/>
  <c r="F40" i="14"/>
  <c r="F41" i="14"/>
  <c r="F42" i="14"/>
  <c r="F43" i="14"/>
  <c r="F44" i="14"/>
  <c r="F45" i="14"/>
  <c r="F46" i="14"/>
  <c r="F47" i="14"/>
  <c r="F48" i="14"/>
  <c r="F49" i="14"/>
  <c r="F50" i="14"/>
  <c r="F51" i="14"/>
  <c r="F52" i="14"/>
  <c r="F53" i="14"/>
  <c r="F54" i="14"/>
  <c r="F55" i="14"/>
  <c r="F56" i="14"/>
  <c r="F57" i="14"/>
  <c r="F58" i="14"/>
  <c r="F59" i="14"/>
  <c r="F60" i="14"/>
  <c r="F61" i="14"/>
  <c r="F62" i="14"/>
  <c r="F63" i="14"/>
  <c r="F64" i="14"/>
  <c r="F65" i="14"/>
  <c r="F66" i="14"/>
  <c r="F67" i="14"/>
  <c r="F68" i="14"/>
  <c r="F69" i="14"/>
  <c r="F70" i="14"/>
  <c r="F71" i="14"/>
  <c r="F72" i="14"/>
  <c r="F73" i="14"/>
  <c r="F74" i="14"/>
  <c r="F75" i="14"/>
  <c r="F76" i="14"/>
  <c r="F77" i="14"/>
  <c r="F78" i="14"/>
  <c r="F79" i="14"/>
  <c r="F80" i="14"/>
  <c r="F81" i="14"/>
  <c r="F82" i="14"/>
  <c r="F83" i="14"/>
  <c r="F84" i="14"/>
  <c r="F85" i="14"/>
  <c r="F86" i="14"/>
  <c r="F87" i="14"/>
  <c r="F88" i="14"/>
  <c r="F89" i="14"/>
  <c r="F90" i="14"/>
  <c r="F91" i="14"/>
  <c r="F92" i="14"/>
  <c r="F93" i="14"/>
  <c r="F94" i="14"/>
  <c r="F95" i="14"/>
  <c r="F96" i="14"/>
  <c r="F97" i="14"/>
  <c r="F98" i="14"/>
  <c r="F99" i="14"/>
  <c r="F100" i="14"/>
  <c r="F101" i="14"/>
  <c r="F102" i="14"/>
  <c r="F103" i="14"/>
  <c r="F104" i="14"/>
  <c r="F105" i="14"/>
  <c r="F106" i="14"/>
  <c r="F107" i="14"/>
  <c r="F108" i="14"/>
  <c r="F109" i="14"/>
  <c r="F110" i="14"/>
  <c r="F111" i="14"/>
  <c r="F112" i="14"/>
  <c r="F113" i="14"/>
  <c r="F114" i="14"/>
  <c r="F115" i="14"/>
  <c r="F116" i="14"/>
  <c r="F117" i="14"/>
  <c r="F118" i="14"/>
  <c r="F119" i="14"/>
  <c r="F120" i="14"/>
  <c r="F121" i="14"/>
  <c r="F122" i="14"/>
  <c r="F123" i="14"/>
  <c r="F124" i="14"/>
  <c r="F125" i="14"/>
  <c r="F126" i="14"/>
  <c r="F127" i="14"/>
  <c r="F128" i="14"/>
  <c r="F129" i="14"/>
  <c r="F130" i="14"/>
  <c r="F131" i="14"/>
  <c r="F132" i="14"/>
  <c r="F133" i="14"/>
  <c r="F134" i="14"/>
  <c r="F135" i="14"/>
  <c r="F136" i="14"/>
  <c r="F137" i="14"/>
  <c r="F138" i="14"/>
  <c r="F139" i="14"/>
  <c r="F140" i="14"/>
  <c r="F141" i="14"/>
  <c r="F142" i="14"/>
  <c r="F143" i="14"/>
  <c r="F144" i="14"/>
  <c r="F145" i="14"/>
  <c r="F146" i="14"/>
  <c r="F147" i="14"/>
  <c r="F148" i="14"/>
  <c r="F149" i="14"/>
  <c r="F150" i="14"/>
  <c r="F151" i="14"/>
  <c r="F3" i="14"/>
  <c r="G15" i="14" s="1"/>
  <c r="I14" i="12"/>
  <c r="I15" i="12"/>
  <c r="I16" i="12"/>
  <c r="I17" i="12"/>
  <c r="I18" i="12"/>
  <c r="I19" i="12"/>
  <c r="I20" i="12"/>
  <c r="I21" i="12"/>
  <c r="I22" i="12"/>
  <c r="I23" i="12"/>
  <c r="I24" i="12"/>
  <c r="I25" i="12"/>
  <c r="I26" i="12"/>
  <c r="I27" i="12"/>
  <c r="I28" i="12"/>
  <c r="I29" i="12"/>
  <c r="I30" i="12"/>
  <c r="I31" i="12"/>
  <c r="I32" i="12"/>
  <c r="I33" i="12"/>
  <c r="I34" i="12"/>
  <c r="I35" i="12"/>
  <c r="I36" i="12"/>
  <c r="I37" i="12"/>
  <c r="I38" i="12"/>
  <c r="I39" i="12"/>
  <c r="I40" i="12"/>
  <c r="I41" i="12"/>
  <c r="I42" i="12"/>
  <c r="I43" i="12"/>
  <c r="I44" i="12"/>
  <c r="I45" i="12"/>
  <c r="I46" i="12"/>
  <c r="I47" i="12"/>
  <c r="I48" i="12"/>
  <c r="I49" i="12"/>
  <c r="I50" i="12"/>
  <c r="I51" i="12"/>
  <c r="I52" i="12"/>
  <c r="I53" i="12"/>
  <c r="I54" i="12"/>
  <c r="I55" i="12"/>
  <c r="I56" i="12"/>
  <c r="I57" i="12"/>
  <c r="I58" i="12"/>
  <c r="I59" i="12"/>
  <c r="I60" i="12"/>
  <c r="I61" i="12"/>
  <c r="I62" i="12"/>
  <c r="I63" i="12"/>
  <c r="I64" i="12"/>
  <c r="I65" i="12"/>
  <c r="I66" i="12"/>
  <c r="I67" i="12"/>
  <c r="I68" i="12"/>
  <c r="I69" i="12"/>
  <c r="I70" i="12"/>
  <c r="I71" i="12"/>
  <c r="I72" i="12"/>
  <c r="I73" i="12"/>
  <c r="I74" i="12"/>
  <c r="I75" i="12"/>
  <c r="I76" i="12"/>
  <c r="I77" i="12"/>
  <c r="I78" i="12"/>
  <c r="I79" i="12"/>
  <c r="I80" i="12"/>
  <c r="I81" i="12"/>
  <c r="I82" i="12"/>
  <c r="I83" i="12"/>
  <c r="I84" i="12"/>
  <c r="I85" i="12"/>
  <c r="I86" i="12"/>
  <c r="I87" i="12"/>
  <c r="I88" i="12"/>
  <c r="I89" i="12"/>
  <c r="I90" i="12"/>
  <c r="I91" i="12"/>
  <c r="I92" i="12"/>
  <c r="I93" i="12"/>
  <c r="I94" i="12"/>
  <c r="I95" i="12"/>
  <c r="I96" i="12"/>
  <c r="I97" i="12"/>
  <c r="I98" i="12"/>
  <c r="I99" i="12"/>
  <c r="I100" i="12"/>
  <c r="I101" i="12"/>
  <c r="I102" i="12"/>
  <c r="I103" i="12"/>
  <c r="I104" i="12"/>
  <c r="I105" i="12"/>
  <c r="I106" i="12"/>
  <c r="I107" i="12"/>
  <c r="I108" i="12"/>
  <c r="I109" i="12"/>
  <c r="I110" i="12"/>
  <c r="I111" i="12"/>
  <c r="I112" i="12"/>
  <c r="I113" i="12"/>
  <c r="I114" i="12"/>
  <c r="I115" i="12"/>
  <c r="I116" i="12"/>
  <c r="I117" i="12"/>
  <c r="I118" i="12"/>
  <c r="I119" i="12"/>
  <c r="I120" i="12"/>
  <c r="I121" i="12"/>
  <c r="I122" i="12"/>
  <c r="I123" i="12"/>
  <c r="I124" i="12"/>
  <c r="I125" i="12"/>
  <c r="I126" i="12"/>
  <c r="I127" i="12"/>
  <c r="I128" i="12"/>
  <c r="I129" i="12"/>
  <c r="I130" i="12"/>
  <c r="I131" i="12"/>
  <c r="I132" i="12"/>
  <c r="I133" i="12"/>
  <c r="I134" i="12"/>
  <c r="I135" i="12"/>
  <c r="I136" i="12"/>
  <c r="I137" i="12"/>
  <c r="I138" i="12"/>
  <c r="I139" i="12"/>
  <c r="I140" i="12"/>
  <c r="I141" i="12"/>
  <c r="I142" i="12"/>
  <c r="I143" i="12"/>
  <c r="I144" i="12"/>
  <c r="I145" i="12"/>
  <c r="I146" i="12"/>
  <c r="I147" i="12"/>
  <c r="I148" i="12"/>
  <c r="I149" i="12"/>
  <c r="I150" i="12"/>
  <c r="I151" i="12"/>
  <c r="I152" i="12"/>
  <c r="I153" i="12"/>
  <c r="I154" i="12"/>
  <c r="I155" i="12"/>
  <c r="I156" i="12"/>
  <c r="I157" i="12"/>
  <c r="I158" i="12"/>
  <c r="F10" i="12"/>
  <c r="I17" i="14" l="1"/>
  <c r="J16" i="14"/>
  <c r="L16" i="14" s="1"/>
  <c r="J15" i="6"/>
  <c r="G151" i="14"/>
  <c r="G149" i="14"/>
  <c r="G147" i="14"/>
  <c r="G145" i="14"/>
  <c r="G143" i="14"/>
  <c r="G141" i="14"/>
  <c r="G139" i="14"/>
  <c r="G137" i="14"/>
  <c r="G135" i="14"/>
  <c r="G133" i="14"/>
  <c r="G131" i="14"/>
  <c r="G129" i="14"/>
  <c r="G127" i="14"/>
  <c r="G125" i="14"/>
  <c r="G123" i="14"/>
  <c r="G121" i="14"/>
  <c r="G119" i="14"/>
  <c r="G117" i="14"/>
  <c r="G115" i="14"/>
  <c r="G113" i="14"/>
  <c r="G111" i="14"/>
  <c r="G109" i="14"/>
  <c r="G107" i="14"/>
  <c r="G105" i="14"/>
  <c r="G103" i="14"/>
  <c r="G101" i="14"/>
  <c r="G99" i="14"/>
  <c r="G97" i="14"/>
  <c r="G95" i="14"/>
  <c r="G93" i="14"/>
  <c r="G91" i="14"/>
  <c r="G89" i="14"/>
  <c r="G87" i="14"/>
  <c r="G85" i="14"/>
  <c r="G83" i="14"/>
  <c r="G81" i="14"/>
  <c r="G79" i="14"/>
  <c r="G77" i="14"/>
  <c r="G75" i="14"/>
  <c r="G73" i="14"/>
  <c r="G71" i="14"/>
  <c r="G69" i="14"/>
  <c r="G67" i="14"/>
  <c r="G65" i="14"/>
  <c r="G63" i="14"/>
  <c r="G61" i="14"/>
  <c r="G59" i="14"/>
  <c r="G57" i="14"/>
  <c r="G55" i="14"/>
  <c r="G53" i="14"/>
  <c r="G51" i="14"/>
  <c r="G49" i="14"/>
  <c r="G47" i="14"/>
  <c r="G45" i="14"/>
  <c r="G43" i="14"/>
  <c r="G41" i="14"/>
  <c r="G39" i="14"/>
  <c r="G37" i="14"/>
  <c r="G35" i="14"/>
  <c r="G33" i="14"/>
  <c r="G31" i="14"/>
  <c r="G29" i="14"/>
  <c r="G27" i="14"/>
  <c r="G25" i="14"/>
  <c r="G23" i="14"/>
  <c r="G21" i="14"/>
  <c r="G19" i="14"/>
  <c r="G17" i="14"/>
  <c r="G150" i="14"/>
  <c r="G148" i="14"/>
  <c r="G146" i="14"/>
  <c r="G144" i="14"/>
  <c r="G142" i="14"/>
  <c r="G140" i="14"/>
  <c r="G138" i="14"/>
  <c r="G136" i="14"/>
  <c r="G134" i="14"/>
  <c r="G132" i="14"/>
  <c r="G130" i="14"/>
  <c r="G128" i="14"/>
  <c r="G126" i="14"/>
  <c r="G124" i="14"/>
  <c r="G122" i="14"/>
  <c r="G120" i="14"/>
  <c r="G118" i="14"/>
  <c r="G116" i="14"/>
  <c r="G114" i="14"/>
  <c r="G112" i="14"/>
  <c r="G110" i="14"/>
  <c r="G108" i="14"/>
  <c r="G106" i="14"/>
  <c r="G104" i="14"/>
  <c r="G102" i="14"/>
  <c r="G100" i="14"/>
  <c r="G98" i="14"/>
  <c r="G96" i="14"/>
  <c r="G94" i="14"/>
  <c r="G92" i="14"/>
  <c r="G90" i="14"/>
  <c r="G88" i="14"/>
  <c r="G86" i="14"/>
  <c r="G84" i="14"/>
  <c r="G82" i="14"/>
  <c r="G80" i="14"/>
  <c r="G78" i="14"/>
  <c r="G76" i="14"/>
  <c r="G74" i="14"/>
  <c r="G72" i="14"/>
  <c r="G70" i="14"/>
  <c r="G68" i="14"/>
  <c r="G66" i="14"/>
  <c r="G64" i="14"/>
  <c r="G62" i="14"/>
  <c r="G60" i="14"/>
  <c r="G58" i="14"/>
  <c r="G56" i="14"/>
  <c r="G54" i="14"/>
  <c r="G52" i="14"/>
  <c r="G50" i="14"/>
  <c r="G48" i="14"/>
  <c r="G46" i="14"/>
  <c r="G44" i="14"/>
  <c r="G42" i="14"/>
  <c r="G40" i="14"/>
  <c r="G38" i="14"/>
  <c r="G36" i="14"/>
  <c r="G34" i="14"/>
  <c r="G32" i="14"/>
  <c r="G30" i="14"/>
  <c r="G28" i="14"/>
  <c r="G26" i="14"/>
  <c r="G24" i="14"/>
  <c r="G22" i="14"/>
  <c r="G20" i="14"/>
  <c r="G18" i="14"/>
  <c r="G16" i="14"/>
  <c r="H2" i="6"/>
  <c r="I2" i="6"/>
  <c r="AL158" i="12"/>
  <c r="AK158" i="12"/>
  <c r="AG158" i="12"/>
  <c r="W158" i="12"/>
  <c r="V158" i="12"/>
  <c r="K158" i="12"/>
  <c r="AL157" i="12"/>
  <c r="AK157" i="12"/>
  <c r="AG157" i="12"/>
  <c r="W157" i="12"/>
  <c r="V157" i="12"/>
  <c r="K157" i="12"/>
  <c r="AL156" i="12"/>
  <c r="AK156" i="12"/>
  <c r="AG156" i="12"/>
  <c r="W156" i="12"/>
  <c r="V156" i="12"/>
  <c r="K156" i="12"/>
  <c r="AL155" i="12"/>
  <c r="AK155" i="12"/>
  <c r="AG155" i="12"/>
  <c r="W155" i="12"/>
  <c r="V155" i="12"/>
  <c r="K155" i="12"/>
  <c r="AL154" i="12"/>
  <c r="AK154" i="12"/>
  <c r="AG154" i="12"/>
  <c r="K154" i="12"/>
  <c r="AL153" i="12"/>
  <c r="AK153" i="12"/>
  <c r="AG153" i="12"/>
  <c r="W153" i="12"/>
  <c r="V153" i="12"/>
  <c r="K153" i="12"/>
  <c r="AL152" i="12"/>
  <c r="AK152" i="12"/>
  <c r="AG152" i="12"/>
  <c r="W152" i="12"/>
  <c r="V152" i="12"/>
  <c r="K152" i="12"/>
  <c r="AL151" i="12"/>
  <c r="AK151" i="12"/>
  <c r="AG151" i="12"/>
  <c r="W151" i="12"/>
  <c r="V151" i="12"/>
  <c r="K151" i="12"/>
  <c r="AL150" i="12"/>
  <c r="AK150" i="12"/>
  <c r="AG150" i="12"/>
  <c r="W150" i="12"/>
  <c r="V150" i="12"/>
  <c r="K150" i="12"/>
  <c r="AL149" i="12"/>
  <c r="AK149" i="12"/>
  <c r="AG149" i="12"/>
  <c r="W149" i="12"/>
  <c r="V149" i="12"/>
  <c r="K149" i="12"/>
  <c r="AL148" i="12"/>
  <c r="AK148" i="12"/>
  <c r="AG148" i="12"/>
  <c r="W148" i="12"/>
  <c r="V148" i="12"/>
  <c r="K148" i="12"/>
  <c r="AL147" i="12"/>
  <c r="AK147" i="12"/>
  <c r="AG147" i="12"/>
  <c r="W147" i="12"/>
  <c r="V147" i="12"/>
  <c r="K147" i="12"/>
  <c r="M158" i="12" s="1"/>
  <c r="AL146" i="12"/>
  <c r="AK146" i="12"/>
  <c r="AG146" i="12"/>
  <c r="W146" i="12"/>
  <c r="V146" i="12"/>
  <c r="K146" i="12"/>
  <c r="M157" i="12" s="1"/>
  <c r="AL145" i="12"/>
  <c r="AK145" i="12"/>
  <c r="AG145" i="12"/>
  <c r="W145" i="12"/>
  <c r="V145" i="12"/>
  <c r="K145" i="12"/>
  <c r="M156" i="12" s="1"/>
  <c r="AL144" i="12"/>
  <c r="AK144" i="12"/>
  <c r="AG144" i="12"/>
  <c r="W144" i="12"/>
  <c r="V144" i="12"/>
  <c r="K144" i="12"/>
  <c r="M155" i="12" s="1"/>
  <c r="AL143" i="12"/>
  <c r="AK143" i="12"/>
  <c r="AG143" i="12"/>
  <c r="W143" i="12"/>
  <c r="V143" i="12"/>
  <c r="K143" i="12"/>
  <c r="AL142" i="12"/>
  <c r="AK142" i="12"/>
  <c r="AG142" i="12"/>
  <c r="K142" i="12"/>
  <c r="AL141" i="12"/>
  <c r="AK141" i="12"/>
  <c r="AG141" i="12"/>
  <c r="W141" i="12"/>
  <c r="V141" i="12"/>
  <c r="K141" i="12"/>
  <c r="M152" i="12" s="1"/>
  <c r="AL140" i="12"/>
  <c r="AK140" i="12"/>
  <c r="AG140" i="12"/>
  <c r="W140" i="12"/>
  <c r="V140" i="12"/>
  <c r="K140" i="12"/>
  <c r="M151" i="12" s="1"/>
  <c r="AL139" i="12"/>
  <c r="AK139" i="12"/>
  <c r="AG139" i="12"/>
  <c r="W139" i="12"/>
  <c r="V139" i="12"/>
  <c r="K139" i="12"/>
  <c r="M150" i="12" s="1"/>
  <c r="AL138" i="12"/>
  <c r="AK138" i="12"/>
  <c r="AG138" i="12"/>
  <c r="W138" i="12"/>
  <c r="V138" i="12"/>
  <c r="K138" i="12"/>
  <c r="M149" i="12" s="1"/>
  <c r="AL137" i="12"/>
  <c r="AK137" i="12"/>
  <c r="AG137" i="12"/>
  <c r="W137" i="12"/>
  <c r="V137" i="12"/>
  <c r="K137" i="12"/>
  <c r="M148" i="12" s="1"/>
  <c r="AL136" i="12"/>
  <c r="AK136" i="12"/>
  <c r="AG136" i="12"/>
  <c r="W136" i="12"/>
  <c r="V136" i="12"/>
  <c r="K136" i="12"/>
  <c r="AL135" i="12"/>
  <c r="AK135" i="12"/>
  <c r="AG135" i="12"/>
  <c r="W135" i="12"/>
  <c r="V135" i="12"/>
  <c r="K135" i="12"/>
  <c r="M146" i="12" s="1"/>
  <c r="AL134" i="12"/>
  <c r="AK134" i="12"/>
  <c r="AG134" i="12"/>
  <c r="W134" i="12"/>
  <c r="V134" i="12"/>
  <c r="K134" i="12"/>
  <c r="AL133" i="12"/>
  <c r="AK133" i="12"/>
  <c r="AG133" i="12"/>
  <c r="W133" i="12"/>
  <c r="V133" i="12"/>
  <c r="K133" i="12"/>
  <c r="AL132" i="12"/>
  <c r="AK132" i="12"/>
  <c r="AG132" i="12"/>
  <c r="W132" i="12"/>
  <c r="V132" i="12"/>
  <c r="K132" i="12"/>
  <c r="P143" i="12"/>
  <c r="AL131" i="12"/>
  <c r="AK131" i="12"/>
  <c r="AG131" i="12"/>
  <c r="W131" i="12"/>
  <c r="V131" i="12"/>
  <c r="K131" i="12"/>
  <c r="M142" i="12" s="1"/>
  <c r="AL130" i="12"/>
  <c r="AK130" i="12"/>
  <c r="AG130" i="12"/>
  <c r="K130" i="12"/>
  <c r="AL129" i="12"/>
  <c r="AK129" i="12"/>
  <c r="AG129" i="12"/>
  <c r="W129" i="12"/>
  <c r="V129" i="12"/>
  <c r="K129" i="12"/>
  <c r="AL128" i="12"/>
  <c r="AK128" i="12"/>
  <c r="AG128" i="12"/>
  <c r="W128" i="12"/>
  <c r="V128" i="12"/>
  <c r="K128" i="12"/>
  <c r="AL127" i="12"/>
  <c r="AK127" i="12"/>
  <c r="AG127" i="12"/>
  <c r="W127" i="12"/>
  <c r="V127" i="12"/>
  <c r="K127" i="12"/>
  <c r="L138" i="12"/>
  <c r="AL126" i="12"/>
  <c r="AK126" i="12"/>
  <c r="AG126" i="12"/>
  <c r="W126" i="12"/>
  <c r="V126" i="12"/>
  <c r="K126" i="12"/>
  <c r="AL125" i="12"/>
  <c r="AK125" i="12"/>
  <c r="AG125" i="12"/>
  <c r="W125" i="12"/>
  <c r="V125" i="12"/>
  <c r="K125" i="12"/>
  <c r="AL124" i="12"/>
  <c r="AK124" i="12"/>
  <c r="AG124" i="12"/>
  <c r="W124" i="12"/>
  <c r="V124" i="12"/>
  <c r="K124" i="12"/>
  <c r="AL123" i="12"/>
  <c r="AK123" i="12"/>
  <c r="AG123" i="12"/>
  <c r="W123" i="12"/>
  <c r="V123" i="12"/>
  <c r="K123" i="12"/>
  <c r="AL122" i="12"/>
  <c r="AK122" i="12"/>
  <c r="AG122" i="12"/>
  <c r="W122" i="12"/>
  <c r="V122" i="12"/>
  <c r="K122" i="12"/>
  <c r="AL121" i="12"/>
  <c r="AK121" i="12"/>
  <c r="AG121" i="12"/>
  <c r="W121" i="12"/>
  <c r="V121" i="12"/>
  <c r="K121" i="12"/>
  <c r="AL120" i="12"/>
  <c r="AK120" i="12"/>
  <c r="AG120" i="12"/>
  <c r="W120" i="12"/>
  <c r="V120" i="12"/>
  <c r="K120" i="12"/>
  <c r="AL119" i="12"/>
  <c r="AK119" i="12"/>
  <c r="AG119" i="12"/>
  <c r="W119" i="12"/>
  <c r="V119" i="12"/>
  <c r="K119" i="12"/>
  <c r="AL118" i="12"/>
  <c r="AK118" i="12"/>
  <c r="AG118" i="12"/>
  <c r="K118" i="12"/>
  <c r="AL117" i="12"/>
  <c r="AK117" i="12"/>
  <c r="AG117" i="12"/>
  <c r="W117" i="12"/>
  <c r="V117" i="12"/>
  <c r="K117" i="12"/>
  <c r="AL116" i="12"/>
  <c r="AK116" i="12"/>
  <c r="AG116" i="12"/>
  <c r="W116" i="12"/>
  <c r="V116" i="12"/>
  <c r="K116" i="12"/>
  <c r="AL115" i="12"/>
  <c r="AK115" i="12"/>
  <c r="AG115" i="12"/>
  <c r="W115" i="12"/>
  <c r="V115" i="12"/>
  <c r="K115" i="12"/>
  <c r="AL114" i="12"/>
  <c r="AK114" i="12"/>
  <c r="AG114" i="12"/>
  <c r="W114" i="12"/>
  <c r="V114" i="12"/>
  <c r="K114" i="12"/>
  <c r="O149" i="12" s="1"/>
  <c r="AL113" i="12"/>
  <c r="AK113" i="12"/>
  <c r="AG113" i="12"/>
  <c r="W113" i="12"/>
  <c r="V113" i="12"/>
  <c r="K113" i="12"/>
  <c r="AL112" i="12"/>
  <c r="AK112" i="12"/>
  <c r="AG112" i="12"/>
  <c r="W112" i="12"/>
  <c r="V112" i="12"/>
  <c r="K112" i="12"/>
  <c r="AL111" i="12"/>
  <c r="AK111" i="12"/>
  <c r="AG111" i="12"/>
  <c r="W111" i="12"/>
  <c r="V111" i="12"/>
  <c r="K111" i="12"/>
  <c r="AL110" i="12"/>
  <c r="AK110" i="12"/>
  <c r="AG110" i="12"/>
  <c r="W110" i="12"/>
  <c r="V110" i="12"/>
  <c r="K110" i="12"/>
  <c r="O145" i="12" s="1"/>
  <c r="AL109" i="12"/>
  <c r="AK109" i="12"/>
  <c r="AG109" i="12"/>
  <c r="W109" i="12"/>
  <c r="V109" i="12"/>
  <c r="K109" i="12"/>
  <c r="AL108" i="12"/>
  <c r="AK108" i="12"/>
  <c r="AG108" i="12"/>
  <c r="W108" i="12"/>
  <c r="V108" i="12"/>
  <c r="K108" i="12"/>
  <c r="AL107" i="12"/>
  <c r="AK107" i="12"/>
  <c r="AG107" i="12"/>
  <c r="W107" i="12"/>
  <c r="V107" i="12"/>
  <c r="K107" i="12"/>
  <c r="AL106" i="12"/>
  <c r="AK106" i="12"/>
  <c r="AG106" i="12"/>
  <c r="K106" i="12"/>
  <c r="AL105" i="12"/>
  <c r="AK105" i="12"/>
  <c r="AG105" i="12"/>
  <c r="W105" i="12"/>
  <c r="V105" i="12"/>
  <c r="K105" i="12"/>
  <c r="O140" i="12" s="1"/>
  <c r="AL104" i="12"/>
  <c r="AK104" i="12"/>
  <c r="AG104" i="12"/>
  <c r="W104" i="12"/>
  <c r="V104" i="12"/>
  <c r="K104" i="12"/>
  <c r="AL103" i="12"/>
  <c r="AK103" i="12"/>
  <c r="AG103" i="12"/>
  <c r="W103" i="12"/>
  <c r="V103" i="12"/>
  <c r="K103" i="12"/>
  <c r="AL102" i="12"/>
  <c r="AK102" i="12"/>
  <c r="AG102" i="12"/>
  <c r="W102" i="12"/>
  <c r="V102" i="12"/>
  <c r="K102" i="12"/>
  <c r="AL101" i="12"/>
  <c r="AK101" i="12"/>
  <c r="AG101" i="12"/>
  <c r="W101" i="12"/>
  <c r="V101" i="12"/>
  <c r="K101" i="12"/>
  <c r="O136" i="12" s="1"/>
  <c r="AL100" i="12"/>
  <c r="AK100" i="12"/>
  <c r="AG100" i="12"/>
  <c r="W100" i="12"/>
  <c r="V100" i="12"/>
  <c r="K100" i="12"/>
  <c r="AL99" i="12"/>
  <c r="AK99" i="12"/>
  <c r="AG99" i="12"/>
  <c r="W99" i="12"/>
  <c r="V99" i="12"/>
  <c r="K99" i="12"/>
  <c r="AL98" i="12"/>
  <c r="AK98" i="12"/>
  <c r="AG98" i="12"/>
  <c r="W98" i="12"/>
  <c r="V98" i="12"/>
  <c r="K98" i="12"/>
  <c r="AL97" i="12"/>
  <c r="AK97" i="12"/>
  <c r="AG97" i="12"/>
  <c r="W97" i="12"/>
  <c r="V97" i="12"/>
  <c r="K97" i="12"/>
  <c r="O132" i="12" s="1"/>
  <c r="AL96" i="12"/>
  <c r="AK96" i="12"/>
  <c r="AG96" i="12"/>
  <c r="W96" i="12"/>
  <c r="V96" i="12"/>
  <c r="K96" i="12"/>
  <c r="AL95" i="12"/>
  <c r="AK95" i="12"/>
  <c r="AG95" i="12"/>
  <c r="W95" i="12"/>
  <c r="V95" i="12"/>
  <c r="K95" i="12"/>
  <c r="O130" i="12" s="1"/>
  <c r="AL94" i="12"/>
  <c r="AK94" i="12"/>
  <c r="AG94" i="12"/>
  <c r="K94" i="12"/>
  <c r="AL93" i="12"/>
  <c r="AK93" i="12"/>
  <c r="AG93" i="12"/>
  <c r="W93" i="12"/>
  <c r="V93" i="12"/>
  <c r="K93" i="12"/>
  <c r="AL92" i="12"/>
  <c r="AK92" i="12"/>
  <c r="AG92" i="12"/>
  <c r="W92" i="12"/>
  <c r="V92" i="12"/>
  <c r="K92" i="12"/>
  <c r="O127" i="12" s="1"/>
  <c r="AL91" i="12"/>
  <c r="AK91" i="12"/>
  <c r="AG91" i="12"/>
  <c r="W91" i="12"/>
  <c r="V91" i="12"/>
  <c r="K91" i="12"/>
  <c r="AL90" i="12"/>
  <c r="AK90" i="12"/>
  <c r="AG90" i="12"/>
  <c r="W90" i="12"/>
  <c r="V90" i="12"/>
  <c r="K90" i="12"/>
  <c r="O125" i="12" s="1"/>
  <c r="AL89" i="12"/>
  <c r="AK89" i="12"/>
  <c r="AG89" i="12"/>
  <c r="W89" i="12"/>
  <c r="V89" i="12"/>
  <c r="K89" i="12"/>
  <c r="AL88" i="12"/>
  <c r="AK88" i="12"/>
  <c r="AG88" i="12"/>
  <c r="W88" i="12"/>
  <c r="V88" i="12"/>
  <c r="K88" i="12"/>
  <c r="O123" i="12" s="1"/>
  <c r="AL87" i="12"/>
  <c r="AK87" i="12"/>
  <c r="AG87" i="12"/>
  <c r="W87" i="12"/>
  <c r="V87" i="12"/>
  <c r="K87" i="12"/>
  <c r="AL86" i="12"/>
  <c r="AK86" i="12"/>
  <c r="AG86" i="12"/>
  <c r="W86" i="12"/>
  <c r="V86" i="12"/>
  <c r="K86" i="12"/>
  <c r="O121" i="12" s="1"/>
  <c r="AL85" i="12"/>
  <c r="AK85" i="12"/>
  <c r="AG85" i="12"/>
  <c r="W85" i="12"/>
  <c r="V85" i="12"/>
  <c r="K85" i="12"/>
  <c r="N120" i="12"/>
  <c r="AL84" i="12"/>
  <c r="AK84" i="12"/>
  <c r="AG84" i="12"/>
  <c r="W84" i="12"/>
  <c r="V84" i="12"/>
  <c r="K84" i="12"/>
  <c r="O119" i="12" s="1"/>
  <c r="AL83" i="12"/>
  <c r="AK83" i="12"/>
  <c r="AG83" i="12"/>
  <c r="W83" i="12"/>
  <c r="V83" i="12"/>
  <c r="K83" i="12"/>
  <c r="AL82" i="12"/>
  <c r="AK82" i="12"/>
  <c r="AG82" i="12"/>
  <c r="K82" i="12"/>
  <c r="O117" i="12" s="1"/>
  <c r="Q117" i="12"/>
  <c r="AL81" i="12"/>
  <c r="AK81" i="12"/>
  <c r="AG81" i="12"/>
  <c r="W81" i="12"/>
  <c r="V81" i="12"/>
  <c r="K81" i="12"/>
  <c r="O116" i="12" s="1"/>
  <c r="N116" i="12"/>
  <c r="AL80" i="12"/>
  <c r="AK80" i="12"/>
  <c r="AG80" i="12"/>
  <c r="W80" i="12"/>
  <c r="V80" i="12"/>
  <c r="K80" i="12"/>
  <c r="N115" i="12"/>
  <c r="AL79" i="12"/>
  <c r="AK79" i="12"/>
  <c r="AG79" i="12"/>
  <c r="W79" i="12"/>
  <c r="V79" i="12"/>
  <c r="K79" i="12"/>
  <c r="AL78" i="12"/>
  <c r="AK78" i="12"/>
  <c r="AG78" i="12"/>
  <c r="W78" i="12"/>
  <c r="V78" i="12"/>
  <c r="K78" i="12"/>
  <c r="AL77" i="12"/>
  <c r="AK77" i="12"/>
  <c r="AG77" i="12"/>
  <c r="W77" i="12"/>
  <c r="V77" i="12"/>
  <c r="K77" i="12"/>
  <c r="AL76" i="12"/>
  <c r="AK76" i="12"/>
  <c r="AG76" i="12"/>
  <c r="W76" i="12"/>
  <c r="V76" i="12"/>
  <c r="K76" i="12"/>
  <c r="N111" i="12"/>
  <c r="AL75" i="12"/>
  <c r="AK75" i="12"/>
  <c r="AG75" i="12"/>
  <c r="W75" i="12"/>
  <c r="V75" i="12"/>
  <c r="K75" i="12"/>
  <c r="AL74" i="12"/>
  <c r="AK74" i="12"/>
  <c r="AG74" i="12"/>
  <c r="W74" i="12"/>
  <c r="V74" i="12"/>
  <c r="K74" i="12"/>
  <c r="AL73" i="12"/>
  <c r="AK73" i="12"/>
  <c r="AG73" i="12"/>
  <c r="W73" i="12"/>
  <c r="V73" i="12"/>
  <c r="K73" i="12"/>
  <c r="AL72" i="12"/>
  <c r="AK72" i="12"/>
  <c r="AG72" i="12"/>
  <c r="W72" i="12"/>
  <c r="V72" i="12"/>
  <c r="K72" i="12"/>
  <c r="N107" i="12"/>
  <c r="AL71" i="12"/>
  <c r="AK71" i="12"/>
  <c r="AG71" i="12"/>
  <c r="W71" i="12"/>
  <c r="V71" i="12"/>
  <c r="K71" i="12"/>
  <c r="AL70" i="12"/>
  <c r="AK70" i="12"/>
  <c r="AG70" i="12"/>
  <c r="K70" i="12"/>
  <c r="AL69" i="12"/>
  <c r="AK69" i="12"/>
  <c r="AG69" i="12"/>
  <c r="W69" i="12"/>
  <c r="V69" i="12"/>
  <c r="K69" i="12"/>
  <c r="AL68" i="12"/>
  <c r="AK68" i="12"/>
  <c r="AG68" i="12"/>
  <c r="W68" i="12"/>
  <c r="V68" i="12"/>
  <c r="K68" i="12"/>
  <c r="O103" i="12" s="1"/>
  <c r="AL67" i="12"/>
  <c r="AK67" i="12"/>
  <c r="AG67" i="12"/>
  <c r="W67" i="12"/>
  <c r="V67" i="12"/>
  <c r="K67" i="12"/>
  <c r="N102" i="12"/>
  <c r="AL66" i="12"/>
  <c r="AK66" i="12"/>
  <c r="AG66" i="12"/>
  <c r="W66" i="12"/>
  <c r="V66" i="12"/>
  <c r="K66" i="12"/>
  <c r="O101" i="12" s="1"/>
  <c r="AL65" i="12"/>
  <c r="AK65" i="12"/>
  <c r="AG65" i="12"/>
  <c r="W65" i="12"/>
  <c r="V65" i="12"/>
  <c r="K65" i="12"/>
  <c r="AL64" i="12"/>
  <c r="AK64" i="12"/>
  <c r="AG64" i="12"/>
  <c r="W64" i="12"/>
  <c r="V64" i="12"/>
  <c r="K64" i="12"/>
  <c r="O99" i="12" s="1"/>
  <c r="AL63" i="12"/>
  <c r="AK63" i="12"/>
  <c r="AG63" i="12"/>
  <c r="W63" i="12"/>
  <c r="V63" i="12"/>
  <c r="K63" i="12"/>
  <c r="AL62" i="12"/>
  <c r="AK62" i="12"/>
  <c r="AG62" i="12"/>
  <c r="W62" i="12"/>
  <c r="V62" i="12"/>
  <c r="K62" i="12"/>
  <c r="AL61" i="12"/>
  <c r="AK61" i="12"/>
  <c r="AG61" i="12"/>
  <c r="W61" i="12"/>
  <c r="V61" i="12"/>
  <c r="K61" i="12"/>
  <c r="O96" i="12" s="1"/>
  <c r="N96" i="12"/>
  <c r="AL60" i="12"/>
  <c r="AK60" i="12"/>
  <c r="AG60" i="12"/>
  <c r="W60" i="12"/>
  <c r="V60" i="12"/>
  <c r="K60" i="12"/>
  <c r="O95" i="12" s="1"/>
  <c r="AL59" i="12"/>
  <c r="AK59" i="12"/>
  <c r="AG59" i="12"/>
  <c r="W59" i="12"/>
  <c r="V59" i="12"/>
  <c r="K59" i="12"/>
  <c r="AL58" i="12"/>
  <c r="AK58" i="12"/>
  <c r="AG58" i="12"/>
  <c r="K58" i="12"/>
  <c r="AL57" i="12"/>
  <c r="AK57" i="12"/>
  <c r="AG57" i="12"/>
  <c r="W57" i="12"/>
  <c r="V57" i="12"/>
  <c r="K57" i="12"/>
  <c r="AL56" i="12"/>
  <c r="AK56" i="12"/>
  <c r="AG56" i="12"/>
  <c r="W56" i="12"/>
  <c r="V56" i="12"/>
  <c r="K56" i="12"/>
  <c r="O91" i="12" s="1"/>
  <c r="Q91" i="12"/>
  <c r="AL55" i="12"/>
  <c r="AK55" i="12"/>
  <c r="AG55" i="12"/>
  <c r="W55" i="12"/>
  <c r="V55" i="12"/>
  <c r="K55" i="12"/>
  <c r="O90" i="12" s="1"/>
  <c r="AL54" i="12"/>
  <c r="AK54" i="12"/>
  <c r="AG54" i="12"/>
  <c r="W54" i="12"/>
  <c r="V54" i="12"/>
  <c r="K54" i="12"/>
  <c r="AL53" i="12"/>
  <c r="AK53" i="12"/>
  <c r="AG53" i="12"/>
  <c r="W53" i="12"/>
  <c r="V53" i="12"/>
  <c r="K53" i="12"/>
  <c r="AL52" i="12"/>
  <c r="AK52" i="12"/>
  <c r="AG52" i="12"/>
  <c r="W52" i="12"/>
  <c r="V52" i="12"/>
  <c r="K52" i="12"/>
  <c r="AL51" i="12"/>
  <c r="AK51" i="12"/>
  <c r="AG51" i="12"/>
  <c r="W51" i="12"/>
  <c r="V51" i="12"/>
  <c r="K51" i="12"/>
  <c r="M62" i="12" s="1"/>
  <c r="AL50" i="12"/>
  <c r="AK50" i="12"/>
  <c r="AG50" i="12"/>
  <c r="W50" i="12"/>
  <c r="V50" i="12"/>
  <c r="K50" i="12"/>
  <c r="AL49" i="12"/>
  <c r="AK49" i="12"/>
  <c r="AG49" i="12"/>
  <c r="W49" i="12"/>
  <c r="V49" i="12"/>
  <c r="K49" i="12"/>
  <c r="AL48" i="12"/>
  <c r="AK48" i="12"/>
  <c r="AG48" i="12"/>
  <c r="W48" i="12"/>
  <c r="V48" i="12"/>
  <c r="K48" i="12"/>
  <c r="AL47" i="12"/>
  <c r="AK47" i="12"/>
  <c r="AG47" i="12"/>
  <c r="W47" i="12"/>
  <c r="V47" i="12"/>
  <c r="K47" i="12"/>
  <c r="AL46" i="12"/>
  <c r="AK46" i="12"/>
  <c r="AG46" i="12"/>
  <c r="K46" i="12"/>
  <c r="O81" i="12" s="1"/>
  <c r="AL45" i="12"/>
  <c r="AK45" i="12"/>
  <c r="AG45" i="12"/>
  <c r="W45" i="12"/>
  <c r="V45" i="12"/>
  <c r="K45" i="12"/>
  <c r="AL44" i="12"/>
  <c r="AK44" i="12"/>
  <c r="AG44" i="12"/>
  <c r="W44" i="12"/>
  <c r="V44" i="12"/>
  <c r="K44" i="12"/>
  <c r="O79" i="12" s="1"/>
  <c r="Q79" i="12"/>
  <c r="AL43" i="12"/>
  <c r="AK43" i="12"/>
  <c r="AG43" i="12"/>
  <c r="W43" i="12"/>
  <c r="V43" i="12"/>
  <c r="K43" i="12"/>
  <c r="Q78" i="12"/>
  <c r="AL42" i="12"/>
  <c r="AK42" i="12"/>
  <c r="AG42" i="12"/>
  <c r="W42" i="12"/>
  <c r="V42" i="12"/>
  <c r="K42" i="12"/>
  <c r="O77" i="12" s="1"/>
  <c r="AL41" i="12"/>
  <c r="AK41" i="12"/>
  <c r="AG41" i="12"/>
  <c r="W41" i="12"/>
  <c r="V41" i="12"/>
  <c r="K41" i="12"/>
  <c r="O76" i="12" s="1"/>
  <c r="Q76" i="12"/>
  <c r="AL40" i="12"/>
  <c r="AK40" i="12"/>
  <c r="AG40" i="12"/>
  <c r="W40" i="12"/>
  <c r="V40" i="12"/>
  <c r="K40" i="12"/>
  <c r="O75" i="12" s="1"/>
  <c r="Q75" i="12"/>
  <c r="AL39" i="12"/>
  <c r="AK39" i="12"/>
  <c r="AG39" i="12"/>
  <c r="W39" i="12"/>
  <c r="V39" i="12"/>
  <c r="K39" i="12"/>
  <c r="O74" i="12" s="1"/>
  <c r="Q74" i="12"/>
  <c r="AL38" i="12"/>
  <c r="AK38" i="12"/>
  <c r="AG38" i="12"/>
  <c r="W38" i="12"/>
  <c r="V38" i="12"/>
  <c r="K38" i="12"/>
  <c r="M49" i="12" s="1"/>
  <c r="AL37" i="12"/>
  <c r="AK37" i="12"/>
  <c r="AG37" i="12"/>
  <c r="W37" i="12"/>
  <c r="V37" i="12"/>
  <c r="K37" i="12"/>
  <c r="O72" i="12" s="1"/>
  <c r="Q72" i="12"/>
  <c r="AL36" i="12"/>
  <c r="AK36" i="12"/>
  <c r="AG36" i="12"/>
  <c r="W36" i="12"/>
  <c r="V36" i="12"/>
  <c r="K36" i="12"/>
  <c r="O71" i="12" s="1"/>
  <c r="Q71" i="12"/>
  <c r="AL35" i="12"/>
  <c r="AK35" i="12"/>
  <c r="AG35" i="12"/>
  <c r="W35" i="12"/>
  <c r="V35" i="12"/>
  <c r="K35" i="12"/>
  <c r="O70" i="12" s="1"/>
  <c r="Q70" i="12"/>
  <c r="AL34" i="12"/>
  <c r="AK34" i="12"/>
  <c r="AG34" i="12"/>
  <c r="K34" i="12"/>
  <c r="N69" i="12"/>
  <c r="AL33" i="12"/>
  <c r="AK33" i="12"/>
  <c r="AG33" i="12"/>
  <c r="W33" i="12"/>
  <c r="V33" i="12"/>
  <c r="K33" i="12"/>
  <c r="M44" i="12" s="1"/>
  <c r="AL32" i="12"/>
  <c r="AK32" i="12"/>
  <c r="AG32" i="12"/>
  <c r="W32" i="12"/>
  <c r="V32" i="12"/>
  <c r="K32" i="12"/>
  <c r="O67" i="12" s="1"/>
  <c r="Q67" i="12"/>
  <c r="AL31" i="12"/>
  <c r="AK31" i="12"/>
  <c r="AG31" i="12"/>
  <c r="W31" i="12"/>
  <c r="V31" i="12"/>
  <c r="K31" i="12"/>
  <c r="O66" i="12" s="1"/>
  <c r="Q66" i="12"/>
  <c r="AL30" i="12"/>
  <c r="AK30" i="12"/>
  <c r="AG30" i="12"/>
  <c r="W30" i="12"/>
  <c r="V30" i="12"/>
  <c r="K30" i="12"/>
  <c r="O65" i="12" s="1"/>
  <c r="Q65" i="12"/>
  <c r="AL29" i="12"/>
  <c r="AK29" i="12"/>
  <c r="AG29" i="12"/>
  <c r="W29" i="12"/>
  <c r="V29" i="12"/>
  <c r="K29" i="12"/>
  <c r="M40" i="12" s="1"/>
  <c r="AL28" i="12"/>
  <c r="AK28" i="12"/>
  <c r="AG28" i="12"/>
  <c r="W28" i="12"/>
  <c r="V28" i="12"/>
  <c r="K28" i="12"/>
  <c r="O63" i="12" s="1"/>
  <c r="Q63" i="12"/>
  <c r="AL27" i="12"/>
  <c r="AK27" i="12"/>
  <c r="AG27" i="12"/>
  <c r="W27" i="12"/>
  <c r="V27" i="12"/>
  <c r="K27" i="12"/>
  <c r="O62" i="12" s="1"/>
  <c r="Q62" i="12"/>
  <c r="AL26" i="12"/>
  <c r="AK26" i="12"/>
  <c r="AG26" i="12"/>
  <c r="W26" i="12"/>
  <c r="V26" i="12"/>
  <c r="K26" i="12"/>
  <c r="O61" i="12" s="1"/>
  <c r="Q61" i="12"/>
  <c r="AL25" i="12"/>
  <c r="AK25" i="12"/>
  <c r="AG25" i="12"/>
  <c r="W25" i="12"/>
  <c r="V25" i="12"/>
  <c r="K25" i="12"/>
  <c r="M36" i="12" s="1"/>
  <c r="AL24" i="12"/>
  <c r="AK24" i="12"/>
  <c r="AG24" i="12"/>
  <c r="W24" i="12"/>
  <c r="V24" i="12"/>
  <c r="K24" i="12"/>
  <c r="O59" i="12" s="1"/>
  <c r="Q59" i="12"/>
  <c r="AL23" i="12"/>
  <c r="AK23" i="12"/>
  <c r="AG23" i="12"/>
  <c r="W23" i="12"/>
  <c r="V23" i="12"/>
  <c r="K23" i="12"/>
  <c r="O58" i="12" s="1"/>
  <c r="Q58" i="12"/>
  <c r="AL22" i="12"/>
  <c r="AK22" i="12"/>
  <c r="AG22" i="12"/>
  <c r="K22" i="12"/>
  <c r="AL21" i="12"/>
  <c r="AK21" i="12"/>
  <c r="AG21" i="12"/>
  <c r="W21" i="12"/>
  <c r="V21" i="12"/>
  <c r="K21" i="12"/>
  <c r="AL20" i="12"/>
  <c r="AK20" i="12"/>
  <c r="AG20" i="12"/>
  <c r="W20" i="12"/>
  <c r="V20" i="12"/>
  <c r="K20" i="12"/>
  <c r="M31" i="12" s="1"/>
  <c r="AL19" i="12"/>
  <c r="AK19" i="12"/>
  <c r="AG19" i="12"/>
  <c r="W19" i="12"/>
  <c r="V19" i="12"/>
  <c r="K19" i="12"/>
  <c r="AL18" i="12"/>
  <c r="AK18" i="12"/>
  <c r="AG18" i="12"/>
  <c r="W18" i="12"/>
  <c r="V18" i="12"/>
  <c r="K18" i="12"/>
  <c r="AL17" i="12"/>
  <c r="AK17" i="12"/>
  <c r="AG17" i="12"/>
  <c r="W17" i="12"/>
  <c r="V17" i="12"/>
  <c r="K17" i="12"/>
  <c r="AL16" i="12"/>
  <c r="AK16" i="12"/>
  <c r="AG16" i="12"/>
  <c r="W16" i="12"/>
  <c r="V16" i="12"/>
  <c r="K16" i="12"/>
  <c r="O51" i="12" s="1"/>
  <c r="Q51" i="12"/>
  <c r="AL15" i="12"/>
  <c r="AK15" i="12"/>
  <c r="AG15" i="12"/>
  <c r="W15" i="12"/>
  <c r="V15" i="12"/>
  <c r="K15" i="12"/>
  <c r="AL14" i="12"/>
  <c r="AK14" i="12"/>
  <c r="AG14" i="12"/>
  <c r="W14" i="12"/>
  <c r="V14" i="12"/>
  <c r="K14" i="12"/>
  <c r="AL13" i="12"/>
  <c r="AK13" i="12"/>
  <c r="AG13" i="12"/>
  <c r="W13" i="12"/>
  <c r="V13" i="12"/>
  <c r="M13" i="12"/>
  <c r="K13" i="12"/>
  <c r="AL12" i="12"/>
  <c r="AK12" i="12"/>
  <c r="AG12" i="12"/>
  <c r="W12" i="12"/>
  <c r="V12" i="12"/>
  <c r="K12" i="12"/>
  <c r="O47" i="12" s="1"/>
  <c r="AL11" i="12"/>
  <c r="AK11" i="12"/>
  <c r="AG11" i="12"/>
  <c r="W11" i="12"/>
  <c r="V11" i="12"/>
  <c r="M11" i="12"/>
  <c r="K11" i="12"/>
  <c r="AH10" i="12"/>
  <c r="AG10" i="12"/>
  <c r="AD10" i="12"/>
  <c r="AE10" i="12" s="1"/>
  <c r="AB10" i="12"/>
  <c r="T10" i="12"/>
  <c r="S10" i="12"/>
  <c r="G10" i="12"/>
  <c r="AL9" i="12"/>
  <c r="AK9" i="12"/>
  <c r="W9" i="12"/>
  <c r="V9" i="12"/>
  <c r="O9" i="12"/>
  <c r="N9" i="12"/>
  <c r="M9" i="12"/>
  <c r="L9" i="12"/>
  <c r="K8" i="12"/>
  <c r="M18" i="12" s="1"/>
  <c r="I8" i="12"/>
  <c r="I18" i="14" l="1"/>
  <c r="J17" i="14"/>
  <c r="L17" i="14" s="1"/>
  <c r="J16" i="6"/>
  <c r="F11" i="12"/>
  <c r="G11" i="12" s="1"/>
  <c r="AC10" i="12"/>
  <c r="O44" i="12"/>
  <c r="O42" i="12"/>
  <c r="O40" i="12"/>
  <c r="O38" i="12"/>
  <c r="O36" i="12"/>
  <c r="O34" i="12"/>
  <c r="O33" i="12"/>
  <c r="O31" i="12"/>
  <c r="O29" i="12"/>
  <c r="O27" i="12"/>
  <c r="O25" i="12"/>
  <c r="O23" i="12"/>
  <c r="O20" i="12"/>
  <c r="M20" i="12"/>
  <c r="O18" i="12"/>
  <c r="O16" i="12"/>
  <c r="O14" i="12"/>
  <c r="O12" i="12"/>
  <c r="O32" i="12"/>
  <c r="O30" i="12"/>
  <c r="O28" i="12"/>
  <c r="O26" i="12"/>
  <c r="O46" i="12"/>
  <c r="O45" i="12"/>
  <c r="O43" i="12"/>
  <c r="O41" i="12"/>
  <c r="O39" i="12"/>
  <c r="O37" i="12"/>
  <c r="O35" i="12"/>
  <c r="O24" i="12"/>
  <c r="O11" i="12"/>
  <c r="AO11" i="12"/>
  <c r="AO12" i="12" s="1"/>
  <c r="AO13" i="12" s="1"/>
  <c r="AO14" i="12" s="1"/>
  <c r="AO15" i="12" s="1"/>
  <c r="AO16" i="12" s="1"/>
  <c r="AO17" i="12" s="1"/>
  <c r="AO18" i="12" s="1"/>
  <c r="AO19" i="12" s="1"/>
  <c r="AO20" i="12" s="1"/>
  <c r="AO21" i="12" s="1"/>
  <c r="O48" i="12"/>
  <c r="M24" i="12"/>
  <c r="O13" i="12"/>
  <c r="Q49" i="12"/>
  <c r="O49" i="12"/>
  <c r="N50" i="12"/>
  <c r="P26" i="12"/>
  <c r="L26" i="12"/>
  <c r="L25" i="12"/>
  <c r="Q50" i="12"/>
  <c r="P25" i="12"/>
  <c r="M15" i="12"/>
  <c r="M28" i="12"/>
  <c r="O52" i="12"/>
  <c r="O17" i="12"/>
  <c r="Q53" i="12"/>
  <c r="O53" i="12"/>
  <c r="Q54" i="12"/>
  <c r="N54" i="12"/>
  <c r="P30" i="12"/>
  <c r="L30" i="12"/>
  <c r="L29" i="12"/>
  <c r="P29" i="12"/>
  <c r="M19" i="12"/>
  <c r="O56" i="12"/>
  <c r="M32" i="12"/>
  <c r="O21" i="12"/>
  <c r="O57" i="12"/>
  <c r="M33" i="12"/>
  <c r="O22" i="12"/>
  <c r="M26" i="12"/>
  <c r="O50" i="12"/>
  <c r="O15" i="12"/>
  <c r="Q52" i="12"/>
  <c r="N52" i="12"/>
  <c r="P28" i="12"/>
  <c r="L28" i="12"/>
  <c r="L27" i="12"/>
  <c r="P27" i="12"/>
  <c r="M17" i="12"/>
  <c r="O54" i="12"/>
  <c r="M30" i="12"/>
  <c r="O19" i="12"/>
  <c r="Q56" i="12"/>
  <c r="P32" i="12"/>
  <c r="L32" i="12"/>
  <c r="N56" i="12"/>
  <c r="P31" i="12"/>
  <c r="L31" i="12"/>
  <c r="M21" i="12"/>
  <c r="N57" i="12"/>
  <c r="Q57" i="12"/>
  <c r="P33" i="12"/>
  <c r="L33" i="12"/>
  <c r="S33" i="12" s="1"/>
  <c r="Y33" i="12" s="1"/>
  <c r="AB33" i="12" s="1"/>
  <c r="M22" i="12"/>
  <c r="L34" i="12"/>
  <c r="P34" i="12"/>
  <c r="M35" i="12"/>
  <c r="L36" i="12"/>
  <c r="P36" i="12"/>
  <c r="M37" i="12"/>
  <c r="L38" i="12"/>
  <c r="P38" i="12"/>
  <c r="M39" i="12"/>
  <c r="L40" i="12"/>
  <c r="S40" i="12" s="1"/>
  <c r="P40" i="12"/>
  <c r="Y40" i="12"/>
  <c r="AB40" i="12" s="1"/>
  <c r="M41" i="12"/>
  <c r="L42" i="12"/>
  <c r="P42" i="12"/>
  <c r="O78" i="12"/>
  <c r="M54" i="12"/>
  <c r="M43" i="12"/>
  <c r="L44" i="12"/>
  <c r="P44" i="12"/>
  <c r="Q80" i="12"/>
  <c r="N80" i="12"/>
  <c r="O80" i="12"/>
  <c r="M56" i="12"/>
  <c r="M45" i="12"/>
  <c r="N81" i="12"/>
  <c r="P57" i="12"/>
  <c r="L57" i="12"/>
  <c r="Q81" i="12"/>
  <c r="M46" i="12"/>
  <c r="L47" i="12"/>
  <c r="P47" i="12"/>
  <c r="Q83" i="12"/>
  <c r="N83" i="12"/>
  <c r="O83" i="12"/>
  <c r="M59" i="12"/>
  <c r="M48" i="12"/>
  <c r="L49" i="12"/>
  <c r="N49" i="12"/>
  <c r="P49" i="12"/>
  <c r="Q85" i="12"/>
  <c r="N85" i="12"/>
  <c r="O85" i="12"/>
  <c r="M61" i="12"/>
  <c r="M50" i="12"/>
  <c r="L51" i="12"/>
  <c r="N51" i="12"/>
  <c r="T51" i="12" s="1"/>
  <c r="Z51" i="12" s="1"/>
  <c r="AD51" i="12" s="1"/>
  <c r="P51" i="12"/>
  <c r="Q87" i="12"/>
  <c r="N87" i="12"/>
  <c r="O87" i="12"/>
  <c r="M63" i="12"/>
  <c r="M52" i="12"/>
  <c r="N88" i="12"/>
  <c r="P64" i="12"/>
  <c r="L64" i="12"/>
  <c r="Q88" i="12"/>
  <c r="M53" i="12"/>
  <c r="L54" i="12"/>
  <c r="P54" i="12"/>
  <c r="O55" i="12"/>
  <c r="N92" i="12"/>
  <c r="P68" i="12"/>
  <c r="L68" i="12"/>
  <c r="Q92" i="12"/>
  <c r="M57" i="12"/>
  <c r="Q93" i="12"/>
  <c r="N93" i="12"/>
  <c r="M58" i="12"/>
  <c r="L59" i="12"/>
  <c r="P59" i="12"/>
  <c r="O60" i="12"/>
  <c r="N61" i="12"/>
  <c r="T61" i="12" s="1"/>
  <c r="N97" i="12"/>
  <c r="Q97" i="12"/>
  <c r="P73" i="12"/>
  <c r="L73" i="12"/>
  <c r="L63" i="12"/>
  <c r="P63" i="12"/>
  <c r="O64" i="12"/>
  <c r="N65" i="12"/>
  <c r="T65" i="12" s="1"/>
  <c r="N101" i="12"/>
  <c r="Q101" i="12"/>
  <c r="P77" i="12"/>
  <c r="L77" i="12"/>
  <c r="M66" i="12"/>
  <c r="L67" i="12"/>
  <c r="P67" i="12"/>
  <c r="O68" i="12"/>
  <c r="O105" i="12"/>
  <c r="N70" i="12"/>
  <c r="T70" i="12" s="1"/>
  <c r="Z70" i="12" s="1"/>
  <c r="AD70" i="12" s="1"/>
  <c r="N106" i="12"/>
  <c r="Q106" i="12"/>
  <c r="P82" i="12"/>
  <c r="L82" i="12"/>
  <c r="P80" i="12"/>
  <c r="L80" i="12"/>
  <c r="M71" i="12"/>
  <c r="L72" i="12"/>
  <c r="P72" i="12"/>
  <c r="O108" i="12"/>
  <c r="M84" i="12"/>
  <c r="O73" i="12"/>
  <c r="N74" i="12"/>
  <c r="T74" i="12" s="1"/>
  <c r="N110" i="12"/>
  <c r="Q110" i="12"/>
  <c r="P86" i="12"/>
  <c r="L86" i="12"/>
  <c r="P85" i="12"/>
  <c r="L85" i="12"/>
  <c r="M75" i="12"/>
  <c r="L76" i="12"/>
  <c r="P76" i="12"/>
  <c r="O112" i="12"/>
  <c r="M88" i="12"/>
  <c r="N78" i="12"/>
  <c r="T78" i="12" s="1"/>
  <c r="N114" i="12"/>
  <c r="Q114" i="12"/>
  <c r="P90" i="12"/>
  <c r="L90" i="12"/>
  <c r="P89" i="12"/>
  <c r="L89" i="12"/>
  <c r="M79" i="12"/>
  <c r="M12" i="12"/>
  <c r="M14" i="12"/>
  <c r="M16" i="12"/>
  <c r="N53" i="12"/>
  <c r="T53" i="12" s="1"/>
  <c r="Z53" i="12" s="1"/>
  <c r="AD53" i="12" s="1"/>
  <c r="N55" i="12"/>
  <c r="N58" i="12"/>
  <c r="T58" i="12" s="1"/>
  <c r="Z58" i="12" s="1"/>
  <c r="AD58" i="12" s="1"/>
  <c r="M23" i="12"/>
  <c r="N60" i="12"/>
  <c r="M25" i="12"/>
  <c r="N62" i="12"/>
  <c r="T62" i="12" s="1"/>
  <c r="Z62" i="12" s="1"/>
  <c r="AD62" i="12" s="1"/>
  <c r="M27" i="12"/>
  <c r="N64" i="12"/>
  <c r="M29" i="12"/>
  <c r="N66" i="12"/>
  <c r="T66" i="12" s="1"/>
  <c r="Z66" i="12" s="1"/>
  <c r="AD66" i="12" s="1"/>
  <c r="N68" i="12"/>
  <c r="Q69" i="12"/>
  <c r="O69" i="12"/>
  <c r="M34" i="12"/>
  <c r="L35" i="12"/>
  <c r="P35" i="12"/>
  <c r="N71" i="12"/>
  <c r="T71" i="12" s="1"/>
  <c r="Z71" i="12" s="1"/>
  <c r="AD71" i="12" s="1"/>
  <c r="L37" i="12"/>
  <c r="P37" i="12"/>
  <c r="N73" i="12"/>
  <c r="M38" i="12"/>
  <c r="L39" i="12"/>
  <c r="P39" i="12"/>
  <c r="N75" i="12"/>
  <c r="T75" i="12" s="1"/>
  <c r="Z75" i="12" s="1"/>
  <c r="AD75" i="12" s="1"/>
  <c r="L41" i="12"/>
  <c r="P41" i="12"/>
  <c r="N77" i="12"/>
  <c r="P53" i="12"/>
  <c r="L53" i="12"/>
  <c r="M42" i="12"/>
  <c r="L43" i="12"/>
  <c r="P43" i="12"/>
  <c r="N79" i="12"/>
  <c r="T79" i="12" s="1"/>
  <c r="Z79" i="12" s="1"/>
  <c r="AD79" i="12" s="1"/>
  <c r="P55" i="12"/>
  <c r="L55" i="12"/>
  <c r="L45" i="12"/>
  <c r="P45" i="12"/>
  <c r="L46" i="12"/>
  <c r="P46" i="12"/>
  <c r="N82" i="12"/>
  <c r="P58" i="12"/>
  <c r="L58" i="12"/>
  <c r="Q82" i="12"/>
  <c r="O82" i="12"/>
  <c r="M47" i="12"/>
  <c r="L48" i="12"/>
  <c r="P48" i="12"/>
  <c r="N84" i="12"/>
  <c r="P60" i="12"/>
  <c r="L60" i="12"/>
  <c r="Q84" i="12"/>
  <c r="O84" i="12"/>
  <c r="L50" i="12"/>
  <c r="P50" i="12"/>
  <c r="N86" i="12"/>
  <c r="P62" i="12"/>
  <c r="L62" i="12"/>
  <c r="Q86" i="12"/>
  <c r="O86" i="12"/>
  <c r="M51" i="12"/>
  <c r="L52" i="12"/>
  <c r="P52" i="12"/>
  <c r="O88" i="12"/>
  <c r="Q89" i="12"/>
  <c r="O89" i="12"/>
  <c r="N90" i="12"/>
  <c r="P66" i="12"/>
  <c r="L66" i="12"/>
  <c r="Q90" i="12"/>
  <c r="M55" i="12"/>
  <c r="Q55" i="12"/>
  <c r="L56" i="12"/>
  <c r="S56" i="12" s="1"/>
  <c r="Y56" i="12" s="1"/>
  <c r="AB56" i="12" s="1"/>
  <c r="P56" i="12"/>
  <c r="O92" i="12"/>
  <c r="O93" i="12"/>
  <c r="M69" i="12"/>
  <c r="Q94" i="12"/>
  <c r="O94" i="12"/>
  <c r="N59" i="12"/>
  <c r="T59" i="12" s="1"/>
  <c r="Z59" i="12" s="1"/>
  <c r="AD59" i="12" s="1"/>
  <c r="N95" i="12"/>
  <c r="T95" i="12" s="1"/>
  <c r="Z95" i="12" s="1"/>
  <c r="AD95" i="12" s="1"/>
  <c r="P71" i="12"/>
  <c r="L71" i="12"/>
  <c r="S71" i="12" s="1"/>
  <c r="Y71" i="12" s="1"/>
  <c r="AB71" i="12" s="1"/>
  <c r="Q95" i="12"/>
  <c r="M60" i="12"/>
  <c r="Q60" i="12"/>
  <c r="L61" i="12"/>
  <c r="P61" i="12"/>
  <c r="Z61" i="12"/>
  <c r="AD61" i="12" s="1"/>
  <c r="O97" i="12"/>
  <c r="N98" i="12"/>
  <c r="N63" i="12"/>
  <c r="T63" i="12" s="1"/>
  <c r="Z63" i="12" s="1"/>
  <c r="AD63" i="12" s="1"/>
  <c r="N99" i="12"/>
  <c r="P75" i="12"/>
  <c r="L75" i="12"/>
  <c r="Q99" i="12"/>
  <c r="M64" i="12"/>
  <c r="Q64" i="12"/>
  <c r="L65" i="12"/>
  <c r="P65" i="12"/>
  <c r="Z65" i="12"/>
  <c r="AD65" i="12" s="1"/>
  <c r="N67" i="12"/>
  <c r="T67" i="12" s="1"/>
  <c r="Z67" i="12" s="1"/>
  <c r="AD67" i="12" s="1"/>
  <c r="N103" i="12"/>
  <c r="P79" i="12"/>
  <c r="L79" i="12"/>
  <c r="Q103" i="12"/>
  <c r="M68" i="12"/>
  <c r="Q68" i="12"/>
  <c r="L69" i="12"/>
  <c r="P69" i="12"/>
  <c r="L70" i="12"/>
  <c r="P70" i="12"/>
  <c r="O106" i="12"/>
  <c r="M82" i="12"/>
  <c r="M81" i="12"/>
  <c r="N72" i="12"/>
  <c r="T72" i="12" s="1"/>
  <c r="Z72" i="12" s="1"/>
  <c r="AD72" i="12" s="1"/>
  <c r="N108" i="12"/>
  <c r="P84" i="12"/>
  <c r="L84" i="12"/>
  <c r="Q108" i="12"/>
  <c r="P83" i="12"/>
  <c r="L83" i="12"/>
  <c r="M73" i="12"/>
  <c r="Q73" i="12"/>
  <c r="L74" i="12"/>
  <c r="P74" i="12"/>
  <c r="Z74" i="12"/>
  <c r="AD74" i="12" s="1"/>
  <c r="O110" i="12"/>
  <c r="M86" i="12"/>
  <c r="N76" i="12"/>
  <c r="T76" i="12" s="1"/>
  <c r="Z76" i="12" s="1"/>
  <c r="AD76" i="12" s="1"/>
  <c r="N112" i="12"/>
  <c r="P88" i="12"/>
  <c r="L88" i="12"/>
  <c r="Q112" i="12"/>
  <c r="P87" i="12"/>
  <c r="L87" i="12"/>
  <c r="M77" i="12"/>
  <c r="Q77" i="12"/>
  <c r="L78" i="12"/>
  <c r="P78" i="12"/>
  <c r="Z78" i="12"/>
  <c r="AD78" i="12" s="1"/>
  <c r="O114" i="12"/>
  <c r="M90" i="12"/>
  <c r="N119" i="12"/>
  <c r="Q119" i="12"/>
  <c r="N121" i="12"/>
  <c r="P97" i="12"/>
  <c r="L97" i="12"/>
  <c r="N123" i="12"/>
  <c r="Q123" i="12"/>
  <c r="P99" i="12"/>
  <c r="L99" i="12"/>
  <c r="N89" i="12"/>
  <c r="T89" i="12" s="1"/>
  <c r="Z89" i="12" s="1"/>
  <c r="AD89" i="12" s="1"/>
  <c r="N125" i="12"/>
  <c r="P101" i="12"/>
  <c r="L101" i="12"/>
  <c r="L91" i="12"/>
  <c r="N91" i="12"/>
  <c r="T91" i="12" s="1"/>
  <c r="Z91" i="12" s="1"/>
  <c r="AD91" i="12" s="1"/>
  <c r="P91" i="12"/>
  <c r="N127" i="12"/>
  <c r="Q127" i="12"/>
  <c r="P103" i="12"/>
  <c r="L103" i="12"/>
  <c r="M92" i="12"/>
  <c r="L93" i="12"/>
  <c r="P93" i="12"/>
  <c r="L94" i="12"/>
  <c r="N94" i="12"/>
  <c r="T94" i="12" s="1"/>
  <c r="Z94" i="12" s="1"/>
  <c r="AD94" i="12" s="1"/>
  <c r="P94" i="12"/>
  <c r="Q130" i="12"/>
  <c r="N130" i="12"/>
  <c r="P106" i="12"/>
  <c r="L106" i="12"/>
  <c r="M95" i="12"/>
  <c r="L96" i="12"/>
  <c r="P96" i="12"/>
  <c r="Q134" i="12"/>
  <c r="N134" i="12"/>
  <c r="P110" i="12"/>
  <c r="L110" i="12"/>
  <c r="M99" i="12"/>
  <c r="L100" i="12"/>
  <c r="P100" i="12"/>
  <c r="Q138" i="12"/>
  <c r="N138" i="12"/>
  <c r="P114" i="12"/>
  <c r="L114" i="12"/>
  <c r="M103" i="12"/>
  <c r="L104" i="12"/>
  <c r="P104" i="12"/>
  <c r="O141" i="12"/>
  <c r="M117" i="12"/>
  <c r="Q143" i="12"/>
  <c r="N143" i="12"/>
  <c r="P119" i="12"/>
  <c r="L119" i="12"/>
  <c r="M108" i="12"/>
  <c r="L109" i="12"/>
  <c r="P109" i="12"/>
  <c r="N147" i="12"/>
  <c r="Q147" i="12"/>
  <c r="P123" i="12"/>
  <c r="L123" i="12"/>
  <c r="M112" i="12"/>
  <c r="L113" i="12"/>
  <c r="P113" i="12"/>
  <c r="Q151" i="12"/>
  <c r="N151" i="12"/>
  <c r="P127" i="12"/>
  <c r="L127" i="12"/>
  <c r="M116" i="12"/>
  <c r="Q116" i="12"/>
  <c r="T116" i="12" s="1"/>
  <c r="Z116" i="12" s="1"/>
  <c r="AD116" i="12" s="1"/>
  <c r="L117" i="12"/>
  <c r="P117" i="12"/>
  <c r="L118" i="12"/>
  <c r="P118" i="12"/>
  <c r="O154" i="12"/>
  <c r="M130" i="12"/>
  <c r="N156" i="12"/>
  <c r="Q156" i="12"/>
  <c r="P132" i="12"/>
  <c r="L132" i="12"/>
  <c r="M121" i="12"/>
  <c r="L122" i="12"/>
  <c r="O158" i="12"/>
  <c r="M134" i="12"/>
  <c r="M133" i="12"/>
  <c r="N124" i="12"/>
  <c r="P136" i="12"/>
  <c r="L136" i="12"/>
  <c r="M125" i="12"/>
  <c r="L126" i="12"/>
  <c r="M138" i="12"/>
  <c r="M137" i="12"/>
  <c r="N128" i="12"/>
  <c r="O131" i="12"/>
  <c r="O135" i="12"/>
  <c r="Q96" i="12"/>
  <c r="T96" i="12" s="1"/>
  <c r="Z96" i="12" s="1"/>
  <c r="AD96" i="12" s="1"/>
  <c r="Q98" i="12"/>
  <c r="O98" i="12"/>
  <c r="Q100" i="12"/>
  <c r="O100" i="12"/>
  <c r="M65" i="12"/>
  <c r="Q102" i="12"/>
  <c r="O102" i="12"/>
  <c r="M67" i="12"/>
  <c r="Q104" i="12"/>
  <c r="O104" i="12"/>
  <c r="N105" i="12"/>
  <c r="M70" i="12"/>
  <c r="Q107" i="12"/>
  <c r="O107" i="12"/>
  <c r="M72" i="12"/>
  <c r="Q109" i="12"/>
  <c r="O109" i="12"/>
  <c r="M74" i="12"/>
  <c r="Q111" i="12"/>
  <c r="O111" i="12"/>
  <c r="M76" i="12"/>
  <c r="Q113" i="12"/>
  <c r="O113" i="12"/>
  <c r="M78" i="12"/>
  <c r="Q115" i="12"/>
  <c r="O115" i="12"/>
  <c r="M80" i="12"/>
  <c r="L81" i="12"/>
  <c r="P81" i="12"/>
  <c r="Q118" i="12"/>
  <c r="O118" i="12"/>
  <c r="M83" i="12"/>
  <c r="Q120" i="12"/>
  <c r="O120" i="12"/>
  <c r="M85" i="12"/>
  <c r="Q122" i="12"/>
  <c r="N122" i="12"/>
  <c r="O122" i="12"/>
  <c r="M98" i="12"/>
  <c r="M87" i="12"/>
  <c r="Q124" i="12"/>
  <c r="O124" i="12"/>
  <c r="M100" i="12"/>
  <c r="M89" i="12"/>
  <c r="Q126" i="12"/>
  <c r="N126" i="12"/>
  <c r="O126" i="12"/>
  <c r="M102" i="12"/>
  <c r="M91" i="12"/>
  <c r="L92" i="12"/>
  <c r="P92" i="12"/>
  <c r="Q128" i="12"/>
  <c r="O128" i="12"/>
  <c r="M104" i="12"/>
  <c r="M93" i="12"/>
  <c r="Q129" i="12"/>
  <c r="N129" i="12"/>
  <c r="P105" i="12"/>
  <c r="L105" i="12"/>
  <c r="O129" i="12"/>
  <c r="M94" i="12"/>
  <c r="L95" i="12"/>
  <c r="P95" i="12"/>
  <c r="N131" i="12"/>
  <c r="Q131" i="12"/>
  <c r="M107" i="12"/>
  <c r="M96" i="12"/>
  <c r="Q132" i="12"/>
  <c r="N132" i="12"/>
  <c r="P108" i="12"/>
  <c r="L108" i="12"/>
  <c r="M97" i="12"/>
  <c r="L98" i="12"/>
  <c r="P98" i="12"/>
  <c r="O134" i="12"/>
  <c r="M111" i="12"/>
  <c r="N100" i="12"/>
  <c r="Q136" i="12"/>
  <c r="N136" i="12"/>
  <c r="P112" i="12"/>
  <c r="L112" i="12"/>
  <c r="M101" i="12"/>
  <c r="L102" i="12"/>
  <c r="P102" i="12"/>
  <c r="O138" i="12"/>
  <c r="N104" i="12"/>
  <c r="N140" i="12"/>
  <c r="Q140" i="12"/>
  <c r="P116" i="12"/>
  <c r="L116" i="12"/>
  <c r="M105" i="12"/>
  <c r="Q105" i="12"/>
  <c r="Q141" i="12"/>
  <c r="N141" i="12"/>
  <c r="M106" i="12"/>
  <c r="L107" i="12"/>
  <c r="P107" i="12"/>
  <c r="O143" i="12"/>
  <c r="M119" i="12"/>
  <c r="N109" i="12"/>
  <c r="T109" i="12" s="1"/>
  <c r="Z109" i="12" s="1"/>
  <c r="AD109" i="12" s="1"/>
  <c r="Q145" i="12"/>
  <c r="N145" i="12"/>
  <c r="P121" i="12"/>
  <c r="L121" i="12"/>
  <c r="M110" i="12"/>
  <c r="L111" i="12"/>
  <c r="P111" i="12"/>
  <c r="O147" i="12"/>
  <c r="M123" i="12"/>
  <c r="N113" i="12"/>
  <c r="N149" i="12"/>
  <c r="Q149" i="12"/>
  <c r="P125" i="12"/>
  <c r="L125" i="12"/>
  <c r="M114" i="12"/>
  <c r="L115" i="12"/>
  <c r="P115" i="12"/>
  <c r="O151" i="12"/>
  <c r="M127" i="12"/>
  <c r="N117" i="12"/>
  <c r="T117" i="12" s="1"/>
  <c r="Z117" i="12" s="1"/>
  <c r="AD117" i="12" s="1"/>
  <c r="N118" i="12"/>
  <c r="Q121" i="12"/>
  <c r="P122" i="12"/>
  <c r="M135" i="12"/>
  <c r="Q125" i="12"/>
  <c r="P126" i="12"/>
  <c r="P129" i="12"/>
  <c r="P130" i="12"/>
  <c r="Q133" i="12"/>
  <c r="P134" i="12"/>
  <c r="Q137" i="12"/>
  <c r="P138" i="12"/>
  <c r="S138" i="12" s="1"/>
  <c r="Y138" i="12" s="1"/>
  <c r="AB138" i="12" s="1"/>
  <c r="N133" i="12"/>
  <c r="T133" i="12" s="1"/>
  <c r="Z133" i="12" s="1"/>
  <c r="AD133" i="12" s="1"/>
  <c r="O133" i="12"/>
  <c r="N135" i="12"/>
  <c r="Q135" i="12"/>
  <c r="N137" i="12"/>
  <c r="T137" i="12" s="1"/>
  <c r="Z137" i="12" s="1"/>
  <c r="AD137" i="12" s="1"/>
  <c r="O137" i="12"/>
  <c r="Q139" i="12"/>
  <c r="N139" i="12"/>
  <c r="O139" i="12"/>
  <c r="N142" i="12"/>
  <c r="Q142" i="12"/>
  <c r="O142" i="12"/>
  <c r="N144" i="12"/>
  <c r="Q144" i="12"/>
  <c r="O144" i="12"/>
  <c r="M120" i="12"/>
  <c r="M109" i="12"/>
  <c r="N146" i="12"/>
  <c r="Q146" i="12"/>
  <c r="O146" i="12"/>
  <c r="M122" i="12"/>
  <c r="Q148" i="12"/>
  <c r="N148" i="12"/>
  <c r="O148" i="12"/>
  <c r="M124" i="12"/>
  <c r="M113" i="12"/>
  <c r="Q150" i="12"/>
  <c r="N150" i="12"/>
  <c r="O150" i="12"/>
  <c r="M126" i="12"/>
  <c r="M115" i="12"/>
  <c r="N152" i="12"/>
  <c r="Q152" i="12"/>
  <c r="O152" i="12"/>
  <c r="M128" i="12"/>
  <c r="Q153" i="12"/>
  <c r="N153" i="12"/>
  <c r="O153" i="12"/>
  <c r="M129" i="12"/>
  <c r="M118" i="12"/>
  <c r="N154" i="12"/>
  <c r="Q154" i="12"/>
  <c r="L120" i="12"/>
  <c r="P120" i="12"/>
  <c r="O156" i="12"/>
  <c r="M132" i="12"/>
  <c r="N158" i="12"/>
  <c r="Q158" i="12"/>
  <c r="L124" i="12"/>
  <c r="P124" i="12"/>
  <c r="M136" i="12"/>
  <c r="L128" i="12"/>
  <c r="P128" i="12"/>
  <c r="L129" i="12"/>
  <c r="S129" i="12" s="1"/>
  <c r="Y129" i="12"/>
  <c r="AB129" i="12" s="1"/>
  <c r="L130" i="12"/>
  <c r="S130" i="12" s="1"/>
  <c r="Y130" i="12" s="1"/>
  <c r="AB130" i="12" s="1"/>
  <c r="P144" i="12"/>
  <c r="L144" i="12"/>
  <c r="L134" i="12"/>
  <c r="S134" i="12" s="1"/>
  <c r="Y134" i="12" s="1"/>
  <c r="AB134" i="12" s="1"/>
  <c r="P148" i="12"/>
  <c r="L148" i="12"/>
  <c r="Q155" i="12"/>
  <c r="N155" i="12"/>
  <c r="P131" i="12"/>
  <c r="L131" i="12"/>
  <c r="O155" i="12"/>
  <c r="Q157" i="12"/>
  <c r="N157" i="12"/>
  <c r="P133" i="12"/>
  <c r="L133" i="12"/>
  <c r="O157" i="12"/>
  <c r="P135" i="12"/>
  <c r="L135" i="12"/>
  <c r="P137" i="12"/>
  <c r="L137" i="12"/>
  <c r="P139" i="12"/>
  <c r="L139" i="12"/>
  <c r="M139" i="12"/>
  <c r="M140" i="12"/>
  <c r="P141" i="12"/>
  <c r="P142" i="12"/>
  <c r="L142" i="12"/>
  <c r="M131" i="12"/>
  <c r="M144" i="12"/>
  <c r="P145" i="12"/>
  <c r="P146" i="12"/>
  <c r="L146" i="12"/>
  <c r="P140" i="12"/>
  <c r="L140" i="12"/>
  <c r="M141" i="12"/>
  <c r="M143" i="12"/>
  <c r="M145" i="12"/>
  <c r="P147" i="12"/>
  <c r="L147" i="12"/>
  <c r="M147" i="12"/>
  <c r="P149" i="12"/>
  <c r="L149" i="12"/>
  <c r="P151" i="12"/>
  <c r="L151" i="12"/>
  <c r="L141" i="12"/>
  <c r="M153" i="12"/>
  <c r="M154" i="12"/>
  <c r="P155" i="12"/>
  <c r="L155" i="12"/>
  <c r="L145" i="12"/>
  <c r="P150" i="12"/>
  <c r="L150" i="12"/>
  <c r="P153" i="12"/>
  <c r="L153" i="12"/>
  <c r="L143" i="12"/>
  <c r="S143" i="12" s="1"/>
  <c r="Y143" i="12" s="1"/>
  <c r="AB143" i="12" s="1"/>
  <c r="P157" i="12"/>
  <c r="L157" i="12"/>
  <c r="P152" i="12"/>
  <c r="L152" i="12"/>
  <c r="P154" i="12"/>
  <c r="L154" i="12"/>
  <c r="P156" i="12"/>
  <c r="L156" i="12"/>
  <c r="P158" i="12"/>
  <c r="L158" i="12"/>
  <c r="I158" i="3"/>
  <c r="I157" i="3"/>
  <c r="I156" i="3"/>
  <c r="I155" i="3"/>
  <c r="I154" i="3"/>
  <c r="I153" i="3"/>
  <c r="I152" i="3"/>
  <c r="I151" i="3"/>
  <c r="I150" i="3"/>
  <c r="I149" i="3"/>
  <c r="I148" i="3"/>
  <c r="I147" i="3"/>
  <c r="I146" i="3"/>
  <c r="I145" i="3"/>
  <c r="I144" i="3"/>
  <c r="I143" i="3"/>
  <c r="I142" i="3"/>
  <c r="I141" i="3"/>
  <c r="I140" i="3"/>
  <c r="I139" i="3"/>
  <c r="I138" i="3"/>
  <c r="I137" i="3"/>
  <c r="I136" i="3"/>
  <c r="I135" i="3"/>
  <c r="I134" i="3"/>
  <c r="I133" i="3"/>
  <c r="I132" i="3"/>
  <c r="I131" i="3"/>
  <c r="I130" i="3"/>
  <c r="I129" i="3"/>
  <c r="I128" i="3"/>
  <c r="I127" i="3"/>
  <c r="I126" i="3"/>
  <c r="I125" i="3"/>
  <c r="I124" i="3"/>
  <c r="I123" i="3"/>
  <c r="I122" i="3"/>
  <c r="I121" i="3"/>
  <c r="N156" i="3" s="1"/>
  <c r="I120" i="3"/>
  <c r="I119" i="3"/>
  <c r="N154" i="3" s="1"/>
  <c r="I118" i="3"/>
  <c r="I117" i="3"/>
  <c r="N152" i="3" s="1"/>
  <c r="I116" i="3"/>
  <c r="I115" i="3"/>
  <c r="N150" i="3" s="1"/>
  <c r="I114" i="3"/>
  <c r="I113" i="3"/>
  <c r="N148" i="3" s="1"/>
  <c r="I112" i="3"/>
  <c r="I111" i="3"/>
  <c r="N146" i="3" s="1"/>
  <c r="I110" i="3"/>
  <c r="I109" i="3"/>
  <c r="N144" i="3" s="1"/>
  <c r="I108" i="3"/>
  <c r="I107" i="3"/>
  <c r="N142" i="3" s="1"/>
  <c r="I106" i="3"/>
  <c r="I105" i="3"/>
  <c r="N140" i="3" s="1"/>
  <c r="I104" i="3"/>
  <c r="I103" i="3"/>
  <c r="N138" i="3" s="1"/>
  <c r="I102" i="3"/>
  <c r="I101" i="3"/>
  <c r="N136" i="3" s="1"/>
  <c r="I100" i="3"/>
  <c r="I99" i="3"/>
  <c r="N134" i="3" s="1"/>
  <c r="I98" i="3"/>
  <c r="I97" i="3"/>
  <c r="N132" i="3" s="1"/>
  <c r="I96" i="3"/>
  <c r="I95" i="3"/>
  <c r="N130" i="3" s="1"/>
  <c r="I94" i="3"/>
  <c r="I93" i="3"/>
  <c r="N128" i="3" s="1"/>
  <c r="I92" i="3"/>
  <c r="I91" i="3"/>
  <c r="N126" i="3" s="1"/>
  <c r="I90" i="3"/>
  <c r="I89" i="3"/>
  <c r="N124" i="3" s="1"/>
  <c r="I88" i="3"/>
  <c r="I87" i="3"/>
  <c r="N122" i="3" s="1"/>
  <c r="I86" i="3"/>
  <c r="I85" i="3"/>
  <c r="N120" i="3" s="1"/>
  <c r="I84" i="3"/>
  <c r="I83" i="3"/>
  <c r="N118" i="3" s="1"/>
  <c r="I82" i="3"/>
  <c r="I81" i="3"/>
  <c r="N116" i="3" s="1"/>
  <c r="I80" i="3"/>
  <c r="I79" i="3"/>
  <c r="N114" i="3" s="1"/>
  <c r="I78" i="3"/>
  <c r="I77" i="3"/>
  <c r="N112" i="3" s="1"/>
  <c r="I76" i="3"/>
  <c r="I75" i="3"/>
  <c r="N110" i="3" s="1"/>
  <c r="I74" i="3"/>
  <c r="I73" i="3"/>
  <c r="N108" i="3" s="1"/>
  <c r="I72" i="3"/>
  <c r="I71" i="3"/>
  <c r="N106" i="3" s="1"/>
  <c r="I70" i="3"/>
  <c r="I69" i="3"/>
  <c r="N104" i="3" s="1"/>
  <c r="I68" i="3"/>
  <c r="I67" i="3"/>
  <c r="N102" i="3" s="1"/>
  <c r="I66" i="3"/>
  <c r="I65" i="3"/>
  <c r="N100" i="3" s="1"/>
  <c r="I64" i="3"/>
  <c r="I63" i="3"/>
  <c r="N98" i="3" s="1"/>
  <c r="I62" i="3"/>
  <c r="I61" i="3"/>
  <c r="N96" i="3" s="1"/>
  <c r="I60" i="3"/>
  <c r="I59" i="3"/>
  <c r="N94" i="3" s="1"/>
  <c r="I58" i="3"/>
  <c r="I57" i="3"/>
  <c r="N92" i="3" s="1"/>
  <c r="I56" i="3"/>
  <c r="I55" i="3"/>
  <c r="N90" i="3" s="1"/>
  <c r="I54" i="3"/>
  <c r="I53" i="3"/>
  <c r="N88" i="3" s="1"/>
  <c r="I52" i="3"/>
  <c r="I51" i="3"/>
  <c r="N86" i="3" s="1"/>
  <c r="I50" i="3"/>
  <c r="I49" i="3"/>
  <c r="N84" i="3" s="1"/>
  <c r="I48" i="3"/>
  <c r="I47" i="3"/>
  <c r="N82" i="3" s="1"/>
  <c r="I46" i="3"/>
  <c r="I45" i="3"/>
  <c r="N80" i="3" s="1"/>
  <c r="I44" i="3"/>
  <c r="I43" i="3"/>
  <c r="N78" i="3" s="1"/>
  <c r="I42" i="3"/>
  <c r="I41" i="3"/>
  <c r="N76" i="3" s="1"/>
  <c r="I40" i="3"/>
  <c r="I39" i="3"/>
  <c r="N74" i="3" s="1"/>
  <c r="I38" i="3"/>
  <c r="I37" i="3"/>
  <c r="N72" i="3" s="1"/>
  <c r="I36" i="3"/>
  <c r="I35" i="3"/>
  <c r="N70" i="3" s="1"/>
  <c r="I34" i="3"/>
  <c r="I33" i="3"/>
  <c r="N68" i="3" s="1"/>
  <c r="I32" i="3"/>
  <c r="I31" i="3"/>
  <c r="N66" i="3" s="1"/>
  <c r="I30" i="3"/>
  <c r="I29" i="3"/>
  <c r="N64" i="3" s="1"/>
  <c r="I28" i="3"/>
  <c r="I27" i="3"/>
  <c r="N62" i="3" s="1"/>
  <c r="I26" i="3"/>
  <c r="I25" i="3"/>
  <c r="N60" i="3" s="1"/>
  <c r="I24" i="3"/>
  <c r="I23" i="3"/>
  <c r="N58" i="3" s="1"/>
  <c r="I22" i="3"/>
  <c r="I21" i="3"/>
  <c r="N56" i="3" s="1"/>
  <c r="I20" i="3"/>
  <c r="I19" i="3"/>
  <c r="N54" i="3" s="1"/>
  <c r="I18" i="3"/>
  <c r="I17" i="3"/>
  <c r="N52" i="3" s="1"/>
  <c r="I16" i="3"/>
  <c r="I15" i="3"/>
  <c r="N50" i="3" s="1"/>
  <c r="I14" i="3"/>
  <c r="I13" i="3"/>
  <c r="N48" i="3" s="1"/>
  <c r="I12" i="3"/>
  <c r="I11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J101" i="3"/>
  <c r="J102" i="3"/>
  <c r="J103" i="3"/>
  <c r="J104" i="3"/>
  <c r="J105" i="3"/>
  <c r="J106" i="3"/>
  <c r="J107" i="3"/>
  <c r="J108" i="3"/>
  <c r="J109" i="3"/>
  <c r="J110" i="3"/>
  <c r="J111" i="3"/>
  <c r="J112" i="3"/>
  <c r="J113" i="3"/>
  <c r="J114" i="3"/>
  <c r="J115" i="3"/>
  <c r="J116" i="3"/>
  <c r="J117" i="3"/>
  <c r="J118" i="3"/>
  <c r="J119" i="3"/>
  <c r="J120" i="3"/>
  <c r="J121" i="3"/>
  <c r="J122" i="3"/>
  <c r="J123" i="3"/>
  <c r="J124" i="3"/>
  <c r="J125" i="3"/>
  <c r="J126" i="3"/>
  <c r="J127" i="3"/>
  <c r="J128" i="3"/>
  <c r="J129" i="3"/>
  <c r="J130" i="3"/>
  <c r="J131" i="3"/>
  <c r="J132" i="3"/>
  <c r="J133" i="3"/>
  <c r="J134" i="3"/>
  <c r="J135" i="3"/>
  <c r="J136" i="3"/>
  <c r="J137" i="3"/>
  <c r="J138" i="3"/>
  <c r="J139" i="3"/>
  <c r="J140" i="3"/>
  <c r="J141" i="3"/>
  <c r="J142" i="3"/>
  <c r="J143" i="3"/>
  <c r="J144" i="3"/>
  <c r="J145" i="3"/>
  <c r="J146" i="3"/>
  <c r="J147" i="3"/>
  <c r="J148" i="3"/>
  <c r="J149" i="3"/>
  <c r="J150" i="3"/>
  <c r="J151" i="3"/>
  <c r="J152" i="3"/>
  <c r="J153" i="3"/>
  <c r="J154" i="3"/>
  <c r="J155" i="3"/>
  <c r="J156" i="3"/>
  <c r="J157" i="3"/>
  <c r="J158" i="3"/>
  <c r="J12" i="3"/>
  <c r="J11" i="3"/>
  <c r="V155" i="3"/>
  <c r="W158" i="3"/>
  <c r="W157" i="3"/>
  <c r="W156" i="3"/>
  <c r="W155" i="3"/>
  <c r="W153" i="3"/>
  <c r="W152" i="3"/>
  <c r="W151" i="3"/>
  <c r="W150" i="3"/>
  <c r="W149" i="3"/>
  <c r="W148" i="3"/>
  <c r="W147" i="3"/>
  <c r="W146" i="3"/>
  <c r="W145" i="3"/>
  <c r="W144" i="3"/>
  <c r="W143" i="3"/>
  <c r="V158" i="3"/>
  <c r="V157" i="3"/>
  <c r="V156" i="3"/>
  <c r="V153" i="3"/>
  <c r="V152" i="3"/>
  <c r="V151" i="3"/>
  <c r="V150" i="3"/>
  <c r="V149" i="3"/>
  <c r="V148" i="3"/>
  <c r="V147" i="3"/>
  <c r="V146" i="3"/>
  <c r="V145" i="3"/>
  <c r="V144" i="3"/>
  <c r="V143" i="3"/>
  <c r="V141" i="3"/>
  <c r="V140" i="3"/>
  <c r="V139" i="3"/>
  <c r="V138" i="3"/>
  <c r="V137" i="3"/>
  <c r="V136" i="3"/>
  <c r="V135" i="3"/>
  <c r="V134" i="3"/>
  <c r="V133" i="3"/>
  <c r="V132" i="3"/>
  <c r="V131" i="3"/>
  <c r="V129" i="3"/>
  <c r="V128" i="3"/>
  <c r="V127" i="3"/>
  <c r="V126" i="3"/>
  <c r="V125" i="3"/>
  <c r="V124" i="3"/>
  <c r="V123" i="3"/>
  <c r="V122" i="3"/>
  <c r="V121" i="3"/>
  <c r="V120" i="3"/>
  <c r="V119" i="3"/>
  <c r="V117" i="3"/>
  <c r="V116" i="3"/>
  <c r="V115" i="3"/>
  <c r="V114" i="3"/>
  <c r="V113" i="3"/>
  <c r="V112" i="3"/>
  <c r="V111" i="3"/>
  <c r="V110" i="3"/>
  <c r="V109" i="3"/>
  <c r="V108" i="3"/>
  <c r="V107" i="3"/>
  <c r="V105" i="3"/>
  <c r="V104" i="3"/>
  <c r="V103" i="3"/>
  <c r="V102" i="3"/>
  <c r="V101" i="3"/>
  <c r="V100" i="3"/>
  <c r="V99" i="3"/>
  <c r="V98" i="3"/>
  <c r="V97" i="3"/>
  <c r="V96" i="3"/>
  <c r="V95" i="3"/>
  <c r="V93" i="3"/>
  <c r="V92" i="3"/>
  <c r="V91" i="3"/>
  <c r="V90" i="3"/>
  <c r="V89" i="3"/>
  <c r="V88" i="3"/>
  <c r="V87" i="3"/>
  <c r="V86" i="3"/>
  <c r="V85" i="3"/>
  <c r="V84" i="3"/>
  <c r="V83" i="3"/>
  <c r="V81" i="3"/>
  <c r="V80" i="3"/>
  <c r="V79" i="3"/>
  <c r="V78" i="3"/>
  <c r="V77" i="3"/>
  <c r="V76" i="3"/>
  <c r="V75" i="3"/>
  <c r="V74" i="3"/>
  <c r="V73" i="3"/>
  <c r="V72" i="3"/>
  <c r="V71" i="3"/>
  <c r="V69" i="3"/>
  <c r="V68" i="3"/>
  <c r="V67" i="3"/>
  <c r="V66" i="3"/>
  <c r="V65" i="3"/>
  <c r="V64" i="3"/>
  <c r="V63" i="3"/>
  <c r="V62" i="3"/>
  <c r="V61" i="3"/>
  <c r="V60" i="3"/>
  <c r="V59" i="3"/>
  <c r="V57" i="3"/>
  <c r="V56" i="3"/>
  <c r="V55" i="3"/>
  <c r="V54" i="3"/>
  <c r="V53" i="3"/>
  <c r="V52" i="3"/>
  <c r="V51" i="3"/>
  <c r="V50" i="3"/>
  <c r="V49" i="3"/>
  <c r="V48" i="3"/>
  <c r="V47" i="3"/>
  <c r="V45" i="3"/>
  <c r="V44" i="3"/>
  <c r="V43" i="3"/>
  <c r="V42" i="3"/>
  <c r="V41" i="3"/>
  <c r="V40" i="3"/>
  <c r="V39" i="3"/>
  <c r="V38" i="3"/>
  <c r="V37" i="3"/>
  <c r="V36" i="3"/>
  <c r="V35" i="3"/>
  <c r="V33" i="3"/>
  <c r="V32" i="3"/>
  <c r="V31" i="3"/>
  <c r="V30" i="3"/>
  <c r="V29" i="3"/>
  <c r="V28" i="3"/>
  <c r="V27" i="3"/>
  <c r="V26" i="3"/>
  <c r="V25" i="3"/>
  <c r="V24" i="3"/>
  <c r="V23" i="3"/>
  <c r="V13" i="3"/>
  <c r="V14" i="3"/>
  <c r="V15" i="3"/>
  <c r="V16" i="3"/>
  <c r="V17" i="3"/>
  <c r="V18" i="3"/>
  <c r="V19" i="3"/>
  <c r="V20" i="3"/>
  <c r="V21" i="3"/>
  <c r="V12" i="3"/>
  <c r="V11" i="3"/>
  <c r="AK13" i="3"/>
  <c r="AK14" i="3"/>
  <c r="AK15" i="3"/>
  <c r="AK16" i="3"/>
  <c r="AK17" i="3"/>
  <c r="AK18" i="3"/>
  <c r="AK19" i="3"/>
  <c r="AK20" i="3"/>
  <c r="AK21" i="3"/>
  <c r="AK22" i="3"/>
  <c r="AK23" i="3"/>
  <c r="AK24" i="3"/>
  <c r="AK25" i="3"/>
  <c r="AK26" i="3"/>
  <c r="AK27" i="3"/>
  <c r="AK28" i="3"/>
  <c r="AK29" i="3"/>
  <c r="AK30" i="3"/>
  <c r="AK31" i="3"/>
  <c r="AK32" i="3"/>
  <c r="AK33" i="3"/>
  <c r="AK34" i="3"/>
  <c r="AK35" i="3"/>
  <c r="AK36" i="3"/>
  <c r="AK37" i="3"/>
  <c r="AK38" i="3"/>
  <c r="AK39" i="3"/>
  <c r="AK40" i="3"/>
  <c r="AK41" i="3"/>
  <c r="AK42" i="3"/>
  <c r="AK43" i="3"/>
  <c r="AK44" i="3"/>
  <c r="AK45" i="3"/>
  <c r="AK46" i="3"/>
  <c r="AK47" i="3"/>
  <c r="AK48" i="3"/>
  <c r="AK49" i="3"/>
  <c r="AK50" i="3"/>
  <c r="AK51" i="3"/>
  <c r="AK52" i="3"/>
  <c r="AK53" i="3"/>
  <c r="AK54" i="3"/>
  <c r="AK55" i="3"/>
  <c r="AK56" i="3"/>
  <c r="AK57" i="3"/>
  <c r="AK58" i="3"/>
  <c r="AK59" i="3"/>
  <c r="AK60" i="3"/>
  <c r="AK61" i="3"/>
  <c r="AK62" i="3"/>
  <c r="AK63" i="3"/>
  <c r="AK64" i="3"/>
  <c r="AK65" i="3"/>
  <c r="AK66" i="3"/>
  <c r="AK67" i="3"/>
  <c r="AK68" i="3"/>
  <c r="AK69" i="3"/>
  <c r="AK70" i="3"/>
  <c r="AK71" i="3"/>
  <c r="AK72" i="3"/>
  <c r="AK73" i="3"/>
  <c r="AK74" i="3"/>
  <c r="AK75" i="3"/>
  <c r="AK76" i="3"/>
  <c r="AK77" i="3"/>
  <c r="AK78" i="3"/>
  <c r="AK79" i="3"/>
  <c r="AK80" i="3"/>
  <c r="AK81" i="3"/>
  <c r="AK82" i="3"/>
  <c r="AK83" i="3"/>
  <c r="AK84" i="3"/>
  <c r="AK85" i="3"/>
  <c r="AK86" i="3"/>
  <c r="AK87" i="3"/>
  <c r="AK88" i="3"/>
  <c r="AK89" i="3"/>
  <c r="AK90" i="3"/>
  <c r="AK91" i="3"/>
  <c r="AK92" i="3"/>
  <c r="AK93" i="3"/>
  <c r="AK94" i="3"/>
  <c r="AK95" i="3"/>
  <c r="AK96" i="3"/>
  <c r="AK97" i="3"/>
  <c r="AK98" i="3"/>
  <c r="AK99" i="3"/>
  <c r="AK100" i="3"/>
  <c r="AK101" i="3"/>
  <c r="AK102" i="3"/>
  <c r="AK103" i="3"/>
  <c r="AK104" i="3"/>
  <c r="AK105" i="3"/>
  <c r="AK106" i="3"/>
  <c r="AK107" i="3"/>
  <c r="AK108" i="3"/>
  <c r="AK109" i="3"/>
  <c r="AK110" i="3"/>
  <c r="AK111" i="3"/>
  <c r="AK112" i="3"/>
  <c r="AK113" i="3"/>
  <c r="AK114" i="3"/>
  <c r="AK115" i="3"/>
  <c r="AK116" i="3"/>
  <c r="AK117" i="3"/>
  <c r="AK118" i="3"/>
  <c r="AK119" i="3"/>
  <c r="AK120" i="3"/>
  <c r="AK121" i="3"/>
  <c r="AK122" i="3"/>
  <c r="AK123" i="3"/>
  <c r="AK124" i="3"/>
  <c r="AK125" i="3"/>
  <c r="AK126" i="3"/>
  <c r="AK127" i="3"/>
  <c r="AK128" i="3"/>
  <c r="AK129" i="3"/>
  <c r="AK130" i="3"/>
  <c r="AK131" i="3"/>
  <c r="AK132" i="3"/>
  <c r="AK133" i="3"/>
  <c r="AK134" i="3"/>
  <c r="AK135" i="3"/>
  <c r="AK136" i="3"/>
  <c r="AK137" i="3"/>
  <c r="AK138" i="3"/>
  <c r="AK139" i="3"/>
  <c r="AK140" i="3"/>
  <c r="AK141" i="3"/>
  <c r="AK142" i="3"/>
  <c r="AK143" i="3"/>
  <c r="AK144" i="3"/>
  <c r="AK145" i="3"/>
  <c r="AK146" i="3"/>
  <c r="AK147" i="3"/>
  <c r="AK148" i="3"/>
  <c r="AK149" i="3"/>
  <c r="AK150" i="3"/>
  <c r="AK151" i="3"/>
  <c r="AK152" i="3"/>
  <c r="AK153" i="3"/>
  <c r="AK154" i="3"/>
  <c r="AK155" i="3"/>
  <c r="AK156" i="3"/>
  <c r="AK157" i="3"/>
  <c r="AK158" i="3"/>
  <c r="AK12" i="3"/>
  <c r="AK11" i="3"/>
  <c r="F30" i="3"/>
  <c r="F13" i="3"/>
  <c r="G13" i="3" s="1"/>
  <c r="F14" i="3"/>
  <c r="G14" i="3" s="1"/>
  <c r="F15" i="3"/>
  <c r="G15" i="3" s="1"/>
  <c r="F16" i="3"/>
  <c r="G16" i="3" s="1"/>
  <c r="F17" i="3"/>
  <c r="G17" i="3" s="1"/>
  <c r="F18" i="3"/>
  <c r="G18" i="3" s="1"/>
  <c r="F19" i="3"/>
  <c r="G19" i="3" s="1"/>
  <c r="F20" i="3"/>
  <c r="G20" i="3" s="1"/>
  <c r="F21" i="3"/>
  <c r="G21" i="3" s="1"/>
  <c r="F22" i="3"/>
  <c r="G22" i="3" s="1"/>
  <c r="F23" i="3"/>
  <c r="G23" i="3" s="1"/>
  <c r="F24" i="3"/>
  <c r="G24" i="3" s="1"/>
  <c r="F25" i="3"/>
  <c r="G25" i="3" s="1"/>
  <c r="F26" i="3"/>
  <c r="G26" i="3" s="1"/>
  <c r="F27" i="3"/>
  <c r="G27" i="3" s="1"/>
  <c r="F28" i="3"/>
  <c r="G28" i="3" s="1"/>
  <c r="F29" i="3"/>
  <c r="G29" i="3" s="1"/>
  <c r="G30" i="3"/>
  <c r="F31" i="3"/>
  <c r="G31" i="3" s="1"/>
  <c r="F32" i="3"/>
  <c r="G32" i="3" s="1"/>
  <c r="F33" i="3"/>
  <c r="G33" i="3" s="1"/>
  <c r="F34" i="3"/>
  <c r="G34" i="3" s="1"/>
  <c r="F35" i="3"/>
  <c r="G35" i="3" s="1"/>
  <c r="F36" i="3"/>
  <c r="G36" i="3" s="1"/>
  <c r="F37" i="3"/>
  <c r="G37" i="3" s="1"/>
  <c r="F38" i="3"/>
  <c r="G38" i="3" s="1"/>
  <c r="F39" i="3"/>
  <c r="G39" i="3" s="1"/>
  <c r="F40" i="3"/>
  <c r="G40" i="3" s="1"/>
  <c r="F41" i="3"/>
  <c r="G41" i="3" s="1"/>
  <c r="F42" i="3"/>
  <c r="G42" i="3" s="1"/>
  <c r="F43" i="3"/>
  <c r="G43" i="3" s="1"/>
  <c r="F44" i="3"/>
  <c r="G44" i="3" s="1"/>
  <c r="F45" i="3"/>
  <c r="G45" i="3" s="1"/>
  <c r="F46" i="3"/>
  <c r="G46" i="3" s="1"/>
  <c r="F47" i="3"/>
  <c r="G47" i="3" s="1"/>
  <c r="F48" i="3"/>
  <c r="G48" i="3" s="1"/>
  <c r="F49" i="3"/>
  <c r="G49" i="3" s="1"/>
  <c r="F50" i="3"/>
  <c r="G50" i="3" s="1"/>
  <c r="F51" i="3"/>
  <c r="G51" i="3" s="1"/>
  <c r="F52" i="3"/>
  <c r="G52" i="3" s="1"/>
  <c r="F53" i="3"/>
  <c r="G53" i="3" s="1"/>
  <c r="F54" i="3"/>
  <c r="G54" i="3" s="1"/>
  <c r="F55" i="3"/>
  <c r="G55" i="3" s="1"/>
  <c r="F56" i="3"/>
  <c r="G56" i="3" s="1"/>
  <c r="F57" i="3"/>
  <c r="G57" i="3" s="1"/>
  <c r="F58" i="3"/>
  <c r="G58" i="3" s="1"/>
  <c r="F59" i="3"/>
  <c r="G59" i="3" s="1"/>
  <c r="F60" i="3"/>
  <c r="G60" i="3" s="1"/>
  <c r="F61" i="3"/>
  <c r="G61" i="3" s="1"/>
  <c r="F62" i="3"/>
  <c r="G62" i="3" s="1"/>
  <c r="F63" i="3"/>
  <c r="G63" i="3" s="1"/>
  <c r="F64" i="3"/>
  <c r="G64" i="3" s="1"/>
  <c r="F65" i="3"/>
  <c r="G65" i="3" s="1"/>
  <c r="F66" i="3"/>
  <c r="G66" i="3" s="1"/>
  <c r="F67" i="3"/>
  <c r="G67" i="3" s="1"/>
  <c r="F68" i="3"/>
  <c r="G68" i="3" s="1"/>
  <c r="F69" i="3"/>
  <c r="G69" i="3" s="1"/>
  <c r="F70" i="3"/>
  <c r="G70" i="3" s="1"/>
  <c r="F71" i="3"/>
  <c r="G71" i="3" s="1"/>
  <c r="F72" i="3"/>
  <c r="G72" i="3" s="1"/>
  <c r="F73" i="3"/>
  <c r="G73" i="3" s="1"/>
  <c r="F74" i="3"/>
  <c r="G74" i="3" s="1"/>
  <c r="F75" i="3"/>
  <c r="G75" i="3" s="1"/>
  <c r="F76" i="3"/>
  <c r="G76" i="3" s="1"/>
  <c r="F77" i="3"/>
  <c r="G77" i="3" s="1"/>
  <c r="F78" i="3"/>
  <c r="G78" i="3" s="1"/>
  <c r="F79" i="3"/>
  <c r="G79" i="3" s="1"/>
  <c r="F80" i="3"/>
  <c r="G80" i="3" s="1"/>
  <c r="F81" i="3"/>
  <c r="G81" i="3" s="1"/>
  <c r="F82" i="3"/>
  <c r="G82" i="3" s="1"/>
  <c r="F83" i="3"/>
  <c r="G83" i="3" s="1"/>
  <c r="F84" i="3"/>
  <c r="G84" i="3" s="1"/>
  <c r="F85" i="3"/>
  <c r="G85" i="3" s="1"/>
  <c r="F86" i="3"/>
  <c r="G86" i="3" s="1"/>
  <c r="F87" i="3"/>
  <c r="G87" i="3" s="1"/>
  <c r="F88" i="3"/>
  <c r="G88" i="3" s="1"/>
  <c r="F89" i="3"/>
  <c r="G89" i="3" s="1"/>
  <c r="F90" i="3"/>
  <c r="G90" i="3" s="1"/>
  <c r="F91" i="3"/>
  <c r="G91" i="3" s="1"/>
  <c r="F92" i="3"/>
  <c r="G92" i="3" s="1"/>
  <c r="F93" i="3"/>
  <c r="G93" i="3" s="1"/>
  <c r="F94" i="3"/>
  <c r="G94" i="3" s="1"/>
  <c r="F95" i="3"/>
  <c r="G95" i="3" s="1"/>
  <c r="F96" i="3"/>
  <c r="G96" i="3" s="1"/>
  <c r="F97" i="3"/>
  <c r="G97" i="3" s="1"/>
  <c r="F98" i="3"/>
  <c r="G98" i="3" s="1"/>
  <c r="F99" i="3"/>
  <c r="G99" i="3" s="1"/>
  <c r="F100" i="3"/>
  <c r="G100" i="3" s="1"/>
  <c r="F101" i="3"/>
  <c r="G101" i="3" s="1"/>
  <c r="F102" i="3"/>
  <c r="G102" i="3" s="1"/>
  <c r="F103" i="3"/>
  <c r="G103" i="3" s="1"/>
  <c r="F104" i="3"/>
  <c r="G104" i="3" s="1"/>
  <c r="F105" i="3"/>
  <c r="G105" i="3" s="1"/>
  <c r="F106" i="3"/>
  <c r="G106" i="3" s="1"/>
  <c r="F107" i="3"/>
  <c r="G107" i="3" s="1"/>
  <c r="F108" i="3"/>
  <c r="G108" i="3" s="1"/>
  <c r="F109" i="3"/>
  <c r="G109" i="3" s="1"/>
  <c r="F110" i="3"/>
  <c r="G110" i="3" s="1"/>
  <c r="F111" i="3"/>
  <c r="G111" i="3" s="1"/>
  <c r="F112" i="3"/>
  <c r="G112" i="3" s="1"/>
  <c r="F113" i="3"/>
  <c r="G113" i="3" s="1"/>
  <c r="F114" i="3"/>
  <c r="G114" i="3" s="1"/>
  <c r="F115" i="3"/>
  <c r="G115" i="3" s="1"/>
  <c r="F116" i="3"/>
  <c r="G116" i="3" s="1"/>
  <c r="F117" i="3"/>
  <c r="G117" i="3" s="1"/>
  <c r="F118" i="3"/>
  <c r="G118" i="3" s="1"/>
  <c r="F119" i="3"/>
  <c r="G119" i="3" s="1"/>
  <c r="F120" i="3"/>
  <c r="G120" i="3" s="1"/>
  <c r="F121" i="3"/>
  <c r="G121" i="3" s="1"/>
  <c r="F122" i="3"/>
  <c r="G122" i="3" s="1"/>
  <c r="F123" i="3"/>
  <c r="G123" i="3" s="1"/>
  <c r="F124" i="3"/>
  <c r="G124" i="3" s="1"/>
  <c r="F125" i="3"/>
  <c r="G125" i="3" s="1"/>
  <c r="F126" i="3"/>
  <c r="G126" i="3" s="1"/>
  <c r="F127" i="3"/>
  <c r="G127" i="3" s="1"/>
  <c r="F128" i="3"/>
  <c r="G128" i="3" s="1"/>
  <c r="F129" i="3"/>
  <c r="G129" i="3" s="1"/>
  <c r="F130" i="3"/>
  <c r="G130" i="3" s="1"/>
  <c r="F131" i="3"/>
  <c r="G131" i="3" s="1"/>
  <c r="F132" i="3"/>
  <c r="G132" i="3" s="1"/>
  <c r="F133" i="3"/>
  <c r="G133" i="3" s="1"/>
  <c r="F134" i="3"/>
  <c r="G134" i="3" s="1"/>
  <c r="F135" i="3"/>
  <c r="G135" i="3" s="1"/>
  <c r="F136" i="3"/>
  <c r="G136" i="3" s="1"/>
  <c r="F137" i="3"/>
  <c r="G137" i="3" s="1"/>
  <c r="F138" i="3"/>
  <c r="G138" i="3" s="1"/>
  <c r="F139" i="3"/>
  <c r="G139" i="3" s="1"/>
  <c r="F140" i="3"/>
  <c r="G140" i="3" s="1"/>
  <c r="F141" i="3"/>
  <c r="G141" i="3" s="1"/>
  <c r="F142" i="3"/>
  <c r="G142" i="3" s="1"/>
  <c r="F143" i="3"/>
  <c r="G143" i="3" s="1"/>
  <c r="F144" i="3"/>
  <c r="G144" i="3" s="1"/>
  <c r="F145" i="3"/>
  <c r="G145" i="3" s="1"/>
  <c r="F146" i="3"/>
  <c r="G146" i="3" s="1"/>
  <c r="F147" i="3"/>
  <c r="G147" i="3" s="1"/>
  <c r="F148" i="3"/>
  <c r="G148" i="3" s="1"/>
  <c r="F149" i="3"/>
  <c r="G149" i="3" s="1"/>
  <c r="F150" i="3"/>
  <c r="G150" i="3" s="1"/>
  <c r="F151" i="3"/>
  <c r="G151" i="3" s="1"/>
  <c r="F152" i="3"/>
  <c r="G152" i="3" s="1"/>
  <c r="F153" i="3"/>
  <c r="G153" i="3" s="1"/>
  <c r="F154" i="3"/>
  <c r="G154" i="3" s="1"/>
  <c r="F155" i="3"/>
  <c r="G155" i="3" s="1"/>
  <c r="F156" i="3"/>
  <c r="G156" i="3" s="1"/>
  <c r="F157" i="3"/>
  <c r="G157" i="3" s="1"/>
  <c r="F158" i="3"/>
  <c r="G158" i="3" s="1"/>
  <c r="F12" i="3"/>
  <c r="G12" i="3" s="1"/>
  <c r="F11" i="3"/>
  <c r="G11" i="3" s="1"/>
  <c r="F10" i="3"/>
  <c r="G10" i="3" s="1"/>
  <c r="B1" i="6"/>
  <c r="C1" i="6"/>
  <c r="D2" i="6"/>
  <c r="E2" i="6"/>
  <c r="I8" i="3"/>
  <c r="K8" i="3"/>
  <c r="L9" i="3"/>
  <c r="M9" i="3"/>
  <c r="N9" i="3"/>
  <c r="O9" i="3"/>
  <c r="V9" i="3"/>
  <c r="W9" i="3"/>
  <c r="AK9" i="3"/>
  <c r="AL9" i="3"/>
  <c r="S10" i="3"/>
  <c r="T10" i="3"/>
  <c r="AB10" i="3"/>
  <c r="AC10" i="3" s="1"/>
  <c r="AD10" i="3"/>
  <c r="AE10" i="3" s="1"/>
  <c r="AG10" i="3"/>
  <c r="B2" i="6" s="1"/>
  <c r="AH10" i="3"/>
  <c r="C2" i="6" s="1"/>
  <c r="K11" i="3"/>
  <c r="W11" i="3"/>
  <c r="AG11" i="3"/>
  <c r="B3" i="6" s="1"/>
  <c r="AL11" i="3"/>
  <c r="K12" i="3"/>
  <c r="W12" i="3"/>
  <c r="AG12" i="3"/>
  <c r="B4" i="6" s="1"/>
  <c r="AL12" i="3"/>
  <c r="G4" i="6" s="1"/>
  <c r="K13" i="3"/>
  <c r="W13" i="3"/>
  <c r="AG13" i="3"/>
  <c r="B5" i="6" s="1"/>
  <c r="AL13" i="3"/>
  <c r="K14" i="3"/>
  <c r="W14" i="3"/>
  <c r="AG14" i="3"/>
  <c r="B6" i="6" s="1"/>
  <c r="AL14" i="3"/>
  <c r="G6" i="6" s="1"/>
  <c r="K15" i="3"/>
  <c r="W15" i="3"/>
  <c r="AG15" i="3"/>
  <c r="B7" i="6" s="1"/>
  <c r="AL15" i="3"/>
  <c r="K16" i="3"/>
  <c r="W16" i="3"/>
  <c r="AG16" i="3"/>
  <c r="B8" i="6" s="1"/>
  <c r="AL16" i="3"/>
  <c r="G8" i="6" s="1"/>
  <c r="K17" i="3"/>
  <c r="W17" i="3"/>
  <c r="AG17" i="3"/>
  <c r="B9" i="6" s="1"/>
  <c r="AL17" i="3"/>
  <c r="K18" i="3"/>
  <c r="W18" i="3"/>
  <c r="AG18" i="3"/>
  <c r="B10" i="6" s="1"/>
  <c r="AL18" i="3"/>
  <c r="G10" i="6" s="1"/>
  <c r="K19" i="3"/>
  <c r="W19" i="3"/>
  <c r="AG19" i="3"/>
  <c r="B11" i="6" s="1"/>
  <c r="AL19" i="3"/>
  <c r="K20" i="3"/>
  <c r="W20" i="3"/>
  <c r="AG20" i="3"/>
  <c r="B12" i="6" s="1"/>
  <c r="AL20" i="3"/>
  <c r="G12" i="6" s="1"/>
  <c r="K21" i="3"/>
  <c r="W21" i="3"/>
  <c r="AG21" i="3"/>
  <c r="B13" i="6" s="1"/>
  <c r="AL21" i="3"/>
  <c r="K22" i="3"/>
  <c r="AG22" i="3"/>
  <c r="B14" i="6" s="1"/>
  <c r="AL22" i="3"/>
  <c r="K23" i="3"/>
  <c r="W23" i="3"/>
  <c r="AG23" i="3"/>
  <c r="B15" i="6" s="1"/>
  <c r="AL23" i="3"/>
  <c r="K24" i="3"/>
  <c r="W24" i="3"/>
  <c r="AG24" i="3"/>
  <c r="B16" i="6" s="1"/>
  <c r="AL24" i="3"/>
  <c r="G16" i="6" s="1"/>
  <c r="K25" i="3"/>
  <c r="W25" i="3"/>
  <c r="AG25" i="3"/>
  <c r="B17" i="6" s="1"/>
  <c r="AL25" i="3"/>
  <c r="K26" i="3"/>
  <c r="W26" i="3"/>
  <c r="AG26" i="3"/>
  <c r="B18" i="6" s="1"/>
  <c r="AL26" i="3"/>
  <c r="G18" i="6" s="1"/>
  <c r="K27" i="3"/>
  <c r="W27" i="3"/>
  <c r="AG27" i="3"/>
  <c r="B19" i="6" s="1"/>
  <c r="AL27" i="3"/>
  <c r="K28" i="3"/>
  <c r="W28" i="3"/>
  <c r="AG28" i="3"/>
  <c r="B20" i="6" s="1"/>
  <c r="AL28" i="3"/>
  <c r="G20" i="6" s="1"/>
  <c r="K29" i="3"/>
  <c r="W29" i="3"/>
  <c r="AG29" i="3"/>
  <c r="B21" i="6" s="1"/>
  <c r="AL29" i="3"/>
  <c r="K30" i="3"/>
  <c r="W30" i="3"/>
  <c r="AG30" i="3"/>
  <c r="B22" i="6" s="1"/>
  <c r="AL30" i="3"/>
  <c r="G22" i="6" s="1"/>
  <c r="K31" i="3"/>
  <c r="W31" i="3"/>
  <c r="AG31" i="3"/>
  <c r="B23" i="6" s="1"/>
  <c r="AL31" i="3"/>
  <c r="K32" i="3"/>
  <c r="W32" i="3"/>
  <c r="AG32" i="3"/>
  <c r="B24" i="6" s="1"/>
  <c r="AL32" i="3"/>
  <c r="G24" i="6" s="1"/>
  <c r="K33" i="3"/>
  <c r="W33" i="3"/>
  <c r="AG33" i="3"/>
  <c r="B25" i="6" s="1"/>
  <c r="AL33" i="3"/>
  <c r="K34" i="3"/>
  <c r="AG34" i="3"/>
  <c r="B26" i="6" s="1"/>
  <c r="AL34" i="3"/>
  <c r="K35" i="3"/>
  <c r="W35" i="3"/>
  <c r="AG35" i="3"/>
  <c r="B27" i="6" s="1"/>
  <c r="AL35" i="3"/>
  <c r="K36" i="3"/>
  <c r="W36" i="3"/>
  <c r="AG36" i="3"/>
  <c r="B28" i="6" s="1"/>
  <c r="AL36" i="3"/>
  <c r="G28" i="6" s="1"/>
  <c r="K37" i="3"/>
  <c r="W37" i="3"/>
  <c r="AG37" i="3"/>
  <c r="B29" i="6" s="1"/>
  <c r="AL37" i="3"/>
  <c r="K38" i="3"/>
  <c r="W38" i="3"/>
  <c r="AG38" i="3"/>
  <c r="B30" i="6" s="1"/>
  <c r="AL38" i="3"/>
  <c r="G30" i="6" s="1"/>
  <c r="K39" i="3"/>
  <c r="W39" i="3"/>
  <c r="AG39" i="3"/>
  <c r="B31" i="6" s="1"/>
  <c r="AL39" i="3"/>
  <c r="K40" i="3"/>
  <c r="W40" i="3"/>
  <c r="AG40" i="3"/>
  <c r="B32" i="6" s="1"/>
  <c r="AL40" i="3"/>
  <c r="G32" i="6" s="1"/>
  <c r="K41" i="3"/>
  <c r="W41" i="3"/>
  <c r="AG41" i="3"/>
  <c r="B33" i="6" s="1"/>
  <c r="AL41" i="3"/>
  <c r="K42" i="3"/>
  <c r="W42" i="3"/>
  <c r="AG42" i="3"/>
  <c r="B34" i="6" s="1"/>
  <c r="AL42" i="3"/>
  <c r="G34" i="6" s="1"/>
  <c r="K43" i="3"/>
  <c r="W43" i="3"/>
  <c r="AG43" i="3"/>
  <c r="B35" i="6" s="1"/>
  <c r="AL43" i="3"/>
  <c r="K44" i="3"/>
  <c r="W44" i="3"/>
  <c r="AG44" i="3"/>
  <c r="B36" i="6" s="1"/>
  <c r="AL44" i="3"/>
  <c r="G36" i="6" s="1"/>
  <c r="K45" i="3"/>
  <c r="W45" i="3"/>
  <c r="AG45" i="3"/>
  <c r="B37" i="6" s="1"/>
  <c r="AL45" i="3"/>
  <c r="K46" i="3"/>
  <c r="AG46" i="3"/>
  <c r="B38" i="6" s="1"/>
  <c r="AL46" i="3"/>
  <c r="K47" i="3"/>
  <c r="W47" i="3"/>
  <c r="AG47" i="3"/>
  <c r="B39" i="6" s="1"/>
  <c r="AL47" i="3"/>
  <c r="K48" i="3"/>
  <c r="W48" i="3"/>
  <c r="AG48" i="3"/>
  <c r="B40" i="6" s="1"/>
  <c r="AL48" i="3"/>
  <c r="G40" i="6" s="1"/>
  <c r="K49" i="3"/>
  <c r="W49" i="3"/>
  <c r="AG49" i="3"/>
  <c r="B41" i="6" s="1"/>
  <c r="AL49" i="3"/>
  <c r="K50" i="3"/>
  <c r="W50" i="3"/>
  <c r="AG50" i="3"/>
  <c r="B42" i="6" s="1"/>
  <c r="AL50" i="3"/>
  <c r="G42" i="6" s="1"/>
  <c r="K51" i="3"/>
  <c r="W51" i="3"/>
  <c r="AG51" i="3"/>
  <c r="B43" i="6" s="1"/>
  <c r="AL51" i="3"/>
  <c r="K52" i="3"/>
  <c r="W52" i="3"/>
  <c r="AG52" i="3"/>
  <c r="B44" i="6" s="1"/>
  <c r="AL52" i="3"/>
  <c r="G44" i="6" s="1"/>
  <c r="K53" i="3"/>
  <c r="W53" i="3"/>
  <c r="AG53" i="3"/>
  <c r="B45" i="6" s="1"/>
  <c r="AL53" i="3"/>
  <c r="K54" i="3"/>
  <c r="W54" i="3"/>
  <c r="AG54" i="3"/>
  <c r="B46" i="6" s="1"/>
  <c r="AL54" i="3"/>
  <c r="G46" i="6" s="1"/>
  <c r="K55" i="3"/>
  <c r="M55" i="3"/>
  <c r="W55" i="3"/>
  <c r="AG55" i="3"/>
  <c r="B47" i="6" s="1"/>
  <c r="AL55" i="3"/>
  <c r="G47" i="6" s="1"/>
  <c r="K56" i="3"/>
  <c r="W56" i="3"/>
  <c r="AG56" i="3"/>
  <c r="B48" i="6" s="1"/>
  <c r="AL56" i="3"/>
  <c r="G48" i="6" s="1"/>
  <c r="K57" i="3"/>
  <c r="W57" i="3"/>
  <c r="AG57" i="3"/>
  <c r="B49" i="6" s="1"/>
  <c r="AL57" i="3"/>
  <c r="K58" i="3"/>
  <c r="AG58" i="3"/>
  <c r="B50" i="6" s="1"/>
  <c r="AL58" i="3"/>
  <c r="K59" i="3"/>
  <c r="W59" i="3"/>
  <c r="AG59" i="3"/>
  <c r="B51" i="6" s="1"/>
  <c r="AL59" i="3"/>
  <c r="K60" i="3"/>
  <c r="W60" i="3"/>
  <c r="AG60" i="3"/>
  <c r="B52" i="6" s="1"/>
  <c r="AL60" i="3"/>
  <c r="G52" i="6" s="1"/>
  <c r="K61" i="3"/>
  <c r="W61" i="3"/>
  <c r="AG61" i="3"/>
  <c r="B53" i="6" s="1"/>
  <c r="AL61" i="3"/>
  <c r="K62" i="3"/>
  <c r="W62" i="3"/>
  <c r="AG62" i="3"/>
  <c r="B54" i="6" s="1"/>
  <c r="AL62" i="3"/>
  <c r="G54" i="6" s="1"/>
  <c r="K63" i="3"/>
  <c r="W63" i="3"/>
  <c r="AG63" i="3"/>
  <c r="B55" i="6" s="1"/>
  <c r="AL63" i="3"/>
  <c r="K64" i="3"/>
  <c r="W64" i="3"/>
  <c r="AG64" i="3"/>
  <c r="B56" i="6" s="1"/>
  <c r="AL64" i="3"/>
  <c r="G56" i="6" s="1"/>
  <c r="K65" i="3"/>
  <c r="W65" i="3"/>
  <c r="AG65" i="3"/>
  <c r="B57" i="6" s="1"/>
  <c r="AL65" i="3"/>
  <c r="K66" i="3"/>
  <c r="W66" i="3"/>
  <c r="AG66" i="3"/>
  <c r="B58" i="6" s="1"/>
  <c r="AL66" i="3"/>
  <c r="G58" i="6" s="1"/>
  <c r="K67" i="3"/>
  <c r="W67" i="3"/>
  <c r="AG67" i="3"/>
  <c r="B59" i="6" s="1"/>
  <c r="AL67" i="3"/>
  <c r="K68" i="3"/>
  <c r="W68" i="3"/>
  <c r="AG68" i="3"/>
  <c r="B60" i="6" s="1"/>
  <c r="AL68" i="3"/>
  <c r="G60" i="6" s="1"/>
  <c r="K69" i="3"/>
  <c r="W69" i="3"/>
  <c r="AG69" i="3"/>
  <c r="B61" i="6" s="1"/>
  <c r="AL69" i="3"/>
  <c r="K70" i="3"/>
  <c r="AG70" i="3"/>
  <c r="B62" i="6" s="1"/>
  <c r="AL70" i="3"/>
  <c r="K71" i="3"/>
  <c r="W71" i="3"/>
  <c r="AG71" i="3"/>
  <c r="B63" i="6" s="1"/>
  <c r="AL71" i="3"/>
  <c r="K72" i="3"/>
  <c r="W72" i="3"/>
  <c r="AG72" i="3"/>
  <c r="B64" i="6" s="1"/>
  <c r="AL72" i="3"/>
  <c r="G64" i="6" s="1"/>
  <c r="K73" i="3"/>
  <c r="W73" i="3"/>
  <c r="AG73" i="3"/>
  <c r="B65" i="6" s="1"/>
  <c r="AL73" i="3"/>
  <c r="K74" i="3"/>
  <c r="W74" i="3"/>
  <c r="AG74" i="3"/>
  <c r="B66" i="6" s="1"/>
  <c r="AL74" i="3"/>
  <c r="G66" i="6" s="1"/>
  <c r="K75" i="3"/>
  <c r="W75" i="3"/>
  <c r="AG75" i="3"/>
  <c r="B67" i="6" s="1"/>
  <c r="AL75" i="3"/>
  <c r="K76" i="3"/>
  <c r="W76" i="3"/>
  <c r="AG76" i="3"/>
  <c r="B68" i="6" s="1"/>
  <c r="AL76" i="3"/>
  <c r="G68" i="6" s="1"/>
  <c r="K77" i="3"/>
  <c r="W77" i="3"/>
  <c r="AG77" i="3"/>
  <c r="B69" i="6" s="1"/>
  <c r="AL77" i="3"/>
  <c r="K78" i="3"/>
  <c r="W78" i="3"/>
  <c r="AG78" i="3"/>
  <c r="B70" i="6" s="1"/>
  <c r="AL78" i="3"/>
  <c r="G70" i="6" s="1"/>
  <c r="K79" i="3"/>
  <c r="W79" i="3"/>
  <c r="AG79" i="3"/>
  <c r="B71" i="6" s="1"/>
  <c r="AL79" i="3"/>
  <c r="K80" i="3"/>
  <c r="W80" i="3"/>
  <c r="AG80" i="3"/>
  <c r="B72" i="6" s="1"/>
  <c r="AL80" i="3"/>
  <c r="G72" i="6" s="1"/>
  <c r="K81" i="3"/>
  <c r="W81" i="3"/>
  <c r="AG81" i="3"/>
  <c r="B73" i="6" s="1"/>
  <c r="AL81" i="3"/>
  <c r="K82" i="3"/>
  <c r="AG82" i="3"/>
  <c r="B74" i="6" s="1"/>
  <c r="AL82" i="3"/>
  <c r="K83" i="3"/>
  <c r="W83" i="3"/>
  <c r="AG83" i="3"/>
  <c r="B75" i="6" s="1"/>
  <c r="AL83" i="3"/>
  <c r="K84" i="3"/>
  <c r="W84" i="3"/>
  <c r="AG84" i="3"/>
  <c r="B76" i="6" s="1"/>
  <c r="AL84" i="3"/>
  <c r="G76" i="6" s="1"/>
  <c r="K85" i="3"/>
  <c r="W85" i="3"/>
  <c r="AG85" i="3"/>
  <c r="B77" i="6" s="1"/>
  <c r="AL85" i="3"/>
  <c r="K86" i="3"/>
  <c r="W86" i="3"/>
  <c r="AG86" i="3"/>
  <c r="B78" i="6" s="1"/>
  <c r="AL86" i="3"/>
  <c r="G78" i="6" s="1"/>
  <c r="K87" i="3"/>
  <c r="W87" i="3"/>
  <c r="AG87" i="3"/>
  <c r="B79" i="6" s="1"/>
  <c r="AL87" i="3"/>
  <c r="K88" i="3"/>
  <c r="W88" i="3"/>
  <c r="AG88" i="3"/>
  <c r="B80" i="6" s="1"/>
  <c r="AL88" i="3"/>
  <c r="G80" i="6" s="1"/>
  <c r="K89" i="3"/>
  <c r="W89" i="3"/>
  <c r="AG89" i="3"/>
  <c r="B81" i="6" s="1"/>
  <c r="AL89" i="3"/>
  <c r="K90" i="3"/>
  <c r="W90" i="3"/>
  <c r="AG90" i="3"/>
  <c r="B82" i="6" s="1"/>
  <c r="AL90" i="3"/>
  <c r="G82" i="6" s="1"/>
  <c r="K91" i="3"/>
  <c r="W91" i="3"/>
  <c r="AG91" i="3"/>
  <c r="B83" i="6" s="1"/>
  <c r="AL91" i="3"/>
  <c r="K92" i="3"/>
  <c r="W92" i="3"/>
  <c r="AG92" i="3"/>
  <c r="B84" i="6" s="1"/>
  <c r="AL92" i="3"/>
  <c r="G84" i="6" s="1"/>
  <c r="K93" i="3"/>
  <c r="W93" i="3"/>
  <c r="AG93" i="3"/>
  <c r="B85" i="6" s="1"/>
  <c r="AL93" i="3"/>
  <c r="K94" i="3"/>
  <c r="AG94" i="3"/>
  <c r="B86" i="6" s="1"/>
  <c r="AL94" i="3"/>
  <c r="K95" i="3"/>
  <c r="W95" i="3"/>
  <c r="AG95" i="3"/>
  <c r="B87" i="6" s="1"/>
  <c r="AL95" i="3"/>
  <c r="K96" i="3"/>
  <c r="W96" i="3"/>
  <c r="AG96" i="3"/>
  <c r="B88" i="6" s="1"/>
  <c r="AL96" i="3"/>
  <c r="G88" i="6" s="1"/>
  <c r="K97" i="3"/>
  <c r="W97" i="3"/>
  <c r="AG97" i="3"/>
  <c r="B89" i="6" s="1"/>
  <c r="AL97" i="3"/>
  <c r="K98" i="3"/>
  <c r="W98" i="3"/>
  <c r="AG98" i="3"/>
  <c r="B90" i="6" s="1"/>
  <c r="AL98" i="3"/>
  <c r="G90" i="6" s="1"/>
  <c r="K99" i="3"/>
  <c r="W99" i="3"/>
  <c r="AG99" i="3"/>
  <c r="B91" i="6" s="1"/>
  <c r="AL99" i="3"/>
  <c r="K100" i="3"/>
  <c r="W100" i="3"/>
  <c r="AG100" i="3"/>
  <c r="B92" i="6" s="1"/>
  <c r="AL100" i="3"/>
  <c r="G92" i="6" s="1"/>
  <c r="K101" i="3"/>
  <c r="W101" i="3"/>
  <c r="AG101" i="3"/>
  <c r="B93" i="6" s="1"/>
  <c r="AL101" i="3"/>
  <c r="K102" i="3"/>
  <c r="W102" i="3"/>
  <c r="AG102" i="3"/>
  <c r="B94" i="6" s="1"/>
  <c r="AL102" i="3"/>
  <c r="G94" i="6" s="1"/>
  <c r="K103" i="3"/>
  <c r="W103" i="3"/>
  <c r="AG103" i="3"/>
  <c r="B95" i="6" s="1"/>
  <c r="AL103" i="3"/>
  <c r="K104" i="3"/>
  <c r="W104" i="3"/>
  <c r="AG104" i="3"/>
  <c r="B96" i="6" s="1"/>
  <c r="AL104" i="3"/>
  <c r="G96" i="6" s="1"/>
  <c r="K105" i="3"/>
  <c r="W105" i="3"/>
  <c r="AG105" i="3"/>
  <c r="B97" i="6" s="1"/>
  <c r="AL105" i="3"/>
  <c r="K106" i="3"/>
  <c r="AG106" i="3"/>
  <c r="B98" i="6" s="1"/>
  <c r="AL106" i="3"/>
  <c r="K107" i="3"/>
  <c r="W107" i="3"/>
  <c r="AG107" i="3"/>
  <c r="B99" i="6" s="1"/>
  <c r="AL107" i="3"/>
  <c r="K108" i="3"/>
  <c r="W108" i="3"/>
  <c r="AG108" i="3"/>
  <c r="B100" i="6" s="1"/>
  <c r="AL108" i="3"/>
  <c r="G100" i="6" s="1"/>
  <c r="K109" i="3"/>
  <c r="W109" i="3"/>
  <c r="AG109" i="3"/>
  <c r="B101" i="6" s="1"/>
  <c r="AL109" i="3"/>
  <c r="K110" i="3"/>
  <c r="W110" i="3"/>
  <c r="AG110" i="3"/>
  <c r="B102" i="6" s="1"/>
  <c r="AL110" i="3"/>
  <c r="G102" i="6" s="1"/>
  <c r="K111" i="3"/>
  <c r="W111" i="3"/>
  <c r="AG111" i="3"/>
  <c r="B103" i="6" s="1"/>
  <c r="AL111" i="3"/>
  <c r="K112" i="3"/>
  <c r="W112" i="3"/>
  <c r="AG112" i="3"/>
  <c r="B104" i="6" s="1"/>
  <c r="AL112" i="3"/>
  <c r="G104" i="6" s="1"/>
  <c r="K113" i="3"/>
  <c r="W113" i="3"/>
  <c r="AG113" i="3"/>
  <c r="B105" i="6" s="1"/>
  <c r="AL113" i="3"/>
  <c r="K114" i="3"/>
  <c r="W114" i="3"/>
  <c r="AG114" i="3"/>
  <c r="B106" i="6" s="1"/>
  <c r="AL114" i="3"/>
  <c r="G106" i="6" s="1"/>
  <c r="K115" i="3"/>
  <c r="W115" i="3"/>
  <c r="AG115" i="3"/>
  <c r="B107" i="6" s="1"/>
  <c r="AL115" i="3"/>
  <c r="K116" i="3"/>
  <c r="W116" i="3"/>
  <c r="AG116" i="3"/>
  <c r="B108" i="6" s="1"/>
  <c r="AL116" i="3"/>
  <c r="G108" i="6" s="1"/>
  <c r="K117" i="3"/>
  <c r="W117" i="3"/>
  <c r="AG117" i="3"/>
  <c r="B109" i="6" s="1"/>
  <c r="AL117" i="3"/>
  <c r="K118" i="3"/>
  <c r="AG118" i="3"/>
  <c r="B110" i="6" s="1"/>
  <c r="AL118" i="3"/>
  <c r="K119" i="3"/>
  <c r="W119" i="3"/>
  <c r="AG119" i="3"/>
  <c r="B111" i="6" s="1"/>
  <c r="AL119" i="3"/>
  <c r="K120" i="3"/>
  <c r="W120" i="3"/>
  <c r="AG120" i="3"/>
  <c r="B112" i="6" s="1"/>
  <c r="AL120" i="3"/>
  <c r="G112" i="6" s="1"/>
  <c r="K121" i="3"/>
  <c r="W121" i="3"/>
  <c r="AG121" i="3"/>
  <c r="B113" i="6" s="1"/>
  <c r="AL121" i="3"/>
  <c r="K122" i="3"/>
  <c r="W122" i="3"/>
  <c r="AG122" i="3"/>
  <c r="B114" i="6" s="1"/>
  <c r="AL122" i="3"/>
  <c r="G114" i="6" s="1"/>
  <c r="K123" i="3"/>
  <c r="W123" i="3"/>
  <c r="AG123" i="3"/>
  <c r="B115" i="6" s="1"/>
  <c r="AL123" i="3"/>
  <c r="K124" i="3"/>
  <c r="W124" i="3"/>
  <c r="AG124" i="3"/>
  <c r="B116" i="6" s="1"/>
  <c r="AL124" i="3"/>
  <c r="G116" i="6" s="1"/>
  <c r="K125" i="3"/>
  <c r="W125" i="3"/>
  <c r="AG125" i="3"/>
  <c r="B117" i="6" s="1"/>
  <c r="AL125" i="3"/>
  <c r="K126" i="3"/>
  <c r="W126" i="3"/>
  <c r="AG126" i="3"/>
  <c r="B118" i="6" s="1"/>
  <c r="AL126" i="3"/>
  <c r="G118" i="6" s="1"/>
  <c r="K127" i="3"/>
  <c r="W127" i="3"/>
  <c r="AG127" i="3"/>
  <c r="B119" i="6" s="1"/>
  <c r="AL127" i="3"/>
  <c r="K128" i="3"/>
  <c r="W128" i="3"/>
  <c r="AG128" i="3"/>
  <c r="B120" i="6" s="1"/>
  <c r="AL128" i="3"/>
  <c r="G120" i="6" s="1"/>
  <c r="K129" i="3"/>
  <c r="W129" i="3"/>
  <c r="AG129" i="3"/>
  <c r="B121" i="6" s="1"/>
  <c r="AL129" i="3"/>
  <c r="K130" i="3"/>
  <c r="AG130" i="3"/>
  <c r="B122" i="6" s="1"/>
  <c r="AL130" i="3"/>
  <c r="K131" i="3"/>
  <c r="W131" i="3"/>
  <c r="AG131" i="3"/>
  <c r="B123" i="6" s="1"/>
  <c r="AL131" i="3"/>
  <c r="K132" i="3"/>
  <c r="W132" i="3"/>
  <c r="AG132" i="3"/>
  <c r="B124" i="6" s="1"/>
  <c r="AL132" i="3"/>
  <c r="G124" i="6" s="1"/>
  <c r="K133" i="3"/>
  <c r="W133" i="3"/>
  <c r="AG133" i="3"/>
  <c r="B125" i="6" s="1"/>
  <c r="AL133" i="3"/>
  <c r="K134" i="3"/>
  <c r="W134" i="3"/>
  <c r="AG134" i="3"/>
  <c r="B126" i="6" s="1"/>
  <c r="AL134" i="3"/>
  <c r="G126" i="6" s="1"/>
  <c r="K135" i="3"/>
  <c r="W135" i="3"/>
  <c r="AG135" i="3"/>
  <c r="B127" i="6" s="1"/>
  <c r="AL135" i="3"/>
  <c r="K136" i="3"/>
  <c r="W136" i="3"/>
  <c r="AG136" i="3"/>
  <c r="B128" i="6" s="1"/>
  <c r="AL136" i="3"/>
  <c r="G128" i="6" s="1"/>
  <c r="K137" i="3"/>
  <c r="W137" i="3"/>
  <c r="AG137" i="3"/>
  <c r="B129" i="6" s="1"/>
  <c r="AL137" i="3"/>
  <c r="K138" i="3"/>
  <c r="W138" i="3"/>
  <c r="AG138" i="3"/>
  <c r="B130" i="6" s="1"/>
  <c r="AL138" i="3"/>
  <c r="G130" i="6" s="1"/>
  <c r="K139" i="3"/>
  <c r="W139" i="3"/>
  <c r="AG139" i="3"/>
  <c r="B131" i="6" s="1"/>
  <c r="AL139" i="3"/>
  <c r="K140" i="3"/>
  <c r="W140" i="3"/>
  <c r="AG140" i="3"/>
  <c r="B132" i="6" s="1"/>
  <c r="AL140" i="3"/>
  <c r="G132" i="6" s="1"/>
  <c r="K141" i="3"/>
  <c r="W141" i="3"/>
  <c r="AG141" i="3"/>
  <c r="B133" i="6" s="1"/>
  <c r="AL141" i="3"/>
  <c r="K142" i="3"/>
  <c r="AG142" i="3"/>
  <c r="B134" i="6" s="1"/>
  <c r="AL142" i="3"/>
  <c r="K143" i="3"/>
  <c r="AG143" i="3"/>
  <c r="B135" i="6" s="1"/>
  <c r="AL143" i="3"/>
  <c r="G135" i="6" s="1"/>
  <c r="K144" i="3"/>
  <c r="AG144" i="3"/>
  <c r="B136" i="6" s="1"/>
  <c r="AL144" i="3"/>
  <c r="K145" i="3"/>
  <c r="AG145" i="3"/>
  <c r="B137" i="6" s="1"/>
  <c r="AL145" i="3"/>
  <c r="G137" i="6" s="1"/>
  <c r="K146" i="3"/>
  <c r="AG146" i="3"/>
  <c r="B138" i="6" s="1"/>
  <c r="AL146" i="3"/>
  <c r="K147" i="3"/>
  <c r="AG147" i="3"/>
  <c r="B139" i="6" s="1"/>
  <c r="AL147" i="3"/>
  <c r="G139" i="6" s="1"/>
  <c r="K148" i="3"/>
  <c r="AG148" i="3"/>
  <c r="B140" i="6" s="1"/>
  <c r="AL148" i="3"/>
  <c r="K149" i="3"/>
  <c r="AG149" i="3"/>
  <c r="B141" i="6" s="1"/>
  <c r="AL149" i="3"/>
  <c r="G141" i="6" s="1"/>
  <c r="K150" i="3"/>
  <c r="AG150" i="3"/>
  <c r="B142" i="6" s="1"/>
  <c r="AL150" i="3"/>
  <c r="K151" i="3"/>
  <c r="AG151" i="3"/>
  <c r="B143" i="6" s="1"/>
  <c r="AL151" i="3"/>
  <c r="G143" i="6" s="1"/>
  <c r="K152" i="3"/>
  <c r="AG152" i="3"/>
  <c r="B144" i="6" s="1"/>
  <c r="AL152" i="3"/>
  <c r="K153" i="3"/>
  <c r="AG153" i="3"/>
  <c r="B145" i="6" s="1"/>
  <c r="AL153" i="3"/>
  <c r="G145" i="6" s="1"/>
  <c r="K154" i="3"/>
  <c r="AG154" i="3"/>
  <c r="B146" i="6" s="1"/>
  <c r="AL154" i="3"/>
  <c r="K155" i="3"/>
  <c r="AG155" i="3"/>
  <c r="B147" i="6" s="1"/>
  <c r="AL155" i="3"/>
  <c r="G147" i="6" s="1"/>
  <c r="K156" i="3"/>
  <c r="AG156" i="3"/>
  <c r="B148" i="6" s="1"/>
  <c r="AL156" i="3"/>
  <c r="K157" i="3"/>
  <c r="AG157" i="3"/>
  <c r="B149" i="6" s="1"/>
  <c r="AL157" i="3"/>
  <c r="G149" i="6" s="1"/>
  <c r="K158" i="3"/>
  <c r="AG158" i="3"/>
  <c r="B150" i="6" s="1"/>
  <c r="AL158" i="3"/>
  <c r="D5" i="1"/>
  <c r="E5" i="1"/>
  <c r="F5" i="1"/>
  <c r="G5" i="1"/>
  <c r="K5" i="1"/>
  <c r="L5" i="1"/>
  <c r="D6" i="1"/>
  <c r="E6" i="1"/>
  <c r="F6" i="1"/>
  <c r="G6" i="1"/>
  <c r="K6" i="1"/>
  <c r="L6" i="1"/>
  <c r="D7" i="1"/>
  <c r="E7" i="1"/>
  <c r="F7" i="1"/>
  <c r="G7" i="1"/>
  <c r="D8" i="1"/>
  <c r="E8" i="1"/>
  <c r="F8" i="1"/>
  <c r="G8" i="1"/>
  <c r="D9" i="1"/>
  <c r="E9" i="1"/>
  <c r="F9" i="1"/>
  <c r="G9" i="1"/>
  <c r="D10" i="1"/>
  <c r="E10" i="1"/>
  <c r="F10" i="1"/>
  <c r="G10" i="1"/>
  <c r="D11" i="1"/>
  <c r="E11" i="1"/>
  <c r="F11" i="1"/>
  <c r="G11" i="1"/>
  <c r="D12" i="1"/>
  <c r="E12" i="1"/>
  <c r="F12" i="1"/>
  <c r="G12" i="1"/>
  <c r="D13" i="1"/>
  <c r="E13" i="1"/>
  <c r="F13" i="1"/>
  <c r="G13" i="1"/>
  <c r="D14" i="1"/>
  <c r="E14" i="1"/>
  <c r="F14" i="1"/>
  <c r="G14" i="1"/>
  <c r="D15" i="1"/>
  <c r="E15" i="1"/>
  <c r="F15" i="1"/>
  <c r="G15" i="1"/>
  <c r="D16" i="1"/>
  <c r="E16" i="1"/>
  <c r="F16" i="1"/>
  <c r="G16" i="1"/>
  <c r="D17" i="1"/>
  <c r="E17" i="1"/>
  <c r="F17" i="1"/>
  <c r="G17" i="1"/>
  <c r="D18" i="1"/>
  <c r="E18" i="1"/>
  <c r="F18" i="1"/>
  <c r="G18" i="1"/>
  <c r="D19" i="1"/>
  <c r="E19" i="1"/>
  <c r="F19" i="1"/>
  <c r="G19" i="1"/>
  <c r="D20" i="1"/>
  <c r="E20" i="1"/>
  <c r="F20" i="1"/>
  <c r="G20" i="1"/>
  <c r="D21" i="1"/>
  <c r="E21" i="1"/>
  <c r="F21" i="1"/>
  <c r="G21" i="1"/>
  <c r="D22" i="1"/>
  <c r="E22" i="1"/>
  <c r="F22" i="1"/>
  <c r="G22" i="1"/>
  <c r="D23" i="1"/>
  <c r="E23" i="1"/>
  <c r="F23" i="1"/>
  <c r="G23" i="1"/>
  <c r="D24" i="1"/>
  <c r="E24" i="1"/>
  <c r="F24" i="1"/>
  <c r="G24" i="1"/>
  <c r="D25" i="1"/>
  <c r="E25" i="1"/>
  <c r="F25" i="1"/>
  <c r="G25" i="1"/>
  <c r="D26" i="1"/>
  <c r="E26" i="1"/>
  <c r="F26" i="1"/>
  <c r="G26" i="1"/>
  <c r="D27" i="1"/>
  <c r="E27" i="1"/>
  <c r="F27" i="1"/>
  <c r="G27" i="1"/>
  <c r="D28" i="1"/>
  <c r="E28" i="1"/>
  <c r="F28" i="1"/>
  <c r="G28" i="1"/>
  <c r="D29" i="1"/>
  <c r="E29" i="1"/>
  <c r="F29" i="1"/>
  <c r="G29" i="1"/>
  <c r="D30" i="1"/>
  <c r="E30" i="1"/>
  <c r="F30" i="1"/>
  <c r="G30" i="1"/>
  <c r="D31" i="1"/>
  <c r="E31" i="1"/>
  <c r="F31" i="1"/>
  <c r="G31" i="1"/>
  <c r="D32" i="1"/>
  <c r="E32" i="1"/>
  <c r="F32" i="1"/>
  <c r="G32" i="1"/>
  <c r="D33" i="1"/>
  <c r="E33" i="1"/>
  <c r="F33" i="1"/>
  <c r="G33" i="1"/>
  <c r="D34" i="1"/>
  <c r="E34" i="1"/>
  <c r="F34" i="1"/>
  <c r="G34" i="1"/>
  <c r="D35" i="1"/>
  <c r="E35" i="1"/>
  <c r="F35" i="1"/>
  <c r="G35" i="1"/>
  <c r="D36" i="1"/>
  <c r="E36" i="1"/>
  <c r="F36" i="1"/>
  <c r="G36" i="1"/>
  <c r="D37" i="1"/>
  <c r="E37" i="1"/>
  <c r="F37" i="1"/>
  <c r="G37" i="1"/>
  <c r="D38" i="1"/>
  <c r="E38" i="1"/>
  <c r="F38" i="1"/>
  <c r="G38" i="1"/>
  <c r="D39" i="1"/>
  <c r="E39" i="1"/>
  <c r="F39" i="1"/>
  <c r="G39" i="1"/>
  <c r="D40" i="1"/>
  <c r="E40" i="1"/>
  <c r="F40" i="1"/>
  <c r="G40" i="1"/>
  <c r="D41" i="1"/>
  <c r="E41" i="1"/>
  <c r="F41" i="1"/>
  <c r="G41" i="1"/>
  <c r="D42" i="1"/>
  <c r="E42" i="1"/>
  <c r="F42" i="1"/>
  <c r="G42" i="1"/>
  <c r="D43" i="1"/>
  <c r="E43" i="1"/>
  <c r="F43" i="1"/>
  <c r="G43" i="1"/>
  <c r="D44" i="1"/>
  <c r="E44" i="1"/>
  <c r="F44" i="1"/>
  <c r="G44" i="1"/>
  <c r="D45" i="1"/>
  <c r="E45" i="1"/>
  <c r="F45" i="1"/>
  <c r="G45" i="1"/>
  <c r="D46" i="1"/>
  <c r="E46" i="1"/>
  <c r="F46" i="1"/>
  <c r="G46" i="1"/>
  <c r="D47" i="1"/>
  <c r="E47" i="1"/>
  <c r="F47" i="1"/>
  <c r="G47" i="1"/>
  <c r="D48" i="1"/>
  <c r="E48" i="1"/>
  <c r="F48" i="1"/>
  <c r="G48" i="1"/>
  <c r="D49" i="1"/>
  <c r="E49" i="1"/>
  <c r="F49" i="1"/>
  <c r="G49" i="1"/>
  <c r="D50" i="1"/>
  <c r="E50" i="1"/>
  <c r="F50" i="1"/>
  <c r="G50" i="1"/>
  <c r="D51" i="1"/>
  <c r="E51" i="1"/>
  <c r="F51" i="1"/>
  <c r="G51" i="1"/>
  <c r="D52" i="1"/>
  <c r="E52" i="1"/>
  <c r="F52" i="1"/>
  <c r="G52" i="1"/>
  <c r="D53" i="1"/>
  <c r="E53" i="1"/>
  <c r="F53" i="1"/>
  <c r="G53" i="1"/>
  <c r="D54" i="1"/>
  <c r="E54" i="1"/>
  <c r="F54" i="1"/>
  <c r="G54" i="1"/>
  <c r="D55" i="1"/>
  <c r="E55" i="1"/>
  <c r="F55" i="1"/>
  <c r="G55" i="1"/>
  <c r="D56" i="1"/>
  <c r="E56" i="1"/>
  <c r="F56" i="1"/>
  <c r="G56" i="1"/>
  <c r="D57" i="1"/>
  <c r="E57" i="1"/>
  <c r="F57" i="1"/>
  <c r="G57" i="1"/>
  <c r="D58" i="1"/>
  <c r="E58" i="1"/>
  <c r="F58" i="1"/>
  <c r="G58" i="1"/>
  <c r="D59" i="1"/>
  <c r="E59" i="1"/>
  <c r="F59" i="1"/>
  <c r="G59" i="1"/>
  <c r="D60" i="1"/>
  <c r="E60" i="1"/>
  <c r="F60" i="1"/>
  <c r="G60" i="1"/>
  <c r="D61" i="1"/>
  <c r="E61" i="1"/>
  <c r="F61" i="1"/>
  <c r="G61" i="1"/>
  <c r="D62" i="1"/>
  <c r="E62" i="1"/>
  <c r="F62" i="1"/>
  <c r="G62" i="1"/>
  <c r="D63" i="1"/>
  <c r="E63" i="1"/>
  <c r="F63" i="1"/>
  <c r="G63" i="1"/>
  <c r="D64" i="1"/>
  <c r="E64" i="1"/>
  <c r="F64" i="1"/>
  <c r="G64" i="1"/>
  <c r="D65" i="1"/>
  <c r="E65" i="1"/>
  <c r="F65" i="1"/>
  <c r="G65" i="1"/>
  <c r="D66" i="1"/>
  <c r="E66" i="1"/>
  <c r="F66" i="1"/>
  <c r="G66" i="1"/>
  <c r="D67" i="1"/>
  <c r="E67" i="1"/>
  <c r="F67" i="1"/>
  <c r="G67" i="1"/>
  <c r="D68" i="1"/>
  <c r="E68" i="1"/>
  <c r="F68" i="1"/>
  <c r="G68" i="1"/>
  <c r="D69" i="1"/>
  <c r="E69" i="1"/>
  <c r="F69" i="1"/>
  <c r="G69" i="1"/>
  <c r="D70" i="1"/>
  <c r="E70" i="1"/>
  <c r="F70" i="1"/>
  <c r="G70" i="1"/>
  <c r="D71" i="1"/>
  <c r="E71" i="1"/>
  <c r="F71" i="1"/>
  <c r="G71" i="1"/>
  <c r="D72" i="1"/>
  <c r="E72" i="1"/>
  <c r="F72" i="1"/>
  <c r="G72" i="1"/>
  <c r="D73" i="1"/>
  <c r="E73" i="1"/>
  <c r="F73" i="1"/>
  <c r="G73" i="1"/>
  <c r="D74" i="1"/>
  <c r="E74" i="1"/>
  <c r="F74" i="1"/>
  <c r="G74" i="1"/>
  <c r="D75" i="1"/>
  <c r="E75" i="1"/>
  <c r="F75" i="1"/>
  <c r="G75" i="1"/>
  <c r="D76" i="1"/>
  <c r="E76" i="1"/>
  <c r="F76" i="1"/>
  <c r="G76" i="1"/>
  <c r="D77" i="1"/>
  <c r="E77" i="1"/>
  <c r="F77" i="1"/>
  <c r="G77" i="1"/>
  <c r="D78" i="1"/>
  <c r="E78" i="1"/>
  <c r="F78" i="1"/>
  <c r="G78" i="1"/>
  <c r="D79" i="1"/>
  <c r="E79" i="1"/>
  <c r="F79" i="1"/>
  <c r="G79" i="1"/>
  <c r="D80" i="1"/>
  <c r="E80" i="1"/>
  <c r="F80" i="1"/>
  <c r="G80" i="1"/>
  <c r="D81" i="1"/>
  <c r="E81" i="1"/>
  <c r="F81" i="1"/>
  <c r="G81" i="1"/>
  <c r="D82" i="1"/>
  <c r="E82" i="1"/>
  <c r="F82" i="1"/>
  <c r="G82" i="1"/>
  <c r="D83" i="1"/>
  <c r="E83" i="1"/>
  <c r="F83" i="1"/>
  <c r="G83" i="1"/>
  <c r="D84" i="1"/>
  <c r="E84" i="1"/>
  <c r="F84" i="1"/>
  <c r="G84" i="1"/>
  <c r="D85" i="1"/>
  <c r="E85" i="1"/>
  <c r="F85" i="1"/>
  <c r="G85" i="1"/>
  <c r="D86" i="1"/>
  <c r="E86" i="1"/>
  <c r="F86" i="1"/>
  <c r="G86" i="1"/>
  <c r="D87" i="1"/>
  <c r="E87" i="1"/>
  <c r="F87" i="1"/>
  <c r="G87" i="1"/>
  <c r="D88" i="1"/>
  <c r="E88" i="1"/>
  <c r="F88" i="1"/>
  <c r="G88" i="1"/>
  <c r="D89" i="1"/>
  <c r="E89" i="1"/>
  <c r="F89" i="1"/>
  <c r="G89" i="1"/>
  <c r="D90" i="1"/>
  <c r="E90" i="1"/>
  <c r="F90" i="1"/>
  <c r="G90" i="1"/>
  <c r="D91" i="1"/>
  <c r="E91" i="1"/>
  <c r="F91" i="1"/>
  <c r="G91" i="1"/>
  <c r="D92" i="1"/>
  <c r="E92" i="1"/>
  <c r="F92" i="1"/>
  <c r="G92" i="1"/>
  <c r="D93" i="1"/>
  <c r="E93" i="1"/>
  <c r="F93" i="1"/>
  <c r="G93" i="1"/>
  <c r="D94" i="1"/>
  <c r="E94" i="1"/>
  <c r="F94" i="1"/>
  <c r="G94" i="1"/>
  <c r="D95" i="1"/>
  <c r="E95" i="1"/>
  <c r="F95" i="1"/>
  <c r="G95" i="1"/>
  <c r="D96" i="1"/>
  <c r="E96" i="1"/>
  <c r="F96" i="1"/>
  <c r="G96" i="1"/>
  <c r="D97" i="1"/>
  <c r="E97" i="1"/>
  <c r="F97" i="1"/>
  <c r="G97" i="1"/>
  <c r="D98" i="1"/>
  <c r="E98" i="1"/>
  <c r="F98" i="1"/>
  <c r="G98" i="1"/>
  <c r="D99" i="1"/>
  <c r="E99" i="1"/>
  <c r="F99" i="1"/>
  <c r="G99" i="1"/>
  <c r="D100" i="1"/>
  <c r="E100" i="1"/>
  <c r="F100" i="1"/>
  <c r="G100" i="1"/>
  <c r="D101" i="1"/>
  <c r="E101" i="1"/>
  <c r="F101" i="1"/>
  <c r="G101" i="1"/>
  <c r="D102" i="1"/>
  <c r="E102" i="1"/>
  <c r="F102" i="1"/>
  <c r="G102" i="1"/>
  <c r="D103" i="1"/>
  <c r="E103" i="1"/>
  <c r="F103" i="1"/>
  <c r="G103" i="1"/>
  <c r="D104" i="1"/>
  <c r="E104" i="1"/>
  <c r="F104" i="1"/>
  <c r="G104" i="1"/>
  <c r="D105" i="1"/>
  <c r="E105" i="1"/>
  <c r="F105" i="1"/>
  <c r="G105" i="1"/>
  <c r="D106" i="1"/>
  <c r="E106" i="1"/>
  <c r="F106" i="1"/>
  <c r="G106" i="1"/>
  <c r="D107" i="1"/>
  <c r="E107" i="1"/>
  <c r="F107" i="1"/>
  <c r="G107" i="1"/>
  <c r="D108" i="1"/>
  <c r="E108" i="1"/>
  <c r="F108" i="1"/>
  <c r="G108" i="1"/>
  <c r="D109" i="1"/>
  <c r="E109" i="1"/>
  <c r="F109" i="1"/>
  <c r="G109" i="1"/>
  <c r="D110" i="1"/>
  <c r="E110" i="1"/>
  <c r="F110" i="1"/>
  <c r="G110" i="1"/>
  <c r="D111" i="1"/>
  <c r="E111" i="1"/>
  <c r="F111" i="1"/>
  <c r="G111" i="1"/>
  <c r="D112" i="1"/>
  <c r="E112" i="1"/>
  <c r="F112" i="1"/>
  <c r="G112" i="1"/>
  <c r="D113" i="1"/>
  <c r="E113" i="1"/>
  <c r="F113" i="1"/>
  <c r="G113" i="1"/>
  <c r="D114" i="1"/>
  <c r="E114" i="1"/>
  <c r="F114" i="1"/>
  <c r="G114" i="1"/>
  <c r="D115" i="1"/>
  <c r="E115" i="1"/>
  <c r="F115" i="1"/>
  <c r="G115" i="1"/>
  <c r="D116" i="1"/>
  <c r="E116" i="1"/>
  <c r="F116" i="1"/>
  <c r="G116" i="1"/>
  <c r="D117" i="1"/>
  <c r="E117" i="1"/>
  <c r="F117" i="1"/>
  <c r="G117" i="1"/>
  <c r="D118" i="1"/>
  <c r="E118" i="1"/>
  <c r="F118" i="1"/>
  <c r="G118" i="1"/>
  <c r="D119" i="1"/>
  <c r="E119" i="1"/>
  <c r="F119" i="1"/>
  <c r="G119" i="1"/>
  <c r="D120" i="1"/>
  <c r="E120" i="1"/>
  <c r="F120" i="1"/>
  <c r="G120" i="1"/>
  <c r="D121" i="1"/>
  <c r="E121" i="1"/>
  <c r="F121" i="1"/>
  <c r="G121" i="1"/>
  <c r="D122" i="1"/>
  <c r="E122" i="1"/>
  <c r="F122" i="1"/>
  <c r="G122" i="1"/>
  <c r="D123" i="1"/>
  <c r="E123" i="1"/>
  <c r="F123" i="1"/>
  <c r="G123" i="1"/>
  <c r="D124" i="1"/>
  <c r="E124" i="1"/>
  <c r="F124" i="1"/>
  <c r="G124" i="1"/>
  <c r="D125" i="1"/>
  <c r="E125" i="1"/>
  <c r="F125" i="1"/>
  <c r="G125" i="1"/>
  <c r="D126" i="1"/>
  <c r="E126" i="1"/>
  <c r="F126" i="1"/>
  <c r="G126" i="1"/>
  <c r="D127" i="1"/>
  <c r="E127" i="1"/>
  <c r="F127" i="1"/>
  <c r="G127" i="1"/>
  <c r="D128" i="1"/>
  <c r="E128" i="1"/>
  <c r="F128" i="1"/>
  <c r="G128" i="1"/>
  <c r="D129" i="1"/>
  <c r="E129" i="1"/>
  <c r="F129" i="1"/>
  <c r="G129" i="1"/>
  <c r="D130" i="1"/>
  <c r="E130" i="1"/>
  <c r="F130" i="1"/>
  <c r="G130" i="1"/>
  <c r="D131" i="1"/>
  <c r="E131" i="1"/>
  <c r="F131" i="1"/>
  <c r="G131" i="1"/>
  <c r="D132" i="1"/>
  <c r="E132" i="1"/>
  <c r="F132" i="1"/>
  <c r="G132" i="1"/>
  <c r="D133" i="1"/>
  <c r="E133" i="1"/>
  <c r="F133" i="1"/>
  <c r="G133" i="1"/>
  <c r="D134" i="1"/>
  <c r="E134" i="1"/>
  <c r="F134" i="1"/>
  <c r="G134" i="1"/>
  <c r="D135" i="1"/>
  <c r="E135" i="1"/>
  <c r="F135" i="1"/>
  <c r="G135" i="1"/>
  <c r="D136" i="1"/>
  <c r="E136" i="1"/>
  <c r="F136" i="1"/>
  <c r="G136" i="1"/>
  <c r="D137" i="1"/>
  <c r="E137" i="1"/>
  <c r="F137" i="1"/>
  <c r="G137" i="1"/>
  <c r="D138" i="1"/>
  <c r="E138" i="1"/>
  <c r="F138" i="1"/>
  <c r="G138" i="1"/>
  <c r="D139" i="1"/>
  <c r="E139" i="1"/>
  <c r="F139" i="1"/>
  <c r="G139" i="1"/>
  <c r="D140" i="1"/>
  <c r="E140" i="1"/>
  <c r="F140" i="1"/>
  <c r="G140" i="1"/>
  <c r="D141" i="1"/>
  <c r="E141" i="1"/>
  <c r="F141" i="1"/>
  <c r="G141" i="1"/>
  <c r="D142" i="1"/>
  <c r="E142" i="1"/>
  <c r="F142" i="1"/>
  <c r="G142" i="1"/>
  <c r="D143" i="1"/>
  <c r="E143" i="1"/>
  <c r="F143" i="1"/>
  <c r="G143" i="1"/>
  <c r="D144" i="1"/>
  <c r="E144" i="1"/>
  <c r="F144" i="1"/>
  <c r="G144" i="1"/>
  <c r="D145" i="1"/>
  <c r="E145" i="1"/>
  <c r="F145" i="1"/>
  <c r="G145" i="1"/>
  <c r="D146" i="1"/>
  <c r="E146" i="1"/>
  <c r="F146" i="1"/>
  <c r="G146" i="1"/>
  <c r="D147" i="1"/>
  <c r="E147" i="1"/>
  <c r="F147" i="1"/>
  <c r="G147" i="1"/>
  <c r="D148" i="1"/>
  <c r="E148" i="1"/>
  <c r="F148" i="1"/>
  <c r="G148" i="1"/>
  <c r="D149" i="1"/>
  <c r="E149" i="1"/>
  <c r="F149" i="1"/>
  <c r="G149" i="1"/>
  <c r="D150" i="1"/>
  <c r="E150" i="1"/>
  <c r="F150" i="1"/>
  <c r="G150" i="1"/>
  <c r="D151" i="1"/>
  <c r="E151" i="1"/>
  <c r="F151" i="1"/>
  <c r="G151" i="1"/>
  <c r="D152" i="1"/>
  <c r="E152" i="1"/>
  <c r="F152" i="1"/>
  <c r="G152" i="1"/>
  <c r="D153" i="1"/>
  <c r="E153" i="1"/>
  <c r="F153" i="1"/>
  <c r="G153" i="1"/>
  <c r="D154" i="1"/>
  <c r="E154" i="1"/>
  <c r="F154" i="1"/>
  <c r="G154" i="1"/>
  <c r="D155" i="1"/>
  <c r="E155" i="1"/>
  <c r="F155" i="1"/>
  <c r="G155" i="1"/>
  <c r="D156" i="1"/>
  <c r="E156" i="1"/>
  <c r="F156" i="1"/>
  <c r="G156" i="1"/>
  <c r="D157" i="1"/>
  <c r="E157" i="1"/>
  <c r="F157" i="1"/>
  <c r="G157" i="1"/>
  <c r="D158" i="1"/>
  <c r="E158" i="1"/>
  <c r="F158" i="1"/>
  <c r="G158" i="1"/>
  <c r="D159" i="1"/>
  <c r="E159" i="1"/>
  <c r="F159" i="1"/>
  <c r="G159" i="1"/>
  <c r="D160" i="1"/>
  <c r="E160" i="1"/>
  <c r="F160" i="1"/>
  <c r="G160" i="1"/>
  <c r="D161" i="1"/>
  <c r="E161" i="1"/>
  <c r="F161" i="1"/>
  <c r="G161" i="1"/>
  <c r="D162" i="1"/>
  <c r="E162" i="1"/>
  <c r="F162" i="1"/>
  <c r="G162" i="1"/>
  <c r="D163" i="1"/>
  <c r="E163" i="1"/>
  <c r="F163" i="1"/>
  <c r="G163" i="1"/>
  <c r="D164" i="1"/>
  <c r="E164" i="1"/>
  <c r="F164" i="1"/>
  <c r="G164" i="1"/>
  <c r="D165" i="1"/>
  <c r="E165" i="1"/>
  <c r="F165" i="1"/>
  <c r="G165" i="1"/>
  <c r="D166" i="1"/>
  <c r="E166" i="1"/>
  <c r="F166" i="1"/>
  <c r="G166" i="1"/>
  <c r="D167" i="1"/>
  <c r="E167" i="1"/>
  <c r="F167" i="1"/>
  <c r="G167" i="1"/>
  <c r="D168" i="1"/>
  <c r="E168" i="1"/>
  <c r="F168" i="1"/>
  <c r="G168" i="1"/>
  <c r="D169" i="1"/>
  <c r="E169" i="1"/>
  <c r="F169" i="1"/>
  <c r="G169" i="1"/>
  <c r="D170" i="1"/>
  <c r="E170" i="1"/>
  <c r="F170" i="1"/>
  <c r="G170" i="1"/>
  <c r="D171" i="1"/>
  <c r="E171" i="1"/>
  <c r="F171" i="1"/>
  <c r="G171" i="1"/>
  <c r="D172" i="1"/>
  <c r="E172" i="1"/>
  <c r="F172" i="1"/>
  <c r="G172" i="1"/>
  <c r="D173" i="1"/>
  <c r="E173" i="1"/>
  <c r="F173" i="1"/>
  <c r="G173" i="1"/>
  <c r="D174" i="1"/>
  <c r="E174" i="1"/>
  <c r="F174" i="1"/>
  <c r="G174" i="1"/>
  <c r="D175" i="1"/>
  <c r="E175" i="1"/>
  <c r="F175" i="1"/>
  <c r="G175" i="1"/>
  <c r="D176" i="1"/>
  <c r="E176" i="1"/>
  <c r="F176" i="1"/>
  <c r="G176" i="1"/>
  <c r="D177" i="1"/>
  <c r="E177" i="1"/>
  <c r="F177" i="1"/>
  <c r="G177" i="1"/>
  <c r="D178" i="1"/>
  <c r="E178" i="1"/>
  <c r="F178" i="1"/>
  <c r="G178" i="1"/>
  <c r="D179" i="1"/>
  <c r="E179" i="1"/>
  <c r="F179" i="1"/>
  <c r="G179" i="1"/>
  <c r="D180" i="1"/>
  <c r="E180" i="1"/>
  <c r="F180" i="1"/>
  <c r="G180" i="1"/>
  <c r="D181" i="1"/>
  <c r="E181" i="1"/>
  <c r="F181" i="1"/>
  <c r="G181" i="1"/>
  <c r="D182" i="1"/>
  <c r="E182" i="1"/>
  <c r="F182" i="1"/>
  <c r="G182" i="1"/>
  <c r="D183" i="1"/>
  <c r="E183" i="1"/>
  <c r="F183" i="1"/>
  <c r="G183" i="1"/>
  <c r="D184" i="1"/>
  <c r="E184" i="1"/>
  <c r="F184" i="1"/>
  <c r="G184" i="1"/>
  <c r="D185" i="1"/>
  <c r="E185" i="1"/>
  <c r="F185" i="1"/>
  <c r="G185" i="1"/>
  <c r="D186" i="1"/>
  <c r="E186" i="1"/>
  <c r="F186" i="1"/>
  <c r="G186" i="1"/>
  <c r="D187" i="1"/>
  <c r="E187" i="1"/>
  <c r="F187" i="1"/>
  <c r="G187" i="1"/>
  <c r="D188" i="1"/>
  <c r="E188" i="1"/>
  <c r="F188" i="1"/>
  <c r="G188" i="1"/>
  <c r="D189" i="1"/>
  <c r="E189" i="1"/>
  <c r="F189" i="1"/>
  <c r="G189" i="1"/>
  <c r="D190" i="1"/>
  <c r="E190" i="1"/>
  <c r="F190" i="1"/>
  <c r="G190" i="1"/>
  <c r="D191" i="1"/>
  <c r="E191" i="1"/>
  <c r="F191" i="1"/>
  <c r="G191" i="1"/>
  <c r="D192" i="1"/>
  <c r="E192" i="1"/>
  <c r="F192" i="1"/>
  <c r="G192" i="1"/>
  <c r="D193" i="1"/>
  <c r="E193" i="1"/>
  <c r="F193" i="1"/>
  <c r="G193" i="1"/>
  <c r="D194" i="1"/>
  <c r="E194" i="1"/>
  <c r="F194" i="1"/>
  <c r="G194" i="1"/>
  <c r="D195" i="1"/>
  <c r="E195" i="1"/>
  <c r="F195" i="1"/>
  <c r="G195" i="1"/>
  <c r="D196" i="1"/>
  <c r="E196" i="1"/>
  <c r="F196" i="1"/>
  <c r="G196" i="1"/>
  <c r="D197" i="1"/>
  <c r="E197" i="1"/>
  <c r="F197" i="1"/>
  <c r="G197" i="1"/>
  <c r="D198" i="1"/>
  <c r="E198" i="1"/>
  <c r="F198" i="1"/>
  <c r="G198" i="1"/>
  <c r="D199" i="1"/>
  <c r="E199" i="1"/>
  <c r="F199" i="1"/>
  <c r="G199" i="1"/>
  <c r="D200" i="1"/>
  <c r="E200" i="1"/>
  <c r="F200" i="1"/>
  <c r="G200" i="1"/>
  <c r="D201" i="1"/>
  <c r="E201" i="1"/>
  <c r="F201" i="1"/>
  <c r="G201" i="1"/>
  <c r="D202" i="1"/>
  <c r="E202" i="1"/>
  <c r="F202" i="1"/>
  <c r="G202" i="1"/>
  <c r="D203" i="1"/>
  <c r="E203" i="1"/>
  <c r="F203" i="1"/>
  <c r="G203" i="1"/>
  <c r="D204" i="1"/>
  <c r="E204" i="1"/>
  <c r="F204" i="1"/>
  <c r="G204" i="1"/>
  <c r="D205" i="1"/>
  <c r="E205" i="1"/>
  <c r="F205" i="1"/>
  <c r="G205" i="1"/>
  <c r="D206" i="1"/>
  <c r="E206" i="1"/>
  <c r="F206" i="1"/>
  <c r="G206" i="1"/>
  <c r="D207" i="1"/>
  <c r="E207" i="1"/>
  <c r="F207" i="1"/>
  <c r="G207" i="1"/>
  <c r="D208" i="1"/>
  <c r="E208" i="1"/>
  <c r="F208" i="1"/>
  <c r="G208" i="1"/>
  <c r="D209" i="1"/>
  <c r="E209" i="1"/>
  <c r="F209" i="1"/>
  <c r="G209" i="1"/>
  <c r="D210" i="1"/>
  <c r="E210" i="1"/>
  <c r="F210" i="1"/>
  <c r="G210" i="1"/>
  <c r="D211" i="1"/>
  <c r="E211" i="1"/>
  <c r="F211" i="1"/>
  <c r="G211" i="1"/>
  <c r="D212" i="1"/>
  <c r="E212" i="1"/>
  <c r="F212" i="1"/>
  <c r="G212" i="1"/>
  <c r="D213" i="1"/>
  <c r="E213" i="1"/>
  <c r="F213" i="1"/>
  <c r="G213" i="1"/>
  <c r="D214" i="1"/>
  <c r="E214" i="1"/>
  <c r="F214" i="1"/>
  <c r="G214" i="1"/>
  <c r="D215" i="1"/>
  <c r="E215" i="1"/>
  <c r="F215" i="1"/>
  <c r="G215" i="1"/>
  <c r="D216" i="1"/>
  <c r="E216" i="1"/>
  <c r="F216" i="1"/>
  <c r="G216" i="1"/>
  <c r="D217" i="1"/>
  <c r="E217" i="1"/>
  <c r="F217" i="1"/>
  <c r="G217" i="1"/>
  <c r="D218" i="1"/>
  <c r="E218" i="1"/>
  <c r="F218" i="1"/>
  <c r="G218" i="1"/>
  <c r="D219" i="1"/>
  <c r="E219" i="1"/>
  <c r="F219" i="1"/>
  <c r="G219" i="1"/>
  <c r="D220" i="1"/>
  <c r="E220" i="1"/>
  <c r="F220" i="1"/>
  <c r="G220" i="1"/>
  <c r="D221" i="1"/>
  <c r="E221" i="1"/>
  <c r="F221" i="1"/>
  <c r="G221" i="1"/>
  <c r="D222" i="1"/>
  <c r="E222" i="1"/>
  <c r="F222" i="1"/>
  <c r="G222" i="1"/>
  <c r="D223" i="1"/>
  <c r="E223" i="1"/>
  <c r="F223" i="1"/>
  <c r="G223" i="1"/>
  <c r="D224" i="1"/>
  <c r="E224" i="1"/>
  <c r="F224" i="1"/>
  <c r="G224" i="1"/>
  <c r="D225" i="1"/>
  <c r="E225" i="1"/>
  <c r="F225" i="1"/>
  <c r="G225" i="1"/>
  <c r="D226" i="1"/>
  <c r="E226" i="1"/>
  <c r="F226" i="1"/>
  <c r="G226" i="1"/>
  <c r="D227" i="1"/>
  <c r="E227" i="1"/>
  <c r="F227" i="1"/>
  <c r="G227" i="1"/>
  <c r="D228" i="1"/>
  <c r="E228" i="1"/>
  <c r="F228" i="1"/>
  <c r="G228" i="1"/>
  <c r="D229" i="1"/>
  <c r="E229" i="1"/>
  <c r="F229" i="1"/>
  <c r="G229" i="1"/>
  <c r="D230" i="1"/>
  <c r="E230" i="1"/>
  <c r="F230" i="1"/>
  <c r="G230" i="1"/>
  <c r="D231" i="1"/>
  <c r="E231" i="1"/>
  <c r="F231" i="1"/>
  <c r="G231" i="1"/>
  <c r="D232" i="1"/>
  <c r="E232" i="1"/>
  <c r="F232" i="1"/>
  <c r="G232" i="1"/>
  <c r="D233" i="1"/>
  <c r="E233" i="1"/>
  <c r="F233" i="1"/>
  <c r="G233" i="1"/>
  <c r="D234" i="1"/>
  <c r="E234" i="1"/>
  <c r="F234" i="1"/>
  <c r="G234" i="1"/>
  <c r="D235" i="1"/>
  <c r="E235" i="1"/>
  <c r="F235" i="1"/>
  <c r="G235" i="1"/>
  <c r="D236" i="1"/>
  <c r="E236" i="1"/>
  <c r="F236" i="1"/>
  <c r="G236" i="1"/>
  <c r="D237" i="1"/>
  <c r="E237" i="1"/>
  <c r="F237" i="1"/>
  <c r="G237" i="1"/>
  <c r="D238" i="1"/>
  <c r="E238" i="1"/>
  <c r="F238" i="1"/>
  <c r="G238" i="1"/>
  <c r="D239" i="1"/>
  <c r="E239" i="1"/>
  <c r="F239" i="1"/>
  <c r="G239" i="1"/>
  <c r="D240" i="1"/>
  <c r="E240" i="1"/>
  <c r="F240" i="1"/>
  <c r="G240" i="1"/>
  <c r="D241" i="1"/>
  <c r="E241" i="1"/>
  <c r="F241" i="1"/>
  <c r="G241" i="1"/>
  <c r="D242" i="1"/>
  <c r="E242" i="1"/>
  <c r="F242" i="1"/>
  <c r="G242" i="1"/>
  <c r="D243" i="1"/>
  <c r="E243" i="1"/>
  <c r="F243" i="1"/>
  <c r="G243" i="1"/>
  <c r="D244" i="1"/>
  <c r="E244" i="1"/>
  <c r="F244" i="1"/>
  <c r="G244" i="1"/>
  <c r="D245" i="1"/>
  <c r="E245" i="1"/>
  <c r="F245" i="1"/>
  <c r="G245" i="1"/>
  <c r="D246" i="1"/>
  <c r="E246" i="1"/>
  <c r="F246" i="1"/>
  <c r="G246" i="1"/>
  <c r="D247" i="1"/>
  <c r="E247" i="1"/>
  <c r="F247" i="1"/>
  <c r="G247" i="1"/>
  <c r="D248" i="1"/>
  <c r="E248" i="1"/>
  <c r="F248" i="1"/>
  <c r="G248" i="1"/>
  <c r="D249" i="1"/>
  <c r="E249" i="1"/>
  <c r="F249" i="1"/>
  <c r="G249" i="1"/>
  <c r="D250" i="1"/>
  <c r="E250" i="1"/>
  <c r="F250" i="1"/>
  <c r="G250" i="1"/>
  <c r="D251" i="1"/>
  <c r="E251" i="1"/>
  <c r="F251" i="1"/>
  <c r="G251" i="1"/>
  <c r="D252" i="1"/>
  <c r="E252" i="1"/>
  <c r="F252" i="1"/>
  <c r="G252" i="1"/>
  <c r="D253" i="1"/>
  <c r="E253" i="1"/>
  <c r="F253" i="1"/>
  <c r="G253" i="1"/>
  <c r="D254" i="1"/>
  <c r="E254" i="1"/>
  <c r="F254" i="1"/>
  <c r="G254" i="1"/>
  <c r="D255" i="1"/>
  <c r="E255" i="1"/>
  <c r="F255" i="1"/>
  <c r="G255" i="1"/>
  <c r="D256" i="1"/>
  <c r="E256" i="1"/>
  <c r="F256" i="1"/>
  <c r="G256" i="1"/>
  <c r="D257" i="1"/>
  <c r="E257" i="1"/>
  <c r="F257" i="1"/>
  <c r="G257" i="1"/>
  <c r="D258" i="1"/>
  <c r="E258" i="1"/>
  <c r="F258" i="1"/>
  <c r="G258" i="1"/>
  <c r="D259" i="1"/>
  <c r="E259" i="1"/>
  <c r="F259" i="1"/>
  <c r="G259" i="1"/>
  <c r="D260" i="1"/>
  <c r="E260" i="1"/>
  <c r="F260" i="1"/>
  <c r="G260" i="1"/>
  <c r="D261" i="1"/>
  <c r="E261" i="1"/>
  <c r="F261" i="1"/>
  <c r="G261" i="1"/>
  <c r="D262" i="1"/>
  <c r="E262" i="1"/>
  <c r="F262" i="1"/>
  <c r="G262" i="1"/>
  <c r="D263" i="1"/>
  <c r="E263" i="1"/>
  <c r="F263" i="1"/>
  <c r="G263" i="1"/>
  <c r="J263" i="1"/>
  <c r="D264" i="1"/>
  <c r="E264" i="1"/>
  <c r="F264" i="1"/>
  <c r="G264" i="1"/>
  <c r="H264" i="1"/>
  <c r="I264" i="1"/>
  <c r="J264" i="1"/>
  <c r="L264" i="1"/>
  <c r="M264" i="1"/>
  <c r="O264" i="1"/>
  <c r="P264" i="1"/>
  <c r="Q264" i="1"/>
  <c r="R264" i="1"/>
  <c r="D265" i="1"/>
  <c r="E265" i="1"/>
  <c r="F265" i="1"/>
  <c r="G265" i="1"/>
  <c r="J265" i="1"/>
  <c r="L265" i="1"/>
  <c r="M265" i="1"/>
  <c r="D266" i="1"/>
  <c r="E266" i="1"/>
  <c r="F266" i="1"/>
  <c r="G266" i="1"/>
  <c r="J266" i="1"/>
  <c r="L266" i="1"/>
  <c r="M266" i="1"/>
  <c r="D267" i="1"/>
  <c r="E267" i="1"/>
  <c r="F267" i="1"/>
  <c r="G267" i="1"/>
  <c r="J267" i="1"/>
  <c r="L267" i="1"/>
  <c r="M267" i="1"/>
  <c r="D268" i="1"/>
  <c r="E268" i="1"/>
  <c r="F268" i="1"/>
  <c r="G268" i="1"/>
  <c r="H268" i="1"/>
  <c r="I268" i="1"/>
  <c r="J268" i="1"/>
  <c r="L268" i="1"/>
  <c r="M268" i="1"/>
  <c r="O268" i="1"/>
  <c r="P268" i="1"/>
  <c r="Q268" i="1"/>
  <c r="R268" i="1"/>
  <c r="S268" i="1"/>
  <c r="T268" i="1"/>
  <c r="U268" i="1"/>
  <c r="V268" i="1"/>
  <c r="D269" i="1"/>
  <c r="E269" i="1"/>
  <c r="F269" i="1"/>
  <c r="G269" i="1"/>
  <c r="J269" i="1"/>
  <c r="L269" i="1"/>
  <c r="M269" i="1"/>
  <c r="D270" i="1"/>
  <c r="E270" i="1"/>
  <c r="F270" i="1"/>
  <c r="G270" i="1"/>
  <c r="J270" i="1"/>
  <c r="L270" i="1"/>
  <c r="M270" i="1"/>
  <c r="D271" i="1"/>
  <c r="E271" i="1"/>
  <c r="F271" i="1"/>
  <c r="G271" i="1"/>
  <c r="J271" i="1"/>
  <c r="L271" i="1"/>
  <c r="M271" i="1"/>
  <c r="D272" i="1"/>
  <c r="E272" i="1"/>
  <c r="F272" i="1"/>
  <c r="G272" i="1"/>
  <c r="H272" i="1"/>
  <c r="I272" i="1"/>
  <c r="J272" i="1"/>
  <c r="L272" i="1"/>
  <c r="M272" i="1"/>
  <c r="O272" i="1"/>
  <c r="P272" i="1"/>
  <c r="Q272" i="1"/>
  <c r="R272" i="1"/>
  <c r="S272" i="1"/>
  <c r="T272" i="1"/>
  <c r="U272" i="1"/>
  <c r="V272" i="1"/>
  <c r="D273" i="1"/>
  <c r="E273" i="1"/>
  <c r="F273" i="1"/>
  <c r="G273" i="1"/>
  <c r="J273" i="1"/>
  <c r="L273" i="1"/>
  <c r="M273" i="1"/>
  <c r="D274" i="1"/>
  <c r="E274" i="1"/>
  <c r="F274" i="1"/>
  <c r="G274" i="1"/>
  <c r="J274" i="1"/>
  <c r="L274" i="1"/>
  <c r="M274" i="1"/>
  <c r="D275" i="1"/>
  <c r="E275" i="1"/>
  <c r="F275" i="1"/>
  <c r="G275" i="1"/>
  <c r="J275" i="1"/>
  <c r="L275" i="1"/>
  <c r="M275" i="1"/>
  <c r="D276" i="1"/>
  <c r="E276" i="1"/>
  <c r="F276" i="1"/>
  <c r="G276" i="1"/>
  <c r="H276" i="1"/>
  <c r="I276" i="1"/>
  <c r="J276" i="1"/>
  <c r="L276" i="1"/>
  <c r="M276" i="1"/>
  <c r="O276" i="1"/>
  <c r="P276" i="1"/>
  <c r="Q276" i="1"/>
  <c r="R276" i="1"/>
  <c r="S276" i="1"/>
  <c r="T276" i="1"/>
  <c r="U276" i="1"/>
  <c r="V276" i="1"/>
  <c r="D277" i="1"/>
  <c r="E277" i="1"/>
  <c r="F277" i="1"/>
  <c r="G277" i="1"/>
  <c r="J277" i="1"/>
  <c r="L277" i="1"/>
  <c r="M277" i="1"/>
  <c r="D278" i="1"/>
  <c r="E278" i="1"/>
  <c r="F278" i="1"/>
  <c r="G278" i="1"/>
  <c r="J278" i="1"/>
  <c r="L278" i="1"/>
  <c r="M278" i="1"/>
  <c r="D279" i="1"/>
  <c r="E279" i="1"/>
  <c r="F279" i="1"/>
  <c r="G279" i="1"/>
  <c r="J279" i="1"/>
  <c r="L279" i="1"/>
  <c r="M279" i="1"/>
  <c r="D280" i="1"/>
  <c r="E280" i="1"/>
  <c r="F280" i="1"/>
  <c r="G280" i="1"/>
  <c r="H280" i="1"/>
  <c r="I280" i="1"/>
  <c r="J280" i="1"/>
  <c r="L280" i="1"/>
  <c r="M280" i="1"/>
  <c r="O280" i="1"/>
  <c r="P280" i="1"/>
  <c r="Q280" i="1"/>
  <c r="R280" i="1"/>
  <c r="S280" i="1"/>
  <c r="T280" i="1"/>
  <c r="U280" i="1"/>
  <c r="V280" i="1"/>
  <c r="D281" i="1"/>
  <c r="E281" i="1"/>
  <c r="F281" i="1"/>
  <c r="G281" i="1"/>
  <c r="J281" i="1"/>
  <c r="L281" i="1"/>
  <c r="M281" i="1"/>
  <c r="D282" i="1"/>
  <c r="E282" i="1"/>
  <c r="F282" i="1"/>
  <c r="G282" i="1"/>
  <c r="J282" i="1"/>
  <c r="L282" i="1"/>
  <c r="M282" i="1"/>
  <c r="D283" i="1"/>
  <c r="E283" i="1"/>
  <c r="F283" i="1"/>
  <c r="G283" i="1"/>
  <c r="J283" i="1"/>
  <c r="L283" i="1"/>
  <c r="M283" i="1"/>
  <c r="D284" i="1"/>
  <c r="E284" i="1"/>
  <c r="F284" i="1"/>
  <c r="G284" i="1"/>
  <c r="H284" i="1"/>
  <c r="I284" i="1"/>
  <c r="J284" i="1"/>
  <c r="L284" i="1"/>
  <c r="M284" i="1"/>
  <c r="O284" i="1"/>
  <c r="P284" i="1"/>
  <c r="Q284" i="1"/>
  <c r="R284" i="1"/>
  <c r="S284" i="1"/>
  <c r="T284" i="1"/>
  <c r="U284" i="1"/>
  <c r="V284" i="1"/>
  <c r="D285" i="1"/>
  <c r="E285" i="1"/>
  <c r="F285" i="1"/>
  <c r="G285" i="1"/>
  <c r="J285" i="1"/>
  <c r="L285" i="1"/>
  <c r="M285" i="1"/>
  <c r="D286" i="1"/>
  <c r="E286" i="1"/>
  <c r="F286" i="1"/>
  <c r="G286" i="1"/>
  <c r="J286" i="1"/>
  <c r="L286" i="1"/>
  <c r="M286" i="1"/>
  <c r="D287" i="1"/>
  <c r="E287" i="1"/>
  <c r="F287" i="1"/>
  <c r="G287" i="1"/>
  <c r="J287" i="1"/>
  <c r="L287" i="1"/>
  <c r="M287" i="1"/>
  <c r="D288" i="1"/>
  <c r="E288" i="1"/>
  <c r="F288" i="1"/>
  <c r="G288" i="1"/>
  <c r="H288" i="1"/>
  <c r="I288" i="1"/>
  <c r="J288" i="1"/>
  <c r="L288" i="1"/>
  <c r="M288" i="1"/>
  <c r="O288" i="1"/>
  <c r="P288" i="1"/>
  <c r="Q288" i="1"/>
  <c r="R288" i="1"/>
  <c r="S288" i="1"/>
  <c r="T288" i="1"/>
  <c r="U288" i="1"/>
  <c r="V288" i="1"/>
  <c r="D289" i="1"/>
  <c r="E289" i="1"/>
  <c r="F289" i="1"/>
  <c r="G289" i="1"/>
  <c r="J289" i="1"/>
  <c r="L289" i="1"/>
  <c r="M289" i="1"/>
  <c r="D290" i="1"/>
  <c r="E290" i="1"/>
  <c r="F290" i="1"/>
  <c r="G290" i="1"/>
  <c r="J290" i="1"/>
  <c r="L290" i="1"/>
  <c r="M290" i="1"/>
  <c r="D291" i="1"/>
  <c r="E291" i="1"/>
  <c r="F291" i="1"/>
  <c r="G291" i="1"/>
  <c r="J291" i="1"/>
  <c r="L291" i="1"/>
  <c r="M291" i="1"/>
  <c r="D292" i="1"/>
  <c r="E292" i="1"/>
  <c r="F292" i="1"/>
  <c r="G292" i="1"/>
  <c r="H292" i="1"/>
  <c r="I292" i="1"/>
  <c r="J292" i="1"/>
  <c r="L292" i="1"/>
  <c r="M292" i="1"/>
  <c r="O292" i="1"/>
  <c r="P292" i="1"/>
  <c r="Q292" i="1"/>
  <c r="R292" i="1"/>
  <c r="S292" i="1"/>
  <c r="T292" i="1"/>
  <c r="U292" i="1"/>
  <c r="V292" i="1"/>
  <c r="D293" i="1"/>
  <c r="E293" i="1"/>
  <c r="F293" i="1"/>
  <c r="G293" i="1"/>
  <c r="J293" i="1"/>
  <c r="L293" i="1"/>
  <c r="M293" i="1"/>
  <c r="D294" i="1"/>
  <c r="E294" i="1"/>
  <c r="F294" i="1"/>
  <c r="G294" i="1"/>
  <c r="J294" i="1"/>
  <c r="L294" i="1"/>
  <c r="M294" i="1"/>
  <c r="D295" i="1"/>
  <c r="E295" i="1"/>
  <c r="F295" i="1"/>
  <c r="G295" i="1"/>
  <c r="J295" i="1"/>
  <c r="L295" i="1"/>
  <c r="M295" i="1"/>
  <c r="D296" i="1"/>
  <c r="E296" i="1"/>
  <c r="F296" i="1"/>
  <c r="G296" i="1"/>
  <c r="H296" i="1"/>
  <c r="I296" i="1"/>
  <c r="J296" i="1"/>
  <c r="L296" i="1"/>
  <c r="M296" i="1"/>
  <c r="O296" i="1"/>
  <c r="P296" i="1"/>
  <c r="Q296" i="1"/>
  <c r="R296" i="1"/>
  <c r="S296" i="1"/>
  <c r="T296" i="1"/>
  <c r="U296" i="1"/>
  <c r="V296" i="1"/>
  <c r="D297" i="1"/>
  <c r="E297" i="1"/>
  <c r="F297" i="1"/>
  <c r="G297" i="1"/>
  <c r="J297" i="1"/>
  <c r="L297" i="1"/>
  <c r="M297" i="1"/>
  <c r="D298" i="1"/>
  <c r="E298" i="1"/>
  <c r="F298" i="1"/>
  <c r="G298" i="1"/>
  <c r="J298" i="1"/>
  <c r="L298" i="1"/>
  <c r="M298" i="1"/>
  <c r="D299" i="1"/>
  <c r="E299" i="1"/>
  <c r="F299" i="1"/>
  <c r="G299" i="1"/>
  <c r="J299" i="1"/>
  <c r="L299" i="1"/>
  <c r="M299" i="1"/>
  <c r="D300" i="1"/>
  <c r="E300" i="1"/>
  <c r="F300" i="1"/>
  <c r="G300" i="1"/>
  <c r="H300" i="1"/>
  <c r="I300" i="1"/>
  <c r="J300" i="1"/>
  <c r="L300" i="1"/>
  <c r="M300" i="1"/>
  <c r="O300" i="1"/>
  <c r="P300" i="1"/>
  <c r="Q300" i="1"/>
  <c r="R300" i="1"/>
  <c r="S300" i="1"/>
  <c r="T300" i="1"/>
  <c r="U300" i="1"/>
  <c r="V300" i="1"/>
  <c r="D301" i="1"/>
  <c r="E301" i="1"/>
  <c r="F301" i="1"/>
  <c r="G301" i="1"/>
  <c r="J301" i="1"/>
  <c r="L301" i="1"/>
  <c r="M301" i="1"/>
  <c r="D302" i="1"/>
  <c r="E302" i="1"/>
  <c r="F302" i="1"/>
  <c r="G302" i="1"/>
  <c r="J302" i="1"/>
  <c r="L302" i="1"/>
  <c r="M302" i="1"/>
  <c r="D303" i="1"/>
  <c r="E303" i="1"/>
  <c r="F303" i="1"/>
  <c r="G303" i="1"/>
  <c r="J303" i="1"/>
  <c r="L303" i="1"/>
  <c r="M303" i="1"/>
  <c r="D304" i="1"/>
  <c r="E304" i="1"/>
  <c r="F304" i="1"/>
  <c r="G304" i="1"/>
  <c r="H304" i="1"/>
  <c r="I304" i="1"/>
  <c r="J304" i="1"/>
  <c r="L304" i="1"/>
  <c r="M304" i="1"/>
  <c r="O304" i="1"/>
  <c r="P304" i="1"/>
  <c r="Q304" i="1"/>
  <c r="R304" i="1"/>
  <c r="S304" i="1"/>
  <c r="T304" i="1"/>
  <c r="U304" i="1"/>
  <c r="V304" i="1"/>
  <c r="D305" i="1"/>
  <c r="E305" i="1"/>
  <c r="F305" i="1"/>
  <c r="G305" i="1"/>
  <c r="J305" i="1"/>
  <c r="L305" i="1"/>
  <c r="M305" i="1"/>
  <c r="D306" i="1"/>
  <c r="E306" i="1"/>
  <c r="F306" i="1"/>
  <c r="G306" i="1"/>
  <c r="J306" i="1"/>
  <c r="L306" i="1"/>
  <c r="M306" i="1"/>
  <c r="D307" i="1"/>
  <c r="E307" i="1"/>
  <c r="F307" i="1"/>
  <c r="G307" i="1"/>
  <c r="J307" i="1"/>
  <c r="L307" i="1"/>
  <c r="M307" i="1"/>
  <c r="D308" i="1"/>
  <c r="E308" i="1"/>
  <c r="F308" i="1"/>
  <c r="G308" i="1"/>
  <c r="H308" i="1"/>
  <c r="I308" i="1"/>
  <c r="J308" i="1"/>
  <c r="L308" i="1"/>
  <c r="M308" i="1"/>
  <c r="O308" i="1"/>
  <c r="P308" i="1"/>
  <c r="Q308" i="1"/>
  <c r="R308" i="1"/>
  <c r="S308" i="1"/>
  <c r="T308" i="1"/>
  <c r="U308" i="1"/>
  <c r="V308" i="1"/>
  <c r="D309" i="1"/>
  <c r="E309" i="1"/>
  <c r="F309" i="1"/>
  <c r="G309" i="1"/>
  <c r="J309" i="1"/>
  <c r="L309" i="1"/>
  <c r="M309" i="1"/>
  <c r="D310" i="1"/>
  <c r="E310" i="1"/>
  <c r="F310" i="1"/>
  <c r="G310" i="1"/>
  <c r="J310" i="1"/>
  <c r="L310" i="1"/>
  <c r="M310" i="1"/>
  <c r="D311" i="1"/>
  <c r="E311" i="1"/>
  <c r="F311" i="1"/>
  <c r="G311" i="1"/>
  <c r="J311" i="1"/>
  <c r="L311" i="1"/>
  <c r="M311" i="1"/>
  <c r="D312" i="1"/>
  <c r="E312" i="1"/>
  <c r="F312" i="1"/>
  <c r="G312" i="1"/>
  <c r="H312" i="1"/>
  <c r="I312" i="1"/>
  <c r="J312" i="1"/>
  <c r="L312" i="1"/>
  <c r="M312" i="1"/>
  <c r="O312" i="1"/>
  <c r="P312" i="1"/>
  <c r="Q312" i="1"/>
  <c r="R312" i="1"/>
  <c r="S312" i="1"/>
  <c r="T312" i="1"/>
  <c r="U312" i="1"/>
  <c r="V312" i="1"/>
  <c r="D313" i="1"/>
  <c r="E313" i="1"/>
  <c r="F313" i="1"/>
  <c r="G313" i="1"/>
  <c r="J313" i="1"/>
  <c r="L313" i="1"/>
  <c r="M313" i="1"/>
  <c r="D314" i="1"/>
  <c r="E314" i="1"/>
  <c r="F314" i="1"/>
  <c r="G314" i="1"/>
  <c r="J314" i="1"/>
  <c r="L314" i="1"/>
  <c r="M314" i="1"/>
  <c r="D315" i="1"/>
  <c r="E315" i="1"/>
  <c r="F315" i="1"/>
  <c r="G315" i="1"/>
  <c r="J315" i="1"/>
  <c r="L315" i="1"/>
  <c r="M315" i="1"/>
  <c r="D316" i="1"/>
  <c r="E316" i="1"/>
  <c r="F316" i="1"/>
  <c r="G316" i="1"/>
  <c r="H316" i="1"/>
  <c r="I316" i="1"/>
  <c r="J316" i="1"/>
  <c r="L316" i="1"/>
  <c r="M316" i="1"/>
  <c r="O316" i="1"/>
  <c r="P316" i="1"/>
  <c r="Q316" i="1"/>
  <c r="R316" i="1"/>
  <c r="S316" i="1"/>
  <c r="T316" i="1"/>
  <c r="U316" i="1"/>
  <c r="V316" i="1"/>
  <c r="D317" i="1"/>
  <c r="E317" i="1"/>
  <c r="F317" i="1"/>
  <c r="G317" i="1"/>
  <c r="J317" i="1"/>
  <c r="L317" i="1"/>
  <c r="M317" i="1"/>
  <c r="D318" i="1"/>
  <c r="E318" i="1"/>
  <c r="F318" i="1"/>
  <c r="G318" i="1"/>
  <c r="J318" i="1"/>
  <c r="L318" i="1"/>
  <c r="M318" i="1"/>
  <c r="D319" i="1"/>
  <c r="E319" i="1"/>
  <c r="F319" i="1"/>
  <c r="G319" i="1"/>
  <c r="J319" i="1"/>
  <c r="L319" i="1"/>
  <c r="M319" i="1"/>
  <c r="D320" i="1"/>
  <c r="E320" i="1"/>
  <c r="F320" i="1"/>
  <c r="G320" i="1"/>
  <c r="H320" i="1"/>
  <c r="I320" i="1"/>
  <c r="J320" i="1"/>
  <c r="L320" i="1"/>
  <c r="M320" i="1"/>
  <c r="O320" i="1"/>
  <c r="P320" i="1"/>
  <c r="Q320" i="1"/>
  <c r="R320" i="1"/>
  <c r="S320" i="1"/>
  <c r="T320" i="1"/>
  <c r="U320" i="1"/>
  <c r="V320" i="1"/>
  <c r="D321" i="1"/>
  <c r="E321" i="1"/>
  <c r="F321" i="1"/>
  <c r="G321" i="1"/>
  <c r="J321" i="1"/>
  <c r="L321" i="1"/>
  <c r="M321" i="1"/>
  <c r="D322" i="1"/>
  <c r="E322" i="1"/>
  <c r="F322" i="1"/>
  <c r="G322" i="1"/>
  <c r="J322" i="1"/>
  <c r="L322" i="1"/>
  <c r="M322" i="1"/>
  <c r="D323" i="1"/>
  <c r="E323" i="1"/>
  <c r="F323" i="1"/>
  <c r="G323" i="1"/>
  <c r="J323" i="1"/>
  <c r="L323" i="1"/>
  <c r="M323" i="1"/>
  <c r="D324" i="1"/>
  <c r="E324" i="1"/>
  <c r="F324" i="1"/>
  <c r="G324" i="1"/>
  <c r="H324" i="1"/>
  <c r="I324" i="1"/>
  <c r="J324" i="1"/>
  <c r="L324" i="1"/>
  <c r="M324" i="1"/>
  <c r="O324" i="1"/>
  <c r="P324" i="1"/>
  <c r="Q324" i="1"/>
  <c r="R324" i="1"/>
  <c r="S324" i="1"/>
  <c r="T324" i="1"/>
  <c r="U324" i="1"/>
  <c r="V324" i="1"/>
  <c r="D325" i="1"/>
  <c r="E325" i="1"/>
  <c r="F325" i="1"/>
  <c r="G325" i="1"/>
  <c r="J325" i="1"/>
  <c r="L325" i="1"/>
  <c r="M325" i="1"/>
  <c r="D326" i="1"/>
  <c r="E326" i="1"/>
  <c r="F326" i="1"/>
  <c r="G326" i="1"/>
  <c r="J326" i="1"/>
  <c r="L326" i="1"/>
  <c r="M326" i="1"/>
  <c r="D327" i="1"/>
  <c r="E327" i="1"/>
  <c r="F327" i="1"/>
  <c r="G327" i="1"/>
  <c r="J327" i="1"/>
  <c r="L327" i="1"/>
  <c r="M327" i="1"/>
  <c r="D328" i="1"/>
  <c r="E328" i="1"/>
  <c r="F328" i="1"/>
  <c r="G328" i="1"/>
  <c r="H328" i="1"/>
  <c r="I328" i="1"/>
  <c r="J328" i="1"/>
  <c r="L328" i="1"/>
  <c r="M328" i="1"/>
  <c r="O328" i="1"/>
  <c r="P328" i="1"/>
  <c r="Q328" i="1"/>
  <c r="R328" i="1"/>
  <c r="S328" i="1"/>
  <c r="T328" i="1"/>
  <c r="U328" i="1"/>
  <c r="V328" i="1"/>
  <c r="D329" i="1"/>
  <c r="E329" i="1"/>
  <c r="F329" i="1"/>
  <c r="G329" i="1"/>
  <c r="J329" i="1"/>
  <c r="L329" i="1"/>
  <c r="M329" i="1"/>
  <c r="D330" i="1"/>
  <c r="E330" i="1"/>
  <c r="F330" i="1"/>
  <c r="G330" i="1"/>
  <c r="J330" i="1"/>
  <c r="L330" i="1"/>
  <c r="M330" i="1"/>
  <c r="D331" i="1"/>
  <c r="E331" i="1"/>
  <c r="F331" i="1"/>
  <c r="G331" i="1"/>
  <c r="J331" i="1"/>
  <c r="L331" i="1"/>
  <c r="M331" i="1"/>
  <c r="D332" i="1"/>
  <c r="E332" i="1"/>
  <c r="F332" i="1"/>
  <c r="G332" i="1"/>
  <c r="H332" i="1"/>
  <c r="I332" i="1"/>
  <c r="J332" i="1"/>
  <c r="L332" i="1"/>
  <c r="M332" i="1"/>
  <c r="O332" i="1"/>
  <c r="P332" i="1"/>
  <c r="Q332" i="1"/>
  <c r="R332" i="1"/>
  <c r="S332" i="1"/>
  <c r="T332" i="1"/>
  <c r="U332" i="1"/>
  <c r="V332" i="1"/>
  <c r="D333" i="1"/>
  <c r="E333" i="1"/>
  <c r="F333" i="1"/>
  <c r="G333" i="1"/>
  <c r="J333" i="1"/>
  <c r="L333" i="1"/>
  <c r="M333" i="1"/>
  <c r="D334" i="1"/>
  <c r="E334" i="1"/>
  <c r="F334" i="1"/>
  <c r="G334" i="1"/>
  <c r="J334" i="1"/>
  <c r="L334" i="1"/>
  <c r="M334" i="1"/>
  <c r="D335" i="1"/>
  <c r="E335" i="1"/>
  <c r="F335" i="1"/>
  <c r="G335" i="1"/>
  <c r="J335" i="1"/>
  <c r="L335" i="1"/>
  <c r="M335" i="1"/>
  <c r="D336" i="1"/>
  <c r="E336" i="1"/>
  <c r="F336" i="1"/>
  <c r="G336" i="1"/>
  <c r="H336" i="1"/>
  <c r="I336" i="1"/>
  <c r="J336" i="1"/>
  <c r="L336" i="1"/>
  <c r="M336" i="1"/>
  <c r="O336" i="1"/>
  <c r="P336" i="1"/>
  <c r="Q336" i="1"/>
  <c r="R336" i="1"/>
  <c r="S336" i="1"/>
  <c r="T336" i="1"/>
  <c r="U336" i="1"/>
  <c r="V336" i="1"/>
  <c r="D337" i="1"/>
  <c r="E337" i="1"/>
  <c r="F337" i="1"/>
  <c r="G337" i="1"/>
  <c r="J337" i="1"/>
  <c r="L337" i="1"/>
  <c r="M337" i="1"/>
  <c r="D338" i="1"/>
  <c r="E338" i="1"/>
  <c r="F338" i="1"/>
  <c r="G338" i="1"/>
  <c r="J338" i="1"/>
  <c r="L338" i="1"/>
  <c r="M338" i="1"/>
  <c r="D339" i="1"/>
  <c r="E339" i="1"/>
  <c r="F339" i="1"/>
  <c r="G339" i="1"/>
  <c r="J339" i="1"/>
  <c r="L339" i="1"/>
  <c r="M339" i="1"/>
  <c r="D340" i="1"/>
  <c r="E340" i="1"/>
  <c r="F340" i="1"/>
  <c r="G340" i="1"/>
  <c r="H340" i="1"/>
  <c r="I340" i="1"/>
  <c r="J340" i="1"/>
  <c r="L340" i="1"/>
  <c r="M340" i="1"/>
  <c r="O340" i="1"/>
  <c r="P340" i="1"/>
  <c r="Q340" i="1"/>
  <c r="R340" i="1"/>
  <c r="S340" i="1"/>
  <c r="T340" i="1"/>
  <c r="U340" i="1"/>
  <c r="V340" i="1"/>
  <c r="D341" i="1"/>
  <c r="E341" i="1"/>
  <c r="F341" i="1"/>
  <c r="G341" i="1"/>
  <c r="J341" i="1"/>
  <c r="L341" i="1"/>
  <c r="M341" i="1"/>
  <c r="D342" i="1"/>
  <c r="E342" i="1"/>
  <c r="F342" i="1"/>
  <c r="G342" i="1"/>
  <c r="J342" i="1"/>
  <c r="L342" i="1"/>
  <c r="M342" i="1"/>
  <c r="D343" i="1"/>
  <c r="E343" i="1"/>
  <c r="F343" i="1"/>
  <c r="G343" i="1"/>
  <c r="J343" i="1"/>
  <c r="L343" i="1"/>
  <c r="M343" i="1"/>
  <c r="D344" i="1"/>
  <c r="E344" i="1"/>
  <c r="F344" i="1"/>
  <c r="G344" i="1"/>
  <c r="H344" i="1"/>
  <c r="I344" i="1"/>
  <c r="J344" i="1"/>
  <c r="L344" i="1"/>
  <c r="M344" i="1"/>
  <c r="O344" i="1"/>
  <c r="P344" i="1"/>
  <c r="Q344" i="1"/>
  <c r="R344" i="1"/>
  <c r="S344" i="1"/>
  <c r="T344" i="1"/>
  <c r="U344" i="1"/>
  <c r="V344" i="1"/>
  <c r="D345" i="1"/>
  <c r="E345" i="1"/>
  <c r="F345" i="1"/>
  <c r="G345" i="1"/>
  <c r="J345" i="1"/>
  <c r="L345" i="1"/>
  <c r="M345" i="1"/>
  <c r="D346" i="1"/>
  <c r="E346" i="1"/>
  <c r="F346" i="1"/>
  <c r="G346" i="1"/>
  <c r="J346" i="1"/>
  <c r="L346" i="1"/>
  <c r="M346" i="1"/>
  <c r="D347" i="1"/>
  <c r="E347" i="1"/>
  <c r="F347" i="1"/>
  <c r="G347" i="1"/>
  <c r="J347" i="1"/>
  <c r="L347" i="1"/>
  <c r="M347" i="1"/>
  <c r="D348" i="1"/>
  <c r="E348" i="1"/>
  <c r="F348" i="1"/>
  <c r="G348" i="1"/>
  <c r="H348" i="1"/>
  <c r="I348" i="1"/>
  <c r="J348" i="1"/>
  <c r="L348" i="1"/>
  <c r="M348" i="1"/>
  <c r="O348" i="1"/>
  <c r="P348" i="1"/>
  <c r="Q348" i="1"/>
  <c r="R348" i="1"/>
  <c r="S348" i="1"/>
  <c r="T348" i="1"/>
  <c r="U348" i="1"/>
  <c r="V348" i="1"/>
  <c r="D349" i="1"/>
  <c r="E349" i="1"/>
  <c r="F349" i="1"/>
  <c r="G349" i="1"/>
  <c r="J349" i="1"/>
  <c r="L349" i="1"/>
  <c r="M349" i="1"/>
  <c r="D350" i="1"/>
  <c r="E350" i="1"/>
  <c r="F350" i="1"/>
  <c r="G350" i="1"/>
  <c r="J350" i="1"/>
  <c r="L350" i="1"/>
  <c r="M350" i="1"/>
  <c r="D351" i="1"/>
  <c r="E351" i="1"/>
  <c r="F351" i="1"/>
  <c r="G351" i="1"/>
  <c r="J351" i="1"/>
  <c r="L351" i="1"/>
  <c r="M351" i="1"/>
  <c r="D352" i="1"/>
  <c r="E352" i="1"/>
  <c r="F352" i="1"/>
  <c r="G352" i="1"/>
  <c r="H352" i="1"/>
  <c r="I352" i="1"/>
  <c r="J352" i="1"/>
  <c r="L352" i="1"/>
  <c r="M352" i="1"/>
  <c r="O352" i="1"/>
  <c r="P352" i="1"/>
  <c r="Q352" i="1"/>
  <c r="R352" i="1"/>
  <c r="S352" i="1"/>
  <c r="T352" i="1"/>
  <c r="U352" i="1"/>
  <c r="V352" i="1"/>
  <c r="D353" i="1"/>
  <c r="E353" i="1"/>
  <c r="F353" i="1"/>
  <c r="G353" i="1"/>
  <c r="J353" i="1"/>
  <c r="L353" i="1"/>
  <c r="M353" i="1"/>
  <c r="D354" i="1"/>
  <c r="E354" i="1"/>
  <c r="F354" i="1"/>
  <c r="G354" i="1"/>
  <c r="J354" i="1"/>
  <c r="L354" i="1"/>
  <c r="M354" i="1"/>
  <c r="D355" i="1"/>
  <c r="E355" i="1"/>
  <c r="F355" i="1"/>
  <c r="G355" i="1"/>
  <c r="J355" i="1"/>
  <c r="L355" i="1"/>
  <c r="M355" i="1"/>
  <c r="D356" i="1"/>
  <c r="E356" i="1"/>
  <c r="F356" i="1"/>
  <c r="G356" i="1"/>
  <c r="H356" i="1"/>
  <c r="I356" i="1"/>
  <c r="J356" i="1"/>
  <c r="L356" i="1"/>
  <c r="M356" i="1"/>
  <c r="O356" i="1"/>
  <c r="P356" i="1"/>
  <c r="Q356" i="1"/>
  <c r="R356" i="1"/>
  <c r="S356" i="1"/>
  <c r="T356" i="1"/>
  <c r="U356" i="1"/>
  <c r="V356" i="1"/>
  <c r="D357" i="1"/>
  <c r="E357" i="1"/>
  <c r="F357" i="1"/>
  <c r="G357" i="1"/>
  <c r="J357" i="1"/>
  <c r="L357" i="1"/>
  <c r="M357" i="1"/>
  <c r="D358" i="1"/>
  <c r="E358" i="1"/>
  <c r="F358" i="1"/>
  <c r="G358" i="1"/>
  <c r="J358" i="1"/>
  <c r="L358" i="1"/>
  <c r="M358" i="1"/>
  <c r="D359" i="1"/>
  <c r="E359" i="1"/>
  <c r="F359" i="1"/>
  <c r="G359" i="1"/>
  <c r="J359" i="1"/>
  <c r="L359" i="1"/>
  <c r="M359" i="1"/>
  <c r="D360" i="1"/>
  <c r="E360" i="1"/>
  <c r="F360" i="1"/>
  <c r="G360" i="1"/>
  <c r="H360" i="1"/>
  <c r="I360" i="1"/>
  <c r="J360" i="1"/>
  <c r="L360" i="1"/>
  <c r="M360" i="1"/>
  <c r="O360" i="1"/>
  <c r="P360" i="1"/>
  <c r="Q360" i="1"/>
  <c r="R360" i="1"/>
  <c r="S360" i="1"/>
  <c r="T360" i="1"/>
  <c r="U360" i="1"/>
  <c r="V360" i="1"/>
  <c r="D361" i="1"/>
  <c r="E361" i="1"/>
  <c r="F361" i="1"/>
  <c r="G361" i="1"/>
  <c r="J361" i="1"/>
  <c r="L361" i="1"/>
  <c r="M361" i="1"/>
  <c r="D362" i="1"/>
  <c r="E362" i="1"/>
  <c r="F362" i="1"/>
  <c r="G362" i="1"/>
  <c r="J362" i="1"/>
  <c r="L362" i="1"/>
  <c r="M362" i="1"/>
  <c r="D363" i="1"/>
  <c r="E363" i="1"/>
  <c r="F363" i="1"/>
  <c r="G363" i="1"/>
  <c r="J363" i="1"/>
  <c r="L363" i="1"/>
  <c r="M363" i="1"/>
  <c r="D364" i="1"/>
  <c r="E364" i="1"/>
  <c r="F364" i="1"/>
  <c r="G364" i="1"/>
  <c r="H364" i="1"/>
  <c r="I364" i="1"/>
  <c r="J364" i="1"/>
  <c r="L364" i="1"/>
  <c r="M364" i="1"/>
  <c r="O364" i="1"/>
  <c r="P364" i="1"/>
  <c r="Q364" i="1"/>
  <c r="R364" i="1"/>
  <c r="S364" i="1"/>
  <c r="T364" i="1"/>
  <c r="U364" i="1"/>
  <c r="V364" i="1"/>
  <c r="D365" i="1"/>
  <c r="E365" i="1"/>
  <c r="F365" i="1"/>
  <c r="G365" i="1"/>
  <c r="J365" i="1"/>
  <c r="L365" i="1"/>
  <c r="M365" i="1"/>
  <c r="D366" i="1"/>
  <c r="E366" i="1"/>
  <c r="F366" i="1"/>
  <c r="G366" i="1"/>
  <c r="J366" i="1"/>
  <c r="L366" i="1"/>
  <c r="M366" i="1"/>
  <c r="D367" i="1"/>
  <c r="E367" i="1"/>
  <c r="F367" i="1"/>
  <c r="G367" i="1"/>
  <c r="J367" i="1"/>
  <c r="L367" i="1"/>
  <c r="M367" i="1"/>
  <c r="D368" i="1"/>
  <c r="E368" i="1"/>
  <c r="F368" i="1"/>
  <c r="G368" i="1"/>
  <c r="H368" i="1"/>
  <c r="I368" i="1"/>
  <c r="J368" i="1"/>
  <c r="L368" i="1"/>
  <c r="M368" i="1"/>
  <c r="O368" i="1"/>
  <c r="P368" i="1"/>
  <c r="Q368" i="1"/>
  <c r="R368" i="1"/>
  <c r="S368" i="1"/>
  <c r="T368" i="1"/>
  <c r="U368" i="1"/>
  <c r="V368" i="1"/>
  <c r="D369" i="1"/>
  <c r="E369" i="1"/>
  <c r="F369" i="1"/>
  <c r="G369" i="1"/>
  <c r="J369" i="1"/>
  <c r="L369" i="1"/>
  <c r="M369" i="1"/>
  <c r="D370" i="1"/>
  <c r="E370" i="1"/>
  <c r="F370" i="1"/>
  <c r="G370" i="1"/>
  <c r="J370" i="1"/>
  <c r="L370" i="1"/>
  <c r="M370" i="1"/>
  <c r="D371" i="1"/>
  <c r="E371" i="1"/>
  <c r="F371" i="1"/>
  <c r="G371" i="1"/>
  <c r="J371" i="1"/>
  <c r="L371" i="1"/>
  <c r="M371" i="1"/>
  <c r="D372" i="1"/>
  <c r="E372" i="1"/>
  <c r="F372" i="1"/>
  <c r="G372" i="1"/>
  <c r="H372" i="1"/>
  <c r="I372" i="1"/>
  <c r="J372" i="1"/>
  <c r="L372" i="1"/>
  <c r="M372" i="1"/>
  <c r="O372" i="1"/>
  <c r="P372" i="1"/>
  <c r="Q372" i="1"/>
  <c r="R372" i="1"/>
  <c r="S372" i="1"/>
  <c r="T372" i="1"/>
  <c r="U372" i="1"/>
  <c r="V372" i="1"/>
  <c r="D373" i="1"/>
  <c r="E373" i="1"/>
  <c r="F373" i="1"/>
  <c r="G373" i="1"/>
  <c r="J373" i="1"/>
  <c r="L373" i="1"/>
  <c r="M373" i="1"/>
  <c r="D374" i="1"/>
  <c r="E374" i="1"/>
  <c r="F374" i="1"/>
  <c r="G374" i="1"/>
  <c r="J374" i="1"/>
  <c r="L374" i="1"/>
  <c r="M374" i="1"/>
  <c r="D375" i="1"/>
  <c r="E375" i="1"/>
  <c r="F375" i="1"/>
  <c r="G375" i="1"/>
  <c r="J375" i="1"/>
  <c r="L375" i="1"/>
  <c r="M375" i="1"/>
  <c r="D376" i="1"/>
  <c r="E376" i="1"/>
  <c r="F376" i="1"/>
  <c r="G376" i="1"/>
  <c r="H376" i="1"/>
  <c r="I376" i="1"/>
  <c r="J376" i="1"/>
  <c r="L376" i="1"/>
  <c r="M376" i="1"/>
  <c r="O376" i="1"/>
  <c r="P376" i="1"/>
  <c r="Q376" i="1"/>
  <c r="R376" i="1"/>
  <c r="S376" i="1"/>
  <c r="T376" i="1"/>
  <c r="U376" i="1"/>
  <c r="V376" i="1"/>
  <c r="D377" i="1"/>
  <c r="E377" i="1"/>
  <c r="F377" i="1"/>
  <c r="G377" i="1"/>
  <c r="J377" i="1"/>
  <c r="L377" i="1"/>
  <c r="M377" i="1"/>
  <c r="D378" i="1"/>
  <c r="E378" i="1"/>
  <c r="F378" i="1"/>
  <c r="G378" i="1"/>
  <c r="J378" i="1"/>
  <c r="L378" i="1"/>
  <c r="M378" i="1"/>
  <c r="D379" i="1"/>
  <c r="E379" i="1"/>
  <c r="F379" i="1"/>
  <c r="G379" i="1"/>
  <c r="J379" i="1"/>
  <c r="L379" i="1"/>
  <c r="M379" i="1"/>
  <c r="D380" i="1"/>
  <c r="E380" i="1"/>
  <c r="F380" i="1"/>
  <c r="G380" i="1"/>
  <c r="H380" i="1"/>
  <c r="I380" i="1"/>
  <c r="J380" i="1"/>
  <c r="L380" i="1"/>
  <c r="M380" i="1"/>
  <c r="O380" i="1"/>
  <c r="P380" i="1"/>
  <c r="Q380" i="1"/>
  <c r="R380" i="1"/>
  <c r="S380" i="1"/>
  <c r="T380" i="1"/>
  <c r="U380" i="1"/>
  <c r="V380" i="1"/>
  <c r="D381" i="1"/>
  <c r="E381" i="1"/>
  <c r="F381" i="1"/>
  <c r="G381" i="1"/>
  <c r="J381" i="1"/>
  <c r="L381" i="1"/>
  <c r="M381" i="1"/>
  <c r="D382" i="1"/>
  <c r="E382" i="1"/>
  <c r="F382" i="1"/>
  <c r="G382" i="1"/>
  <c r="J382" i="1"/>
  <c r="L382" i="1"/>
  <c r="M382" i="1"/>
  <c r="D383" i="1"/>
  <c r="E383" i="1"/>
  <c r="F383" i="1"/>
  <c r="G383" i="1"/>
  <c r="J383" i="1"/>
  <c r="L383" i="1"/>
  <c r="M383" i="1"/>
  <c r="D384" i="1"/>
  <c r="E384" i="1"/>
  <c r="F384" i="1"/>
  <c r="G384" i="1"/>
  <c r="H384" i="1"/>
  <c r="I384" i="1"/>
  <c r="J384" i="1"/>
  <c r="L384" i="1"/>
  <c r="M384" i="1"/>
  <c r="O384" i="1"/>
  <c r="P384" i="1"/>
  <c r="Q384" i="1"/>
  <c r="R384" i="1"/>
  <c r="S384" i="1"/>
  <c r="T384" i="1"/>
  <c r="U384" i="1"/>
  <c r="V384" i="1"/>
  <c r="D385" i="1"/>
  <c r="E385" i="1"/>
  <c r="F385" i="1"/>
  <c r="G385" i="1"/>
  <c r="J385" i="1"/>
  <c r="L385" i="1"/>
  <c r="M385" i="1"/>
  <c r="D386" i="1"/>
  <c r="E386" i="1"/>
  <c r="F386" i="1"/>
  <c r="G386" i="1"/>
  <c r="J386" i="1"/>
  <c r="L386" i="1"/>
  <c r="M386" i="1"/>
  <c r="D387" i="1"/>
  <c r="E387" i="1"/>
  <c r="F387" i="1"/>
  <c r="G387" i="1"/>
  <c r="J387" i="1"/>
  <c r="L387" i="1"/>
  <c r="M387" i="1"/>
  <c r="D388" i="1"/>
  <c r="E388" i="1"/>
  <c r="F388" i="1"/>
  <c r="G388" i="1"/>
  <c r="H388" i="1"/>
  <c r="I388" i="1"/>
  <c r="J388" i="1"/>
  <c r="L388" i="1"/>
  <c r="M388" i="1"/>
  <c r="O388" i="1"/>
  <c r="P388" i="1"/>
  <c r="Q388" i="1"/>
  <c r="R388" i="1"/>
  <c r="S388" i="1"/>
  <c r="T388" i="1"/>
  <c r="U388" i="1"/>
  <c r="V388" i="1"/>
  <c r="D389" i="1"/>
  <c r="E389" i="1"/>
  <c r="F389" i="1"/>
  <c r="G389" i="1"/>
  <c r="J389" i="1"/>
  <c r="L389" i="1"/>
  <c r="M389" i="1"/>
  <c r="D390" i="1"/>
  <c r="E390" i="1"/>
  <c r="F390" i="1"/>
  <c r="G390" i="1"/>
  <c r="J390" i="1"/>
  <c r="L390" i="1"/>
  <c r="M390" i="1"/>
  <c r="D391" i="1"/>
  <c r="E391" i="1"/>
  <c r="F391" i="1"/>
  <c r="G391" i="1"/>
  <c r="J391" i="1"/>
  <c r="L391" i="1"/>
  <c r="M391" i="1"/>
  <c r="D392" i="1"/>
  <c r="E392" i="1"/>
  <c r="F392" i="1"/>
  <c r="G392" i="1"/>
  <c r="H392" i="1"/>
  <c r="I392" i="1"/>
  <c r="J392" i="1"/>
  <c r="L392" i="1"/>
  <c r="M392" i="1"/>
  <c r="O392" i="1"/>
  <c r="P392" i="1"/>
  <c r="Q392" i="1"/>
  <c r="R392" i="1"/>
  <c r="S392" i="1"/>
  <c r="T392" i="1"/>
  <c r="U392" i="1"/>
  <c r="V392" i="1"/>
  <c r="D393" i="1"/>
  <c r="E393" i="1"/>
  <c r="F393" i="1"/>
  <c r="G393" i="1"/>
  <c r="J393" i="1"/>
  <c r="L393" i="1"/>
  <c r="M393" i="1"/>
  <c r="D394" i="1"/>
  <c r="E394" i="1"/>
  <c r="F394" i="1"/>
  <c r="G394" i="1"/>
  <c r="J394" i="1"/>
  <c r="L394" i="1"/>
  <c r="M394" i="1"/>
  <c r="D395" i="1"/>
  <c r="E395" i="1"/>
  <c r="F395" i="1"/>
  <c r="G395" i="1"/>
  <c r="J395" i="1"/>
  <c r="L395" i="1"/>
  <c r="M395" i="1"/>
  <c r="D396" i="1"/>
  <c r="E396" i="1"/>
  <c r="F396" i="1"/>
  <c r="G396" i="1"/>
  <c r="H396" i="1"/>
  <c r="I396" i="1"/>
  <c r="J396" i="1"/>
  <c r="L396" i="1"/>
  <c r="M396" i="1"/>
  <c r="O396" i="1"/>
  <c r="P396" i="1"/>
  <c r="Q396" i="1"/>
  <c r="R396" i="1"/>
  <c r="S396" i="1"/>
  <c r="T396" i="1"/>
  <c r="U396" i="1"/>
  <c r="V396" i="1"/>
  <c r="D397" i="1"/>
  <c r="E397" i="1"/>
  <c r="F397" i="1"/>
  <c r="G397" i="1"/>
  <c r="J397" i="1"/>
  <c r="L397" i="1"/>
  <c r="M397" i="1"/>
  <c r="D398" i="1"/>
  <c r="E398" i="1"/>
  <c r="F398" i="1"/>
  <c r="G398" i="1"/>
  <c r="J398" i="1"/>
  <c r="L398" i="1"/>
  <c r="M398" i="1"/>
  <c r="D399" i="1"/>
  <c r="E399" i="1"/>
  <c r="F399" i="1"/>
  <c r="G399" i="1"/>
  <c r="J399" i="1"/>
  <c r="L399" i="1"/>
  <c r="M399" i="1"/>
  <c r="D400" i="1"/>
  <c r="E400" i="1"/>
  <c r="F400" i="1"/>
  <c r="G400" i="1"/>
  <c r="H400" i="1"/>
  <c r="I400" i="1"/>
  <c r="J400" i="1"/>
  <c r="L400" i="1"/>
  <c r="M400" i="1"/>
  <c r="O400" i="1"/>
  <c r="P400" i="1"/>
  <c r="Q400" i="1"/>
  <c r="R400" i="1"/>
  <c r="S400" i="1"/>
  <c r="T400" i="1"/>
  <c r="U400" i="1"/>
  <c r="V400" i="1"/>
  <c r="D401" i="1"/>
  <c r="E401" i="1"/>
  <c r="F401" i="1"/>
  <c r="G401" i="1"/>
  <c r="J401" i="1"/>
  <c r="L401" i="1"/>
  <c r="M401" i="1"/>
  <c r="D402" i="1"/>
  <c r="E402" i="1"/>
  <c r="F402" i="1"/>
  <c r="G402" i="1"/>
  <c r="J402" i="1"/>
  <c r="L402" i="1"/>
  <c r="M402" i="1"/>
  <c r="D403" i="1"/>
  <c r="E403" i="1"/>
  <c r="F403" i="1"/>
  <c r="G403" i="1"/>
  <c r="J403" i="1"/>
  <c r="L403" i="1"/>
  <c r="M403" i="1"/>
  <c r="D404" i="1"/>
  <c r="E404" i="1"/>
  <c r="F404" i="1"/>
  <c r="G404" i="1"/>
  <c r="H404" i="1"/>
  <c r="I404" i="1"/>
  <c r="J404" i="1"/>
  <c r="L404" i="1"/>
  <c r="M404" i="1"/>
  <c r="O404" i="1"/>
  <c r="P404" i="1"/>
  <c r="Q404" i="1"/>
  <c r="R404" i="1"/>
  <c r="S404" i="1"/>
  <c r="T404" i="1"/>
  <c r="U404" i="1"/>
  <c r="V404" i="1"/>
  <c r="D405" i="1"/>
  <c r="E405" i="1"/>
  <c r="F405" i="1"/>
  <c r="G405" i="1"/>
  <c r="J405" i="1"/>
  <c r="L405" i="1"/>
  <c r="M405" i="1"/>
  <c r="D406" i="1"/>
  <c r="E406" i="1"/>
  <c r="F406" i="1"/>
  <c r="G406" i="1"/>
  <c r="J406" i="1"/>
  <c r="L406" i="1"/>
  <c r="M406" i="1"/>
  <c r="D407" i="1"/>
  <c r="E407" i="1"/>
  <c r="F407" i="1"/>
  <c r="G407" i="1"/>
  <c r="J407" i="1"/>
  <c r="L407" i="1"/>
  <c r="M407" i="1"/>
  <c r="D408" i="1"/>
  <c r="E408" i="1"/>
  <c r="F408" i="1"/>
  <c r="G408" i="1"/>
  <c r="H408" i="1"/>
  <c r="I408" i="1"/>
  <c r="J408" i="1"/>
  <c r="L408" i="1"/>
  <c r="M408" i="1"/>
  <c r="O408" i="1"/>
  <c r="P408" i="1"/>
  <c r="Q408" i="1"/>
  <c r="R408" i="1"/>
  <c r="S408" i="1"/>
  <c r="T408" i="1"/>
  <c r="U408" i="1"/>
  <c r="V408" i="1"/>
  <c r="D409" i="1"/>
  <c r="E409" i="1"/>
  <c r="F409" i="1"/>
  <c r="G409" i="1"/>
  <c r="J409" i="1"/>
  <c r="L409" i="1"/>
  <c r="M409" i="1"/>
  <c r="D410" i="1"/>
  <c r="E410" i="1"/>
  <c r="F410" i="1"/>
  <c r="G410" i="1"/>
  <c r="J410" i="1"/>
  <c r="L410" i="1"/>
  <c r="M410" i="1"/>
  <c r="D411" i="1"/>
  <c r="E411" i="1"/>
  <c r="F411" i="1"/>
  <c r="G411" i="1"/>
  <c r="J411" i="1"/>
  <c r="L411" i="1"/>
  <c r="M411" i="1"/>
  <c r="D412" i="1"/>
  <c r="E412" i="1"/>
  <c r="F412" i="1"/>
  <c r="G412" i="1"/>
  <c r="H412" i="1"/>
  <c r="I412" i="1"/>
  <c r="J412" i="1"/>
  <c r="L412" i="1"/>
  <c r="M412" i="1"/>
  <c r="O412" i="1"/>
  <c r="P412" i="1"/>
  <c r="Q412" i="1"/>
  <c r="R412" i="1"/>
  <c r="S412" i="1"/>
  <c r="T412" i="1"/>
  <c r="U412" i="1"/>
  <c r="V412" i="1"/>
  <c r="D413" i="1"/>
  <c r="E413" i="1"/>
  <c r="F413" i="1"/>
  <c r="G413" i="1"/>
  <c r="J413" i="1"/>
  <c r="L413" i="1"/>
  <c r="M413" i="1"/>
  <c r="D414" i="1"/>
  <c r="E414" i="1"/>
  <c r="F414" i="1"/>
  <c r="G414" i="1"/>
  <c r="J414" i="1"/>
  <c r="L414" i="1"/>
  <c r="M414" i="1"/>
  <c r="D415" i="1"/>
  <c r="E415" i="1"/>
  <c r="F415" i="1"/>
  <c r="G415" i="1"/>
  <c r="J415" i="1"/>
  <c r="L415" i="1"/>
  <c r="M415" i="1"/>
  <c r="D416" i="1"/>
  <c r="E416" i="1"/>
  <c r="F416" i="1"/>
  <c r="G416" i="1"/>
  <c r="H416" i="1"/>
  <c r="I416" i="1"/>
  <c r="J416" i="1"/>
  <c r="L416" i="1"/>
  <c r="M416" i="1"/>
  <c r="O416" i="1"/>
  <c r="P416" i="1"/>
  <c r="Q416" i="1"/>
  <c r="R416" i="1"/>
  <c r="S416" i="1"/>
  <c r="T416" i="1"/>
  <c r="U416" i="1"/>
  <c r="V416" i="1"/>
  <c r="D417" i="1"/>
  <c r="E417" i="1"/>
  <c r="F417" i="1"/>
  <c r="G417" i="1"/>
  <c r="J417" i="1"/>
  <c r="L417" i="1"/>
  <c r="M417" i="1"/>
  <c r="D418" i="1"/>
  <c r="E418" i="1"/>
  <c r="F418" i="1"/>
  <c r="G418" i="1"/>
  <c r="J418" i="1"/>
  <c r="L418" i="1"/>
  <c r="M418" i="1"/>
  <c r="D419" i="1"/>
  <c r="E419" i="1"/>
  <c r="F419" i="1"/>
  <c r="G419" i="1"/>
  <c r="J419" i="1"/>
  <c r="L419" i="1"/>
  <c r="M419" i="1"/>
  <c r="D420" i="1"/>
  <c r="E420" i="1"/>
  <c r="F420" i="1"/>
  <c r="G420" i="1"/>
  <c r="H420" i="1"/>
  <c r="I420" i="1"/>
  <c r="J420" i="1"/>
  <c r="L420" i="1"/>
  <c r="M420" i="1"/>
  <c r="O420" i="1"/>
  <c r="P420" i="1"/>
  <c r="Q420" i="1"/>
  <c r="R420" i="1"/>
  <c r="S420" i="1"/>
  <c r="T420" i="1"/>
  <c r="U420" i="1"/>
  <c r="V420" i="1"/>
  <c r="D421" i="1"/>
  <c r="E421" i="1"/>
  <c r="F421" i="1"/>
  <c r="G421" i="1"/>
  <c r="J421" i="1"/>
  <c r="L421" i="1"/>
  <c r="M421" i="1"/>
  <c r="D422" i="1"/>
  <c r="E422" i="1"/>
  <c r="F422" i="1"/>
  <c r="G422" i="1"/>
  <c r="J422" i="1"/>
  <c r="L422" i="1"/>
  <c r="M422" i="1"/>
  <c r="D423" i="1"/>
  <c r="E423" i="1"/>
  <c r="F423" i="1"/>
  <c r="G423" i="1"/>
  <c r="J423" i="1"/>
  <c r="L423" i="1"/>
  <c r="M423" i="1"/>
  <c r="D424" i="1"/>
  <c r="E424" i="1"/>
  <c r="F424" i="1"/>
  <c r="G424" i="1"/>
  <c r="H424" i="1"/>
  <c r="I424" i="1"/>
  <c r="J424" i="1"/>
  <c r="L424" i="1"/>
  <c r="M424" i="1"/>
  <c r="O424" i="1"/>
  <c r="P424" i="1"/>
  <c r="Q424" i="1"/>
  <c r="R424" i="1"/>
  <c r="S424" i="1"/>
  <c r="T424" i="1"/>
  <c r="U424" i="1"/>
  <c r="V424" i="1"/>
  <c r="D425" i="1"/>
  <c r="E425" i="1"/>
  <c r="F425" i="1"/>
  <c r="G425" i="1"/>
  <c r="J425" i="1"/>
  <c r="L425" i="1"/>
  <c r="M425" i="1"/>
  <c r="D426" i="1"/>
  <c r="E426" i="1"/>
  <c r="F426" i="1"/>
  <c r="G426" i="1"/>
  <c r="J426" i="1"/>
  <c r="L426" i="1"/>
  <c r="M426" i="1"/>
  <c r="D427" i="1"/>
  <c r="E427" i="1"/>
  <c r="F427" i="1"/>
  <c r="G427" i="1"/>
  <c r="J427" i="1"/>
  <c r="L427" i="1"/>
  <c r="M427" i="1"/>
  <c r="D428" i="1"/>
  <c r="E428" i="1"/>
  <c r="F428" i="1"/>
  <c r="G428" i="1"/>
  <c r="H428" i="1"/>
  <c r="I428" i="1"/>
  <c r="J428" i="1"/>
  <c r="L428" i="1"/>
  <c r="M428" i="1"/>
  <c r="O428" i="1"/>
  <c r="P428" i="1"/>
  <c r="Q428" i="1"/>
  <c r="R428" i="1"/>
  <c r="S428" i="1"/>
  <c r="T428" i="1"/>
  <c r="U428" i="1"/>
  <c r="V428" i="1"/>
  <c r="D429" i="1"/>
  <c r="E429" i="1"/>
  <c r="F429" i="1"/>
  <c r="G429" i="1"/>
  <c r="J429" i="1"/>
  <c r="L429" i="1"/>
  <c r="M429" i="1"/>
  <c r="D430" i="1"/>
  <c r="E430" i="1"/>
  <c r="F430" i="1"/>
  <c r="G430" i="1"/>
  <c r="J430" i="1"/>
  <c r="L430" i="1"/>
  <c r="M430" i="1"/>
  <c r="D431" i="1"/>
  <c r="E431" i="1"/>
  <c r="F431" i="1"/>
  <c r="G431" i="1"/>
  <c r="J431" i="1"/>
  <c r="L431" i="1"/>
  <c r="M431" i="1"/>
  <c r="D432" i="1"/>
  <c r="E432" i="1"/>
  <c r="F432" i="1"/>
  <c r="G432" i="1"/>
  <c r="H432" i="1"/>
  <c r="I432" i="1"/>
  <c r="J432" i="1"/>
  <c r="L432" i="1"/>
  <c r="M432" i="1"/>
  <c r="O432" i="1"/>
  <c r="P432" i="1"/>
  <c r="Q432" i="1"/>
  <c r="R432" i="1"/>
  <c r="S432" i="1"/>
  <c r="T432" i="1"/>
  <c r="U432" i="1"/>
  <c r="V432" i="1"/>
  <c r="D433" i="1"/>
  <c r="E433" i="1"/>
  <c r="F433" i="1"/>
  <c r="G433" i="1"/>
  <c r="J433" i="1"/>
  <c r="L433" i="1"/>
  <c r="M433" i="1"/>
  <c r="D434" i="1"/>
  <c r="E434" i="1"/>
  <c r="F434" i="1"/>
  <c r="G434" i="1"/>
  <c r="J434" i="1"/>
  <c r="L434" i="1"/>
  <c r="M434" i="1"/>
  <c r="D435" i="1"/>
  <c r="E435" i="1"/>
  <c r="F435" i="1"/>
  <c r="G435" i="1"/>
  <c r="J435" i="1"/>
  <c r="L435" i="1"/>
  <c r="M435" i="1"/>
  <c r="D436" i="1"/>
  <c r="E436" i="1"/>
  <c r="F436" i="1"/>
  <c r="G436" i="1"/>
  <c r="H436" i="1"/>
  <c r="I436" i="1"/>
  <c r="J436" i="1"/>
  <c r="L436" i="1"/>
  <c r="M436" i="1"/>
  <c r="O436" i="1"/>
  <c r="P436" i="1"/>
  <c r="Q436" i="1"/>
  <c r="R436" i="1"/>
  <c r="S436" i="1"/>
  <c r="T436" i="1"/>
  <c r="U436" i="1"/>
  <c r="V436" i="1"/>
  <c r="D437" i="1"/>
  <c r="E437" i="1"/>
  <c r="F437" i="1"/>
  <c r="G437" i="1"/>
  <c r="J437" i="1"/>
  <c r="L437" i="1"/>
  <c r="M437" i="1"/>
  <c r="D438" i="1"/>
  <c r="E438" i="1"/>
  <c r="F438" i="1"/>
  <c r="G438" i="1"/>
  <c r="J438" i="1"/>
  <c r="L438" i="1"/>
  <c r="M438" i="1"/>
  <c r="D439" i="1"/>
  <c r="E439" i="1"/>
  <c r="F439" i="1"/>
  <c r="G439" i="1"/>
  <c r="J439" i="1"/>
  <c r="L439" i="1"/>
  <c r="M439" i="1"/>
  <c r="D440" i="1"/>
  <c r="E440" i="1"/>
  <c r="F440" i="1"/>
  <c r="G440" i="1"/>
  <c r="H440" i="1"/>
  <c r="I440" i="1"/>
  <c r="J440" i="1"/>
  <c r="L440" i="1"/>
  <c r="M440" i="1"/>
  <c r="O440" i="1"/>
  <c r="P440" i="1"/>
  <c r="Q440" i="1"/>
  <c r="R440" i="1"/>
  <c r="S440" i="1"/>
  <c r="T440" i="1"/>
  <c r="U440" i="1"/>
  <c r="V440" i="1"/>
  <c r="D441" i="1"/>
  <c r="E441" i="1"/>
  <c r="F441" i="1"/>
  <c r="G441" i="1"/>
  <c r="J441" i="1"/>
  <c r="L441" i="1"/>
  <c r="M441" i="1"/>
  <c r="D442" i="1"/>
  <c r="E442" i="1"/>
  <c r="F442" i="1"/>
  <c r="G442" i="1"/>
  <c r="J442" i="1"/>
  <c r="L442" i="1"/>
  <c r="M442" i="1"/>
  <c r="D443" i="1"/>
  <c r="E443" i="1"/>
  <c r="F443" i="1"/>
  <c r="G443" i="1"/>
  <c r="J443" i="1"/>
  <c r="L443" i="1"/>
  <c r="M443" i="1"/>
  <c r="D444" i="1"/>
  <c r="E444" i="1"/>
  <c r="F444" i="1"/>
  <c r="G444" i="1"/>
  <c r="H444" i="1"/>
  <c r="I444" i="1"/>
  <c r="J444" i="1"/>
  <c r="L444" i="1"/>
  <c r="M444" i="1"/>
  <c r="O444" i="1"/>
  <c r="P444" i="1"/>
  <c r="Q444" i="1"/>
  <c r="R444" i="1"/>
  <c r="S444" i="1"/>
  <c r="T444" i="1"/>
  <c r="U444" i="1"/>
  <c r="V444" i="1"/>
  <c r="D445" i="1"/>
  <c r="E445" i="1"/>
  <c r="F445" i="1"/>
  <c r="G445" i="1"/>
  <c r="J445" i="1"/>
  <c r="L445" i="1"/>
  <c r="M445" i="1"/>
  <c r="D446" i="1"/>
  <c r="E446" i="1"/>
  <c r="F446" i="1"/>
  <c r="G446" i="1"/>
  <c r="J446" i="1"/>
  <c r="L446" i="1"/>
  <c r="M446" i="1"/>
  <c r="D447" i="1"/>
  <c r="E447" i="1"/>
  <c r="F447" i="1"/>
  <c r="G447" i="1"/>
  <c r="J447" i="1"/>
  <c r="L447" i="1"/>
  <c r="M447" i="1"/>
  <c r="D448" i="1"/>
  <c r="E448" i="1"/>
  <c r="F448" i="1"/>
  <c r="G448" i="1"/>
  <c r="H448" i="1"/>
  <c r="I448" i="1"/>
  <c r="J448" i="1"/>
  <c r="L448" i="1"/>
  <c r="M448" i="1"/>
  <c r="O448" i="1"/>
  <c r="P448" i="1"/>
  <c r="Q448" i="1"/>
  <c r="R448" i="1"/>
  <c r="S448" i="1"/>
  <c r="T448" i="1"/>
  <c r="U448" i="1"/>
  <c r="V448" i="1"/>
  <c r="D449" i="1"/>
  <c r="E449" i="1"/>
  <c r="F449" i="1"/>
  <c r="G449" i="1"/>
  <c r="J449" i="1"/>
  <c r="L449" i="1"/>
  <c r="M449" i="1"/>
  <c r="D450" i="1"/>
  <c r="E450" i="1"/>
  <c r="F450" i="1"/>
  <c r="G450" i="1"/>
  <c r="J450" i="1"/>
  <c r="L450" i="1"/>
  <c r="M450" i="1"/>
  <c r="D451" i="1"/>
  <c r="E451" i="1"/>
  <c r="F451" i="1"/>
  <c r="G451" i="1"/>
  <c r="J451" i="1"/>
  <c r="L451" i="1"/>
  <c r="M451" i="1"/>
  <c r="D452" i="1"/>
  <c r="E452" i="1"/>
  <c r="F452" i="1"/>
  <c r="G452" i="1"/>
  <c r="H452" i="1"/>
  <c r="I452" i="1"/>
  <c r="J452" i="1"/>
  <c r="L452" i="1"/>
  <c r="M452" i="1"/>
  <c r="O452" i="1"/>
  <c r="P452" i="1"/>
  <c r="Q452" i="1"/>
  <c r="R452" i="1"/>
  <c r="S452" i="1"/>
  <c r="T452" i="1"/>
  <c r="U452" i="1"/>
  <c r="V452" i="1"/>
  <c r="D453" i="1"/>
  <c r="E453" i="1"/>
  <c r="F453" i="1"/>
  <c r="G453" i="1"/>
  <c r="J453" i="1"/>
  <c r="L453" i="1"/>
  <c r="M453" i="1"/>
  <c r="D454" i="1"/>
  <c r="E454" i="1"/>
  <c r="F454" i="1"/>
  <c r="G454" i="1"/>
  <c r="J454" i="1"/>
  <c r="L454" i="1"/>
  <c r="M454" i="1"/>
  <c r="D455" i="1"/>
  <c r="E455" i="1"/>
  <c r="F455" i="1"/>
  <c r="G455" i="1"/>
  <c r="J455" i="1"/>
  <c r="L455" i="1"/>
  <c r="M455" i="1"/>
  <c r="D456" i="1"/>
  <c r="E456" i="1"/>
  <c r="F456" i="1"/>
  <c r="G456" i="1"/>
  <c r="H456" i="1"/>
  <c r="I456" i="1"/>
  <c r="J456" i="1"/>
  <c r="L456" i="1"/>
  <c r="M456" i="1"/>
  <c r="O456" i="1"/>
  <c r="P456" i="1"/>
  <c r="Q456" i="1"/>
  <c r="R456" i="1"/>
  <c r="S456" i="1"/>
  <c r="T456" i="1"/>
  <c r="U456" i="1"/>
  <c r="V456" i="1"/>
  <c r="D457" i="1"/>
  <c r="E457" i="1"/>
  <c r="F457" i="1"/>
  <c r="G457" i="1"/>
  <c r="J457" i="1"/>
  <c r="L457" i="1"/>
  <c r="M457" i="1"/>
  <c r="D458" i="1"/>
  <c r="E458" i="1"/>
  <c r="F458" i="1"/>
  <c r="G458" i="1"/>
  <c r="J458" i="1"/>
  <c r="L458" i="1"/>
  <c r="M458" i="1"/>
  <c r="D459" i="1"/>
  <c r="E459" i="1"/>
  <c r="F459" i="1"/>
  <c r="G459" i="1"/>
  <c r="J459" i="1"/>
  <c r="L459" i="1"/>
  <c r="M459" i="1"/>
  <c r="D460" i="1"/>
  <c r="E460" i="1"/>
  <c r="F460" i="1"/>
  <c r="G460" i="1"/>
  <c r="H460" i="1"/>
  <c r="I460" i="1"/>
  <c r="J460" i="1"/>
  <c r="L460" i="1"/>
  <c r="M460" i="1"/>
  <c r="O460" i="1"/>
  <c r="P460" i="1"/>
  <c r="Q460" i="1"/>
  <c r="R460" i="1"/>
  <c r="S460" i="1"/>
  <c r="T460" i="1"/>
  <c r="U460" i="1"/>
  <c r="V460" i="1"/>
  <c r="D461" i="1"/>
  <c r="E461" i="1"/>
  <c r="F461" i="1"/>
  <c r="G461" i="1"/>
  <c r="J461" i="1"/>
  <c r="L461" i="1"/>
  <c r="M461" i="1"/>
  <c r="D462" i="1"/>
  <c r="E462" i="1"/>
  <c r="F462" i="1"/>
  <c r="G462" i="1"/>
  <c r="J462" i="1"/>
  <c r="L462" i="1"/>
  <c r="M462" i="1"/>
  <c r="D463" i="1"/>
  <c r="E463" i="1"/>
  <c r="F463" i="1"/>
  <c r="G463" i="1"/>
  <c r="J463" i="1"/>
  <c r="L463" i="1"/>
  <c r="M463" i="1"/>
  <c r="D464" i="1"/>
  <c r="E464" i="1"/>
  <c r="F464" i="1"/>
  <c r="G464" i="1"/>
  <c r="H464" i="1"/>
  <c r="I464" i="1"/>
  <c r="J464" i="1"/>
  <c r="L464" i="1"/>
  <c r="M464" i="1"/>
  <c r="O464" i="1"/>
  <c r="P464" i="1"/>
  <c r="Q464" i="1"/>
  <c r="R464" i="1"/>
  <c r="S464" i="1"/>
  <c r="T464" i="1"/>
  <c r="U464" i="1"/>
  <c r="V464" i="1"/>
  <c r="D465" i="1"/>
  <c r="E465" i="1"/>
  <c r="F465" i="1"/>
  <c r="G465" i="1"/>
  <c r="J465" i="1"/>
  <c r="L465" i="1"/>
  <c r="M465" i="1"/>
  <c r="D466" i="1"/>
  <c r="E466" i="1"/>
  <c r="F466" i="1"/>
  <c r="G466" i="1"/>
  <c r="J466" i="1"/>
  <c r="L466" i="1"/>
  <c r="M466" i="1"/>
  <c r="D467" i="1"/>
  <c r="E467" i="1"/>
  <c r="F467" i="1"/>
  <c r="G467" i="1"/>
  <c r="J467" i="1"/>
  <c r="L467" i="1"/>
  <c r="M467" i="1"/>
  <c r="D468" i="1"/>
  <c r="E468" i="1"/>
  <c r="F468" i="1"/>
  <c r="G468" i="1"/>
  <c r="H468" i="1"/>
  <c r="I468" i="1"/>
  <c r="J468" i="1"/>
  <c r="L468" i="1"/>
  <c r="M468" i="1"/>
  <c r="O468" i="1"/>
  <c r="P468" i="1"/>
  <c r="Q468" i="1"/>
  <c r="R468" i="1"/>
  <c r="S468" i="1"/>
  <c r="T468" i="1"/>
  <c r="U468" i="1"/>
  <c r="V468" i="1"/>
  <c r="D469" i="1"/>
  <c r="E469" i="1"/>
  <c r="F469" i="1"/>
  <c r="G469" i="1"/>
  <c r="J469" i="1"/>
  <c r="L469" i="1"/>
  <c r="M469" i="1"/>
  <c r="D470" i="1"/>
  <c r="E470" i="1"/>
  <c r="F470" i="1"/>
  <c r="G470" i="1"/>
  <c r="J470" i="1"/>
  <c r="L470" i="1"/>
  <c r="M470" i="1"/>
  <c r="D471" i="1"/>
  <c r="E471" i="1"/>
  <c r="F471" i="1"/>
  <c r="G471" i="1"/>
  <c r="J471" i="1"/>
  <c r="L471" i="1"/>
  <c r="M471" i="1"/>
  <c r="D472" i="1"/>
  <c r="E472" i="1"/>
  <c r="F472" i="1"/>
  <c r="G472" i="1"/>
  <c r="H472" i="1"/>
  <c r="I472" i="1"/>
  <c r="J472" i="1"/>
  <c r="L472" i="1"/>
  <c r="M472" i="1"/>
  <c r="O472" i="1"/>
  <c r="P472" i="1"/>
  <c r="Q472" i="1"/>
  <c r="R472" i="1"/>
  <c r="S472" i="1"/>
  <c r="T472" i="1"/>
  <c r="U472" i="1"/>
  <c r="V472" i="1"/>
  <c r="D473" i="1"/>
  <c r="E473" i="1"/>
  <c r="F473" i="1"/>
  <c r="G473" i="1"/>
  <c r="J473" i="1"/>
  <c r="L473" i="1"/>
  <c r="M473" i="1"/>
  <c r="D474" i="1"/>
  <c r="E474" i="1"/>
  <c r="F474" i="1"/>
  <c r="G474" i="1"/>
  <c r="J474" i="1"/>
  <c r="L474" i="1"/>
  <c r="M474" i="1"/>
  <c r="D475" i="1"/>
  <c r="E475" i="1"/>
  <c r="F475" i="1"/>
  <c r="G475" i="1"/>
  <c r="J475" i="1"/>
  <c r="L475" i="1"/>
  <c r="M475" i="1"/>
  <c r="D476" i="1"/>
  <c r="E476" i="1"/>
  <c r="F476" i="1"/>
  <c r="G476" i="1"/>
  <c r="H476" i="1"/>
  <c r="I476" i="1"/>
  <c r="J476" i="1"/>
  <c r="L476" i="1"/>
  <c r="M476" i="1"/>
  <c r="O476" i="1"/>
  <c r="P476" i="1"/>
  <c r="Q476" i="1"/>
  <c r="R476" i="1"/>
  <c r="S476" i="1"/>
  <c r="T476" i="1"/>
  <c r="U476" i="1"/>
  <c r="V476" i="1"/>
  <c r="D477" i="1"/>
  <c r="E477" i="1"/>
  <c r="F477" i="1"/>
  <c r="G477" i="1"/>
  <c r="J477" i="1"/>
  <c r="L477" i="1"/>
  <c r="M477" i="1"/>
  <c r="D478" i="1"/>
  <c r="E478" i="1"/>
  <c r="F478" i="1"/>
  <c r="G478" i="1"/>
  <c r="J478" i="1"/>
  <c r="L478" i="1"/>
  <c r="M478" i="1"/>
  <c r="D479" i="1"/>
  <c r="E479" i="1"/>
  <c r="F479" i="1"/>
  <c r="G479" i="1"/>
  <c r="J479" i="1"/>
  <c r="L479" i="1"/>
  <c r="M479" i="1"/>
  <c r="D480" i="1"/>
  <c r="E480" i="1"/>
  <c r="F480" i="1"/>
  <c r="G480" i="1"/>
  <c r="H480" i="1"/>
  <c r="I480" i="1"/>
  <c r="J480" i="1"/>
  <c r="L480" i="1"/>
  <c r="M480" i="1"/>
  <c r="O480" i="1"/>
  <c r="P480" i="1"/>
  <c r="Q480" i="1"/>
  <c r="R480" i="1"/>
  <c r="S480" i="1"/>
  <c r="T480" i="1"/>
  <c r="U480" i="1"/>
  <c r="V480" i="1"/>
  <c r="D481" i="1"/>
  <c r="E481" i="1"/>
  <c r="F481" i="1"/>
  <c r="G481" i="1"/>
  <c r="J481" i="1"/>
  <c r="L481" i="1"/>
  <c r="M481" i="1"/>
  <c r="D482" i="1"/>
  <c r="E482" i="1"/>
  <c r="F482" i="1"/>
  <c r="G482" i="1"/>
  <c r="J482" i="1"/>
  <c r="L482" i="1"/>
  <c r="M482" i="1"/>
  <c r="D483" i="1"/>
  <c r="E483" i="1"/>
  <c r="F483" i="1"/>
  <c r="G483" i="1"/>
  <c r="J483" i="1"/>
  <c r="L483" i="1"/>
  <c r="M483" i="1"/>
  <c r="D484" i="1"/>
  <c r="E484" i="1"/>
  <c r="F484" i="1"/>
  <c r="G484" i="1"/>
  <c r="H484" i="1"/>
  <c r="I484" i="1"/>
  <c r="J484" i="1"/>
  <c r="L484" i="1"/>
  <c r="M484" i="1"/>
  <c r="O484" i="1"/>
  <c r="P484" i="1"/>
  <c r="Q484" i="1"/>
  <c r="R484" i="1"/>
  <c r="S484" i="1"/>
  <c r="T484" i="1"/>
  <c r="U484" i="1"/>
  <c r="V484" i="1"/>
  <c r="D485" i="1"/>
  <c r="E485" i="1"/>
  <c r="F485" i="1"/>
  <c r="G485" i="1"/>
  <c r="J485" i="1"/>
  <c r="L485" i="1"/>
  <c r="M485" i="1"/>
  <c r="D486" i="1"/>
  <c r="E486" i="1"/>
  <c r="F486" i="1"/>
  <c r="G486" i="1"/>
  <c r="J486" i="1"/>
  <c r="L486" i="1"/>
  <c r="M486" i="1"/>
  <c r="D487" i="1"/>
  <c r="E487" i="1"/>
  <c r="F487" i="1"/>
  <c r="G487" i="1"/>
  <c r="J487" i="1"/>
  <c r="L487" i="1"/>
  <c r="M487" i="1"/>
  <c r="D488" i="1"/>
  <c r="E488" i="1"/>
  <c r="F488" i="1"/>
  <c r="G488" i="1"/>
  <c r="H488" i="1"/>
  <c r="I488" i="1"/>
  <c r="J488" i="1"/>
  <c r="L488" i="1"/>
  <c r="M488" i="1"/>
  <c r="O488" i="1"/>
  <c r="P488" i="1"/>
  <c r="Q488" i="1"/>
  <c r="R488" i="1"/>
  <c r="S488" i="1"/>
  <c r="T488" i="1"/>
  <c r="U488" i="1"/>
  <c r="V488" i="1"/>
  <c r="D489" i="1"/>
  <c r="E489" i="1"/>
  <c r="F489" i="1"/>
  <c r="G489" i="1"/>
  <c r="J489" i="1"/>
  <c r="L489" i="1"/>
  <c r="M489" i="1"/>
  <c r="D490" i="1"/>
  <c r="E490" i="1"/>
  <c r="F490" i="1"/>
  <c r="G490" i="1"/>
  <c r="J490" i="1"/>
  <c r="L490" i="1"/>
  <c r="M490" i="1"/>
  <c r="I19" i="14" l="1"/>
  <c r="J18" i="14"/>
  <c r="L18" i="14" s="1"/>
  <c r="J17" i="6"/>
  <c r="G3" i="6"/>
  <c r="G148" i="6"/>
  <c r="G144" i="6"/>
  <c r="G140" i="6"/>
  <c r="G136" i="6"/>
  <c r="G131" i="6"/>
  <c r="G127" i="6"/>
  <c r="G123" i="6"/>
  <c r="G122" i="6"/>
  <c r="G121" i="6"/>
  <c r="G117" i="6"/>
  <c r="G113" i="6"/>
  <c r="G107" i="6"/>
  <c r="G103" i="6"/>
  <c r="G99" i="6"/>
  <c r="G98" i="6"/>
  <c r="G97" i="6"/>
  <c r="G93" i="6"/>
  <c r="G89" i="6"/>
  <c r="G83" i="6"/>
  <c r="G79" i="6"/>
  <c r="G75" i="6"/>
  <c r="G74" i="6"/>
  <c r="G73" i="6"/>
  <c r="G69" i="6"/>
  <c r="G65" i="6"/>
  <c r="G59" i="6"/>
  <c r="G55" i="6"/>
  <c r="G51" i="6"/>
  <c r="G50" i="6"/>
  <c r="G49" i="6"/>
  <c r="G43" i="6"/>
  <c r="G39" i="6"/>
  <c r="G38" i="6"/>
  <c r="G37" i="6"/>
  <c r="G33" i="6"/>
  <c r="G29" i="6"/>
  <c r="G23" i="6"/>
  <c r="G19" i="6"/>
  <c r="G15" i="6"/>
  <c r="G14" i="6"/>
  <c r="G13" i="6"/>
  <c r="G9" i="6"/>
  <c r="G5" i="6"/>
  <c r="G150" i="6"/>
  <c r="G146" i="6"/>
  <c r="G142" i="6"/>
  <c r="G138" i="6"/>
  <c r="G134" i="6"/>
  <c r="G133" i="6"/>
  <c r="G129" i="6"/>
  <c r="G125" i="6"/>
  <c r="G119" i="6"/>
  <c r="G115" i="6"/>
  <c r="G111" i="6"/>
  <c r="G110" i="6"/>
  <c r="G109" i="6"/>
  <c r="G105" i="6"/>
  <c r="G101" i="6"/>
  <c r="G95" i="6"/>
  <c r="G91" i="6"/>
  <c r="G87" i="6"/>
  <c r="G86" i="6"/>
  <c r="G85" i="6"/>
  <c r="G81" i="6"/>
  <c r="G77" i="6"/>
  <c r="G71" i="6"/>
  <c r="G67" i="6"/>
  <c r="G63" i="6"/>
  <c r="G62" i="6"/>
  <c r="G61" i="6"/>
  <c r="G57" i="6"/>
  <c r="G53" i="6"/>
  <c r="G45" i="6"/>
  <c r="G41" i="6"/>
  <c r="G35" i="6"/>
  <c r="G31" i="6"/>
  <c r="G27" i="6"/>
  <c r="G26" i="6"/>
  <c r="G25" i="6"/>
  <c r="G21" i="6"/>
  <c r="G17" i="6"/>
  <c r="G11" i="6"/>
  <c r="G7" i="6"/>
  <c r="O158" i="3"/>
  <c r="O155" i="3"/>
  <c r="O154" i="3"/>
  <c r="O153" i="3"/>
  <c r="O152" i="3"/>
  <c r="O149" i="3"/>
  <c r="O148" i="3"/>
  <c r="O145" i="3"/>
  <c r="O144" i="3"/>
  <c r="O139" i="3"/>
  <c r="O138" i="3"/>
  <c r="O135" i="3"/>
  <c r="O134" i="3"/>
  <c r="O131" i="3"/>
  <c r="O130" i="3"/>
  <c r="O129" i="3"/>
  <c r="O128" i="3"/>
  <c r="O125" i="3"/>
  <c r="O124" i="3"/>
  <c r="O121" i="3"/>
  <c r="O120" i="3"/>
  <c r="O115" i="3"/>
  <c r="O114" i="3"/>
  <c r="O111" i="3"/>
  <c r="O110" i="3"/>
  <c r="O107" i="3"/>
  <c r="O106" i="3"/>
  <c r="O105" i="3"/>
  <c r="O104" i="3"/>
  <c r="O101" i="3"/>
  <c r="O100" i="3"/>
  <c r="O97" i="3"/>
  <c r="O96" i="3"/>
  <c r="O91" i="3"/>
  <c r="O89" i="3"/>
  <c r="O88" i="3"/>
  <c r="O85" i="3"/>
  <c r="O84" i="3"/>
  <c r="O79" i="3"/>
  <c r="O78" i="3"/>
  <c r="O75" i="3"/>
  <c r="O74" i="3"/>
  <c r="O71" i="3"/>
  <c r="O70" i="3"/>
  <c r="O69" i="3"/>
  <c r="O68" i="3"/>
  <c r="O65" i="3"/>
  <c r="O64" i="3"/>
  <c r="O61" i="3"/>
  <c r="O60" i="3"/>
  <c r="O55" i="3"/>
  <c r="O54" i="3"/>
  <c r="O51" i="3"/>
  <c r="O50" i="3"/>
  <c r="O47" i="3"/>
  <c r="M142" i="3"/>
  <c r="O157" i="3"/>
  <c r="O156" i="3"/>
  <c r="O151" i="3"/>
  <c r="O150" i="3"/>
  <c r="O147" i="3"/>
  <c r="O146" i="3"/>
  <c r="O143" i="3"/>
  <c r="O142" i="3"/>
  <c r="O141" i="3"/>
  <c r="O140" i="3"/>
  <c r="O137" i="3"/>
  <c r="O136" i="3"/>
  <c r="O133" i="3"/>
  <c r="O132" i="3"/>
  <c r="O127" i="3"/>
  <c r="O126" i="3"/>
  <c r="O123" i="3"/>
  <c r="O122" i="3"/>
  <c r="O119" i="3"/>
  <c r="O118" i="3"/>
  <c r="O117" i="3"/>
  <c r="O116" i="3"/>
  <c r="O113" i="3"/>
  <c r="O112" i="3"/>
  <c r="O109" i="3"/>
  <c r="O108" i="3"/>
  <c r="O103" i="3"/>
  <c r="O102" i="3"/>
  <c r="O99" i="3"/>
  <c r="O98" i="3"/>
  <c r="O95" i="3"/>
  <c r="M60" i="3"/>
  <c r="O94" i="3"/>
  <c r="O93" i="3"/>
  <c r="O92" i="3"/>
  <c r="O90" i="3"/>
  <c r="O87" i="3"/>
  <c r="O86" i="3"/>
  <c r="M57" i="3"/>
  <c r="O83" i="3"/>
  <c r="O82" i="3"/>
  <c r="O81" i="3"/>
  <c r="O80" i="3"/>
  <c r="O77" i="3"/>
  <c r="O76" i="3"/>
  <c r="O73" i="3"/>
  <c r="O72" i="3"/>
  <c r="O67" i="3"/>
  <c r="O66" i="3"/>
  <c r="O63" i="3"/>
  <c r="O62" i="3"/>
  <c r="O59" i="3"/>
  <c r="O58" i="3"/>
  <c r="O57" i="3"/>
  <c r="O56" i="3"/>
  <c r="O53" i="3"/>
  <c r="O52" i="3"/>
  <c r="O49" i="3"/>
  <c r="O48" i="3"/>
  <c r="O15" i="3"/>
  <c r="O17" i="3"/>
  <c r="O19" i="3"/>
  <c r="O21" i="3"/>
  <c r="O23" i="3"/>
  <c r="O25" i="3"/>
  <c r="O27" i="3"/>
  <c r="O29" i="3"/>
  <c r="O31" i="3"/>
  <c r="O33" i="3"/>
  <c r="O35" i="3"/>
  <c r="O37" i="3"/>
  <c r="O39" i="3"/>
  <c r="O41" i="3"/>
  <c r="O43" i="3"/>
  <c r="O45" i="3"/>
  <c r="O13" i="3"/>
  <c r="O14" i="3"/>
  <c r="O16" i="3"/>
  <c r="O18" i="3"/>
  <c r="O20" i="3"/>
  <c r="O22" i="3"/>
  <c r="O24" i="3"/>
  <c r="O26" i="3"/>
  <c r="O28" i="3"/>
  <c r="O30" i="3"/>
  <c r="O32" i="3"/>
  <c r="O34" i="3"/>
  <c r="O36" i="3"/>
  <c r="O38" i="3"/>
  <c r="O40" i="3"/>
  <c r="O42" i="3"/>
  <c r="O44" i="3"/>
  <c r="O46" i="3"/>
  <c r="AI11" i="3"/>
  <c r="N79" i="3"/>
  <c r="N81" i="3"/>
  <c r="N83" i="3"/>
  <c r="N85" i="3"/>
  <c r="N87" i="3"/>
  <c r="N89" i="3"/>
  <c r="N91" i="3"/>
  <c r="N93" i="3"/>
  <c r="N95" i="3"/>
  <c r="N97" i="3"/>
  <c r="N99" i="3"/>
  <c r="N101" i="3"/>
  <c r="N103" i="3"/>
  <c r="N105" i="3"/>
  <c r="N107" i="3"/>
  <c r="N109" i="3"/>
  <c r="N111" i="3"/>
  <c r="N113" i="3"/>
  <c r="N115" i="3"/>
  <c r="N117" i="3"/>
  <c r="N119" i="3"/>
  <c r="N121" i="3"/>
  <c r="N123" i="3"/>
  <c r="N125" i="3"/>
  <c r="N127" i="3"/>
  <c r="N129" i="3"/>
  <c r="N131" i="3"/>
  <c r="N133" i="3"/>
  <c r="N135" i="3"/>
  <c r="N137" i="3"/>
  <c r="N139" i="3"/>
  <c r="N141" i="3"/>
  <c r="N143" i="3"/>
  <c r="N145" i="3"/>
  <c r="N147" i="3"/>
  <c r="N149" i="3"/>
  <c r="N151" i="3"/>
  <c r="N153" i="3"/>
  <c r="N155" i="3"/>
  <c r="N157" i="3"/>
  <c r="N47" i="3"/>
  <c r="N49" i="3"/>
  <c r="N51" i="3"/>
  <c r="N53" i="3"/>
  <c r="N55" i="3"/>
  <c r="N57" i="3"/>
  <c r="N59" i="3"/>
  <c r="N61" i="3"/>
  <c r="N63" i="3"/>
  <c r="N65" i="3"/>
  <c r="N67" i="3"/>
  <c r="N69" i="3"/>
  <c r="N71" i="3"/>
  <c r="N73" i="3"/>
  <c r="N75" i="3"/>
  <c r="N77" i="3"/>
  <c r="N158" i="3"/>
  <c r="AJ11" i="3"/>
  <c r="N15" i="3"/>
  <c r="N17" i="3"/>
  <c r="N19" i="3"/>
  <c r="N21" i="3"/>
  <c r="N23" i="3"/>
  <c r="N25" i="3"/>
  <c r="N27" i="3"/>
  <c r="N29" i="3"/>
  <c r="N31" i="3"/>
  <c r="N33" i="3"/>
  <c r="N35" i="3"/>
  <c r="N37" i="3"/>
  <c r="N39" i="3"/>
  <c r="N41" i="3"/>
  <c r="N43" i="3"/>
  <c r="N45" i="3"/>
  <c r="N14" i="3"/>
  <c r="N16" i="3"/>
  <c r="N18" i="3"/>
  <c r="N20" i="3"/>
  <c r="N22" i="3"/>
  <c r="N24" i="3"/>
  <c r="N26" i="3"/>
  <c r="N28" i="3"/>
  <c r="N30" i="3"/>
  <c r="N32" i="3"/>
  <c r="N34" i="3"/>
  <c r="N36" i="3"/>
  <c r="N38" i="3"/>
  <c r="N40" i="3"/>
  <c r="N42" i="3"/>
  <c r="N44" i="3"/>
  <c r="N46" i="3"/>
  <c r="N13" i="3"/>
  <c r="I11" i="12"/>
  <c r="J11" i="12"/>
  <c r="S52" i="12"/>
  <c r="Y52" i="12" s="1"/>
  <c r="AB52" i="12" s="1"/>
  <c r="S62" i="12"/>
  <c r="Y62" i="12" s="1"/>
  <c r="AB62" i="12" s="1"/>
  <c r="S50" i="12"/>
  <c r="Y50" i="12" s="1"/>
  <c r="AB50" i="12" s="1"/>
  <c r="S55" i="12"/>
  <c r="Y55" i="12" s="1"/>
  <c r="AB55" i="12" s="1"/>
  <c r="S43" i="12"/>
  <c r="Y43" i="12" s="1"/>
  <c r="AB43" i="12" s="1"/>
  <c r="S53" i="12"/>
  <c r="Y53" i="12" s="1"/>
  <c r="AB53" i="12" s="1"/>
  <c r="S41" i="12"/>
  <c r="Y41" i="12" s="1"/>
  <c r="AB41" i="12" s="1"/>
  <c r="S35" i="12"/>
  <c r="Y35" i="12" s="1"/>
  <c r="AB35" i="12" s="1"/>
  <c r="T69" i="12"/>
  <c r="Z69" i="12" s="1"/>
  <c r="AD69" i="12" s="1"/>
  <c r="T87" i="12"/>
  <c r="Z87" i="12" s="1"/>
  <c r="AD87" i="12" s="1"/>
  <c r="T83" i="12"/>
  <c r="Z83" i="12" s="1"/>
  <c r="AD83" i="12" s="1"/>
  <c r="S124" i="12"/>
  <c r="Y124" i="12" s="1"/>
  <c r="AB124" i="12" s="1"/>
  <c r="T154" i="12"/>
  <c r="Z154" i="12" s="1"/>
  <c r="AD154" i="12" s="1"/>
  <c r="T153" i="12"/>
  <c r="Z153" i="12" s="1"/>
  <c r="AD153" i="12" s="1"/>
  <c r="T148" i="12"/>
  <c r="Z148" i="12" s="1"/>
  <c r="AD148" i="12" s="1"/>
  <c r="T135" i="12"/>
  <c r="Z135" i="12" s="1"/>
  <c r="AD135" i="12" s="1"/>
  <c r="T149" i="12"/>
  <c r="Z149" i="12" s="1"/>
  <c r="AD149" i="12" s="1"/>
  <c r="T140" i="12"/>
  <c r="Z140" i="12" s="1"/>
  <c r="AD140" i="12" s="1"/>
  <c r="S102" i="12"/>
  <c r="Y102" i="12" s="1"/>
  <c r="AB102" i="12" s="1"/>
  <c r="S108" i="12"/>
  <c r="Y108" i="12" s="1"/>
  <c r="AB108" i="12" s="1"/>
  <c r="T132" i="12"/>
  <c r="Z132" i="12" s="1"/>
  <c r="AD132" i="12" s="1"/>
  <c r="T129" i="12"/>
  <c r="Z129" i="12" s="1"/>
  <c r="AD129" i="12" s="1"/>
  <c r="T122" i="12"/>
  <c r="Z122" i="12" s="1"/>
  <c r="AD122" i="12" s="1"/>
  <c r="T102" i="12"/>
  <c r="Z102" i="12" s="1"/>
  <c r="AD102" i="12" s="1"/>
  <c r="S117" i="12"/>
  <c r="Y117" i="12" s="1"/>
  <c r="AB117" i="12" s="1"/>
  <c r="T105" i="12"/>
  <c r="Z105" i="12" s="1"/>
  <c r="AD105" i="12" s="1"/>
  <c r="T101" i="12"/>
  <c r="Z101" i="12" s="1"/>
  <c r="AD101" i="12" s="1"/>
  <c r="S63" i="12"/>
  <c r="Y63" i="12" s="1"/>
  <c r="AB63" i="12" s="1"/>
  <c r="S59" i="12"/>
  <c r="Y59" i="12" s="1"/>
  <c r="AB59" i="12" s="1"/>
  <c r="S54" i="12"/>
  <c r="Y54" i="12" s="1"/>
  <c r="AB54" i="12" s="1"/>
  <c r="S57" i="12"/>
  <c r="Y57" i="12" s="1"/>
  <c r="AB57" i="12" s="1"/>
  <c r="T81" i="12"/>
  <c r="Z81" i="12" s="1"/>
  <c r="AD81" i="12" s="1"/>
  <c r="T80" i="12"/>
  <c r="Z80" i="12" s="1"/>
  <c r="AD80" i="12" s="1"/>
  <c r="S44" i="12"/>
  <c r="Y44" i="12" s="1"/>
  <c r="AB44" i="12" s="1"/>
  <c r="S36" i="12"/>
  <c r="Y36" i="12" s="1"/>
  <c r="AB36" i="12" s="1"/>
  <c r="S32" i="12"/>
  <c r="Y32" i="12" s="1"/>
  <c r="AB32" i="12" s="1"/>
  <c r="S28" i="12"/>
  <c r="Y28" i="12" s="1"/>
  <c r="AB28" i="12" s="1"/>
  <c r="T52" i="12"/>
  <c r="Z52" i="12" s="1"/>
  <c r="AD52" i="12" s="1"/>
  <c r="S157" i="12"/>
  <c r="Y157" i="12" s="1"/>
  <c r="AB157" i="12" s="1"/>
  <c r="S147" i="12"/>
  <c r="Y147" i="12" s="1"/>
  <c r="AB147" i="12" s="1"/>
  <c r="S139" i="12"/>
  <c r="Y139" i="12" s="1"/>
  <c r="AB139" i="12" s="1"/>
  <c r="S137" i="12"/>
  <c r="Y137" i="12" s="1"/>
  <c r="AB137" i="12" s="1"/>
  <c r="S135" i="12"/>
  <c r="Y135" i="12" s="1"/>
  <c r="AB135" i="12" s="1"/>
  <c r="T155" i="12"/>
  <c r="Z155" i="12" s="1"/>
  <c r="AD155" i="12" s="1"/>
  <c r="S128" i="12"/>
  <c r="Y128" i="12" s="1"/>
  <c r="AB128" i="12" s="1"/>
  <c r="S121" i="12"/>
  <c r="Y121" i="12" s="1"/>
  <c r="AB121" i="12" s="1"/>
  <c r="T145" i="12"/>
  <c r="Z145" i="12" s="1"/>
  <c r="AD145" i="12" s="1"/>
  <c r="S107" i="12"/>
  <c r="Y107" i="12" s="1"/>
  <c r="AB107" i="12" s="1"/>
  <c r="T141" i="12"/>
  <c r="Z141" i="12" s="1"/>
  <c r="AD141" i="12" s="1"/>
  <c r="T120" i="12"/>
  <c r="Z120" i="12" s="1"/>
  <c r="AD120" i="12" s="1"/>
  <c r="T115" i="12"/>
  <c r="Z115" i="12" s="1"/>
  <c r="AD115" i="12" s="1"/>
  <c r="T111" i="12"/>
  <c r="Z111" i="12" s="1"/>
  <c r="AD111" i="12" s="1"/>
  <c r="T107" i="12"/>
  <c r="Z107" i="12" s="1"/>
  <c r="AD107" i="12" s="1"/>
  <c r="S103" i="12"/>
  <c r="Y103" i="12" s="1"/>
  <c r="AB103" i="12" s="1"/>
  <c r="T123" i="12"/>
  <c r="Z123" i="12" s="1"/>
  <c r="AD123" i="12" s="1"/>
  <c r="S88" i="12"/>
  <c r="Y88" i="12" s="1"/>
  <c r="AB88" i="12" s="1"/>
  <c r="AC88" i="12" s="1"/>
  <c r="T112" i="12"/>
  <c r="Z112" i="12" s="1"/>
  <c r="AD112" i="12" s="1"/>
  <c r="S69" i="12"/>
  <c r="Y69" i="12" s="1"/>
  <c r="AB69" i="12" s="1"/>
  <c r="S75" i="12"/>
  <c r="Y75" i="12" s="1"/>
  <c r="AB75" i="12" s="1"/>
  <c r="AC75" i="12" s="1"/>
  <c r="T99" i="12"/>
  <c r="Z99" i="12" s="1"/>
  <c r="AD99" i="12" s="1"/>
  <c r="T77" i="12"/>
  <c r="Z77" i="12" s="1"/>
  <c r="AD77" i="12" s="1"/>
  <c r="F12" i="12"/>
  <c r="G12" i="12" s="1"/>
  <c r="I12" i="12" s="1"/>
  <c r="AE107" i="12"/>
  <c r="AE96" i="12"/>
  <c r="AE116" i="12"/>
  <c r="AE89" i="12"/>
  <c r="AE123" i="12"/>
  <c r="AC69" i="12"/>
  <c r="AC71" i="12"/>
  <c r="AE95" i="12"/>
  <c r="AC56" i="12"/>
  <c r="AC52" i="12"/>
  <c r="AC62" i="12"/>
  <c r="AC50" i="12"/>
  <c r="AC55" i="12"/>
  <c r="AE79" i="12"/>
  <c r="AC43" i="12"/>
  <c r="AC53" i="12"/>
  <c r="AC41" i="12"/>
  <c r="AE71" i="12"/>
  <c r="AC35" i="12"/>
  <c r="AE69" i="12"/>
  <c r="AC139" i="12"/>
  <c r="AC137" i="12"/>
  <c r="AC138" i="12"/>
  <c r="AE117" i="12"/>
  <c r="AC121" i="12"/>
  <c r="AE109" i="12"/>
  <c r="AC107" i="12"/>
  <c r="AE120" i="12"/>
  <c r="AE115" i="12"/>
  <c r="AE111" i="12"/>
  <c r="AC124" i="12"/>
  <c r="AE135" i="12"/>
  <c r="AC102" i="12"/>
  <c r="AC108" i="12"/>
  <c r="AE122" i="12"/>
  <c r="AE105" i="12"/>
  <c r="AE102" i="12"/>
  <c r="AC117" i="12"/>
  <c r="AE91" i="12"/>
  <c r="AE76" i="12"/>
  <c r="AE72" i="12"/>
  <c r="AE67" i="12"/>
  <c r="AE63" i="12"/>
  <c r="AE59" i="12"/>
  <c r="AE75" i="12"/>
  <c r="AE66" i="12"/>
  <c r="AC63" i="12"/>
  <c r="AC59" i="12"/>
  <c r="AC54" i="12"/>
  <c r="AE51" i="12"/>
  <c r="AC32" i="12"/>
  <c r="AC28" i="12"/>
  <c r="AE149" i="12"/>
  <c r="S158" i="12"/>
  <c r="Y158" i="12" s="1"/>
  <c r="AB158" i="12" s="1"/>
  <c r="AC158" i="12" s="1"/>
  <c r="S156" i="12"/>
  <c r="Y156" i="12" s="1"/>
  <c r="AB156" i="12" s="1"/>
  <c r="S154" i="12"/>
  <c r="Y154" i="12" s="1"/>
  <c r="AB154" i="12" s="1"/>
  <c r="S152" i="12"/>
  <c r="Y152" i="12" s="1"/>
  <c r="AB152" i="12" s="1"/>
  <c r="S153" i="12"/>
  <c r="Y153" i="12" s="1"/>
  <c r="AB153" i="12" s="1"/>
  <c r="S150" i="12"/>
  <c r="Y150" i="12" s="1"/>
  <c r="AB150" i="12" s="1"/>
  <c r="S145" i="12"/>
  <c r="Y145" i="12" s="1"/>
  <c r="AB145" i="12" s="1"/>
  <c r="S155" i="12"/>
  <c r="Y155" i="12" s="1"/>
  <c r="AB155" i="12" s="1"/>
  <c r="S141" i="12"/>
  <c r="Y141" i="12" s="1"/>
  <c r="AB141" i="12" s="1"/>
  <c r="S151" i="12"/>
  <c r="Y151" i="12" s="1"/>
  <c r="AB151" i="12" s="1"/>
  <c r="S149" i="12"/>
  <c r="Y149" i="12" s="1"/>
  <c r="AB149" i="12" s="1"/>
  <c r="S140" i="12"/>
  <c r="Y140" i="12" s="1"/>
  <c r="AB140" i="12" s="1"/>
  <c r="S146" i="12"/>
  <c r="Y146" i="12" s="1"/>
  <c r="AB146" i="12" s="1"/>
  <c r="S142" i="12"/>
  <c r="Y142" i="12" s="1"/>
  <c r="AB142" i="12" s="1"/>
  <c r="S133" i="12"/>
  <c r="Y133" i="12" s="1"/>
  <c r="AB133" i="12" s="1"/>
  <c r="T157" i="12"/>
  <c r="Z157" i="12" s="1"/>
  <c r="AD157" i="12" s="1"/>
  <c r="S148" i="12"/>
  <c r="Y148" i="12" s="1"/>
  <c r="AB148" i="12" s="1"/>
  <c r="AC130" i="12"/>
  <c r="AE129" i="12"/>
  <c r="T158" i="12"/>
  <c r="Z158" i="12" s="1"/>
  <c r="AD158" i="12" s="1"/>
  <c r="AE158" i="12" s="1"/>
  <c r="S120" i="12"/>
  <c r="Y120" i="12" s="1"/>
  <c r="AB120" i="12" s="1"/>
  <c r="T152" i="12"/>
  <c r="Z152" i="12" s="1"/>
  <c r="AD152" i="12" s="1"/>
  <c r="T150" i="12"/>
  <c r="Z150" i="12" s="1"/>
  <c r="AD150" i="12" s="1"/>
  <c r="T146" i="12"/>
  <c r="Z146" i="12" s="1"/>
  <c r="AD146" i="12" s="1"/>
  <c r="T142" i="12"/>
  <c r="Z142" i="12" s="1"/>
  <c r="AD142" i="12" s="1"/>
  <c r="T139" i="12"/>
  <c r="Z139" i="12" s="1"/>
  <c r="AD139" i="12" s="1"/>
  <c r="T118" i="12"/>
  <c r="Z118" i="12" s="1"/>
  <c r="AD118" i="12" s="1"/>
  <c r="S125" i="12"/>
  <c r="Y125" i="12" s="1"/>
  <c r="AB125" i="12" s="1"/>
  <c r="T113" i="12"/>
  <c r="Z113" i="12" s="1"/>
  <c r="AD113" i="12" s="1"/>
  <c r="S111" i="12"/>
  <c r="Y111" i="12" s="1"/>
  <c r="AB111" i="12" s="1"/>
  <c r="S116" i="12"/>
  <c r="Y116" i="12" s="1"/>
  <c r="AB116" i="12" s="1"/>
  <c r="T104" i="12"/>
  <c r="Z104" i="12" s="1"/>
  <c r="AD104" i="12" s="1"/>
  <c r="S112" i="12"/>
  <c r="Y112" i="12" s="1"/>
  <c r="AB112" i="12" s="1"/>
  <c r="T136" i="12"/>
  <c r="Z136" i="12" s="1"/>
  <c r="AD136" i="12" s="1"/>
  <c r="T100" i="12"/>
  <c r="Z100" i="12" s="1"/>
  <c r="AD100" i="12" s="1"/>
  <c r="S98" i="12"/>
  <c r="Y98" i="12" s="1"/>
  <c r="AB98" i="12" s="1"/>
  <c r="T131" i="12"/>
  <c r="Z131" i="12" s="1"/>
  <c r="AD131" i="12" s="1"/>
  <c r="S95" i="12"/>
  <c r="Y95" i="12" s="1"/>
  <c r="AB95" i="12" s="1"/>
  <c r="S92" i="12"/>
  <c r="Y92" i="12" s="1"/>
  <c r="AB92" i="12" s="1"/>
  <c r="T126" i="12"/>
  <c r="Z126" i="12" s="1"/>
  <c r="AD126" i="12" s="1"/>
  <c r="S81" i="12"/>
  <c r="Y81" i="12" s="1"/>
  <c r="AB81" i="12" s="1"/>
  <c r="T128" i="12"/>
  <c r="Z128" i="12" s="1"/>
  <c r="AD128" i="12" s="1"/>
  <c r="S126" i="12"/>
  <c r="Y126" i="12" s="1"/>
  <c r="AB126" i="12" s="1"/>
  <c r="S122" i="12"/>
  <c r="Y122" i="12" s="1"/>
  <c r="AB122" i="12" s="1"/>
  <c r="T156" i="12"/>
  <c r="Z156" i="12" s="1"/>
  <c r="AD156" i="12" s="1"/>
  <c r="S113" i="12"/>
  <c r="Y113" i="12" s="1"/>
  <c r="AB113" i="12" s="1"/>
  <c r="T147" i="12"/>
  <c r="Z147" i="12" s="1"/>
  <c r="AD147" i="12" s="1"/>
  <c r="S109" i="12"/>
  <c r="Y109" i="12" s="1"/>
  <c r="AB109" i="12" s="1"/>
  <c r="S104" i="12"/>
  <c r="Y104" i="12" s="1"/>
  <c r="AB104" i="12" s="1"/>
  <c r="S100" i="12"/>
  <c r="Y100" i="12" s="1"/>
  <c r="AB100" i="12" s="1"/>
  <c r="S96" i="12"/>
  <c r="Y96" i="12" s="1"/>
  <c r="AB96" i="12" s="1"/>
  <c r="S106" i="12"/>
  <c r="Y106" i="12" s="1"/>
  <c r="AB106" i="12" s="1"/>
  <c r="T130" i="12"/>
  <c r="Z130" i="12" s="1"/>
  <c r="AD130" i="12" s="1"/>
  <c r="S94" i="12"/>
  <c r="Y94" i="12" s="1"/>
  <c r="AB94" i="12" s="1"/>
  <c r="T127" i="12"/>
  <c r="Z127" i="12" s="1"/>
  <c r="AD127" i="12" s="1"/>
  <c r="S91" i="12"/>
  <c r="Y91" i="12" s="1"/>
  <c r="AB91" i="12" s="1"/>
  <c r="S99" i="12"/>
  <c r="Y99" i="12" s="1"/>
  <c r="AB99" i="12" s="1"/>
  <c r="T119" i="12"/>
  <c r="Z119" i="12" s="1"/>
  <c r="AD119" i="12" s="1"/>
  <c r="AE101" i="12"/>
  <c r="AE83" i="12"/>
  <c r="AE78" i="12"/>
  <c r="S78" i="12"/>
  <c r="Y78" i="12" s="1"/>
  <c r="AB78" i="12" s="1"/>
  <c r="S87" i="12"/>
  <c r="Y87" i="12" s="1"/>
  <c r="AB87" i="12" s="1"/>
  <c r="S84" i="12"/>
  <c r="Y84" i="12" s="1"/>
  <c r="AB84" i="12" s="1"/>
  <c r="T108" i="12"/>
  <c r="Z108" i="12" s="1"/>
  <c r="AD108" i="12" s="1"/>
  <c r="S79" i="12"/>
  <c r="Y79" i="12" s="1"/>
  <c r="AB79" i="12" s="1"/>
  <c r="T103" i="12"/>
  <c r="Z103" i="12" s="1"/>
  <c r="AD103" i="12" s="1"/>
  <c r="AE65" i="12"/>
  <c r="S65" i="12"/>
  <c r="Y65" i="12" s="1"/>
  <c r="AB65" i="12" s="1"/>
  <c r="AE61" i="12"/>
  <c r="S61" i="12"/>
  <c r="Y61" i="12" s="1"/>
  <c r="AB61" i="12" s="1"/>
  <c r="S66" i="12"/>
  <c r="Y66" i="12" s="1"/>
  <c r="AB66" i="12" s="1"/>
  <c r="T90" i="12"/>
  <c r="Z90" i="12" s="1"/>
  <c r="AD90" i="12" s="1"/>
  <c r="S60" i="12"/>
  <c r="Y60" i="12" s="1"/>
  <c r="AB60" i="12" s="1"/>
  <c r="T84" i="12"/>
  <c r="Z84" i="12" s="1"/>
  <c r="AD84" i="12" s="1"/>
  <c r="S48" i="12"/>
  <c r="Y48" i="12" s="1"/>
  <c r="AB48" i="12" s="1"/>
  <c r="S58" i="12"/>
  <c r="Y58" i="12" s="1"/>
  <c r="AB58" i="12" s="1"/>
  <c r="T82" i="12"/>
  <c r="Z82" i="12" s="1"/>
  <c r="AD82" i="12" s="1"/>
  <c r="S46" i="12"/>
  <c r="Y46" i="12" s="1"/>
  <c r="AB46" i="12" s="1"/>
  <c r="S45" i="12"/>
  <c r="Y45" i="12" s="1"/>
  <c r="AB45" i="12" s="1"/>
  <c r="S39" i="12"/>
  <c r="Y39" i="12" s="1"/>
  <c r="AB39" i="12" s="1"/>
  <c r="T73" i="12"/>
  <c r="Z73" i="12" s="1"/>
  <c r="AD73" i="12" s="1"/>
  <c r="S37" i="12"/>
  <c r="Y37" i="12" s="1"/>
  <c r="AB37" i="12" s="1"/>
  <c r="T64" i="12"/>
  <c r="Z64" i="12" s="1"/>
  <c r="AD64" i="12" s="1"/>
  <c r="AE62" i="12"/>
  <c r="T60" i="12"/>
  <c r="Z60" i="12" s="1"/>
  <c r="AD60" i="12" s="1"/>
  <c r="AE58" i="12"/>
  <c r="AE53" i="12"/>
  <c r="S89" i="12"/>
  <c r="Y89" i="12" s="1"/>
  <c r="AB89" i="12" s="1"/>
  <c r="S90" i="12"/>
  <c r="Y90" i="12" s="1"/>
  <c r="AB90" i="12" s="1"/>
  <c r="S76" i="12"/>
  <c r="Y76" i="12" s="1"/>
  <c r="AB76" i="12" s="1"/>
  <c r="T110" i="12"/>
  <c r="Z110" i="12" s="1"/>
  <c r="AD110" i="12" s="1"/>
  <c r="S72" i="12"/>
  <c r="Y72" i="12" s="1"/>
  <c r="AB72" i="12" s="1"/>
  <c r="T106" i="12"/>
  <c r="Z106" i="12" s="1"/>
  <c r="AD106" i="12" s="1"/>
  <c r="S77" i="12"/>
  <c r="Y77" i="12" s="1"/>
  <c r="AB77" i="12" s="1"/>
  <c r="T97" i="12"/>
  <c r="Z97" i="12" s="1"/>
  <c r="AD97" i="12" s="1"/>
  <c r="S68" i="12"/>
  <c r="Y68" i="12" s="1"/>
  <c r="AB68" i="12" s="1"/>
  <c r="T92" i="12"/>
  <c r="Z92" i="12" s="1"/>
  <c r="AD92" i="12" s="1"/>
  <c r="S51" i="12"/>
  <c r="Y51" i="12" s="1"/>
  <c r="AB51" i="12" s="1"/>
  <c r="T85" i="12"/>
  <c r="Z85" i="12" s="1"/>
  <c r="AD85" i="12" s="1"/>
  <c r="T49" i="12"/>
  <c r="Z49" i="12" s="1"/>
  <c r="AD49" i="12" s="1"/>
  <c r="S47" i="12"/>
  <c r="Y47" i="12" s="1"/>
  <c r="AB47" i="12" s="1"/>
  <c r="S34" i="12"/>
  <c r="Y34" i="12" s="1"/>
  <c r="AB34" i="12" s="1"/>
  <c r="T57" i="12"/>
  <c r="Z57" i="12" s="1"/>
  <c r="AD57" i="12" s="1"/>
  <c r="S31" i="12"/>
  <c r="Y31" i="12" s="1"/>
  <c r="AB31" i="12" s="1"/>
  <c r="T56" i="12"/>
  <c r="Z56" i="12" s="1"/>
  <c r="AD56" i="12" s="1"/>
  <c r="S27" i="12"/>
  <c r="Y27" i="12" s="1"/>
  <c r="AB27" i="12" s="1"/>
  <c r="S30" i="12"/>
  <c r="Y30" i="12" s="1"/>
  <c r="AB30" i="12" s="1"/>
  <c r="T54" i="12"/>
  <c r="Z54" i="12" s="1"/>
  <c r="AD54" i="12" s="1"/>
  <c r="S26" i="12"/>
  <c r="Y26" i="12" s="1"/>
  <c r="AB26" i="12" s="1"/>
  <c r="T50" i="12"/>
  <c r="Z50" i="12" s="1"/>
  <c r="AD50" i="12" s="1"/>
  <c r="AC157" i="12"/>
  <c r="AE153" i="12"/>
  <c r="AE155" i="12"/>
  <c r="AE148" i="12"/>
  <c r="AC143" i="12"/>
  <c r="AC147" i="12"/>
  <c r="AE145" i="12"/>
  <c r="AE141" i="12"/>
  <c r="AE140" i="12"/>
  <c r="AC135" i="12"/>
  <c r="AE132" i="12"/>
  <c r="S131" i="12"/>
  <c r="Y131" i="12" s="1"/>
  <c r="AB131" i="12" s="1"/>
  <c r="AC134" i="12"/>
  <c r="S144" i="12"/>
  <c r="Y144" i="12" s="1"/>
  <c r="AB144" i="12" s="1"/>
  <c r="AC129" i="12"/>
  <c r="AC128" i="12"/>
  <c r="AE154" i="12"/>
  <c r="T144" i="12"/>
  <c r="Z144" i="12" s="1"/>
  <c r="AD144" i="12" s="1"/>
  <c r="AE137" i="12"/>
  <c r="AE133" i="12"/>
  <c r="S115" i="12"/>
  <c r="Y115" i="12" s="1"/>
  <c r="AB115" i="12" s="1"/>
  <c r="S105" i="12"/>
  <c r="Y105" i="12" s="1"/>
  <c r="AB105" i="12" s="1"/>
  <c r="S136" i="12"/>
  <c r="Y136" i="12" s="1"/>
  <c r="AB136" i="12" s="1"/>
  <c r="T124" i="12"/>
  <c r="Z124" i="12" s="1"/>
  <c r="AD124" i="12" s="1"/>
  <c r="S132" i="12"/>
  <c r="Y132" i="12" s="1"/>
  <c r="AB132" i="12" s="1"/>
  <c r="S118" i="12"/>
  <c r="Y118" i="12" s="1"/>
  <c r="AB118" i="12" s="1"/>
  <c r="S127" i="12"/>
  <c r="Y127" i="12" s="1"/>
  <c r="AB127" i="12" s="1"/>
  <c r="T151" i="12"/>
  <c r="Z151" i="12" s="1"/>
  <c r="AD151" i="12" s="1"/>
  <c r="S123" i="12"/>
  <c r="Y123" i="12" s="1"/>
  <c r="AB123" i="12" s="1"/>
  <c r="S119" i="12"/>
  <c r="Y119" i="12" s="1"/>
  <c r="AB119" i="12" s="1"/>
  <c r="T143" i="12"/>
  <c r="Z143" i="12" s="1"/>
  <c r="AD143" i="12" s="1"/>
  <c r="AC103" i="12"/>
  <c r="S114" i="12"/>
  <c r="Y114" i="12" s="1"/>
  <c r="AB114" i="12" s="1"/>
  <c r="T138" i="12"/>
  <c r="Z138" i="12" s="1"/>
  <c r="AD138" i="12" s="1"/>
  <c r="S110" i="12"/>
  <c r="Y110" i="12" s="1"/>
  <c r="AB110" i="12" s="1"/>
  <c r="T134" i="12"/>
  <c r="Z134" i="12" s="1"/>
  <c r="AD134" i="12" s="1"/>
  <c r="AE94" i="12"/>
  <c r="S93" i="12"/>
  <c r="Y93" i="12" s="1"/>
  <c r="AB93" i="12" s="1"/>
  <c r="S101" i="12"/>
  <c r="Y101" i="12" s="1"/>
  <c r="AB101" i="12" s="1"/>
  <c r="T125" i="12"/>
  <c r="Z125" i="12" s="1"/>
  <c r="AD125" i="12" s="1"/>
  <c r="S97" i="12"/>
  <c r="Y97" i="12" s="1"/>
  <c r="AB97" i="12" s="1"/>
  <c r="T121" i="12"/>
  <c r="Z121" i="12" s="1"/>
  <c r="AD121" i="12" s="1"/>
  <c r="AE87" i="12"/>
  <c r="AE81" i="12"/>
  <c r="AE112" i="12"/>
  <c r="AE74" i="12"/>
  <c r="S74" i="12"/>
  <c r="Y74" i="12" s="1"/>
  <c r="AB74" i="12" s="1"/>
  <c r="S83" i="12"/>
  <c r="Y83" i="12" s="1"/>
  <c r="AB83" i="12" s="1"/>
  <c r="S70" i="12"/>
  <c r="Y70" i="12" s="1"/>
  <c r="AB70" i="12" s="1"/>
  <c r="AE99" i="12"/>
  <c r="T98" i="12"/>
  <c r="Z98" i="12" s="1"/>
  <c r="AD98" i="12" s="1"/>
  <c r="AE52" i="12"/>
  <c r="T86" i="12"/>
  <c r="Z86" i="12" s="1"/>
  <c r="AD86" i="12" s="1"/>
  <c r="AE77" i="12"/>
  <c r="T68" i="12"/>
  <c r="Z68" i="12" s="1"/>
  <c r="AD68" i="12" s="1"/>
  <c r="T55" i="12"/>
  <c r="Z55" i="12" s="1"/>
  <c r="AD55" i="12" s="1"/>
  <c r="AE80" i="12"/>
  <c r="T114" i="12"/>
  <c r="Z114" i="12" s="1"/>
  <c r="AD114" i="12" s="1"/>
  <c r="S85" i="12"/>
  <c r="Y85" i="12" s="1"/>
  <c r="AB85" i="12" s="1"/>
  <c r="S86" i="12"/>
  <c r="Y86" i="12" s="1"/>
  <c r="AB86" i="12" s="1"/>
  <c r="S80" i="12"/>
  <c r="Y80" i="12" s="1"/>
  <c r="AB80" i="12" s="1"/>
  <c r="S82" i="12"/>
  <c r="Y82" i="12" s="1"/>
  <c r="AB82" i="12" s="1"/>
  <c r="AE70" i="12"/>
  <c r="S67" i="12"/>
  <c r="Y67" i="12" s="1"/>
  <c r="AB67" i="12" s="1"/>
  <c r="S73" i="12"/>
  <c r="Y73" i="12" s="1"/>
  <c r="AB73" i="12" s="1"/>
  <c r="T93" i="12"/>
  <c r="Z93" i="12" s="1"/>
  <c r="AD93" i="12" s="1"/>
  <c r="AC57" i="12"/>
  <c r="S64" i="12"/>
  <c r="Y64" i="12" s="1"/>
  <c r="AB64" i="12" s="1"/>
  <c r="T88" i="12"/>
  <c r="Z88" i="12" s="1"/>
  <c r="AD88" i="12" s="1"/>
  <c r="S49" i="12"/>
  <c r="Y49" i="12" s="1"/>
  <c r="AB49" i="12" s="1"/>
  <c r="AC44" i="12"/>
  <c r="S42" i="12"/>
  <c r="Y42" i="12" s="1"/>
  <c r="AB42" i="12" s="1"/>
  <c r="AC40" i="12"/>
  <c r="S38" i="12"/>
  <c r="Y38" i="12" s="1"/>
  <c r="AB38" i="12" s="1"/>
  <c r="AC36" i="12"/>
  <c r="AC33" i="12"/>
  <c r="S29" i="12"/>
  <c r="Y29" i="12" s="1"/>
  <c r="AB29" i="12" s="1"/>
  <c r="S25" i="12"/>
  <c r="Y25" i="12" s="1"/>
  <c r="AB25" i="12" s="1"/>
  <c r="L115" i="3"/>
  <c r="L64" i="3"/>
  <c r="L151" i="3"/>
  <c r="L27" i="3"/>
  <c r="L20" i="3"/>
  <c r="L11" i="3"/>
  <c r="N11" i="3"/>
  <c r="P12" i="3"/>
  <c r="L13" i="3"/>
  <c r="L145" i="3"/>
  <c r="L143" i="3"/>
  <c r="L138" i="3"/>
  <c r="P136" i="3"/>
  <c r="L135" i="3"/>
  <c r="P134" i="3"/>
  <c r="L130" i="3"/>
  <c r="L129" i="3"/>
  <c r="L79" i="3"/>
  <c r="L75" i="3"/>
  <c r="L73" i="3"/>
  <c r="L68" i="3"/>
  <c r="L53" i="3"/>
  <c r="L51" i="3"/>
  <c r="L43" i="3"/>
  <c r="L35" i="3"/>
  <c r="L158" i="3"/>
  <c r="L137" i="3"/>
  <c r="L134" i="3"/>
  <c r="L93" i="3"/>
  <c r="L85" i="3"/>
  <c r="L78" i="3"/>
  <c r="L66" i="3"/>
  <c r="P46" i="3"/>
  <c r="L37" i="3"/>
  <c r="L34" i="3"/>
  <c r="L117" i="3"/>
  <c r="Q104" i="3"/>
  <c r="L107" i="3"/>
  <c r="Q127" i="3"/>
  <c r="L62" i="3"/>
  <c r="L52" i="3"/>
  <c r="L44" i="3"/>
  <c r="L77" i="3"/>
  <c r="L33" i="3"/>
  <c r="P43" i="3"/>
  <c r="P80" i="3"/>
  <c r="N12" i="3"/>
  <c r="M58" i="3"/>
  <c r="M121" i="3"/>
  <c r="Q68" i="3"/>
  <c r="L76" i="3"/>
  <c r="M29" i="3"/>
  <c r="L16" i="3"/>
  <c r="O11" i="3"/>
  <c r="M11" i="3"/>
  <c r="M13" i="3"/>
  <c r="L12" i="3"/>
  <c r="P156" i="3"/>
  <c r="P153" i="3"/>
  <c r="P148" i="3"/>
  <c r="L147" i="3"/>
  <c r="L144" i="3"/>
  <c r="L142" i="3"/>
  <c r="P139" i="3"/>
  <c r="P138" i="3"/>
  <c r="L113" i="3"/>
  <c r="L109" i="3"/>
  <c r="Q123" i="3"/>
  <c r="L96" i="3"/>
  <c r="L95" i="3"/>
  <c r="L92" i="3"/>
  <c r="L91" i="3"/>
  <c r="L88" i="3"/>
  <c r="L71" i="3"/>
  <c r="L157" i="3"/>
  <c r="M152" i="3"/>
  <c r="P154" i="3"/>
  <c r="M147" i="3"/>
  <c r="L150" i="3"/>
  <c r="L149" i="3"/>
  <c r="L146" i="3"/>
  <c r="L140" i="3"/>
  <c r="L136" i="3"/>
  <c r="L112" i="3"/>
  <c r="L116" i="3"/>
  <c r="L111" i="3"/>
  <c r="L105" i="3"/>
  <c r="L104" i="3"/>
  <c r="L102" i="3"/>
  <c r="L100" i="3"/>
  <c r="L94" i="3"/>
  <c r="L80" i="3"/>
  <c r="L90" i="3"/>
  <c r="L86" i="3"/>
  <c r="L82" i="3"/>
  <c r="Q98" i="3"/>
  <c r="L60" i="3"/>
  <c r="L69" i="3"/>
  <c r="L56" i="3"/>
  <c r="L133" i="3"/>
  <c r="L132" i="3"/>
  <c r="P131" i="3"/>
  <c r="Q119" i="3"/>
  <c r="P130" i="3"/>
  <c r="L114" i="3"/>
  <c r="L110" i="3"/>
  <c r="L108" i="3"/>
  <c r="L106" i="3"/>
  <c r="L103" i="3"/>
  <c r="L101" i="3"/>
  <c r="L99" i="3"/>
  <c r="L98" i="3"/>
  <c r="L97" i="3"/>
  <c r="L89" i="3"/>
  <c r="L87" i="3"/>
  <c r="L84" i="3"/>
  <c r="L83" i="3"/>
  <c r="Q67" i="3"/>
  <c r="L74" i="3"/>
  <c r="M62" i="3"/>
  <c r="L72" i="3"/>
  <c r="M63" i="3"/>
  <c r="P75" i="3"/>
  <c r="P137" i="3"/>
  <c r="M143" i="3"/>
  <c r="M69" i="3"/>
  <c r="M59" i="3"/>
  <c r="M157" i="3"/>
  <c r="P155" i="3"/>
  <c r="P151" i="3"/>
  <c r="M151" i="3"/>
  <c r="M149" i="3"/>
  <c r="M153" i="3"/>
  <c r="M146" i="3"/>
  <c r="M100" i="3"/>
  <c r="Q94" i="3"/>
  <c r="L47" i="3"/>
  <c r="L46" i="3"/>
  <c r="Q81" i="3"/>
  <c r="Q45" i="3"/>
  <c r="L45" i="3"/>
  <c r="Q44" i="3"/>
  <c r="Q42" i="3"/>
  <c r="M51" i="3"/>
  <c r="Q27" i="3"/>
  <c r="M14" i="3"/>
  <c r="P157" i="3"/>
  <c r="L156" i="3"/>
  <c r="L152" i="3"/>
  <c r="P83" i="3"/>
  <c r="P149" i="3"/>
  <c r="P144" i="3"/>
  <c r="P152" i="3"/>
  <c r="P93" i="3"/>
  <c r="P85" i="3"/>
  <c r="Q96" i="3"/>
  <c r="Q59" i="3"/>
  <c r="M156" i="3"/>
  <c r="S156" i="3" s="1"/>
  <c r="Y156" i="3" s="1"/>
  <c r="AB156" i="3" s="1"/>
  <c r="AC156" i="3" s="1"/>
  <c r="M150" i="3"/>
  <c r="M144" i="3"/>
  <c r="M127" i="3"/>
  <c r="M117" i="3"/>
  <c r="M105" i="3"/>
  <c r="Q62" i="3"/>
  <c r="L36" i="3"/>
  <c r="Q60" i="3"/>
  <c r="AO11" i="3"/>
  <c r="AO12" i="3" s="1"/>
  <c r="AO13" i="3" s="1"/>
  <c r="AO14" i="3" s="1"/>
  <c r="AO15" i="3" s="1"/>
  <c r="AO16" i="3" s="1"/>
  <c r="AO17" i="3" s="1"/>
  <c r="AO18" i="3" s="1"/>
  <c r="AO19" i="3" s="1"/>
  <c r="AO20" i="3" s="1"/>
  <c r="AO21" i="3" s="1"/>
  <c r="O12" i="3"/>
  <c r="P20" i="3"/>
  <c r="Q23" i="3"/>
  <c r="Q31" i="3"/>
  <c r="Q40" i="3"/>
  <c r="M12" i="3"/>
  <c r="P13" i="3"/>
  <c r="S13" i="3" s="1"/>
  <c r="Y13" i="3" s="1"/>
  <c r="AB13" i="3" s="1"/>
  <c r="AC13" i="3" s="1"/>
  <c r="M15" i="3"/>
  <c r="P16" i="3"/>
  <c r="M19" i="3"/>
  <c r="M155" i="3"/>
  <c r="L155" i="3"/>
  <c r="M154" i="3"/>
  <c r="L154" i="3"/>
  <c r="L153" i="3"/>
  <c r="L141" i="3"/>
  <c r="P140" i="3"/>
  <c r="L139" i="3"/>
  <c r="P150" i="3"/>
  <c r="M148" i="3"/>
  <c r="P132" i="3"/>
  <c r="L131" i="3"/>
  <c r="M141" i="3"/>
  <c r="M125" i="3"/>
  <c r="P135" i="3"/>
  <c r="M123" i="3"/>
  <c r="M119" i="3"/>
  <c r="M93" i="3"/>
  <c r="M104" i="3"/>
  <c r="M102" i="3"/>
  <c r="M96" i="3"/>
  <c r="M78" i="3"/>
  <c r="L81" i="3"/>
  <c r="M79" i="3"/>
  <c r="M80" i="3"/>
  <c r="S80" i="3" s="1"/>
  <c r="Y80" i="3" s="1"/>
  <c r="AB80" i="3" s="1"/>
  <c r="AC80" i="3" s="1"/>
  <c r="Q72" i="3"/>
  <c r="M77" i="3"/>
  <c r="Q102" i="3"/>
  <c r="Q65" i="3"/>
  <c r="M66" i="3"/>
  <c r="M68" i="3"/>
  <c r="L58" i="3"/>
  <c r="P56" i="3"/>
  <c r="P54" i="3"/>
  <c r="L54" i="3"/>
  <c r="P53" i="3"/>
  <c r="P52" i="3"/>
  <c r="M61" i="3"/>
  <c r="M53" i="3"/>
  <c r="M47" i="3"/>
  <c r="M49" i="3"/>
  <c r="L50" i="3"/>
  <c r="P50" i="3"/>
  <c r="L38" i="3"/>
  <c r="P36" i="3"/>
  <c r="Q125" i="3"/>
  <c r="M98" i="3"/>
  <c r="M95" i="3"/>
  <c r="M94" i="3"/>
  <c r="P91" i="3"/>
  <c r="P90" i="3"/>
  <c r="P88" i="3"/>
  <c r="P86" i="3"/>
  <c r="P84" i="3"/>
  <c r="P82" i="3"/>
  <c r="M81" i="3"/>
  <c r="Q73" i="3"/>
  <c r="P68" i="3"/>
  <c r="P60" i="3"/>
  <c r="P59" i="3"/>
  <c r="M64" i="3"/>
  <c r="Q48" i="3"/>
  <c r="P47" i="3"/>
  <c r="P35" i="3"/>
  <c r="T11" i="3"/>
  <c r="Z11" i="3" s="1"/>
  <c r="AD11" i="3" s="1"/>
  <c r="Q12" i="3"/>
  <c r="T12" i="3" s="1"/>
  <c r="Z12" i="3" s="1"/>
  <c r="AD12" i="3" s="1"/>
  <c r="AE12" i="3" s="1"/>
  <c r="Q66" i="3"/>
  <c r="AN11" i="3"/>
  <c r="AN12" i="3" s="1"/>
  <c r="P133" i="3"/>
  <c r="Q121" i="3"/>
  <c r="P89" i="3"/>
  <c r="M82" i="3"/>
  <c r="M71" i="3"/>
  <c r="M70" i="3"/>
  <c r="P65" i="3"/>
  <c r="P73" i="3"/>
  <c r="P62" i="3"/>
  <c r="P71" i="3"/>
  <c r="Q53" i="3"/>
  <c r="T53" i="3" s="1"/>
  <c r="Z53" i="3" s="1"/>
  <c r="AD53" i="3" s="1"/>
  <c r="L63" i="3"/>
  <c r="M52" i="3"/>
  <c r="M54" i="3"/>
  <c r="M56" i="3"/>
  <c r="L55" i="3"/>
  <c r="P55" i="3"/>
  <c r="Q64" i="3"/>
  <c r="Q63" i="3"/>
  <c r="Q30" i="3"/>
  <c r="Q61" i="3"/>
  <c r="M31" i="3"/>
  <c r="Q24" i="3"/>
  <c r="P158" i="3"/>
  <c r="M158" i="3"/>
  <c r="L148" i="3"/>
  <c r="P146" i="3"/>
  <c r="S146" i="3" s="1"/>
  <c r="Y146" i="3" s="1"/>
  <c r="AB146" i="3" s="1"/>
  <c r="AC146" i="3" s="1"/>
  <c r="M145" i="3"/>
  <c r="P142" i="3"/>
  <c r="P147" i="3"/>
  <c r="P145" i="3"/>
  <c r="P143" i="3"/>
  <c r="S143" i="3" s="1"/>
  <c r="Y143" i="3" s="1"/>
  <c r="AB143" i="3" s="1"/>
  <c r="AC143" i="3" s="1"/>
  <c r="M140" i="3"/>
  <c r="M139" i="3"/>
  <c r="P117" i="3"/>
  <c r="Q105" i="3"/>
  <c r="Q100" i="3"/>
  <c r="Q95" i="3"/>
  <c r="P92" i="3"/>
  <c r="P87" i="3"/>
  <c r="P79" i="3"/>
  <c r="P78" i="3"/>
  <c r="P77" i="3"/>
  <c r="P76" i="3"/>
  <c r="M75" i="3"/>
  <c r="T67" i="3"/>
  <c r="Z67" i="3" s="1"/>
  <c r="AD67" i="3" s="1"/>
  <c r="AE67" i="3" s="1"/>
  <c r="M67" i="3"/>
  <c r="M65" i="3"/>
  <c r="P67" i="3"/>
  <c r="P74" i="3"/>
  <c r="P64" i="3"/>
  <c r="P72" i="3"/>
  <c r="L70" i="3"/>
  <c r="P70" i="3"/>
  <c r="Q58" i="3"/>
  <c r="Q57" i="3"/>
  <c r="L67" i="3"/>
  <c r="Q55" i="3"/>
  <c r="L65" i="3"/>
  <c r="Q50" i="3"/>
  <c r="L61" i="3"/>
  <c r="Q46" i="3"/>
  <c r="L57" i="3"/>
  <c r="P57" i="3"/>
  <c r="L49" i="3"/>
  <c r="P49" i="3"/>
  <c r="P37" i="3"/>
  <c r="L48" i="3"/>
  <c r="P48" i="3"/>
  <c r="P34" i="3"/>
  <c r="M43" i="3"/>
  <c r="S43" i="3" s="1"/>
  <c r="Y43" i="3" s="1"/>
  <c r="AB43" i="3" s="1"/>
  <c r="AC43" i="3" s="1"/>
  <c r="M44" i="3"/>
  <c r="M45" i="3"/>
  <c r="Q69" i="3"/>
  <c r="T69" i="3" s="1"/>
  <c r="Z69" i="3" s="1"/>
  <c r="AD69" i="3" s="1"/>
  <c r="AE69" i="3" s="1"/>
  <c r="M18" i="3"/>
  <c r="M25" i="3"/>
  <c r="Q56" i="3"/>
  <c r="Q54" i="3"/>
  <c r="M42" i="3"/>
  <c r="M40" i="3"/>
  <c r="M48" i="3"/>
  <c r="M50" i="3"/>
  <c r="P51" i="3"/>
  <c r="S51" i="3" s="1"/>
  <c r="Y51" i="3" s="1"/>
  <c r="AB51" i="3" s="1"/>
  <c r="AC51" i="3" s="1"/>
  <c r="M22" i="3"/>
  <c r="M27" i="3"/>
  <c r="L17" i="3"/>
  <c r="M16" i="3"/>
  <c r="M17" i="3"/>
  <c r="M20" i="3"/>
  <c r="M21" i="3"/>
  <c r="M23" i="3"/>
  <c r="Q52" i="3"/>
  <c r="Q49" i="3"/>
  <c r="Q47" i="3"/>
  <c r="P45" i="3"/>
  <c r="P44" i="3"/>
  <c r="Q43" i="3"/>
  <c r="Q41" i="3"/>
  <c r="M41" i="3"/>
  <c r="Q39" i="3"/>
  <c r="M39" i="3"/>
  <c r="Q29" i="3"/>
  <c r="M33" i="3"/>
  <c r="Q25" i="3"/>
  <c r="Q28" i="3"/>
  <c r="P18" i="3"/>
  <c r="L18" i="3"/>
  <c r="L19" i="3"/>
  <c r="P14" i="3"/>
  <c r="L14" i="3"/>
  <c r="L15" i="3"/>
  <c r="D3" i="6"/>
  <c r="M137" i="3"/>
  <c r="M135" i="3"/>
  <c r="M133" i="3"/>
  <c r="M131" i="3"/>
  <c r="P129" i="3"/>
  <c r="M116" i="3"/>
  <c r="Q140" i="3"/>
  <c r="M114" i="3"/>
  <c r="Q138" i="3"/>
  <c r="M112" i="3"/>
  <c r="Q136" i="3"/>
  <c r="M110" i="3"/>
  <c r="Q134" i="3"/>
  <c r="M108" i="3"/>
  <c r="Q132" i="3"/>
  <c r="M106" i="3"/>
  <c r="P105" i="3"/>
  <c r="Q158" i="3"/>
  <c r="Q157" i="3"/>
  <c r="Q156" i="3"/>
  <c r="Q155" i="3"/>
  <c r="Q154" i="3"/>
  <c r="Q153" i="3"/>
  <c r="Q152" i="3"/>
  <c r="Q151" i="3"/>
  <c r="Q150" i="3"/>
  <c r="Q149" i="3"/>
  <c r="Q148" i="3"/>
  <c r="P141" i="3"/>
  <c r="Q129" i="3"/>
  <c r="M129" i="3"/>
  <c r="Q128" i="3"/>
  <c r="T128" i="3" s="1"/>
  <c r="Z128" i="3" s="1"/>
  <c r="AD128" i="3" s="1"/>
  <c r="M128" i="3"/>
  <c r="M138" i="3"/>
  <c r="S138" i="3" s="1"/>
  <c r="Y138" i="3" s="1"/>
  <c r="AB138" i="3" s="1"/>
  <c r="Q126" i="3"/>
  <c r="T126" i="3" s="1"/>
  <c r="Z126" i="3" s="1"/>
  <c r="AD126" i="3" s="1"/>
  <c r="M126" i="3"/>
  <c r="M136" i="3"/>
  <c r="Q124" i="3"/>
  <c r="M124" i="3"/>
  <c r="M134" i="3"/>
  <c r="S134" i="3" s="1"/>
  <c r="Y134" i="3" s="1"/>
  <c r="AB134" i="3" s="1"/>
  <c r="Q122" i="3"/>
  <c r="M122" i="3"/>
  <c r="M132" i="3"/>
  <c r="Q120" i="3"/>
  <c r="M120" i="3"/>
  <c r="M130" i="3"/>
  <c r="Q118" i="3"/>
  <c r="M118" i="3"/>
  <c r="L128" i="3"/>
  <c r="P128" i="3"/>
  <c r="P116" i="3"/>
  <c r="L127" i="3"/>
  <c r="P127" i="3"/>
  <c r="P115" i="3"/>
  <c r="L126" i="3"/>
  <c r="P126" i="3"/>
  <c r="P114" i="3"/>
  <c r="L125" i="3"/>
  <c r="P125" i="3"/>
  <c r="P113" i="3"/>
  <c r="L124" i="3"/>
  <c r="P124" i="3"/>
  <c r="P112" i="3"/>
  <c r="L123" i="3"/>
  <c r="P123" i="3"/>
  <c r="Q147" i="3"/>
  <c r="P111" i="3"/>
  <c r="L122" i="3"/>
  <c r="P122" i="3"/>
  <c r="Q146" i="3"/>
  <c r="P110" i="3"/>
  <c r="L121" i="3"/>
  <c r="P121" i="3"/>
  <c r="Q145" i="3"/>
  <c r="P109" i="3"/>
  <c r="L120" i="3"/>
  <c r="P120" i="3"/>
  <c r="Q144" i="3"/>
  <c r="P108" i="3"/>
  <c r="L119" i="3"/>
  <c r="P119" i="3"/>
  <c r="Q143" i="3"/>
  <c r="P107" i="3"/>
  <c r="L118" i="3"/>
  <c r="P118" i="3"/>
  <c r="Q142" i="3"/>
  <c r="P106" i="3"/>
  <c r="Q141" i="3"/>
  <c r="M115" i="3"/>
  <c r="Q139" i="3"/>
  <c r="Q103" i="3"/>
  <c r="M103" i="3"/>
  <c r="M113" i="3"/>
  <c r="Q137" i="3"/>
  <c r="Q101" i="3"/>
  <c r="M101" i="3"/>
  <c r="M111" i="3"/>
  <c r="Q135" i="3"/>
  <c r="Q99" i="3"/>
  <c r="M99" i="3"/>
  <c r="M109" i="3"/>
  <c r="Q133" i="3"/>
  <c r="Q97" i="3"/>
  <c r="M97" i="3"/>
  <c r="M107" i="3"/>
  <c r="Q130" i="3"/>
  <c r="Q131" i="3"/>
  <c r="Q114" i="3"/>
  <c r="Q112" i="3"/>
  <c r="Q111" i="3"/>
  <c r="Q117" i="3"/>
  <c r="Q116" i="3"/>
  <c r="Q115" i="3"/>
  <c r="Q113" i="3"/>
  <c r="Q110" i="3"/>
  <c r="Q109" i="3"/>
  <c r="Q108" i="3"/>
  <c r="Q107" i="3"/>
  <c r="Q106" i="3"/>
  <c r="P104" i="3"/>
  <c r="S104" i="3" s="1"/>
  <c r="Y104" i="3" s="1"/>
  <c r="AB104" i="3" s="1"/>
  <c r="P103" i="3"/>
  <c r="P102" i="3"/>
  <c r="P101" i="3"/>
  <c r="P100" i="3"/>
  <c r="S100" i="3" s="1"/>
  <c r="Y100" i="3" s="1"/>
  <c r="AB100" i="3" s="1"/>
  <c r="P99" i="3"/>
  <c r="P98" i="3"/>
  <c r="S98" i="3" s="1"/>
  <c r="Y98" i="3" s="1"/>
  <c r="AB98" i="3" s="1"/>
  <c r="P97" i="3"/>
  <c r="P96" i="3"/>
  <c r="S96" i="3" s="1"/>
  <c r="Y96" i="3" s="1"/>
  <c r="AB96" i="3" s="1"/>
  <c r="P95" i="3"/>
  <c r="P94" i="3"/>
  <c r="Q93" i="3"/>
  <c r="Q92" i="3"/>
  <c r="M92" i="3"/>
  <c r="Q91" i="3"/>
  <c r="M91" i="3"/>
  <c r="Q90" i="3"/>
  <c r="M90" i="3"/>
  <c r="Q89" i="3"/>
  <c r="M89" i="3"/>
  <c r="Q88" i="3"/>
  <c r="M88" i="3"/>
  <c r="Q87" i="3"/>
  <c r="M87" i="3"/>
  <c r="Q86" i="3"/>
  <c r="M86" i="3"/>
  <c r="S86" i="3" s="1"/>
  <c r="Y86" i="3" s="1"/>
  <c r="AB86" i="3" s="1"/>
  <c r="Q85" i="3"/>
  <c r="M85" i="3"/>
  <c r="Q84" i="3"/>
  <c r="M84" i="3"/>
  <c r="Q83" i="3"/>
  <c r="M83" i="3"/>
  <c r="Q82" i="3"/>
  <c r="P81" i="3"/>
  <c r="S81" i="3" s="1"/>
  <c r="Y81" i="3" s="1"/>
  <c r="AB81" i="3" s="1"/>
  <c r="Q80" i="3"/>
  <c r="T80" i="3" s="1"/>
  <c r="Z80" i="3" s="1"/>
  <c r="AD80" i="3" s="1"/>
  <c r="Q79" i="3"/>
  <c r="Q78" i="3"/>
  <c r="T78" i="3" s="1"/>
  <c r="Z78" i="3" s="1"/>
  <c r="AD78" i="3" s="1"/>
  <c r="Q77" i="3"/>
  <c r="Q76" i="3"/>
  <c r="M76" i="3"/>
  <c r="Q75" i="3"/>
  <c r="Q74" i="3"/>
  <c r="M74" i="3"/>
  <c r="M73" i="3"/>
  <c r="M72" i="3"/>
  <c r="Q71" i="3"/>
  <c r="Q70" i="3"/>
  <c r="P69" i="3"/>
  <c r="S69" i="3" s="1"/>
  <c r="Y69" i="3" s="1"/>
  <c r="AB69" i="3" s="1"/>
  <c r="P66" i="3"/>
  <c r="P63" i="3"/>
  <c r="P61" i="3"/>
  <c r="L59" i="3"/>
  <c r="P58" i="3"/>
  <c r="Q51" i="3"/>
  <c r="M46" i="3"/>
  <c r="S46" i="3" s="1"/>
  <c r="Y46" i="3" s="1"/>
  <c r="AB46" i="3" s="1"/>
  <c r="P38" i="3"/>
  <c r="P41" i="3"/>
  <c r="P39" i="3"/>
  <c r="P42" i="3"/>
  <c r="L41" i="3"/>
  <c r="L42" i="3"/>
  <c r="P40" i="3"/>
  <c r="L40" i="3"/>
  <c r="L39" i="3"/>
  <c r="Q33" i="3"/>
  <c r="Q32" i="3"/>
  <c r="M32" i="3"/>
  <c r="M30" i="3"/>
  <c r="M28" i="3"/>
  <c r="M38" i="3"/>
  <c r="Q26" i="3"/>
  <c r="M26" i="3"/>
  <c r="M36" i="3"/>
  <c r="M24" i="3"/>
  <c r="M34" i="3"/>
  <c r="Q22" i="3"/>
  <c r="P21" i="3"/>
  <c r="L21" i="3"/>
  <c r="L32" i="3"/>
  <c r="P32" i="3"/>
  <c r="P19" i="3"/>
  <c r="L30" i="3"/>
  <c r="P30" i="3"/>
  <c r="P17" i="3"/>
  <c r="L28" i="3"/>
  <c r="P28" i="3"/>
  <c r="P15" i="3"/>
  <c r="L26" i="3"/>
  <c r="P26" i="3"/>
  <c r="Q13" i="3"/>
  <c r="T13" i="3" s="1"/>
  <c r="Z13" i="3" s="1"/>
  <c r="AD13" i="3" s="1"/>
  <c r="Q14" i="3"/>
  <c r="Q15" i="3"/>
  <c r="Q16" i="3"/>
  <c r="Q17" i="3"/>
  <c r="Q18" i="3"/>
  <c r="Q19" i="3"/>
  <c r="Q20" i="3"/>
  <c r="Q21" i="3"/>
  <c r="L22" i="3"/>
  <c r="P22" i="3"/>
  <c r="L23" i="3"/>
  <c r="P23" i="3"/>
  <c r="L24" i="3"/>
  <c r="P24" i="3"/>
  <c r="T33" i="3"/>
  <c r="Z33" i="3" s="1"/>
  <c r="AD33" i="3" s="1"/>
  <c r="Q34" i="3"/>
  <c r="Q35" i="3"/>
  <c r="Q36" i="3"/>
  <c r="Q37" i="3"/>
  <c r="Q38" i="3"/>
  <c r="M37" i="3"/>
  <c r="M35" i="3"/>
  <c r="P33" i="3"/>
  <c r="S33" i="3" s="1"/>
  <c r="Y33" i="3" s="1"/>
  <c r="AB33" i="3" s="1"/>
  <c r="L31" i="3"/>
  <c r="P31" i="3"/>
  <c r="L29" i="3"/>
  <c r="P29" i="3"/>
  <c r="P27" i="3"/>
  <c r="L25" i="3"/>
  <c r="P25" i="3"/>
  <c r="E3" i="6"/>
  <c r="I20" i="14" l="1"/>
  <c r="J19" i="14"/>
  <c r="L19" i="14" s="1"/>
  <c r="J18" i="6"/>
  <c r="S155" i="3"/>
  <c r="Y155" i="3" s="1"/>
  <c r="AB155" i="3" s="1"/>
  <c r="AC155" i="3" s="1"/>
  <c r="S107" i="3"/>
  <c r="Y107" i="3" s="1"/>
  <c r="AB107" i="3" s="1"/>
  <c r="S113" i="3"/>
  <c r="Y113" i="3" s="1"/>
  <c r="AB113" i="3" s="1"/>
  <c r="S115" i="3"/>
  <c r="Y115" i="3" s="1"/>
  <c r="AB115" i="3" s="1"/>
  <c r="S52" i="3"/>
  <c r="Y52" i="3" s="1"/>
  <c r="AB52" i="3" s="1"/>
  <c r="AC52" i="3" s="1"/>
  <c r="S93" i="3"/>
  <c r="Y93" i="3" s="1"/>
  <c r="AB93" i="3" s="1"/>
  <c r="AC93" i="3" s="1"/>
  <c r="L11" i="12"/>
  <c r="S11" i="12" s="1"/>
  <c r="Y11" i="12" s="1"/>
  <c r="AB11" i="12" s="1"/>
  <c r="AC11" i="12" s="1"/>
  <c r="AN11" i="12"/>
  <c r="P12" i="12"/>
  <c r="N11" i="12"/>
  <c r="T11" i="12" s="1"/>
  <c r="Z11" i="12" s="1"/>
  <c r="AD11" i="12" s="1"/>
  <c r="Q12" i="12"/>
  <c r="L12" i="12"/>
  <c r="N12" i="12"/>
  <c r="F13" i="12"/>
  <c r="G13" i="12" s="1"/>
  <c r="I13" i="12" s="1"/>
  <c r="N31" i="12" s="1"/>
  <c r="J12" i="12"/>
  <c r="AJ11" i="12"/>
  <c r="I3" i="6" s="1"/>
  <c r="AI11" i="12"/>
  <c r="H3" i="6" s="1"/>
  <c r="AC38" i="12"/>
  <c r="AC49" i="12"/>
  <c r="AC64" i="12"/>
  <c r="AC73" i="12"/>
  <c r="AC82" i="12"/>
  <c r="AC86" i="12"/>
  <c r="AE114" i="12"/>
  <c r="AE68" i="12"/>
  <c r="AE98" i="12"/>
  <c r="AC83" i="12"/>
  <c r="AE121" i="12"/>
  <c r="AE125" i="12"/>
  <c r="AC93" i="12"/>
  <c r="AC110" i="12"/>
  <c r="AC114" i="12"/>
  <c r="AC119" i="12"/>
  <c r="AE151" i="12"/>
  <c r="AC118" i="12"/>
  <c r="AE124" i="12"/>
  <c r="AC105" i="12"/>
  <c r="AE144" i="12"/>
  <c r="AC131" i="12"/>
  <c r="AC26" i="12"/>
  <c r="AC30" i="12"/>
  <c r="AE56" i="12"/>
  <c r="AE57" i="12"/>
  <c r="AC47" i="12"/>
  <c r="AE85" i="12"/>
  <c r="AE92" i="12"/>
  <c r="AE97" i="12"/>
  <c r="AE106" i="12"/>
  <c r="AE110" i="12"/>
  <c r="AC90" i="12"/>
  <c r="AE60" i="12"/>
  <c r="AC37" i="12"/>
  <c r="AC39" i="12"/>
  <c r="AC46" i="12"/>
  <c r="AC58" i="12"/>
  <c r="AE84" i="12"/>
  <c r="AE90" i="12"/>
  <c r="AC61" i="12"/>
  <c r="AE103" i="12"/>
  <c r="AE108" i="12"/>
  <c r="AC87" i="12"/>
  <c r="AE119" i="12"/>
  <c r="AC91" i="12"/>
  <c r="AC94" i="12"/>
  <c r="AC106" i="12"/>
  <c r="AC100" i="12"/>
  <c r="AC109" i="12"/>
  <c r="AC113" i="12"/>
  <c r="AC122" i="12"/>
  <c r="AE128" i="12"/>
  <c r="AE126" i="12"/>
  <c r="AC95" i="12"/>
  <c r="AC98" i="12"/>
  <c r="AE136" i="12"/>
  <c r="AE104" i="12"/>
  <c r="AC111" i="12"/>
  <c r="AC125" i="12"/>
  <c r="AE139" i="12"/>
  <c r="AE146" i="12"/>
  <c r="AE152" i="12"/>
  <c r="AE157" i="12"/>
  <c r="AC142" i="12"/>
  <c r="AC140" i="12"/>
  <c r="AC151" i="12"/>
  <c r="AC155" i="12"/>
  <c r="AC150" i="12"/>
  <c r="AC152" i="12"/>
  <c r="AC156" i="12"/>
  <c r="AC25" i="12"/>
  <c r="AC29" i="12"/>
  <c r="AC42" i="12"/>
  <c r="AE88" i="12"/>
  <c r="AE93" i="12"/>
  <c r="AC67" i="12"/>
  <c r="AC80" i="12"/>
  <c r="AC85" i="12"/>
  <c r="AE55" i="12"/>
  <c r="AE86" i="12"/>
  <c r="AC70" i="12"/>
  <c r="AC74" i="12"/>
  <c r="AC97" i="12"/>
  <c r="AC101" i="12"/>
  <c r="AE134" i="12"/>
  <c r="AE138" i="12"/>
  <c r="AE143" i="12"/>
  <c r="AC123" i="12"/>
  <c r="AC127" i="12"/>
  <c r="AC132" i="12"/>
  <c r="AC136" i="12"/>
  <c r="AC115" i="12"/>
  <c r="AC144" i="12"/>
  <c r="AE11" i="12"/>
  <c r="AE50" i="12"/>
  <c r="AE54" i="12"/>
  <c r="AC27" i="12"/>
  <c r="AC31" i="12"/>
  <c r="AC34" i="12"/>
  <c r="AE49" i="12"/>
  <c r="AC51" i="12"/>
  <c r="AC68" i="12"/>
  <c r="AC77" i="12"/>
  <c r="AC72" i="12"/>
  <c r="AC76" i="12"/>
  <c r="AC89" i="12"/>
  <c r="AE64" i="12"/>
  <c r="AE73" i="12"/>
  <c r="AC45" i="12"/>
  <c r="AE82" i="12"/>
  <c r="AC48" i="12"/>
  <c r="AC60" i="12"/>
  <c r="AC66" i="12"/>
  <c r="AC65" i="12"/>
  <c r="AC79" i="12"/>
  <c r="AC84" i="12"/>
  <c r="AC78" i="12"/>
  <c r="AC99" i="12"/>
  <c r="AE127" i="12"/>
  <c r="AE130" i="12"/>
  <c r="AC96" i="12"/>
  <c r="AC104" i="12"/>
  <c r="AE147" i="12"/>
  <c r="AE156" i="12"/>
  <c r="AC126" i="12"/>
  <c r="AC81" i="12"/>
  <c r="AC92" i="12"/>
  <c r="AE131" i="12"/>
  <c r="AE100" i="12"/>
  <c r="AC112" i="12"/>
  <c r="AC116" i="12"/>
  <c r="AE113" i="12"/>
  <c r="AE118" i="12"/>
  <c r="AE142" i="12"/>
  <c r="AE150" i="12"/>
  <c r="AC120" i="12"/>
  <c r="AC148" i="12"/>
  <c r="AC133" i="12"/>
  <c r="AC146" i="12"/>
  <c r="AC149" i="12"/>
  <c r="AC141" i="12"/>
  <c r="AC145" i="12"/>
  <c r="AC153" i="12"/>
  <c r="AC154" i="12"/>
  <c r="T30" i="3"/>
  <c r="Z30" i="3" s="1"/>
  <c r="AD30" i="3" s="1"/>
  <c r="AE30" i="3" s="1"/>
  <c r="T44" i="3"/>
  <c r="Z44" i="3" s="1"/>
  <c r="AD44" i="3" s="1"/>
  <c r="AE44" i="3" s="1"/>
  <c r="S144" i="3"/>
  <c r="Y144" i="3" s="1"/>
  <c r="AB144" i="3" s="1"/>
  <c r="AC144" i="3" s="1"/>
  <c r="S151" i="3"/>
  <c r="Y151" i="3" s="1"/>
  <c r="AB151" i="3" s="1"/>
  <c r="AC151" i="3" s="1"/>
  <c r="S79" i="3"/>
  <c r="Y79" i="3" s="1"/>
  <c r="AB79" i="3" s="1"/>
  <c r="AC79" i="3" s="1"/>
  <c r="T42" i="3"/>
  <c r="Z42" i="3" s="1"/>
  <c r="AD42" i="3" s="1"/>
  <c r="AE42" i="3" s="1"/>
  <c r="T28" i="3"/>
  <c r="Z28" i="3" s="1"/>
  <c r="AD28" i="3" s="1"/>
  <c r="S73" i="3"/>
  <c r="Y73" i="3" s="1"/>
  <c r="AB73" i="3" s="1"/>
  <c r="S84" i="3"/>
  <c r="Y84" i="3" s="1"/>
  <c r="AB84" i="3" s="1"/>
  <c r="AC84" i="3" s="1"/>
  <c r="S88" i="3"/>
  <c r="Y88" i="3" s="1"/>
  <c r="AB88" i="3" s="1"/>
  <c r="S90" i="3"/>
  <c r="Y90" i="3" s="1"/>
  <c r="AB90" i="3" s="1"/>
  <c r="S94" i="3"/>
  <c r="Y94" i="3" s="1"/>
  <c r="AB94" i="3" s="1"/>
  <c r="S95" i="3"/>
  <c r="Y95" i="3" s="1"/>
  <c r="AB95" i="3" s="1"/>
  <c r="AC95" i="3" s="1"/>
  <c r="S102" i="3"/>
  <c r="Y102" i="3" s="1"/>
  <c r="AB102" i="3" s="1"/>
  <c r="T111" i="3"/>
  <c r="Z111" i="3" s="1"/>
  <c r="AD111" i="3" s="1"/>
  <c r="T119" i="3"/>
  <c r="Z119" i="3" s="1"/>
  <c r="AD119" i="3" s="1"/>
  <c r="AE119" i="3" s="1"/>
  <c r="T121" i="3"/>
  <c r="Z121" i="3" s="1"/>
  <c r="AD121" i="3" s="1"/>
  <c r="AE121" i="3" s="1"/>
  <c r="T123" i="3"/>
  <c r="Z123" i="3" s="1"/>
  <c r="AD123" i="3" s="1"/>
  <c r="AE123" i="3" s="1"/>
  <c r="S135" i="3"/>
  <c r="Y135" i="3" s="1"/>
  <c r="AB135" i="3" s="1"/>
  <c r="S75" i="3"/>
  <c r="Y75" i="3" s="1"/>
  <c r="AB75" i="3" s="1"/>
  <c r="AC75" i="3" s="1"/>
  <c r="S77" i="3"/>
  <c r="Y77" i="3" s="1"/>
  <c r="AB77" i="3" s="1"/>
  <c r="AC77" i="3" s="1"/>
  <c r="S147" i="3"/>
  <c r="Y147" i="3" s="1"/>
  <c r="AB147" i="3" s="1"/>
  <c r="AC147" i="3" s="1"/>
  <c r="S140" i="3"/>
  <c r="Y140" i="3" s="1"/>
  <c r="AB140" i="3" s="1"/>
  <c r="AC140" i="3" s="1"/>
  <c r="S142" i="3"/>
  <c r="Y142" i="3" s="1"/>
  <c r="AB142" i="3" s="1"/>
  <c r="AC142" i="3" s="1"/>
  <c r="T61" i="3"/>
  <c r="Z61" i="3" s="1"/>
  <c r="AD61" i="3" s="1"/>
  <c r="AE61" i="3" s="1"/>
  <c r="S62" i="3"/>
  <c r="Y62" i="3" s="1"/>
  <c r="AB62" i="3" s="1"/>
  <c r="AC62" i="3" s="1"/>
  <c r="T66" i="3"/>
  <c r="Z66" i="3" s="1"/>
  <c r="AD66" i="3" s="1"/>
  <c r="AE66" i="3" s="1"/>
  <c r="S60" i="3"/>
  <c r="Y60" i="3" s="1"/>
  <c r="AB60" i="3" s="1"/>
  <c r="AC60" i="3" s="1"/>
  <c r="S21" i="3"/>
  <c r="Y21" i="3" s="1"/>
  <c r="AB21" i="3" s="1"/>
  <c r="AC21" i="3" s="1"/>
  <c r="T46" i="3"/>
  <c r="Z46" i="3" s="1"/>
  <c r="AD46" i="3" s="1"/>
  <c r="S152" i="3"/>
  <c r="Y152" i="3" s="1"/>
  <c r="AB152" i="3" s="1"/>
  <c r="AC152" i="3" s="1"/>
  <c r="S149" i="3"/>
  <c r="Y149" i="3" s="1"/>
  <c r="AB149" i="3" s="1"/>
  <c r="AC149" i="3" s="1"/>
  <c r="S11" i="3"/>
  <c r="S40" i="3"/>
  <c r="Y40" i="3" s="1"/>
  <c r="AB40" i="3" s="1"/>
  <c r="T18" i="3"/>
  <c r="Z18" i="3" s="1"/>
  <c r="AD18" i="3" s="1"/>
  <c r="T14" i="3"/>
  <c r="Z14" i="3" s="1"/>
  <c r="AD14" i="3" s="1"/>
  <c r="AE14" i="3" s="1"/>
  <c r="S34" i="3"/>
  <c r="Y34" i="3" s="1"/>
  <c r="AB34" i="3" s="1"/>
  <c r="T51" i="3"/>
  <c r="Z51" i="3" s="1"/>
  <c r="AD51" i="3" s="1"/>
  <c r="S66" i="3"/>
  <c r="Y66" i="3" s="1"/>
  <c r="AB66" i="3" s="1"/>
  <c r="AC66" i="3" s="1"/>
  <c r="S72" i="3"/>
  <c r="Y72" i="3" s="1"/>
  <c r="AB72" i="3" s="1"/>
  <c r="AC72" i="3" s="1"/>
  <c r="S74" i="3"/>
  <c r="Y74" i="3" s="1"/>
  <c r="AB74" i="3" s="1"/>
  <c r="S83" i="3"/>
  <c r="Y83" i="3" s="1"/>
  <c r="AB83" i="3" s="1"/>
  <c r="S89" i="3"/>
  <c r="Y89" i="3" s="1"/>
  <c r="AB89" i="3" s="1"/>
  <c r="AC89" i="3" s="1"/>
  <c r="T112" i="3"/>
  <c r="Z112" i="3" s="1"/>
  <c r="AD112" i="3" s="1"/>
  <c r="AE112" i="3" s="1"/>
  <c r="S130" i="3"/>
  <c r="Y130" i="3" s="1"/>
  <c r="AB130" i="3" s="1"/>
  <c r="AC130" i="3" s="1"/>
  <c r="S136" i="3"/>
  <c r="Y136" i="3" s="1"/>
  <c r="AB136" i="3" s="1"/>
  <c r="AC136" i="3" s="1"/>
  <c r="S105" i="3"/>
  <c r="Y105" i="3" s="1"/>
  <c r="AB105" i="3" s="1"/>
  <c r="AC105" i="3" s="1"/>
  <c r="S137" i="3"/>
  <c r="Y137" i="3" s="1"/>
  <c r="AB137" i="3" s="1"/>
  <c r="AC137" i="3" s="1"/>
  <c r="T45" i="3"/>
  <c r="Z45" i="3" s="1"/>
  <c r="AD45" i="3" s="1"/>
  <c r="AE45" i="3" s="1"/>
  <c r="S16" i="3"/>
  <c r="Y16" i="3" s="1"/>
  <c r="AB16" i="3" s="1"/>
  <c r="AC16" i="3" s="1"/>
  <c r="T57" i="3"/>
  <c r="Z57" i="3" s="1"/>
  <c r="AD57" i="3" s="1"/>
  <c r="AE57" i="3" s="1"/>
  <c r="T59" i="3"/>
  <c r="Z59" i="3" s="1"/>
  <c r="AD59" i="3" s="1"/>
  <c r="AE59" i="3" s="1"/>
  <c r="S64" i="3"/>
  <c r="Y64" i="3" s="1"/>
  <c r="AB64" i="3" s="1"/>
  <c r="AC64" i="3" s="1"/>
  <c r="S117" i="3"/>
  <c r="Y117" i="3" s="1"/>
  <c r="AB117" i="3" s="1"/>
  <c r="AC117" i="3" s="1"/>
  <c r="S148" i="3"/>
  <c r="Y148" i="3" s="1"/>
  <c r="AB148" i="3" s="1"/>
  <c r="AC148" i="3" s="1"/>
  <c r="S12" i="3"/>
  <c r="Y12" i="3" s="1"/>
  <c r="AB12" i="3" s="1"/>
  <c r="S15" i="3"/>
  <c r="Y15" i="3" s="1"/>
  <c r="AB15" i="3" s="1"/>
  <c r="AC15" i="3" s="1"/>
  <c r="S19" i="3"/>
  <c r="Y19" i="3" s="1"/>
  <c r="AB19" i="3" s="1"/>
  <c r="AC19" i="3" s="1"/>
  <c r="S153" i="3"/>
  <c r="Y153" i="3" s="1"/>
  <c r="AB153" i="3" s="1"/>
  <c r="AC153" i="3" s="1"/>
  <c r="S157" i="3"/>
  <c r="Y157" i="3" s="1"/>
  <c r="AB157" i="3" s="1"/>
  <c r="AC157" i="3" s="1"/>
  <c r="T23" i="3"/>
  <c r="Z23" i="3" s="1"/>
  <c r="AD23" i="3" s="1"/>
  <c r="AE23" i="3" s="1"/>
  <c r="T20" i="3"/>
  <c r="Z20" i="3" s="1"/>
  <c r="AD20" i="3" s="1"/>
  <c r="T16" i="3"/>
  <c r="Z16" i="3" s="1"/>
  <c r="AD16" i="3" s="1"/>
  <c r="AE16" i="3" s="1"/>
  <c r="S39" i="3"/>
  <c r="Y39" i="3" s="1"/>
  <c r="AB39" i="3" s="1"/>
  <c r="S42" i="3"/>
  <c r="Y42" i="3" s="1"/>
  <c r="AB42" i="3" s="1"/>
  <c r="AC42" i="3" s="1"/>
  <c r="S58" i="3"/>
  <c r="Y58" i="3" s="1"/>
  <c r="AB58" i="3" s="1"/>
  <c r="AC58" i="3" s="1"/>
  <c r="S61" i="3"/>
  <c r="Y61" i="3" s="1"/>
  <c r="AB61" i="3" s="1"/>
  <c r="T95" i="3"/>
  <c r="Z95" i="3" s="1"/>
  <c r="AD95" i="3" s="1"/>
  <c r="AE95" i="3" s="1"/>
  <c r="T105" i="3"/>
  <c r="Z105" i="3" s="1"/>
  <c r="AD105" i="3" s="1"/>
  <c r="AE105" i="3" s="1"/>
  <c r="T49" i="3"/>
  <c r="Z49" i="3" s="1"/>
  <c r="AD49" i="3" s="1"/>
  <c r="AE49" i="3" s="1"/>
  <c r="T65" i="3"/>
  <c r="Z65" i="3" s="1"/>
  <c r="AD65" i="3" s="1"/>
  <c r="AE65" i="3" s="1"/>
  <c r="S145" i="3"/>
  <c r="Y145" i="3" s="1"/>
  <c r="AB145" i="3" s="1"/>
  <c r="AC145" i="3" s="1"/>
  <c r="S68" i="3"/>
  <c r="Y68" i="3" s="1"/>
  <c r="AB68" i="3" s="1"/>
  <c r="AC68" i="3" s="1"/>
  <c r="T68" i="3"/>
  <c r="Z68" i="3" s="1"/>
  <c r="AD68" i="3" s="1"/>
  <c r="AE68" i="3" s="1"/>
  <c r="S14" i="3"/>
  <c r="Y14" i="3" s="1"/>
  <c r="AB14" i="3" s="1"/>
  <c r="AC14" i="3" s="1"/>
  <c r="S18" i="3"/>
  <c r="Y18" i="3" s="1"/>
  <c r="AB18" i="3" s="1"/>
  <c r="AC18" i="3" s="1"/>
  <c r="S56" i="3"/>
  <c r="Y56" i="3" s="1"/>
  <c r="AB56" i="3" s="1"/>
  <c r="AC56" i="3" s="1"/>
  <c r="T55" i="3"/>
  <c r="Z55" i="3" s="1"/>
  <c r="AD55" i="3" s="1"/>
  <c r="AE55" i="3" s="1"/>
  <c r="S53" i="3"/>
  <c r="Y53" i="3" s="1"/>
  <c r="AB53" i="3" s="1"/>
  <c r="AC53" i="3" s="1"/>
  <c r="S150" i="3"/>
  <c r="Y150" i="3" s="1"/>
  <c r="AB150" i="3" s="1"/>
  <c r="AC150" i="3" s="1"/>
  <c r="S37" i="3"/>
  <c r="Y37" i="3" s="1"/>
  <c r="AB37" i="3" s="1"/>
  <c r="AC37" i="3" s="1"/>
  <c r="T73" i="3"/>
  <c r="Z73" i="3" s="1"/>
  <c r="AD73" i="3" s="1"/>
  <c r="AE73" i="3" s="1"/>
  <c r="S85" i="3"/>
  <c r="Y85" i="3" s="1"/>
  <c r="AB85" i="3" s="1"/>
  <c r="AC85" i="3" s="1"/>
  <c r="S129" i="3"/>
  <c r="Y129" i="3" s="1"/>
  <c r="AB129" i="3" s="1"/>
  <c r="AC129" i="3" s="1"/>
  <c r="S131" i="3"/>
  <c r="Y131" i="3" s="1"/>
  <c r="AB131" i="3" s="1"/>
  <c r="AC131" i="3" s="1"/>
  <c r="S20" i="3"/>
  <c r="Y20" i="3" s="1"/>
  <c r="AB20" i="3" s="1"/>
  <c r="AC20" i="3" s="1"/>
  <c r="S50" i="3"/>
  <c r="Y50" i="3" s="1"/>
  <c r="AB50" i="3" s="1"/>
  <c r="AC50" i="3" s="1"/>
  <c r="S139" i="3"/>
  <c r="Y139" i="3" s="1"/>
  <c r="AB139" i="3" s="1"/>
  <c r="AC139" i="3" s="1"/>
  <c r="T64" i="3"/>
  <c r="Z64" i="3" s="1"/>
  <c r="AD64" i="3" s="1"/>
  <c r="AE64" i="3" s="1"/>
  <c r="S55" i="3"/>
  <c r="Y55" i="3" s="1"/>
  <c r="AB55" i="3" s="1"/>
  <c r="AC55" i="3" s="1"/>
  <c r="S54" i="3"/>
  <c r="Y54" i="3" s="1"/>
  <c r="AB54" i="3" s="1"/>
  <c r="AC54" i="3" s="1"/>
  <c r="S82" i="3"/>
  <c r="Y82" i="3" s="1"/>
  <c r="AB82" i="3" s="1"/>
  <c r="AC82" i="3" s="1"/>
  <c r="S47" i="3"/>
  <c r="Y47" i="3" s="1"/>
  <c r="AB47" i="3" s="1"/>
  <c r="AC47" i="3" s="1"/>
  <c r="T76" i="3"/>
  <c r="Z76" i="3" s="1"/>
  <c r="AD76" i="3" s="1"/>
  <c r="AE76" i="3" s="1"/>
  <c r="S154" i="3"/>
  <c r="Y154" i="3" s="1"/>
  <c r="AB154" i="3" s="1"/>
  <c r="AC154" i="3" s="1"/>
  <c r="T43" i="3"/>
  <c r="Z43" i="3" s="1"/>
  <c r="AD43" i="3" s="1"/>
  <c r="AE43" i="3" s="1"/>
  <c r="S35" i="3"/>
  <c r="Y35" i="3" s="1"/>
  <c r="AB35" i="3" s="1"/>
  <c r="AC35" i="3" s="1"/>
  <c r="S36" i="3"/>
  <c r="Y36" i="3" s="1"/>
  <c r="AB36" i="3" s="1"/>
  <c r="AC36" i="3" s="1"/>
  <c r="T39" i="3"/>
  <c r="Z39" i="3" s="1"/>
  <c r="AD39" i="3" s="1"/>
  <c r="AE39" i="3" s="1"/>
  <c r="S59" i="3"/>
  <c r="Y59" i="3" s="1"/>
  <c r="AB59" i="3" s="1"/>
  <c r="AC59" i="3" s="1"/>
  <c r="S63" i="3"/>
  <c r="Y63" i="3" s="1"/>
  <c r="AB63" i="3" s="1"/>
  <c r="AC63" i="3" s="1"/>
  <c r="T72" i="3"/>
  <c r="Z72" i="3" s="1"/>
  <c r="AD72" i="3" s="1"/>
  <c r="AE72" i="3" s="1"/>
  <c r="T77" i="3"/>
  <c r="Z77" i="3" s="1"/>
  <c r="AD77" i="3" s="1"/>
  <c r="AE77" i="3" s="1"/>
  <c r="T81" i="3"/>
  <c r="Z81" i="3" s="1"/>
  <c r="AD81" i="3" s="1"/>
  <c r="AE81" i="3" s="1"/>
  <c r="T82" i="3"/>
  <c r="Z82" i="3" s="1"/>
  <c r="AD82" i="3" s="1"/>
  <c r="AE82" i="3" s="1"/>
  <c r="T84" i="3"/>
  <c r="Z84" i="3" s="1"/>
  <c r="AD84" i="3" s="1"/>
  <c r="AE84" i="3" s="1"/>
  <c r="T86" i="3"/>
  <c r="Z86" i="3" s="1"/>
  <c r="AD86" i="3" s="1"/>
  <c r="AE86" i="3" s="1"/>
  <c r="S87" i="3"/>
  <c r="Y87" i="3" s="1"/>
  <c r="AB87" i="3" s="1"/>
  <c r="T88" i="3"/>
  <c r="Z88" i="3" s="1"/>
  <c r="AD88" i="3" s="1"/>
  <c r="AE88" i="3" s="1"/>
  <c r="T90" i="3"/>
  <c r="Z90" i="3" s="1"/>
  <c r="AD90" i="3" s="1"/>
  <c r="AE90" i="3" s="1"/>
  <c r="S91" i="3"/>
  <c r="Y91" i="3" s="1"/>
  <c r="AB91" i="3" s="1"/>
  <c r="AC91" i="3" s="1"/>
  <c r="T92" i="3"/>
  <c r="Z92" i="3" s="1"/>
  <c r="AD92" i="3" s="1"/>
  <c r="AE92" i="3" s="1"/>
  <c r="T93" i="3"/>
  <c r="Z93" i="3" s="1"/>
  <c r="AD93" i="3" s="1"/>
  <c r="AE93" i="3" s="1"/>
  <c r="T94" i="3"/>
  <c r="Z94" i="3" s="1"/>
  <c r="AD94" i="3" s="1"/>
  <c r="T96" i="3"/>
  <c r="Z96" i="3" s="1"/>
  <c r="AD96" i="3" s="1"/>
  <c r="AE96" i="3" s="1"/>
  <c r="T97" i="3"/>
  <c r="Z97" i="3" s="1"/>
  <c r="AD97" i="3" s="1"/>
  <c r="AE97" i="3" s="1"/>
  <c r="T98" i="3"/>
  <c r="Z98" i="3" s="1"/>
  <c r="AD98" i="3" s="1"/>
  <c r="AE98" i="3" s="1"/>
  <c r="T99" i="3"/>
  <c r="Z99" i="3" s="1"/>
  <c r="AD99" i="3" s="1"/>
  <c r="AE99" i="3" s="1"/>
  <c r="T100" i="3"/>
  <c r="Z100" i="3" s="1"/>
  <c r="AD100" i="3" s="1"/>
  <c r="AE100" i="3" s="1"/>
  <c r="T101" i="3"/>
  <c r="Z101" i="3" s="1"/>
  <c r="AD101" i="3" s="1"/>
  <c r="AE101" i="3" s="1"/>
  <c r="T102" i="3"/>
  <c r="Z102" i="3" s="1"/>
  <c r="AD102" i="3" s="1"/>
  <c r="AE102" i="3" s="1"/>
  <c r="T103" i="3"/>
  <c r="Z103" i="3" s="1"/>
  <c r="AD103" i="3" s="1"/>
  <c r="AE103" i="3" s="1"/>
  <c r="T104" i="3"/>
  <c r="Z104" i="3" s="1"/>
  <c r="AD104" i="3" s="1"/>
  <c r="AE104" i="3" s="1"/>
  <c r="T115" i="3"/>
  <c r="Z115" i="3" s="1"/>
  <c r="AD115" i="3" s="1"/>
  <c r="AE115" i="3" s="1"/>
  <c r="T116" i="3"/>
  <c r="Z116" i="3" s="1"/>
  <c r="AD116" i="3" s="1"/>
  <c r="AE116" i="3" s="1"/>
  <c r="T117" i="3"/>
  <c r="Z117" i="3" s="1"/>
  <c r="AD117" i="3" s="1"/>
  <c r="AE117" i="3" s="1"/>
  <c r="T118" i="3"/>
  <c r="Z118" i="3" s="1"/>
  <c r="AD118" i="3" s="1"/>
  <c r="AE118" i="3" s="1"/>
  <c r="T120" i="3"/>
  <c r="Z120" i="3" s="1"/>
  <c r="AD120" i="3" s="1"/>
  <c r="AE120" i="3" s="1"/>
  <c r="T122" i="3"/>
  <c r="Z122" i="3" s="1"/>
  <c r="AD122" i="3" s="1"/>
  <c r="AE122" i="3" s="1"/>
  <c r="T124" i="3"/>
  <c r="Z124" i="3" s="1"/>
  <c r="AD124" i="3" s="1"/>
  <c r="AE124" i="3" s="1"/>
  <c r="T130" i="3"/>
  <c r="Z130" i="3" s="1"/>
  <c r="AD130" i="3" s="1"/>
  <c r="AE130" i="3" s="1"/>
  <c r="T129" i="3"/>
  <c r="Z129" i="3" s="1"/>
  <c r="AD129" i="3" s="1"/>
  <c r="T127" i="3"/>
  <c r="Z127" i="3" s="1"/>
  <c r="AD127" i="3" s="1"/>
  <c r="AE127" i="3" s="1"/>
  <c r="T125" i="3"/>
  <c r="Z125" i="3" s="1"/>
  <c r="AD125" i="3" s="1"/>
  <c r="AE125" i="3" s="1"/>
  <c r="S119" i="3"/>
  <c r="Y119" i="3" s="1"/>
  <c r="AB119" i="3" s="1"/>
  <c r="AC119" i="3" s="1"/>
  <c r="S121" i="3"/>
  <c r="Y121" i="3" s="1"/>
  <c r="AB121" i="3" s="1"/>
  <c r="AC121" i="3" s="1"/>
  <c r="S123" i="3"/>
  <c r="Y123" i="3" s="1"/>
  <c r="AB123" i="3" s="1"/>
  <c r="AC123" i="3" s="1"/>
  <c r="S125" i="3"/>
  <c r="Y125" i="3" s="1"/>
  <c r="AB125" i="3" s="1"/>
  <c r="AC125" i="3" s="1"/>
  <c r="S127" i="3"/>
  <c r="Y127" i="3" s="1"/>
  <c r="AB127" i="3" s="1"/>
  <c r="AC127" i="3" s="1"/>
  <c r="S132" i="3"/>
  <c r="Y132" i="3" s="1"/>
  <c r="AB132" i="3" s="1"/>
  <c r="AC132" i="3" s="1"/>
  <c r="S141" i="3"/>
  <c r="Y141" i="3" s="1"/>
  <c r="AB141" i="3" s="1"/>
  <c r="AC141" i="3" s="1"/>
  <c r="T148" i="3"/>
  <c r="Z148" i="3" s="1"/>
  <c r="AD148" i="3" s="1"/>
  <c r="AE148" i="3" s="1"/>
  <c r="T149" i="3"/>
  <c r="Z149" i="3" s="1"/>
  <c r="AD149" i="3" s="1"/>
  <c r="AE149" i="3" s="1"/>
  <c r="T150" i="3"/>
  <c r="Z150" i="3" s="1"/>
  <c r="AD150" i="3" s="1"/>
  <c r="T151" i="3"/>
  <c r="Z151" i="3" s="1"/>
  <c r="AD151" i="3" s="1"/>
  <c r="AE151" i="3" s="1"/>
  <c r="T152" i="3"/>
  <c r="Z152" i="3" s="1"/>
  <c r="AD152" i="3" s="1"/>
  <c r="AE152" i="3" s="1"/>
  <c r="T153" i="3"/>
  <c r="Z153" i="3" s="1"/>
  <c r="AD153" i="3" s="1"/>
  <c r="AE153" i="3" s="1"/>
  <c r="T154" i="3"/>
  <c r="Z154" i="3" s="1"/>
  <c r="AD154" i="3" s="1"/>
  <c r="AE154" i="3" s="1"/>
  <c r="T155" i="3"/>
  <c r="Z155" i="3" s="1"/>
  <c r="AD155" i="3" s="1"/>
  <c r="AE155" i="3" s="1"/>
  <c r="T156" i="3"/>
  <c r="Z156" i="3" s="1"/>
  <c r="AD156" i="3" s="1"/>
  <c r="AE156" i="3" s="1"/>
  <c r="T157" i="3"/>
  <c r="Z157" i="3" s="1"/>
  <c r="AD157" i="3" s="1"/>
  <c r="AE157" i="3" s="1"/>
  <c r="T158" i="3"/>
  <c r="Z158" i="3" s="1"/>
  <c r="AD158" i="3" s="1"/>
  <c r="AE158" i="3" s="1"/>
  <c r="S133" i="3"/>
  <c r="Y133" i="3" s="1"/>
  <c r="AB133" i="3" s="1"/>
  <c r="AC133" i="3" s="1"/>
  <c r="T48" i="3"/>
  <c r="Z48" i="3" s="1"/>
  <c r="AD48" i="3" s="1"/>
  <c r="AE48" i="3" s="1"/>
  <c r="T47" i="3"/>
  <c r="Z47" i="3" s="1"/>
  <c r="AD47" i="3" s="1"/>
  <c r="AE47" i="3" s="1"/>
  <c r="S49" i="3"/>
  <c r="Y49" i="3" s="1"/>
  <c r="AB49" i="3" s="1"/>
  <c r="AC49" i="3" s="1"/>
  <c r="S57" i="3"/>
  <c r="Y57" i="3" s="1"/>
  <c r="AB57" i="3" s="1"/>
  <c r="AC57" i="3" s="1"/>
  <c r="T50" i="3"/>
  <c r="Z50" i="3" s="1"/>
  <c r="AD50" i="3" s="1"/>
  <c r="AE50" i="3" s="1"/>
  <c r="S78" i="3"/>
  <c r="Y78" i="3" s="1"/>
  <c r="AB78" i="3" s="1"/>
  <c r="AC78" i="3" s="1"/>
  <c r="AH11" i="3"/>
  <c r="C3" i="6" s="1"/>
  <c r="T60" i="3"/>
  <c r="Z60" i="3" s="1"/>
  <c r="AD60" i="3" s="1"/>
  <c r="AE60" i="3" s="1"/>
  <c r="T62" i="3"/>
  <c r="Z62" i="3" s="1"/>
  <c r="AD62" i="3" s="1"/>
  <c r="AE62" i="3" s="1"/>
  <c r="T17" i="3"/>
  <c r="Z17" i="3" s="1"/>
  <c r="AD17" i="3" s="1"/>
  <c r="AE17" i="3" s="1"/>
  <c r="T52" i="3"/>
  <c r="Z52" i="3" s="1"/>
  <c r="AD52" i="3" s="1"/>
  <c r="AE52" i="3" s="1"/>
  <c r="T79" i="3"/>
  <c r="Z79" i="3" s="1"/>
  <c r="AD79" i="3" s="1"/>
  <c r="AE79" i="3" s="1"/>
  <c r="T56" i="3"/>
  <c r="Z56" i="3" s="1"/>
  <c r="AD56" i="3" s="1"/>
  <c r="AE56" i="3" s="1"/>
  <c r="S25" i="3"/>
  <c r="Y25" i="3" s="1"/>
  <c r="AB25" i="3" s="1"/>
  <c r="AC25" i="3" s="1"/>
  <c r="S27" i="3"/>
  <c r="Y27" i="3" s="1"/>
  <c r="AB27" i="3" s="1"/>
  <c r="AC27" i="3" s="1"/>
  <c r="S29" i="3"/>
  <c r="Y29" i="3" s="1"/>
  <c r="AB29" i="3" s="1"/>
  <c r="AC29" i="3" s="1"/>
  <c r="S31" i="3"/>
  <c r="Y31" i="3" s="1"/>
  <c r="AB31" i="3" s="1"/>
  <c r="AC31" i="3" s="1"/>
  <c r="T32" i="3"/>
  <c r="Z32" i="3" s="1"/>
  <c r="AD32" i="3" s="1"/>
  <c r="AE32" i="3" s="1"/>
  <c r="T26" i="3"/>
  <c r="Z26" i="3" s="1"/>
  <c r="AD26" i="3" s="1"/>
  <c r="AE26" i="3" s="1"/>
  <c r="T70" i="3"/>
  <c r="Z70" i="3" s="1"/>
  <c r="AD70" i="3" s="1"/>
  <c r="AE70" i="3" s="1"/>
  <c r="T54" i="3"/>
  <c r="Z54" i="3" s="1"/>
  <c r="AD54" i="3" s="1"/>
  <c r="AE54" i="3" s="1"/>
  <c r="S71" i="3"/>
  <c r="Y71" i="3" s="1"/>
  <c r="AB71" i="3" s="1"/>
  <c r="AC71" i="3" s="1"/>
  <c r="S45" i="3"/>
  <c r="Y45" i="3" s="1"/>
  <c r="AB45" i="3" s="1"/>
  <c r="AC45" i="3" s="1"/>
  <c r="S67" i="3"/>
  <c r="Y67" i="3" s="1"/>
  <c r="AB67" i="3" s="1"/>
  <c r="AC67" i="3" s="1"/>
  <c r="AH12" i="3"/>
  <c r="C4" i="6" s="1"/>
  <c r="AN13" i="3"/>
  <c r="T63" i="3"/>
  <c r="Z63" i="3" s="1"/>
  <c r="AD63" i="3" s="1"/>
  <c r="AE63" i="3" s="1"/>
  <c r="T34" i="3"/>
  <c r="Z34" i="3" s="1"/>
  <c r="AD34" i="3" s="1"/>
  <c r="AE34" i="3" s="1"/>
  <c r="T31" i="3"/>
  <c r="Z31" i="3" s="1"/>
  <c r="AD31" i="3" s="1"/>
  <c r="AE31" i="3" s="1"/>
  <c r="T29" i="3"/>
  <c r="Z29" i="3" s="1"/>
  <c r="AD29" i="3" s="1"/>
  <c r="AE29" i="3" s="1"/>
  <c r="T27" i="3"/>
  <c r="Z27" i="3" s="1"/>
  <c r="AD27" i="3" s="1"/>
  <c r="AE27" i="3" s="1"/>
  <c r="T24" i="3"/>
  <c r="Z24" i="3" s="1"/>
  <c r="AD24" i="3" s="1"/>
  <c r="AE24" i="3" s="1"/>
  <c r="S26" i="3"/>
  <c r="Y26" i="3" s="1"/>
  <c r="AB26" i="3" s="1"/>
  <c r="AC26" i="3" s="1"/>
  <c r="S17" i="3"/>
  <c r="Y17" i="3" s="1"/>
  <c r="AB17" i="3" s="1"/>
  <c r="AC17" i="3" s="1"/>
  <c r="S30" i="3"/>
  <c r="Y30" i="3" s="1"/>
  <c r="AB30" i="3" s="1"/>
  <c r="AC30" i="3" s="1"/>
  <c r="S38" i="3"/>
  <c r="Y38" i="3" s="1"/>
  <c r="AB38" i="3" s="1"/>
  <c r="AC38" i="3" s="1"/>
  <c r="T40" i="3"/>
  <c r="Z40" i="3" s="1"/>
  <c r="AD40" i="3" s="1"/>
  <c r="AE40" i="3" s="1"/>
  <c r="T41" i="3"/>
  <c r="Z41" i="3" s="1"/>
  <c r="AD41" i="3" s="1"/>
  <c r="AE41" i="3" s="1"/>
  <c r="T58" i="3"/>
  <c r="Z58" i="3" s="1"/>
  <c r="AD58" i="3" s="1"/>
  <c r="AE58" i="3" s="1"/>
  <c r="T71" i="3"/>
  <c r="Z71" i="3" s="1"/>
  <c r="AD71" i="3" s="1"/>
  <c r="AE71" i="3" s="1"/>
  <c r="T74" i="3"/>
  <c r="Z74" i="3" s="1"/>
  <c r="AD74" i="3" s="1"/>
  <c r="AE74" i="3" s="1"/>
  <c r="T75" i="3"/>
  <c r="Z75" i="3" s="1"/>
  <c r="AD75" i="3" s="1"/>
  <c r="AE75" i="3" s="1"/>
  <c r="S76" i="3"/>
  <c r="Y76" i="3" s="1"/>
  <c r="AB76" i="3" s="1"/>
  <c r="AC76" i="3" s="1"/>
  <c r="T83" i="3"/>
  <c r="Z83" i="3" s="1"/>
  <c r="AD83" i="3" s="1"/>
  <c r="AE83" i="3" s="1"/>
  <c r="T85" i="3"/>
  <c r="Z85" i="3" s="1"/>
  <c r="AD85" i="3" s="1"/>
  <c r="AE85" i="3" s="1"/>
  <c r="T87" i="3"/>
  <c r="Z87" i="3" s="1"/>
  <c r="AD87" i="3" s="1"/>
  <c r="AE87" i="3" s="1"/>
  <c r="T89" i="3"/>
  <c r="Z89" i="3" s="1"/>
  <c r="AD89" i="3" s="1"/>
  <c r="AE89" i="3" s="1"/>
  <c r="T91" i="3"/>
  <c r="Z91" i="3" s="1"/>
  <c r="AD91" i="3" s="1"/>
  <c r="AE91" i="3" s="1"/>
  <c r="S92" i="3"/>
  <c r="Y92" i="3" s="1"/>
  <c r="AB92" i="3" s="1"/>
  <c r="AC92" i="3" s="1"/>
  <c r="S97" i="3"/>
  <c r="Y97" i="3" s="1"/>
  <c r="AB97" i="3" s="1"/>
  <c r="AC97" i="3" s="1"/>
  <c r="S99" i="3"/>
  <c r="Y99" i="3" s="1"/>
  <c r="AB99" i="3" s="1"/>
  <c r="AC99" i="3" s="1"/>
  <c r="S101" i="3"/>
  <c r="Y101" i="3" s="1"/>
  <c r="AB101" i="3" s="1"/>
  <c r="AC101" i="3" s="1"/>
  <c r="S103" i="3"/>
  <c r="Y103" i="3" s="1"/>
  <c r="AB103" i="3" s="1"/>
  <c r="AC103" i="3" s="1"/>
  <c r="T106" i="3"/>
  <c r="Z106" i="3" s="1"/>
  <c r="AD106" i="3" s="1"/>
  <c r="AE106" i="3" s="1"/>
  <c r="T107" i="3"/>
  <c r="Z107" i="3" s="1"/>
  <c r="AD107" i="3" s="1"/>
  <c r="AE107" i="3" s="1"/>
  <c r="T108" i="3"/>
  <c r="Z108" i="3" s="1"/>
  <c r="AD108" i="3" s="1"/>
  <c r="AE108" i="3" s="1"/>
  <c r="T109" i="3"/>
  <c r="Z109" i="3" s="1"/>
  <c r="AD109" i="3" s="1"/>
  <c r="AE109" i="3" s="1"/>
  <c r="T110" i="3"/>
  <c r="Z110" i="3" s="1"/>
  <c r="AD110" i="3" s="1"/>
  <c r="AE110" i="3" s="1"/>
  <c r="T113" i="3"/>
  <c r="Z113" i="3" s="1"/>
  <c r="AD113" i="3" s="1"/>
  <c r="AE113" i="3" s="1"/>
  <c r="T114" i="3"/>
  <c r="Z114" i="3" s="1"/>
  <c r="AD114" i="3" s="1"/>
  <c r="AE114" i="3" s="1"/>
  <c r="S124" i="3"/>
  <c r="Y124" i="3" s="1"/>
  <c r="AB124" i="3" s="1"/>
  <c r="AC124" i="3" s="1"/>
  <c r="S126" i="3"/>
  <c r="Y126" i="3" s="1"/>
  <c r="AB126" i="3" s="1"/>
  <c r="AC126" i="3" s="1"/>
  <c r="S128" i="3"/>
  <c r="Y128" i="3" s="1"/>
  <c r="AB128" i="3" s="1"/>
  <c r="AC128" i="3" s="1"/>
  <c r="T132" i="3"/>
  <c r="Z132" i="3" s="1"/>
  <c r="AD132" i="3" s="1"/>
  <c r="AE132" i="3" s="1"/>
  <c r="T134" i="3"/>
  <c r="Z134" i="3" s="1"/>
  <c r="AD134" i="3" s="1"/>
  <c r="AE134" i="3" s="1"/>
  <c r="T136" i="3"/>
  <c r="Z136" i="3" s="1"/>
  <c r="AD136" i="3" s="1"/>
  <c r="AE136" i="3" s="1"/>
  <c r="T138" i="3"/>
  <c r="Z138" i="3" s="1"/>
  <c r="AD138" i="3" s="1"/>
  <c r="AE138" i="3" s="1"/>
  <c r="T140" i="3"/>
  <c r="Z140" i="3" s="1"/>
  <c r="AD140" i="3" s="1"/>
  <c r="AE140" i="3" s="1"/>
  <c r="T147" i="3"/>
  <c r="Z147" i="3" s="1"/>
  <c r="AD147" i="3" s="1"/>
  <c r="AE147" i="3" s="1"/>
  <c r="T145" i="3"/>
  <c r="Z145" i="3" s="1"/>
  <c r="AD145" i="3" s="1"/>
  <c r="AE145" i="3" s="1"/>
  <c r="T143" i="3"/>
  <c r="Z143" i="3" s="1"/>
  <c r="AD143" i="3" s="1"/>
  <c r="AE143" i="3" s="1"/>
  <c r="T141" i="3"/>
  <c r="Z141" i="3" s="1"/>
  <c r="AD141" i="3" s="1"/>
  <c r="AE141" i="3" s="1"/>
  <c r="S44" i="3"/>
  <c r="Y44" i="3" s="1"/>
  <c r="AB44" i="3" s="1"/>
  <c r="AC44" i="3" s="1"/>
  <c r="S48" i="3"/>
  <c r="Y48" i="3" s="1"/>
  <c r="AB48" i="3" s="1"/>
  <c r="AC48" i="3" s="1"/>
  <c r="S65" i="3"/>
  <c r="Y65" i="3" s="1"/>
  <c r="AB65" i="3" s="1"/>
  <c r="AC65" i="3" s="1"/>
  <c r="S158" i="3"/>
  <c r="Y158" i="3" s="1"/>
  <c r="AB158" i="3" s="1"/>
  <c r="AC158" i="3" s="1"/>
  <c r="S70" i="3"/>
  <c r="Y70" i="3" s="1"/>
  <c r="AB70" i="3" s="1"/>
  <c r="AC70" i="3" s="1"/>
  <c r="AC33" i="3"/>
  <c r="AE28" i="3"/>
  <c r="AE20" i="3"/>
  <c r="AE18" i="3"/>
  <c r="AE13" i="3"/>
  <c r="AC34" i="3"/>
  <c r="AC39" i="3"/>
  <c r="AC40" i="3"/>
  <c r="AE51" i="3"/>
  <c r="AC61" i="3"/>
  <c r="AE78" i="3"/>
  <c r="AE80" i="3"/>
  <c r="AE129" i="3"/>
  <c r="AC134" i="3"/>
  <c r="AC138" i="3"/>
  <c r="AE150" i="3"/>
  <c r="AE33" i="3"/>
  <c r="AC69" i="3"/>
  <c r="AE53" i="3"/>
  <c r="AC81" i="3"/>
  <c r="AC94" i="3"/>
  <c r="AC96" i="3"/>
  <c r="AC98" i="3"/>
  <c r="AC100" i="3"/>
  <c r="AC102" i="3"/>
  <c r="AC104" i="3"/>
  <c r="AE111" i="3"/>
  <c r="AE128" i="3"/>
  <c r="AE126" i="3"/>
  <c r="AC135" i="3"/>
  <c r="S22" i="3"/>
  <c r="Y22" i="3" s="1"/>
  <c r="AB22" i="3" s="1"/>
  <c r="AE11" i="3"/>
  <c r="AJ12" i="3" s="1"/>
  <c r="AJ13" i="3" s="1"/>
  <c r="T25" i="3"/>
  <c r="Z25" i="3" s="1"/>
  <c r="AD25" i="3" s="1"/>
  <c r="S23" i="3"/>
  <c r="Y23" i="3" s="1"/>
  <c r="AB23" i="3" s="1"/>
  <c r="T22" i="3"/>
  <c r="Z22" i="3" s="1"/>
  <c r="AD22" i="3" s="1"/>
  <c r="T15" i="3"/>
  <c r="Z15" i="3" s="1"/>
  <c r="AD15" i="3" s="1"/>
  <c r="S28" i="3"/>
  <c r="Y28" i="3" s="1"/>
  <c r="AB28" i="3" s="1"/>
  <c r="T19" i="3"/>
  <c r="Z19" i="3" s="1"/>
  <c r="AD19" i="3" s="1"/>
  <c r="S32" i="3"/>
  <c r="Y32" i="3" s="1"/>
  <c r="AB32" i="3" s="1"/>
  <c r="T21" i="3"/>
  <c r="Z21" i="3" s="1"/>
  <c r="AD21" i="3" s="1"/>
  <c r="T36" i="3"/>
  <c r="Z36" i="3" s="1"/>
  <c r="AD36" i="3" s="1"/>
  <c r="T38" i="3"/>
  <c r="Z38" i="3" s="1"/>
  <c r="AD38" i="3" s="1"/>
  <c r="S41" i="3"/>
  <c r="Y41" i="3" s="1"/>
  <c r="AB41" i="3" s="1"/>
  <c r="AC46" i="3"/>
  <c r="AC73" i="3"/>
  <c r="AC74" i="3"/>
  <c r="AC86" i="3"/>
  <c r="AC88" i="3"/>
  <c r="AC90" i="3"/>
  <c r="S109" i="3"/>
  <c r="Y109" i="3" s="1"/>
  <c r="AB109" i="3" s="1"/>
  <c r="S111" i="3"/>
  <c r="Y111" i="3" s="1"/>
  <c r="AB111" i="3" s="1"/>
  <c r="AC113" i="3"/>
  <c r="AC115" i="3"/>
  <c r="S118" i="3"/>
  <c r="Y118" i="3" s="1"/>
  <c r="AB118" i="3" s="1"/>
  <c r="S120" i="3"/>
  <c r="Y120" i="3" s="1"/>
  <c r="AB120" i="3" s="1"/>
  <c r="S122" i="3"/>
  <c r="Y122" i="3" s="1"/>
  <c r="AB122" i="3" s="1"/>
  <c r="T131" i="3"/>
  <c r="Z131" i="3" s="1"/>
  <c r="AD131" i="3" s="1"/>
  <c r="T133" i="3"/>
  <c r="Z133" i="3" s="1"/>
  <c r="AD133" i="3" s="1"/>
  <c r="T135" i="3"/>
  <c r="Z135" i="3" s="1"/>
  <c r="AD135" i="3" s="1"/>
  <c r="T137" i="3"/>
  <c r="Z137" i="3" s="1"/>
  <c r="AD137" i="3" s="1"/>
  <c r="T139" i="3"/>
  <c r="Z139" i="3" s="1"/>
  <c r="AD139" i="3" s="1"/>
  <c r="T142" i="3"/>
  <c r="Z142" i="3" s="1"/>
  <c r="AD142" i="3" s="1"/>
  <c r="T144" i="3"/>
  <c r="Z144" i="3" s="1"/>
  <c r="AD144" i="3" s="1"/>
  <c r="T146" i="3"/>
  <c r="Z146" i="3" s="1"/>
  <c r="AD146" i="3" s="1"/>
  <c r="S24" i="3"/>
  <c r="Y24" i="3" s="1"/>
  <c r="AB24" i="3" s="1"/>
  <c r="T35" i="3"/>
  <c r="Z35" i="3" s="1"/>
  <c r="AD35" i="3" s="1"/>
  <c r="T37" i="3"/>
  <c r="Z37" i="3" s="1"/>
  <c r="AD37" i="3" s="1"/>
  <c r="AE46" i="3"/>
  <c r="AC83" i="3"/>
  <c r="AC87" i="3"/>
  <c r="AE94" i="3"/>
  <c r="AC107" i="3"/>
  <c r="S106" i="3"/>
  <c r="Y106" i="3" s="1"/>
  <c r="AB106" i="3" s="1"/>
  <c r="S108" i="3"/>
  <c r="Y108" i="3" s="1"/>
  <c r="AB108" i="3" s="1"/>
  <c r="S110" i="3"/>
  <c r="Y110" i="3" s="1"/>
  <c r="AB110" i="3" s="1"/>
  <c r="S112" i="3"/>
  <c r="Y112" i="3" s="1"/>
  <c r="AB112" i="3" s="1"/>
  <c r="S114" i="3"/>
  <c r="Y114" i="3" s="1"/>
  <c r="AB114" i="3" s="1"/>
  <c r="S116" i="3"/>
  <c r="Y116" i="3" s="1"/>
  <c r="AB116" i="3" s="1"/>
  <c r="I21" i="14" l="1"/>
  <c r="J20" i="14"/>
  <c r="L20" i="14" s="1"/>
  <c r="J19" i="6"/>
  <c r="AJ14" i="3"/>
  <c r="AJ15" i="3" s="1"/>
  <c r="AC12" i="3"/>
  <c r="P14" i="12"/>
  <c r="L16" i="12"/>
  <c r="P18" i="12"/>
  <c r="Q37" i="12"/>
  <c r="Q20" i="12"/>
  <c r="Q29" i="12"/>
  <c r="Q44" i="12"/>
  <c r="N38" i="12"/>
  <c r="Q17" i="12"/>
  <c r="Q41" i="12"/>
  <c r="S12" i="12"/>
  <c r="Y12" i="12" s="1"/>
  <c r="AB12" i="12" s="1"/>
  <c r="AC12" i="12" s="1"/>
  <c r="P22" i="12"/>
  <c r="Q36" i="12"/>
  <c r="P24" i="12"/>
  <c r="L24" i="12"/>
  <c r="N48" i="12"/>
  <c r="Q48" i="12"/>
  <c r="N16" i="12"/>
  <c r="T12" i="12"/>
  <c r="Z12" i="12" s="1"/>
  <c r="AD12" i="12" s="1"/>
  <c r="AE12" i="12" s="1"/>
  <c r="Q32" i="12"/>
  <c r="Q24" i="12"/>
  <c r="L20" i="12"/>
  <c r="Q28" i="12"/>
  <c r="Q45" i="12"/>
  <c r="Q16" i="12"/>
  <c r="P21" i="12"/>
  <c r="Q25" i="12"/>
  <c r="Q33" i="12"/>
  <c r="Q40" i="12"/>
  <c r="N46" i="12"/>
  <c r="N34" i="12"/>
  <c r="N42" i="12"/>
  <c r="N29" i="12"/>
  <c r="N13" i="12"/>
  <c r="P15" i="12"/>
  <c r="L19" i="12"/>
  <c r="N22" i="12"/>
  <c r="N30" i="12"/>
  <c r="N39" i="12"/>
  <c r="Q22" i="12"/>
  <c r="N20" i="12"/>
  <c r="T20" i="12" s="1"/>
  <c r="Z20" i="12" s="1"/>
  <c r="AD20" i="12" s="1"/>
  <c r="AE20" i="12" s="1"/>
  <c r="L14" i="12"/>
  <c r="P20" i="12"/>
  <c r="N18" i="12"/>
  <c r="Q15" i="12"/>
  <c r="Q30" i="12"/>
  <c r="Q39" i="12"/>
  <c r="Q46" i="12"/>
  <c r="Q14" i="12"/>
  <c r="L21" i="12"/>
  <c r="S21" i="12" s="1"/>
  <c r="Y21" i="12" s="1"/>
  <c r="AB21" i="12" s="1"/>
  <c r="AC21" i="12" s="1"/>
  <c r="Q23" i="12"/>
  <c r="Q31" i="12"/>
  <c r="Q38" i="12"/>
  <c r="N45" i="12"/>
  <c r="T45" i="12" s="1"/>
  <c r="Z45" i="12" s="1"/>
  <c r="AD45" i="12" s="1"/>
  <c r="AE45" i="12" s="1"/>
  <c r="N33" i="12"/>
  <c r="N40" i="12"/>
  <c r="N27" i="12"/>
  <c r="L13" i="12"/>
  <c r="N15" i="12"/>
  <c r="T15" i="12" s="1"/>
  <c r="Z15" i="12" s="1"/>
  <c r="AD15" i="12" s="1"/>
  <c r="AE15" i="12" s="1"/>
  <c r="P17" i="12"/>
  <c r="N21" i="12"/>
  <c r="N28" i="12"/>
  <c r="N37" i="12"/>
  <c r="N47" i="12"/>
  <c r="P23" i="12"/>
  <c r="T31" i="12"/>
  <c r="Z31" i="12" s="1"/>
  <c r="AD31" i="12" s="1"/>
  <c r="AE31" i="12" s="1"/>
  <c r="N25" i="12"/>
  <c r="L15" i="12"/>
  <c r="N17" i="12"/>
  <c r="P19" i="12"/>
  <c r="N26" i="12"/>
  <c r="N35" i="12"/>
  <c r="N43" i="12"/>
  <c r="Q21" i="12"/>
  <c r="L18" i="12"/>
  <c r="Q13" i="12"/>
  <c r="Q19" i="12"/>
  <c r="P16" i="12"/>
  <c r="N14" i="12"/>
  <c r="Q26" i="12"/>
  <c r="Q35" i="12"/>
  <c r="Q43" i="12"/>
  <c r="AN12" i="12"/>
  <c r="AH11" i="12"/>
  <c r="Q18" i="12"/>
  <c r="L22" i="12"/>
  <c r="Q27" i="12"/>
  <c r="Q34" i="12"/>
  <c r="Q42" i="12"/>
  <c r="N23" i="12"/>
  <c r="N36" i="12"/>
  <c r="N44" i="12"/>
  <c r="P13" i="12"/>
  <c r="L17" i="12"/>
  <c r="N19" i="12"/>
  <c r="T19" i="12" s="1"/>
  <c r="Z19" i="12" s="1"/>
  <c r="AD19" i="12" s="1"/>
  <c r="AE19" i="12" s="1"/>
  <c r="N24" i="12"/>
  <c r="N32" i="12"/>
  <c r="T32" i="12" s="1"/>
  <c r="Z32" i="12" s="1"/>
  <c r="AD32" i="12" s="1"/>
  <c r="AE32" i="12" s="1"/>
  <c r="N41" i="12"/>
  <c r="L23" i="12"/>
  <c r="Q47" i="12"/>
  <c r="AJ12" i="12"/>
  <c r="I4" i="6" s="1"/>
  <c r="AI12" i="12"/>
  <c r="H4" i="6" s="1"/>
  <c r="F14" i="12"/>
  <c r="G14" i="12" s="1"/>
  <c r="J13" i="12"/>
  <c r="Y11" i="3"/>
  <c r="AB11" i="3" s="1"/>
  <c r="AH13" i="3"/>
  <c r="C5" i="6" s="1"/>
  <c r="AN14" i="3"/>
  <c r="E4" i="6"/>
  <c r="AC116" i="3"/>
  <c r="AC112" i="3"/>
  <c r="AC108" i="3"/>
  <c r="AE37" i="3"/>
  <c r="AC24" i="3"/>
  <c r="AE144" i="3"/>
  <c r="AE139" i="3"/>
  <c r="AE135" i="3"/>
  <c r="AE131" i="3"/>
  <c r="AC120" i="3"/>
  <c r="AC111" i="3"/>
  <c r="AC41" i="3"/>
  <c r="AE36" i="3"/>
  <c r="AC32" i="3"/>
  <c r="AC28" i="3"/>
  <c r="AE22" i="3"/>
  <c r="AE25" i="3"/>
  <c r="AC114" i="3"/>
  <c r="AC110" i="3"/>
  <c r="AC106" i="3"/>
  <c r="AE35" i="3"/>
  <c r="AE146" i="3"/>
  <c r="AE142" i="3"/>
  <c r="AE137" i="3"/>
  <c r="AE133" i="3"/>
  <c r="AC122" i="3"/>
  <c r="AC118" i="3"/>
  <c r="AC109" i="3"/>
  <c r="AE38" i="3"/>
  <c r="AE21" i="3"/>
  <c r="AE19" i="3"/>
  <c r="AE15" i="3"/>
  <c r="AC23" i="3"/>
  <c r="AC22" i="3"/>
  <c r="I22" i="14" l="1"/>
  <c r="J21" i="14"/>
  <c r="L21" i="14" s="1"/>
  <c r="J20" i="6"/>
  <c r="AJ16" i="3"/>
  <c r="AJ17" i="3" s="1"/>
  <c r="AJ18" i="3" s="1"/>
  <c r="AJ19" i="3" s="1"/>
  <c r="AC11" i="3"/>
  <c r="AI12" i="3" s="1"/>
  <c r="AI13" i="3" s="1"/>
  <c r="AI14" i="3" s="1"/>
  <c r="AI15" i="3" s="1"/>
  <c r="AI16" i="3" s="1"/>
  <c r="AI17" i="3" s="1"/>
  <c r="AI18" i="3" s="1"/>
  <c r="AI19" i="3" s="1"/>
  <c r="AI20" i="3" s="1"/>
  <c r="AI21" i="3" s="1"/>
  <c r="AI22" i="3" s="1"/>
  <c r="AI23" i="3" s="1"/>
  <c r="AI24" i="3" s="1"/>
  <c r="AI25" i="3" s="1"/>
  <c r="AI26" i="3" s="1"/>
  <c r="AI27" i="3" s="1"/>
  <c r="AI28" i="3" s="1"/>
  <c r="AI29" i="3" s="1"/>
  <c r="AI30" i="3" s="1"/>
  <c r="AI31" i="3" s="1"/>
  <c r="AI32" i="3" s="1"/>
  <c r="AI33" i="3" s="1"/>
  <c r="AI34" i="3" s="1"/>
  <c r="AI35" i="3" s="1"/>
  <c r="AI36" i="3" s="1"/>
  <c r="AI37" i="3" s="1"/>
  <c r="AI38" i="3" s="1"/>
  <c r="AI39" i="3" s="1"/>
  <c r="AI40" i="3" s="1"/>
  <c r="AI41" i="3" s="1"/>
  <c r="AI42" i="3" s="1"/>
  <c r="AI43" i="3" s="1"/>
  <c r="AI44" i="3" s="1"/>
  <c r="AI45" i="3" s="1"/>
  <c r="AI46" i="3" s="1"/>
  <c r="AI47" i="3" s="1"/>
  <c r="AI48" i="3" s="1"/>
  <c r="AI49" i="3" s="1"/>
  <c r="AI50" i="3" s="1"/>
  <c r="AI51" i="3" s="1"/>
  <c r="AI52" i="3" s="1"/>
  <c r="AI53" i="3" s="1"/>
  <c r="AI54" i="3" s="1"/>
  <c r="AI55" i="3" s="1"/>
  <c r="AI56" i="3" s="1"/>
  <c r="AI57" i="3" s="1"/>
  <c r="AI58" i="3" s="1"/>
  <c r="AI59" i="3" s="1"/>
  <c r="AI60" i="3" s="1"/>
  <c r="AI61" i="3" s="1"/>
  <c r="AI62" i="3" s="1"/>
  <c r="AI63" i="3" s="1"/>
  <c r="AI64" i="3" s="1"/>
  <c r="AI65" i="3" s="1"/>
  <c r="AI66" i="3" s="1"/>
  <c r="AI67" i="3" s="1"/>
  <c r="AI68" i="3" s="1"/>
  <c r="AI69" i="3" s="1"/>
  <c r="AI70" i="3" s="1"/>
  <c r="AI71" i="3" s="1"/>
  <c r="AI72" i="3" s="1"/>
  <c r="AI73" i="3" s="1"/>
  <c r="AI74" i="3" s="1"/>
  <c r="AI75" i="3" s="1"/>
  <c r="AI76" i="3" s="1"/>
  <c r="AI77" i="3" s="1"/>
  <c r="AI78" i="3" s="1"/>
  <c r="AI79" i="3" s="1"/>
  <c r="AI80" i="3" s="1"/>
  <c r="AI81" i="3" s="1"/>
  <c r="AI82" i="3" s="1"/>
  <c r="AI83" i="3" s="1"/>
  <c r="AI84" i="3" s="1"/>
  <c r="AI85" i="3" s="1"/>
  <c r="AI86" i="3" s="1"/>
  <c r="AI87" i="3" s="1"/>
  <c r="AI88" i="3" s="1"/>
  <c r="AI89" i="3" s="1"/>
  <c r="AI90" i="3" s="1"/>
  <c r="AI91" i="3" s="1"/>
  <c r="AI92" i="3" s="1"/>
  <c r="AI93" i="3" s="1"/>
  <c r="AI94" i="3" s="1"/>
  <c r="AI95" i="3" s="1"/>
  <c r="AI96" i="3" s="1"/>
  <c r="AI97" i="3" s="1"/>
  <c r="AI98" i="3" s="1"/>
  <c r="AI99" i="3" s="1"/>
  <c r="AI100" i="3" s="1"/>
  <c r="AI101" i="3" s="1"/>
  <c r="AI102" i="3" s="1"/>
  <c r="AI103" i="3" s="1"/>
  <c r="AI104" i="3" s="1"/>
  <c r="AI105" i="3" s="1"/>
  <c r="AI106" i="3" s="1"/>
  <c r="AI107" i="3" s="1"/>
  <c r="AI108" i="3" s="1"/>
  <c r="AI109" i="3" s="1"/>
  <c r="AI110" i="3" s="1"/>
  <c r="AI111" i="3" s="1"/>
  <c r="AI112" i="3" s="1"/>
  <c r="AI113" i="3" s="1"/>
  <c r="AI114" i="3" s="1"/>
  <c r="AI115" i="3" s="1"/>
  <c r="AI116" i="3" s="1"/>
  <c r="AI117" i="3" s="1"/>
  <c r="AI118" i="3" s="1"/>
  <c r="AI119" i="3" s="1"/>
  <c r="AI120" i="3" s="1"/>
  <c r="AI121" i="3" s="1"/>
  <c r="AI122" i="3" s="1"/>
  <c r="AI123" i="3" s="1"/>
  <c r="AI124" i="3" s="1"/>
  <c r="AI125" i="3" s="1"/>
  <c r="AI126" i="3" s="1"/>
  <c r="AI127" i="3" s="1"/>
  <c r="AI128" i="3" s="1"/>
  <c r="AI129" i="3" s="1"/>
  <c r="AI130" i="3" s="1"/>
  <c r="AI131" i="3" s="1"/>
  <c r="AI132" i="3" s="1"/>
  <c r="AI133" i="3" s="1"/>
  <c r="AI134" i="3" s="1"/>
  <c r="AI135" i="3" s="1"/>
  <c r="AI136" i="3" s="1"/>
  <c r="AI137" i="3" s="1"/>
  <c r="AI138" i="3" s="1"/>
  <c r="AI139" i="3" s="1"/>
  <c r="AI140" i="3" s="1"/>
  <c r="AI141" i="3" s="1"/>
  <c r="AI142" i="3" s="1"/>
  <c r="AI143" i="3" s="1"/>
  <c r="AI144" i="3" s="1"/>
  <c r="AI145" i="3" s="1"/>
  <c r="AI146" i="3" s="1"/>
  <c r="AI147" i="3" s="1"/>
  <c r="AI148" i="3" s="1"/>
  <c r="AI149" i="3" s="1"/>
  <c r="AI150" i="3" s="1"/>
  <c r="AI151" i="3" s="1"/>
  <c r="AI152" i="3" s="1"/>
  <c r="AI153" i="3" s="1"/>
  <c r="AI154" i="3" s="1"/>
  <c r="AI155" i="3" s="1"/>
  <c r="AI156" i="3" s="1"/>
  <c r="AI157" i="3" s="1"/>
  <c r="AI158" i="3" s="1"/>
  <c r="AJ20" i="3"/>
  <c r="AJ21" i="3" s="1"/>
  <c r="AJ22" i="3" s="1"/>
  <c r="AJ23" i="3" s="1"/>
  <c r="AJ24" i="3" s="1"/>
  <c r="AJ25" i="3" s="1"/>
  <c r="AJ26" i="3" s="1"/>
  <c r="AJ27" i="3" s="1"/>
  <c r="AJ28" i="3" s="1"/>
  <c r="AJ29" i="3" s="1"/>
  <c r="AJ30" i="3" s="1"/>
  <c r="AJ31" i="3" s="1"/>
  <c r="AJ32" i="3" s="1"/>
  <c r="AJ33" i="3" s="1"/>
  <c r="AJ34" i="3" s="1"/>
  <c r="AJ35" i="3" s="1"/>
  <c r="AJ36" i="3" s="1"/>
  <c r="AJ37" i="3" s="1"/>
  <c r="AJ38" i="3" s="1"/>
  <c r="AJ39" i="3" s="1"/>
  <c r="AJ40" i="3" s="1"/>
  <c r="AJ41" i="3" s="1"/>
  <c r="AJ42" i="3" s="1"/>
  <c r="AJ43" i="3" s="1"/>
  <c r="AJ44" i="3" s="1"/>
  <c r="AJ45" i="3" s="1"/>
  <c r="AJ46" i="3" s="1"/>
  <c r="AJ47" i="3" s="1"/>
  <c r="AJ48" i="3" s="1"/>
  <c r="AJ49" i="3" s="1"/>
  <c r="AJ50" i="3" s="1"/>
  <c r="AJ51" i="3" s="1"/>
  <c r="AJ52" i="3" s="1"/>
  <c r="AJ53" i="3" s="1"/>
  <c r="AJ54" i="3" s="1"/>
  <c r="AJ55" i="3" s="1"/>
  <c r="AJ56" i="3" s="1"/>
  <c r="AJ57" i="3" s="1"/>
  <c r="AJ58" i="3" s="1"/>
  <c r="AJ59" i="3" s="1"/>
  <c r="AJ60" i="3" s="1"/>
  <c r="AJ61" i="3" s="1"/>
  <c r="AJ62" i="3" s="1"/>
  <c r="AJ63" i="3" s="1"/>
  <c r="AJ64" i="3" s="1"/>
  <c r="AJ65" i="3" s="1"/>
  <c r="AJ66" i="3" s="1"/>
  <c r="AJ67" i="3" s="1"/>
  <c r="AJ68" i="3" s="1"/>
  <c r="AJ69" i="3" s="1"/>
  <c r="AJ70" i="3" s="1"/>
  <c r="AJ71" i="3" s="1"/>
  <c r="AJ72" i="3" s="1"/>
  <c r="AJ73" i="3" s="1"/>
  <c r="AJ74" i="3" s="1"/>
  <c r="AJ75" i="3" s="1"/>
  <c r="AJ76" i="3" s="1"/>
  <c r="AJ77" i="3" s="1"/>
  <c r="AJ78" i="3" s="1"/>
  <c r="AJ79" i="3" s="1"/>
  <c r="AJ80" i="3" s="1"/>
  <c r="AJ81" i="3" s="1"/>
  <c r="AJ82" i="3" s="1"/>
  <c r="AJ83" i="3" s="1"/>
  <c r="AJ84" i="3" s="1"/>
  <c r="AJ85" i="3" s="1"/>
  <c r="AJ86" i="3" s="1"/>
  <c r="AJ87" i="3" s="1"/>
  <c r="AJ88" i="3" s="1"/>
  <c r="AJ89" i="3" s="1"/>
  <c r="AJ90" i="3" s="1"/>
  <c r="AJ91" i="3" s="1"/>
  <c r="AJ92" i="3" s="1"/>
  <c r="AJ93" i="3" s="1"/>
  <c r="AJ94" i="3" s="1"/>
  <c r="AJ95" i="3" s="1"/>
  <c r="AJ96" i="3" s="1"/>
  <c r="AJ97" i="3" s="1"/>
  <c r="AJ98" i="3" s="1"/>
  <c r="AJ99" i="3" s="1"/>
  <c r="AJ100" i="3" s="1"/>
  <c r="AJ101" i="3" s="1"/>
  <c r="AJ102" i="3" s="1"/>
  <c r="AJ103" i="3" s="1"/>
  <c r="AJ104" i="3" s="1"/>
  <c r="AJ105" i="3" s="1"/>
  <c r="AJ106" i="3" s="1"/>
  <c r="AJ107" i="3" s="1"/>
  <c r="AJ108" i="3" s="1"/>
  <c r="AJ109" i="3" s="1"/>
  <c r="AJ110" i="3" s="1"/>
  <c r="AJ111" i="3" s="1"/>
  <c r="AJ112" i="3" s="1"/>
  <c r="AJ113" i="3" s="1"/>
  <c r="AJ114" i="3" s="1"/>
  <c r="AJ115" i="3" s="1"/>
  <c r="AJ116" i="3" s="1"/>
  <c r="AJ117" i="3" s="1"/>
  <c r="AJ118" i="3" s="1"/>
  <c r="AJ119" i="3" s="1"/>
  <c r="AJ120" i="3" s="1"/>
  <c r="AJ121" i="3" s="1"/>
  <c r="AJ122" i="3" s="1"/>
  <c r="AJ123" i="3" s="1"/>
  <c r="AJ124" i="3" s="1"/>
  <c r="AJ125" i="3" s="1"/>
  <c r="AJ126" i="3" s="1"/>
  <c r="AJ127" i="3" s="1"/>
  <c r="AJ128" i="3" s="1"/>
  <c r="AJ129" i="3" s="1"/>
  <c r="AJ130" i="3" s="1"/>
  <c r="AJ131" i="3" s="1"/>
  <c r="AJ132" i="3" s="1"/>
  <c r="AJ133" i="3" s="1"/>
  <c r="AJ134" i="3" s="1"/>
  <c r="AJ135" i="3" s="1"/>
  <c r="AJ136" i="3" s="1"/>
  <c r="AJ137" i="3" s="1"/>
  <c r="AJ138" i="3" s="1"/>
  <c r="AJ139" i="3" s="1"/>
  <c r="AJ140" i="3" s="1"/>
  <c r="AJ141" i="3" s="1"/>
  <c r="AJ142" i="3" s="1"/>
  <c r="AJ143" i="3" s="1"/>
  <c r="AJ144" i="3" s="1"/>
  <c r="AJ145" i="3" s="1"/>
  <c r="AJ146" i="3" s="1"/>
  <c r="AJ147" i="3" s="1"/>
  <c r="AJ148" i="3" s="1"/>
  <c r="AJ149" i="3" s="1"/>
  <c r="AJ150" i="3" s="1"/>
  <c r="AJ151" i="3" s="1"/>
  <c r="AJ152" i="3" s="1"/>
  <c r="AJ153" i="3" s="1"/>
  <c r="AJ154" i="3" s="1"/>
  <c r="AJ155" i="3" s="1"/>
  <c r="AJ156" i="3" s="1"/>
  <c r="AJ157" i="3" s="1"/>
  <c r="AJ158" i="3" s="1"/>
  <c r="AI13" i="12"/>
  <c r="H5" i="6" s="1"/>
  <c r="T24" i="12"/>
  <c r="Z24" i="12" s="1"/>
  <c r="AD24" i="12" s="1"/>
  <c r="AE24" i="12" s="1"/>
  <c r="T44" i="12"/>
  <c r="Z44" i="12" s="1"/>
  <c r="AD44" i="12" s="1"/>
  <c r="AE44" i="12" s="1"/>
  <c r="T23" i="12"/>
  <c r="Z23" i="12" s="1"/>
  <c r="AD23" i="12" s="1"/>
  <c r="AE23" i="12" s="1"/>
  <c r="S15" i="12"/>
  <c r="Y15" i="12" s="1"/>
  <c r="AB15" i="12" s="1"/>
  <c r="AC15" i="12" s="1"/>
  <c r="T38" i="12"/>
  <c r="Z38" i="12" s="1"/>
  <c r="AD38" i="12" s="1"/>
  <c r="AE38" i="12" s="1"/>
  <c r="T41" i="12"/>
  <c r="Z41" i="12" s="1"/>
  <c r="AD41" i="12" s="1"/>
  <c r="AE41" i="12" s="1"/>
  <c r="S17" i="12"/>
  <c r="Y17" i="12" s="1"/>
  <c r="AB17" i="12" s="1"/>
  <c r="AC17" i="12" s="1"/>
  <c r="S22" i="12"/>
  <c r="Y22" i="12" s="1"/>
  <c r="AB22" i="12" s="1"/>
  <c r="AC22" i="12" s="1"/>
  <c r="S16" i="12"/>
  <c r="Y16" i="12" s="1"/>
  <c r="AB16" i="12" s="1"/>
  <c r="AC16" i="12" s="1"/>
  <c r="T37" i="12"/>
  <c r="Z37" i="12" s="1"/>
  <c r="AD37" i="12" s="1"/>
  <c r="AE37" i="12" s="1"/>
  <c r="T33" i="12"/>
  <c r="Z33" i="12" s="1"/>
  <c r="AD33" i="12" s="1"/>
  <c r="AE33" i="12" s="1"/>
  <c r="T22" i="12"/>
  <c r="Z22" i="12" s="1"/>
  <c r="AD22" i="12" s="1"/>
  <c r="AE22" i="12" s="1"/>
  <c r="T29" i="12"/>
  <c r="Z29" i="12" s="1"/>
  <c r="AD29" i="12" s="1"/>
  <c r="AE29" i="12" s="1"/>
  <c r="AJ13" i="12"/>
  <c r="I5" i="6" s="1"/>
  <c r="S23" i="12"/>
  <c r="Y23" i="12" s="1"/>
  <c r="AB23" i="12" s="1"/>
  <c r="AC23" i="12" s="1"/>
  <c r="T36" i="12"/>
  <c r="Z36" i="12" s="1"/>
  <c r="AD36" i="12" s="1"/>
  <c r="AE36" i="12" s="1"/>
  <c r="T14" i="12"/>
  <c r="Z14" i="12" s="1"/>
  <c r="AD14" i="12" s="1"/>
  <c r="AE14" i="12" s="1"/>
  <c r="S18" i="12"/>
  <c r="Y18" i="12" s="1"/>
  <c r="AB18" i="12" s="1"/>
  <c r="AC18" i="12" s="1"/>
  <c r="T17" i="12"/>
  <c r="Z17" i="12" s="1"/>
  <c r="AD17" i="12" s="1"/>
  <c r="AE17" i="12" s="1"/>
  <c r="T25" i="12"/>
  <c r="Z25" i="12" s="1"/>
  <c r="AD25" i="12" s="1"/>
  <c r="AE25" i="12" s="1"/>
  <c r="T28" i="12"/>
  <c r="Z28" i="12" s="1"/>
  <c r="AD28" i="12" s="1"/>
  <c r="AE28" i="12" s="1"/>
  <c r="T40" i="12"/>
  <c r="Z40" i="12" s="1"/>
  <c r="AD40" i="12" s="1"/>
  <c r="AE40" i="12" s="1"/>
  <c r="S14" i="12"/>
  <c r="Y14" i="12" s="1"/>
  <c r="AB14" i="12" s="1"/>
  <c r="AC14" i="12" s="1"/>
  <c r="AN13" i="12"/>
  <c r="AH12" i="12"/>
  <c r="T43" i="12"/>
  <c r="Z43" i="12" s="1"/>
  <c r="AD43" i="12" s="1"/>
  <c r="AE43" i="12" s="1"/>
  <c r="T26" i="12"/>
  <c r="Z26" i="12" s="1"/>
  <c r="AD26" i="12" s="1"/>
  <c r="AE26" i="12" s="1"/>
  <c r="T21" i="12"/>
  <c r="Z21" i="12" s="1"/>
  <c r="AD21" i="12" s="1"/>
  <c r="AE21" i="12" s="1"/>
  <c r="T27" i="12"/>
  <c r="Z27" i="12" s="1"/>
  <c r="AD27" i="12" s="1"/>
  <c r="AE27" i="12" s="1"/>
  <c r="T39" i="12"/>
  <c r="Z39" i="12" s="1"/>
  <c r="AD39" i="12" s="1"/>
  <c r="AE39" i="12" s="1"/>
  <c r="T34" i="12"/>
  <c r="Z34" i="12" s="1"/>
  <c r="AD34" i="12" s="1"/>
  <c r="AE34" i="12" s="1"/>
  <c r="S24" i="12"/>
  <c r="Y24" i="12" s="1"/>
  <c r="AB24" i="12" s="1"/>
  <c r="AC24" i="12" s="1"/>
  <c r="T35" i="12"/>
  <c r="Z35" i="12" s="1"/>
  <c r="AD35" i="12" s="1"/>
  <c r="AE35" i="12" s="1"/>
  <c r="T47" i="12"/>
  <c r="Z47" i="12" s="1"/>
  <c r="AD47" i="12" s="1"/>
  <c r="AE47" i="12" s="1"/>
  <c r="S13" i="12"/>
  <c r="Y13" i="12" s="1"/>
  <c r="AB13" i="12" s="1"/>
  <c r="AC13" i="12" s="1"/>
  <c r="T18" i="12"/>
  <c r="Z18" i="12" s="1"/>
  <c r="AD18" i="12" s="1"/>
  <c r="AE18" i="12" s="1"/>
  <c r="T30" i="12"/>
  <c r="Z30" i="12" s="1"/>
  <c r="AD30" i="12" s="1"/>
  <c r="AE30" i="12" s="1"/>
  <c r="S19" i="12"/>
  <c r="Y19" i="12" s="1"/>
  <c r="AB19" i="12" s="1"/>
  <c r="AC19" i="12" s="1"/>
  <c r="T13" i="12"/>
  <c r="Z13" i="12" s="1"/>
  <c r="AD13" i="12" s="1"/>
  <c r="AE13" i="12" s="1"/>
  <c r="T42" i="12"/>
  <c r="Z42" i="12" s="1"/>
  <c r="AD42" i="12" s="1"/>
  <c r="AE42" i="12" s="1"/>
  <c r="T46" i="12"/>
  <c r="Z46" i="12" s="1"/>
  <c r="AD46" i="12" s="1"/>
  <c r="AE46" i="12" s="1"/>
  <c r="S20" i="12"/>
  <c r="Y20" i="12" s="1"/>
  <c r="AB20" i="12" s="1"/>
  <c r="AC20" i="12" s="1"/>
  <c r="T16" i="12"/>
  <c r="Z16" i="12" s="1"/>
  <c r="AD16" i="12" s="1"/>
  <c r="AE16" i="12" s="1"/>
  <c r="T48" i="12"/>
  <c r="Z48" i="12" s="1"/>
  <c r="AD48" i="12" s="1"/>
  <c r="AE48" i="12" s="1"/>
  <c r="F15" i="12"/>
  <c r="G15" i="12" s="1"/>
  <c r="J14" i="12"/>
  <c r="AN15" i="3"/>
  <c r="AH14" i="3"/>
  <c r="C6" i="6" s="1"/>
  <c r="E5" i="6"/>
  <c r="I23" i="14" l="1"/>
  <c r="J22" i="14"/>
  <c r="L22" i="14" s="1"/>
  <c r="J21" i="6"/>
  <c r="AI14" i="12"/>
  <c r="H6" i="6" s="1"/>
  <c r="AJ14" i="12"/>
  <c r="I6" i="6" s="1"/>
  <c r="AH13" i="12"/>
  <c r="AN14" i="12"/>
  <c r="F16" i="12"/>
  <c r="G16" i="12" s="1"/>
  <c r="J15" i="12"/>
  <c r="D4" i="6"/>
  <c r="AH15" i="3"/>
  <c r="C7" i="6" s="1"/>
  <c r="AN16" i="3"/>
  <c r="E6" i="6"/>
  <c r="I24" i="14" l="1"/>
  <c r="J23" i="14"/>
  <c r="L23" i="14" s="1"/>
  <c r="J22" i="6"/>
  <c r="AI15" i="12"/>
  <c r="H7" i="6" s="1"/>
  <c r="AH14" i="12"/>
  <c r="AN15" i="12"/>
  <c r="AJ15" i="12"/>
  <c r="I7" i="6" s="1"/>
  <c r="F17" i="12"/>
  <c r="G17" i="12" s="1"/>
  <c r="J16" i="12"/>
  <c r="D5" i="6"/>
  <c r="AH16" i="3"/>
  <c r="C8" i="6" s="1"/>
  <c r="AN17" i="3"/>
  <c r="E7" i="6"/>
  <c r="I25" i="14" l="1"/>
  <c r="J24" i="14"/>
  <c r="L24" i="14" s="1"/>
  <c r="J23" i="6"/>
  <c r="AI16" i="12"/>
  <c r="H8" i="6" s="1"/>
  <c r="AJ16" i="12"/>
  <c r="I8" i="6" s="1"/>
  <c r="AH15" i="12"/>
  <c r="AN16" i="12"/>
  <c r="F18" i="12"/>
  <c r="G18" i="12" s="1"/>
  <c r="J17" i="12"/>
  <c r="D6" i="6"/>
  <c r="AH17" i="3"/>
  <c r="C9" i="6" s="1"/>
  <c r="AN18" i="3"/>
  <c r="E8" i="6"/>
  <c r="I26" i="14" l="1"/>
  <c r="J25" i="14"/>
  <c r="L25" i="14" s="1"/>
  <c r="J24" i="6"/>
  <c r="AI17" i="12"/>
  <c r="H9" i="6" s="1"/>
  <c r="AJ17" i="12"/>
  <c r="I9" i="6" s="1"/>
  <c r="AN17" i="12"/>
  <c r="AH16" i="12"/>
  <c r="F19" i="12"/>
  <c r="G19" i="12" s="1"/>
  <c r="J18" i="12"/>
  <c r="D7" i="6"/>
  <c r="AH18" i="3"/>
  <c r="C10" i="6" s="1"/>
  <c r="AN19" i="3"/>
  <c r="E9" i="6"/>
  <c r="I27" i="14" l="1"/>
  <c r="J26" i="14"/>
  <c r="L26" i="14" s="1"/>
  <c r="J25" i="6"/>
  <c r="AI18" i="12"/>
  <c r="H10" i="6" s="1"/>
  <c r="AJ18" i="12"/>
  <c r="I10" i="6" s="1"/>
  <c r="AH17" i="12"/>
  <c r="AN18" i="12"/>
  <c r="F20" i="12"/>
  <c r="G20" i="12" s="1"/>
  <c r="J19" i="12"/>
  <c r="D8" i="6"/>
  <c r="AH19" i="3"/>
  <c r="C11" i="6" s="1"/>
  <c r="AN20" i="3"/>
  <c r="E10" i="6"/>
  <c r="I28" i="14" l="1"/>
  <c r="J27" i="14"/>
  <c r="L27" i="14" s="1"/>
  <c r="J26" i="6"/>
  <c r="AI19" i="12"/>
  <c r="H11" i="6" s="1"/>
  <c r="AH18" i="12"/>
  <c r="AN19" i="12"/>
  <c r="AJ19" i="12"/>
  <c r="I11" i="6" s="1"/>
  <c r="F21" i="12"/>
  <c r="G21" i="12" s="1"/>
  <c r="J20" i="12"/>
  <c r="D9" i="6"/>
  <c r="AH20" i="3"/>
  <c r="C12" i="6" s="1"/>
  <c r="AN21" i="3"/>
  <c r="E11" i="6"/>
  <c r="I29" i="14" l="1"/>
  <c r="J28" i="14"/>
  <c r="L28" i="14" s="1"/>
  <c r="J27" i="6"/>
  <c r="AI20" i="12"/>
  <c r="H12" i="6" s="1"/>
  <c r="AJ20" i="12"/>
  <c r="I12" i="6" s="1"/>
  <c r="AN20" i="12"/>
  <c r="AH19" i="12"/>
  <c r="F22" i="12"/>
  <c r="G22" i="12" s="1"/>
  <c r="J21" i="12"/>
  <c r="D10" i="6"/>
  <c r="AH21" i="3"/>
  <c r="C13" i="6" s="1"/>
  <c r="AP21" i="3"/>
  <c r="E12" i="6"/>
  <c r="I30" i="14" l="1"/>
  <c r="J29" i="14"/>
  <c r="L29" i="14" s="1"/>
  <c r="J28" i="6"/>
  <c r="AI21" i="12"/>
  <c r="H13" i="6" s="1"/>
  <c r="AJ21" i="12"/>
  <c r="I13" i="6" s="1"/>
  <c r="AN21" i="12"/>
  <c r="AH20" i="12"/>
  <c r="F23" i="12"/>
  <c r="G23" i="12" s="1"/>
  <c r="F24" i="12" s="1"/>
  <c r="J22" i="12"/>
  <c r="D11" i="6"/>
  <c r="AN22" i="3"/>
  <c r="AO22" i="3"/>
  <c r="AO23" i="3" s="1"/>
  <c r="AO24" i="3" s="1"/>
  <c r="AO25" i="3" s="1"/>
  <c r="AO26" i="3" s="1"/>
  <c r="AO27" i="3" s="1"/>
  <c r="AO28" i="3" s="1"/>
  <c r="AO29" i="3" s="1"/>
  <c r="AO30" i="3" s="1"/>
  <c r="AO31" i="3" s="1"/>
  <c r="AO32" i="3" s="1"/>
  <c r="AO33" i="3" s="1"/>
  <c r="E13" i="6"/>
  <c r="I31" i="14" l="1"/>
  <c r="J30" i="14"/>
  <c r="L30" i="14" s="1"/>
  <c r="J29" i="6"/>
  <c r="AI22" i="12"/>
  <c r="H14" i="6" s="1"/>
  <c r="AJ22" i="12"/>
  <c r="AP21" i="12"/>
  <c r="AH21" i="12"/>
  <c r="G24" i="12"/>
  <c r="J23" i="12"/>
  <c r="I14" i="6"/>
  <c r="D12" i="6"/>
  <c r="AN23" i="3"/>
  <c r="AH22" i="3"/>
  <c r="C14" i="6" s="1"/>
  <c r="E14" i="6"/>
  <c r="I32" i="14" l="1"/>
  <c r="J31" i="14"/>
  <c r="L31" i="14" s="1"/>
  <c r="J30" i="6"/>
  <c r="AI23" i="12"/>
  <c r="H15" i="6" s="1"/>
  <c r="AJ23" i="12"/>
  <c r="AO22" i="12"/>
  <c r="AO23" i="12" s="1"/>
  <c r="AO24" i="12" s="1"/>
  <c r="AO25" i="12" s="1"/>
  <c r="AO26" i="12" s="1"/>
  <c r="AO27" i="12" s="1"/>
  <c r="AO28" i="12" s="1"/>
  <c r="AO29" i="12" s="1"/>
  <c r="AO30" i="12" s="1"/>
  <c r="AO31" i="12" s="1"/>
  <c r="AO32" i="12" s="1"/>
  <c r="AO33" i="12" s="1"/>
  <c r="AN22" i="12"/>
  <c r="F25" i="12"/>
  <c r="G25" i="12" s="1"/>
  <c r="J24" i="12"/>
  <c r="I15" i="6"/>
  <c r="D13" i="6"/>
  <c r="AN24" i="3"/>
  <c r="AH23" i="3"/>
  <c r="C15" i="6" s="1"/>
  <c r="E15" i="6"/>
  <c r="I33" i="14" l="1"/>
  <c r="J32" i="14"/>
  <c r="L32" i="14" s="1"/>
  <c r="J31" i="6"/>
  <c r="AI24" i="12"/>
  <c r="H16" i="6" s="1"/>
  <c r="AJ24" i="12"/>
  <c r="AN23" i="12"/>
  <c r="AH22" i="12"/>
  <c r="F26" i="12"/>
  <c r="G26" i="12" s="1"/>
  <c r="J25" i="12"/>
  <c r="I16" i="6"/>
  <c r="D14" i="6"/>
  <c r="AN25" i="3"/>
  <c r="AH24" i="3"/>
  <c r="C16" i="6" s="1"/>
  <c r="E16" i="6"/>
  <c r="I34" i="14" l="1"/>
  <c r="J33" i="14"/>
  <c r="L33" i="14" s="1"/>
  <c r="J32" i="6"/>
  <c r="AI25" i="12"/>
  <c r="H17" i="6" s="1"/>
  <c r="AJ25" i="12"/>
  <c r="I17" i="6" s="1"/>
  <c r="AH23" i="12"/>
  <c r="AN24" i="12"/>
  <c r="F27" i="12"/>
  <c r="G27" i="12" s="1"/>
  <c r="J26" i="12"/>
  <c r="D15" i="6"/>
  <c r="AN26" i="3"/>
  <c r="AH25" i="3"/>
  <c r="C17" i="6" s="1"/>
  <c r="E17" i="6"/>
  <c r="I35" i="14" l="1"/>
  <c r="J34" i="14"/>
  <c r="L34" i="14" s="1"/>
  <c r="J33" i="6"/>
  <c r="AI26" i="12"/>
  <c r="H18" i="6" s="1"/>
  <c r="AH24" i="12"/>
  <c r="AN25" i="12"/>
  <c r="AJ26" i="12"/>
  <c r="F28" i="12"/>
  <c r="G28" i="12" s="1"/>
  <c r="J27" i="12"/>
  <c r="D16" i="6"/>
  <c r="AN27" i="3"/>
  <c r="AH26" i="3"/>
  <c r="C18" i="6" s="1"/>
  <c r="E18" i="6"/>
  <c r="I36" i="14" l="1"/>
  <c r="J35" i="14"/>
  <c r="L35" i="14" s="1"/>
  <c r="J34" i="6"/>
  <c r="AI27" i="12"/>
  <c r="H19" i="6" s="1"/>
  <c r="AJ27" i="12"/>
  <c r="AH25" i="12"/>
  <c r="AN26" i="12"/>
  <c r="I18" i="6"/>
  <c r="F29" i="12"/>
  <c r="G29" i="12" s="1"/>
  <c r="J28" i="12"/>
  <c r="AI28" i="12" s="1"/>
  <c r="H20" i="6" s="1"/>
  <c r="I19" i="6"/>
  <c r="D17" i="6"/>
  <c r="AN28" i="3"/>
  <c r="AH27" i="3"/>
  <c r="C19" i="6" s="1"/>
  <c r="E19" i="6"/>
  <c r="I37" i="14" l="1"/>
  <c r="J36" i="14"/>
  <c r="L36" i="14" s="1"/>
  <c r="J35" i="6"/>
  <c r="AH26" i="12"/>
  <c r="AN27" i="12"/>
  <c r="AJ28" i="12"/>
  <c r="I20" i="6" s="1"/>
  <c r="F30" i="12"/>
  <c r="G30" i="12" s="1"/>
  <c r="J29" i="12"/>
  <c r="AI29" i="12" s="1"/>
  <c r="H21" i="6" s="1"/>
  <c r="D18" i="6"/>
  <c r="AN29" i="3"/>
  <c r="AH28" i="3"/>
  <c r="C20" i="6" s="1"/>
  <c r="E20" i="6"/>
  <c r="I38" i="14" l="1"/>
  <c r="J37" i="14"/>
  <c r="L37" i="14" s="1"/>
  <c r="J36" i="6"/>
  <c r="AH27" i="12"/>
  <c r="AN28" i="12"/>
  <c r="AJ29" i="12"/>
  <c r="I21" i="6" s="1"/>
  <c r="F31" i="12"/>
  <c r="G31" i="12" s="1"/>
  <c r="J30" i="12"/>
  <c r="AI30" i="12" s="1"/>
  <c r="H22" i="6" s="1"/>
  <c r="D19" i="6"/>
  <c r="AN30" i="3"/>
  <c r="AH29" i="3"/>
  <c r="C21" i="6" s="1"/>
  <c r="E21" i="6"/>
  <c r="I39" i="14" l="1"/>
  <c r="J38" i="14"/>
  <c r="L38" i="14" s="1"/>
  <c r="J37" i="6"/>
  <c r="AH28" i="12"/>
  <c r="AN29" i="12"/>
  <c r="AJ30" i="12"/>
  <c r="I22" i="6" s="1"/>
  <c r="F32" i="12"/>
  <c r="G32" i="12" s="1"/>
  <c r="J31" i="12"/>
  <c r="AI31" i="12" s="1"/>
  <c r="H23" i="6" s="1"/>
  <c r="D20" i="6"/>
  <c r="AN31" i="3"/>
  <c r="AH30" i="3"/>
  <c r="C22" i="6" s="1"/>
  <c r="E22" i="6"/>
  <c r="I40" i="14" l="1"/>
  <c r="J39" i="14"/>
  <c r="L39" i="14" s="1"/>
  <c r="J38" i="6"/>
  <c r="AH29" i="12"/>
  <c r="AN30" i="12"/>
  <c r="AJ31" i="12"/>
  <c r="I23" i="6" s="1"/>
  <c r="F33" i="12"/>
  <c r="G33" i="12" s="1"/>
  <c r="J32" i="12"/>
  <c r="AI32" i="12" s="1"/>
  <c r="H24" i="6" s="1"/>
  <c r="D21" i="6"/>
  <c r="AN32" i="3"/>
  <c r="AH31" i="3"/>
  <c r="C23" i="6" s="1"/>
  <c r="E23" i="6"/>
  <c r="I41" i="14" l="1"/>
  <c r="J40" i="14"/>
  <c r="L40" i="14" s="1"/>
  <c r="J39" i="6"/>
  <c r="AH30" i="12"/>
  <c r="AN31" i="12"/>
  <c r="AJ32" i="12"/>
  <c r="I24" i="6" s="1"/>
  <c r="F34" i="12"/>
  <c r="G34" i="12" s="1"/>
  <c r="J33" i="12"/>
  <c r="AI33" i="12" s="1"/>
  <c r="H25" i="6" s="1"/>
  <c r="D22" i="6"/>
  <c r="AN33" i="3"/>
  <c r="AH32" i="3"/>
  <c r="C24" i="6" s="1"/>
  <c r="E24" i="6"/>
  <c r="I42" i="14" l="1"/>
  <c r="J41" i="14"/>
  <c r="L41" i="14" s="1"/>
  <c r="J40" i="6"/>
  <c r="AH31" i="12"/>
  <c r="AN32" i="12"/>
  <c r="AJ33" i="12"/>
  <c r="I25" i="6" s="1"/>
  <c r="F35" i="12"/>
  <c r="G35" i="12" s="1"/>
  <c r="J34" i="12"/>
  <c r="AI34" i="12" s="1"/>
  <c r="H26" i="6" s="1"/>
  <c r="D23" i="6"/>
  <c r="AP33" i="3"/>
  <c r="AH33" i="3"/>
  <c r="C25" i="6" s="1"/>
  <c r="E25" i="6"/>
  <c r="I43" i="14" l="1"/>
  <c r="J42" i="14"/>
  <c r="L42" i="14" s="1"/>
  <c r="J41" i="6"/>
  <c r="AN33" i="12"/>
  <c r="AH32" i="12"/>
  <c r="AJ34" i="12"/>
  <c r="I26" i="6" s="1"/>
  <c r="F36" i="12"/>
  <c r="G36" i="12" s="1"/>
  <c r="J35" i="12"/>
  <c r="AI35" i="12" s="1"/>
  <c r="H27" i="6" s="1"/>
  <c r="D24" i="6"/>
  <c r="AO34" i="3"/>
  <c r="AO35" i="3" s="1"/>
  <c r="AO36" i="3" s="1"/>
  <c r="AO37" i="3" s="1"/>
  <c r="AO38" i="3" s="1"/>
  <c r="AO39" i="3" s="1"/>
  <c r="AO40" i="3" s="1"/>
  <c r="AO41" i="3" s="1"/>
  <c r="AO42" i="3" s="1"/>
  <c r="AO43" i="3" s="1"/>
  <c r="AO44" i="3" s="1"/>
  <c r="AO45" i="3" s="1"/>
  <c r="AN34" i="3"/>
  <c r="E26" i="6"/>
  <c r="I44" i="14" l="1"/>
  <c r="J43" i="14"/>
  <c r="L43" i="14" s="1"/>
  <c r="J42" i="6"/>
  <c r="AH33" i="12"/>
  <c r="AP33" i="12"/>
  <c r="AJ35" i="12"/>
  <c r="I27" i="6" s="1"/>
  <c r="F37" i="12"/>
  <c r="G37" i="12" s="1"/>
  <c r="J36" i="12"/>
  <c r="AI36" i="12" s="1"/>
  <c r="H28" i="6" s="1"/>
  <c r="D25" i="6"/>
  <c r="AH34" i="3"/>
  <c r="C26" i="6" s="1"/>
  <c r="AN35" i="3"/>
  <c r="E27" i="6"/>
  <c r="I45" i="14" l="1"/>
  <c r="J44" i="14"/>
  <c r="L44" i="14" s="1"/>
  <c r="J43" i="6"/>
  <c r="AO34" i="12"/>
  <c r="AO35" i="12" s="1"/>
  <c r="AO36" i="12" s="1"/>
  <c r="AO37" i="12" s="1"/>
  <c r="AO38" i="12" s="1"/>
  <c r="AO39" i="12" s="1"/>
  <c r="AO40" i="12" s="1"/>
  <c r="AO41" i="12" s="1"/>
  <c r="AO42" i="12" s="1"/>
  <c r="AO43" i="12" s="1"/>
  <c r="AO44" i="12" s="1"/>
  <c r="AO45" i="12" s="1"/>
  <c r="AN34" i="12"/>
  <c r="AJ36" i="12"/>
  <c r="I28" i="6" s="1"/>
  <c r="F38" i="12"/>
  <c r="G38" i="12" s="1"/>
  <c r="J37" i="12"/>
  <c r="AI37" i="12" s="1"/>
  <c r="H29" i="6" s="1"/>
  <c r="D26" i="6"/>
  <c r="AH35" i="3"/>
  <c r="C27" i="6" s="1"/>
  <c r="AN36" i="3"/>
  <c r="E28" i="6"/>
  <c r="I46" i="14" l="1"/>
  <c r="J45" i="14"/>
  <c r="L45" i="14" s="1"/>
  <c r="J44" i="6"/>
  <c r="AH34" i="12"/>
  <c r="AN35" i="12"/>
  <c r="AJ37" i="12"/>
  <c r="I29" i="6" s="1"/>
  <c r="F39" i="12"/>
  <c r="G39" i="12" s="1"/>
  <c r="J38" i="12"/>
  <c r="AI38" i="12" s="1"/>
  <c r="H30" i="6" s="1"/>
  <c r="D27" i="6"/>
  <c r="AH36" i="3"/>
  <c r="C28" i="6" s="1"/>
  <c r="AN37" i="3"/>
  <c r="E29" i="6"/>
  <c r="I47" i="14" l="1"/>
  <c r="J46" i="14"/>
  <c r="L46" i="14" s="1"/>
  <c r="J45" i="6"/>
  <c r="AN36" i="12"/>
  <c r="AH35" i="12"/>
  <c r="AJ38" i="12"/>
  <c r="I30" i="6" s="1"/>
  <c r="F40" i="12"/>
  <c r="G40" i="12" s="1"/>
  <c r="J39" i="12"/>
  <c r="AI39" i="12" s="1"/>
  <c r="H31" i="6" s="1"/>
  <c r="D28" i="6"/>
  <c r="AH37" i="3"/>
  <c r="C29" i="6" s="1"/>
  <c r="AN38" i="3"/>
  <c r="E30" i="6"/>
  <c r="I48" i="14" l="1"/>
  <c r="J47" i="14"/>
  <c r="L47" i="14" s="1"/>
  <c r="J46" i="6"/>
  <c r="AN37" i="12"/>
  <c r="AH36" i="12"/>
  <c r="AJ39" i="12"/>
  <c r="I31" i="6" s="1"/>
  <c r="F41" i="12"/>
  <c r="G41" i="12" s="1"/>
  <c r="J40" i="12"/>
  <c r="AI40" i="12" s="1"/>
  <c r="H32" i="6" s="1"/>
  <c r="D29" i="6"/>
  <c r="AH38" i="3"/>
  <c r="C30" i="6" s="1"/>
  <c r="AN39" i="3"/>
  <c r="E31" i="6"/>
  <c r="I49" i="14" l="1"/>
  <c r="J48" i="14"/>
  <c r="L48" i="14" s="1"/>
  <c r="J47" i="6"/>
  <c r="AN38" i="12"/>
  <c r="AH37" i="12"/>
  <c r="AJ40" i="12"/>
  <c r="I32" i="6" s="1"/>
  <c r="F42" i="12"/>
  <c r="G42" i="12" s="1"/>
  <c r="J41" i="12"/>
  <c r="AI41" i="12" s="1"/>
  <c r="H33" i="6" s="1"/>
  <c r="D30" i="6"/>
  <c r="AN40" i="3"/>
  <c r="AH39" i="3"/>
  <c r="C31" i="6" s="1"/>
  <c r="E32" i="6"/>
  <c r="I50" i="14" l="1"/>
  <c r="J49" i="14"/>
  <c r="L49" i="14" s="1"/>
  <c r="J48" i="6"/>
  <c r="AH38" i="12"/>
  <c r="AN39" i="12"/>
  <c r="AJ41" i="12"/>
  <c r="I33" i="6" s="1"/>
  <c r="F43" i="12"/>
  <c r="G43" i="12" s="1"/>
  <c r="J42" i="12"/>
  <c r="AI42" i="12" s="1"/>
  <c r="H34" i="6" s="1"/>
  <c r="D31" i="6"/>
  <c r="AN41" i="3"/>
  <c r="AH40" i="3"/>
  <c r="C32" i="6" s="1"/>
  <c r="E33" i="6"/>
  <c r="I51" i="14" l="1"/>
  <c r="J50" i="14"/>
  <c r="L50" i="14" s="1"/>
  <c r="J49" i="6"/>
  <c r="AN40" i="12"/>
  <c r="AH39" i="12"/>
  <c r="AJ42" i="12"/>
  <c r="I34" i="6" s="1"/>
  <c r="F44" i="12"/>
  <c r="G44" i="12" s="1"/>
  <c r="J43" i="12"/>
  <c r="AI43" i="12" s="1"/>
  <c r="H35" i="6" s="1"/>
  <c r="D32" i="6"/>
  <c r="AH41" i="3"/>
  <c r="C33" i="6" s="1"/>
  <c r="AN42" i="3"/>
  <c r="E34" i="6"/>
  <c r="I52" i="14" l="1"/>
  <c r="J51" i="14"/>
  <c r="L51" i="14" s="1"/>
  <c r="J50" i="6"/>
  <c r="AN41" i="12"/>
  <c r="AH40" i="12"/>
  <c r="AJ43" i="12"/>
  <c r="I35" i="6" s="1"/>
  <c r="F45" i="12"/>
  <c r="G45" i="12" s="1"/>
  <c r="J44" i="12"/>
  <c r="AI44" i="12" s="1"/>
  <c r="H36" i="6" s="1"/>
  <c r="D33" i="6"/>
  <c r="AH42" i="3"/>
  <c r="C34" i="6" s="1"/>
  <c r="AN43" i="3"/>
  <c r="E35" i="6"/>
  <c r="I53" i="14" l="1"/>
  <c r="J52" i="14"/>
  <c r="L52" i="14" s="1"/>
  <c r="J51" i="6"/>
  <c r="AN42" i="12"/>
  <c r="AH41" i="12"/>
  <c r="AJ44" i="12"/>
  <c r="I36" i="6" s="1"/>
  <c r="F46" i="12"/>
  <c r="G46" i="12" s="1"/>
  <c r="J45" i="12"/>
  <c r="AI45" i="12" s="1"/>
  <c r="H37" i="6" s="1"/>
  <c r="D34" i="6"/>
  <c r="AH43" i="3"/>
  <c r="C35" i="6" s="1"/>
  <c r="AN44" i="3"/>
  <c r="E36" i="6"/>
  <c r="I54" i="14" l="1"/>
  <c r="J53" i="14"/>
  <c r="L53" i="14" s="1"/>
  <c r="J52" i="6"/>
  <c r="AH42" i="12"/>
  <c r="AN43" i="12"/>
  <c r="AJ45" i="12"/>
  <c r="I37" i="6" s="1"/>
  <c r="F47" i="12"/>
  <c r="G47" i="12" s="1"/>
  <c r="J46" i="12"/>
  <c r="AI46" i="12" s="1"/>
  <c r="H38" i="6" s="1"/>
  <c r="D35" i="6"/>
  <c r="AH44" i="3"/>
  <c r="C36" i="6" s="1"/>
  <c r="AN45" i="3"/>
  <c r="E37" i="6"/>
  <c r="I55" i="14" l="1"/>
  <c r="J54" i="14"/>
  <c r="L54" i="14" s="1"/>
  <c r="J53" i="6"/>
  <c r="AH43" i="12"/>
  <c r="AN44" i="12"/>
  <c r="AJ46" i="12"/>
  <c r="I38" i="6" s="1"/>
  <c r="F48" i="12"/>
  <c r="G48" i="12" s="1"/>
  <c r="J47" i="12"/>
  <c r="AI47" i="12" s="1"/>
  <c r="H39" i="6" s="1"/>
  <c r="D36" i="6"/>
  <c r="AH45" i="3"/>
  <c r="C37" i="6" s="1"/>
  <c r="AP45" i="3"/>
  <c r="E38" i="6"/>
  <c r="I56" i="14" l="1"/>
  <c r="J55" i="14"/>
  <c r="L55" i="14" s="1"/>
  <c r="J54" i="6"/>
  <c r="AN45" i="12"/>
  <c r="AH44" i="12"/>
  <c r="AJ47" i="12"/>
  <c r="I39" i="6" s="1"/>
  <c r="F49" i="12"/>
  <c r="G49" i="12" s="1"/>
  <c r="J48" i="12"/>
  <c r="AI48" i="12" s="1"/>
  <c r="H40" i="6" s="1"/>
  <c r="D37" i="6"/>
  <c r="AN46" i="3"/>
  <c r="AO46" i="3"/>
  <c r="AO47" i="3" s="1"/>
  <c r="AO48" i="3" s="1"/>
  <c r="AO49" i="3" s="1"/>
  <c r="AO50" i="3" s="1"/>
  <c r="AO51" i="3" s="1"/>
  <c r="AO52" i="3" s="1"/>
  <c r="AO53" i="3" s="1"/>
  <c r="AO54" i="3" s="1"/>
  <c r="AO55" i="3" s="1"/>
  <c r="AO56" i="3" s="1"/>
  <c r="AO57" i="3" s="1"/>
  <c r="E39" i="6"/>
  <c r="I57" i="14" l="1"/>
  <c r="J56" i="14"/>
  <c r="L56" i="14" s="1"/>
  <c r="J55" i="6"/>
  <c r="AP45" i="12"/>
  <c r="AH45" i="12"/>
  <c r="AJ48" i="12"/>
  <c r="F50" i="12"/>
  <c r="G50" i="12" s="1"/>
  <c r="J49" i="12"/>
  <c r="AI49" i="12" s="1"/>
  <c r="H41" i="6" s="1"/>
  <c r="D38" i="6"/>
  <c r="AN47" i="3"/>
  <c r="AH46" i="3"/>
  <c r="C38" i="6" s="1"/>
  <c r="E40" i="6"/>
  <c r="I58" i="14" l="1"/>
  <c r="J57" i="14"/>
  <c r="L57" i="14" s="1"/>
  <c r="J56" i="6"/>
  <c r="AJ49" i="12"/>
  <c r="AO46" i="12"/>
  <c r="AO47" i="12" s="1"/>
  <c r="AO48" i="12" s="1"/>
  <c r="AO49" i="12" s="1"/>
  <c r="AO50" i="12" s="1"/>
  <c r="AO51" i="12" s="1"/>
  <c r="AO52" i="12" s="1"/>
  <c r="AO53" i="12" s="1"/>
  <c r="AO54" i="12" s="1"/>
  <c r="AO55" i="12" s="1"/>
  <c r="AO56" i="12" s="1"/>
  <c r="AO57" i="12" s="1"/>
  <c r="AN46" i="12"/>
  <c r="I40" i="6"/>
  <c r="F51" i="12"/>
  <c r="G51" i="12" s="1"/>
  <c r="J50" i="12"/>
  <c r="AI50" i="12" s="1"/>
  <c r="H42" i="6" s="1"/>
  <c r="I41" i="6"/>
  <c r="D39" i="6"/>
  <c r="AN48" i="3"/>
  <c r="AH47" i="3"/>
  <c r="C39" i="6" s="1"/>
  <c r="E41" i="6"/>
  <c r="I59" i="14" l="1"/>
  <c r="J58" i="14"/>
  <c r="L58" i="14" s="1"/>
  <c r="J57" i="6"/>
  <c r="AN47" i="12"/>
  <c r="AH46" i="12"/>
  <c r="AJ50" i="12"/>
  <c r="F52" i="12"/>
  <c r="G52" i="12" s="1"/>
  <c r="J51" i="12"/>
  <c r="AI51" i="12" s="1"/>
  <c r="H43" i="6" s="1"/>
  <c r="D40" i="6"/>
  <c r="AN49" i="3"/>
  <c r="AH48" i="3"/>
  <c r="C40" i="6" s="1"/>
  <c r="E42" i="6"/>
  <c r="I60" i="14" l="1"/>
  <c r="J59" i="14"/>
  <c r="L59" i="14" s="1"/>
  <c r="J58" i="6"/>
  <c r="AJ51" i="12"/>
  <c r="AH47" i="12"/>
  <c r="AN48" i="12"/>
  <c r="I42" i="6"/>
  <c r="F53" i="12"/>
  <c r="G53" i="12" s="1"/>
  <c r="J52" i="12"/>
  <c r="AI52" i="12" s="1"/>
  <c r="H44" i="6" s="1"/>
  <c r="I43" i="6"/>
  <c r="D41" i="6"/>
  <c r="AN50" i="3"/>
  <c r="AH49" i="3"/>
  <c r="C41" i="6" s="1"/>
  <c r="E43" i="6"/>
  <c r="I61" i="14" l="1"/>
  <c r="J60" i="14"/>
  <c r="L60" i="14" s="1"/>
  <c r="J59" i="6"/>
  <c r="AN49" i="12"/>
  <c r="AH48" i="12"/>
  <c r="AJ52" i="12"/>
  <c r="I44" i="6" s="1"/>
  <c r="F54" i="12"/>
  <c r="G54" i="12" s="1"/>
  <c r="J53" i="12"/>
  <c r="AI53" i="12" s="1"/>
  <c r="H45" i="6" s="1"/>
  <c r="D42" i="6"/>
  <c r="AN51" i="3"/>
  <c r="AH50" i="3"/>
  <c r="C42" i="6" s="1"/>
  <c r="E44" i="6"/>
  <c r="I62" i="14" l="1"/>
  <c r="J61" i="14"/>
  <c r="L61" i="14" s="1"/>
  <c r="J60" i="6"/>
  <c r="AH49" i="12"/>
  <c r="AN50" i="12"/>
  <c r="AJ53" i="12"/>
  <c r="I45" i="6" s="1"/>
  <c r="F55" i="12"/>
  <c r="G55" i="12" s="1"/>
  <c r="J54" i="12"/>
  <c r="AI54" i="12" s="1"/>
  <c r="H46" i="6" s="1"/>
  <c r="D43" i="6"/>
  <c r="AN52" i="3"/>
  <c r="AH51" i="3"/>
  <c r="C43" i="6" s="1"/>
  <c r="E45" i="6"/>
  <c r="I63" i="14" l="1"/>
  <c r="J62" i="14"/>
  <c r="L62" i="14" s="1"/>
  <c r="J61" i="6"/>
  <c r="AN51" i="12"/>
  <c r="AH50" i="12"/>
  <c r="AJ54" i="12"/>
  <c r="F56" i="12"/>
  <c r="G56" i="12" s="1"/>
  <c r="J55" i="12"/>
  <c r="AI55" i="12" s="1"/>
  <c r="H47" i="6" s="1"/>
  <c r="D44" i="6"/>
  <c r="AN53" i="3"/>
  <c r="AH52" i="3"/>
  <c r="C44" i="6" s="1"/>
  <c r="E46" i="6"/>
  <c r="I64" i="14" l="1"/>
  <c r="J63" i="14"/>
  <c r="L63" i="14" s="1"/>
  <c r="J62" i="6"/>
  <c r="AJ55" i="12"/>
  <c r="AH51" i="12"/>
  <c r="AN52" i="12"/>
  <c r="I46" i="6"/>
  <c r="F57" i="12"/>
  <c r="G57" i="12" s="1"/>
  <c r="J56" i="12"/>
  <c r="AI56" i="12" s="1"/>
  <c r="I47" i="6"/>
  <c r="H48" i="6"/>
  <c r="D45" i="6"/>
  <c r="AN54" i="3"/>
  <c r="AH53" i="3"/>
  <c r="C45" i="6" s="1"/>
  <c r="E47" i="6"/>
  <c r="I65" i="14" l="1"/>
  <c r="J64" i="14"/>
  <c r="L64" i="14" s="1"/>
  <c r="J63" i="6"/>
  <c r="AN53" i="12"/>
  <c r="AH52" i="12"/>
  <c r="AJ56" i="12"/>
  <c r="F58" i="12"/>
  <c r="G58" i="12" s="1"/>
  <c r="J57" i="12"/>
  <c r="AI57" i="12" s="1"/>
  <c r="H49" i="6" s="1"/>
  <c r="D46" i="6"/>
  <c r="AN55" i="3"/>
  <c r="AH54" i="3"/>
  <c r="C46" i="6" s="1"/>
  <c r="E48" i="6"/>
  <c r="I66" i="14" l="1"/>
  <c r="J65" i="14"/>
  <c r="L65" i="14" s="1"/>
  <c r="J64" i="6"/>
  <c r="AJ57" i="12"/>
  <c r="AH53" i="12"/>
  <c r="AN54" i="12"/>
  <c r="I48" i="6"/>
  <c r="F59" i="12"/>
  <c r="G59" i="12" s="1"/>
  <c r="J58" i="12"/>
  <c r="AI58" i="12" s="1"/>
  <c r="H50" i="6" s="1"/>
  <c r="I49" i="6"/>
  <c r="D47" i="6"/>
  <c r="AN56" i="3"/>
  <c r="AH55" i="3"/>
  <c r="C47" i="6" s="1"/>
  <c r="E49" i="6"/>
  <c r="I67" i="14" l="1"/>
  <c r="J66" i="14"/>
  <c r="L66" i="14" s="1"/>
  <c r="J65" i="6"/>
  <c r="AN55" i="12"/>
  <c r="AH54" i="12"/>
  <c r="AJ58" i="12"/>
  <c r="I50" i="6" s="1"/>
  <c r="F60" i="12"/>
  <c r="G60" i="12" s="1"/>
  <c r="J59" i="12"/>
  <c r="AI59" i="12" s="1"/>
  <c r="H51" i="6" s="1"/>
  <c r="D48" i="6"/>
  <c r="AN57" i="3"/>
  <c r="AH56" i="3"/>
  <c r="C48" i="6" s="1"/>
  <c r="E50" i="6"/>
  <c r="I68" i="14" l="1"/>
  <c r="J67" i="14"/>
  <c r="L67" i="14" s="1"/>
  <c r="J66" i="6"/>
  <c r="AH55" i="12"/>
  <c r="AN56" i="12"/>
  <c r="AJ59" i="12"/>
  <c r="I51" i="6" s="1"/>
  <c r="F61" i="12"/>
  <c r="G61" i="12" s="1"/>
  <c r="J60" i="12"/>
  <c r="AI60" i="12" s="1"/>
  <c r="H52" i="6" s="1"/>
  <c r="D49" i="6"/>
  <c r="AP57" i="3"/>
  <c r="AH57" i="3"/>
  <c r="C49" i="6" s="1"/>
  <c r="E51" i="6"/>
  <c r="I69" i="14" l="1"/>
  <c r="J68" i="14"/>
  <c r="L68" i="14" s="1"/>
  <c r="J67" i="6"/>
  <c r="AN57" i="12"/>
  <c r="AH56" i="12"/>
  <c r="AJ60" i="12"/>
  <c r="I52" i="6" s="1"/>
  <c r="F62" i="12"/>
  <c r="G62" i="12" s="1"/>
  <c r="J61" i="12"/>
  <c r="AI61" i="12" s="1"/>
  <c r="H53" i="6" s="1"/>
  <c r="D50" i="6"/>
  <c r="AO58" i="3"/>
  <c r="AO59" i="3" s="1"/>
  <c r="AO60" i="3" s="1"/>
  <c r="AO61" i="3" s="1"/>
  <c r="AO62" i="3" s="1"/>
  <c r="AO63" i="3" s="1"/>
  <c r="AO64" i="3" s="1"/>
  <c r="AO65" i="3" s="1"/>
  <c r="AO66" i="3" s="1"/>
  <c r="AO67" i="3" s="1"/>
  <c r="AO68" i="3" s="1"/>
  <c r="AO69" i="3" s="1"/>
  <c r="AN58" i="3"/>
  <c r="E52" i="6"/>
  <c r="I70" i="14" l="1"/>
  <c r="J69" i="14"/>
  <c r="L69" i="14" s="1"/>
  <c r="J68" i="6"/>
  <c r="AP57" i="12"/>
  <c r="AH57" i="12"/>
  <c r="AJ61" i="12"/>
  <c r="I53" i="6" s="1"/>
  <c r="F63" i="12"/>
  <c r="G63" i="12" s="1"/>
  <c r="J62" i="12"/>
  <c r="AI62" i="12" s="1"/>
  <c r="H54" i="6" s="1"/>
  <c r="D51" i="6"/>
  <c r="AH58" i="3"/>
  <c r="C50" i="6" s="1"/>
  <c r="AN59" i="3"/>
  <c r="E53" i="6"/>
  <c r="I71" i="14" l="1"/>
  <c r="J70" i="14"/>
  <c r="L70" i="14" s="1"/>
  <c r="J69" i="6"/>
  <c r="AO58" i="12"/>
  <c r="AO59" i="12" s="1"/>
  <c r="AO60" i="12" s="1"/>
  <c r="AO61" i="12" s="1"/>
  <c r="AO62" i="12" s="1"/>
  <c r="AO63" i="12" s="1"/>
  <c r="AO64" i="12" s="1"/>
  <c r="AO65" i="12" s="1"/>
  <c r="AO66" i="12" s="1"/>
  <c r="AO67" i="12" s="1"/>
  <c r="AO68" i="12" s="1"/>
  <c r="AO69" i="12" s="1"/>
  <c r="AN58" i="12"/>
  <c r="AJ62" i="12"/>
  <c r="F64" i="12"/>
  <c r="G64" i="12" s="1"/>
  <c r="J63" i="12"/>
  <c r="AI63" i="12" s="1"/>
  <c r="H55" i="6" s="1"/>
  <c r="D52" i="6"/>
  <c r="AH59" i="3"/>
  <c r="C51" i="6" s="1"/>
  <c r="AN60" i="3"/>
  <c r="E54" i="6"/>
  <c r="I72" i="14" l="1"/>
  <c r="J71" i="14"/>
  <c r="L71" i="14" s="1"/>
  <c r="J70" i="6"/>
  <c r="AJ63" i="12"/>
  <c r="AH58" i="12"/>
  <c r="AN59" i="12"/>
  <c r="I54" i="6"/>
  <c r="F65" i="12"/>
  <c r="G65" i="12" s="1"/>
  <c r="J64" i="12"/>
  <c r="AI64" i="12" s="1"/>
  <c r="H56" i="6" s="1"/>
  <c r="I55" i="6"/>
  <c r="D53" i="6"/>
  <c r="AH60" i="3"/>
  <c r="C52" i="6" s="1"/>
  <c r="AN61" i="3"/>
  <c r="E55" i="6"/>
  <c r="I73" i="14" l="1"/>
  <c r="J72" i="14"/>
  <c r="L72" i="14" s="1"/>
  <c r="J71" i="6"/>
  <c r="AN60" i="12"/>
  <c r="AH59" i="12"/>
  <c r="AJ64" i="12"/>
  <c r="F66" i="12"/>
  <c r="G66" i="12" s="1"/>
  <c r="J65" i="12"/>
  <c r="AI65" i="12" s="1"/>
  <c r="H57" i="6" s="1"/>
  <c r="D54" i="6"/>
  <c r="AH61" i="3"/>
  <c r="C53" i="6" s="1"/>
  <c r="AN62" i="3"/>
  <c r="E56" i="6"/>
  <c r="I74" i="14" l="1"/>
  <c r="J73" i="14"/>
  <c r="L73" i="14" s="1"/>
  <c r="J72" i="6"/>
  <c r="AJ65" i="12"/>
  <c r="AH60" i="12"/>
  <c r="AN61" i="12"/>
  <c r="I56" i="6"/>
  <c r="F67" i="12"/>
  <c r="G67" i="12" s="1"/>
  <c r="J66" i="12"/>
  <c r="AI66" i="12" s="1"/>
  <c r="H58" i="6" s="1"/>
  <c r="I57" i="6"/>
  <c r="D55" i="6"/>
  <c r="AH62" i="3"/>
  <c r="C54" i="6" s="1"/>
  <c r="AN63" i="3"/>
  <c r="E57" i="6"/>
  <c r="I75" i="14" l="1"/>
  <c r="J74" i="14"/>
  <c r="L74" i="14" s="1"/>
  <c r="J73" i="6"/>
  <c r="AN62" i="12"/>
  <c r="AH61" i="12"/>
  <c r="AJ66" i="12"/>
  <c r="F68" i="12"/>
  <c r="G68" i="12" s="1"/>
  <c r="J67" i="12"/>
  <c r="AI67" i="12" s="1"/>
  <c r="H59" i="6" s="1"/>
  <c r="D56" i="6"/>
  <c r="AH63" i="3"/>
  <c r="C55" i="6" s="1"/>
  <c r="AN64" i="3"/>
  <c r="E58" i="6"/>
  <c r="I76" i="14" l="1"/>
  <c r="J75" i="14"/>
  <c r="L75" i="14" s="1"/>
  <c r="J74" i="6"/>
  <c r="AJ67" i="12"/>
  <c r="AH62" i="12"/>
  <c r="AN63" i="12"/>
  <c r="I58" i="6"/>
  <c r="F69" i="12"/>
  <c r="G69" i="12" s="1"/>
  <c r="J68" i="12"/>
  <c r="AI68" i="12" s="1"/>
  <c r="H60" i="6" s="1"/>
  <c r="I59" i="6"/>
  <c r="D57" i="6"/>
  <c r="AH64" i="3"/>
  <c r="C56" i="6" s="1"/>
  <c r="AN65" i="3"/>
  <c r="E59" i="6"/>
  <c r="I77" i="14" l="1"/>
  <c r="J76" i="14"/>
  <c r="L76" i="14" s="1"/>
  <c r="J75" i="6"/>
  <c r="AN64" i="12"/>
  <c r="AH63" i="12"/>
  <c r="AJ68" i="12"/>
  <c r="I60" i="6" s="1"/>
  <c r="F70" i="12"/>
  <c r="G70" i="12" s="1"/>
  <c r="J69" i="12"/>
  <c r="AI69" i="12" s="1"/>
  <c r="H61" i="6" s="1"/>
  <c r="D58" i="6"/>
  <c r="AH65" i="3"/>
  <c r="C57" i="6" s="1"/>
  <c r="AN66" i="3"/>
  <c r="E60" i="6"/>
  <c r="I78" i="14" l="1"/>
  <c r="J77" i="14"/>
  <c r="L77" i="14" s="1"/>
  <c r="J76" i="6"/>
  <c r="AH64" i="12"/>
  <c r="AN65" i="12"/>
  <c r="AJ69" i="12"/>
  <c r="I61" i="6" s="1"/>
  <c r="F71" i="12"/>
  <c r="G71" i="12" s="1"/>
  <c r="J70" i="12"/>
  <c r="AI70" i="12" s="1"/>
  <c r="H62" i="6" s="1"/>
  <c r="D59" i="6"/>
  <c r="AH66" i="3"/>
  <c r="C58" i="6" s="1"/>
  <c r="AN67" i="3"/>
  <c r="E61" i="6"/>
  <c r="I79" i="14" l="1"/>
  <c r="J78" i="14"/>
  <c r="L78" i="14" s="1"/>
  <c r="J77" i="6"/>
  <c r="AN66" i="12"/>
  <c r="AH65" i="12"/>
  <c r="AJ70" i="12"/>
  <c r="F72" i="12"/>
  <c r="G72" i="12" s="1"/>
  <c r="J71" i="12"/>
  <c r="AI71" i="12" s="1"/>
  <c r="H63" i="6" s="1"/>
  <c r="D60" i="6"/>
  <c r="AH67" i="3"/>
  <c r="C59" i="6" s="1"/>
  <c r="AN68" i="3"/>
  <c r="E62" i="6"/>
  <c r="I80" i="14" l="1"/>
  <c r="J79" i="14"/>
  <c r="L79" i="14" s="1"/>
  <c r="J78" i="6"/>
  <c r="AJ71" i="12"/>
  <c r="AN67" i="12"/>
  <c r="AH66" i="12"/>
  <c r="I62" i="6"/>
  <c r="F73" i="12"/>
  <c r="G73" i="12" s="1"/>
  <c r="J72" i="12"/>
  <c r="AI72" i="12" s="1"/>
  <c r="H64" i="6" s="1"/>
  <c r="I63" i="6"/>
  <c r="D61" i="6"/>
  <c r="AH68" i="3"/>
  <c r="C60" i="6" s="1"/>
  <c r="AN69" i="3"/>
  <c r="E63" i="6"/>
  <c r="I81" i="14" l="1"/>
  <c r="J80" i="14"/>
  <c r="L80" i="14" s="1"/>
  <c r="J79" i="6"/>
  <c r="AN68" i="12"/>
  <c r="AH67" i="12"/>
  <c r="AJ72" i="12"/>
  <c r="I64" i="6" s="1"/>
  <c r="F74" i="12"/>
  <c r="G74" i="12" s="1"/>
  <c r="J73" i="12"/>
  <c r="AI73" i="12" s="1"/>
  <c r="H65" i="6" s="1"/>
  <c r="D62" i="6"/>
  <c r="AH69" i="3"/>
  <c r="C61" i="6" s="1"/>
  <c r="AP69" i="3"/>
  <c r="E64" i="6"/>
  <c r="I82" i="14" l="1"/>
  <c r="J81" i="14"/>
  <c r="L81" i="14" s="1"/>
  <c r="J80" i="6"/>
  <c r="AH68" i="12"/>
  <c r="AN69" i="12"/>
  <c r="AJ73" i="12"/>
  <c r="I65" i="6" s="1"/>
  <c r="F75" i="12"/>
  <c r="G75" i="12" s="1"/>
  <c r="J74" i="12"/>
  <c r="AI74" i="12" s="1"/>
  <c r="H66" i="6" s="1"/>
  <c r="D63" i="6"/>
  <c r="AN70" i="3"/>
  <c r="AO70" i="3"/>
  <c r="AO71" i="3" s="1"/>
  <c r="AO72" i="3" s="1"/>
  <c r="AO73" i="3" s="1"/>
  <c r="AO74" i="3" s="1"/>
  <c r="AO75" i="3" s="1"/>
  <c r="AO76" i="3" s="1"/>
  <c r="AO77" i="3" s="1"/>
  <c r="AO78" i="3" s="1"/>
  <c r="AO79" i="3" s="1"/>
  <c r="AO80" i="3" s="1"/>
  <c r="AO81" i="3" s="1"/>
  <c r="E65" i="6"/>
  <c r="I83" i="14" l="1"/>
  <c r="J82" i="14"/>
  <c r="L82" i="14" s="1"/>
  <c r="J81" i="6"/>
  <c r="AH69" i="12"/>
  <c r="AP69" i="12"/>
  <c r="AJ74" i="12"/>
  <c r="F76" i="12"/>
  <c r="G76" i="12" s="1"/>
  <c r="J75" i="12"/>
  <c r="AI75" i="12" s="1"/>
  <c r="H67" i="6" s="1"/>
  <c r="D64" i="6"/>
  <c r="AN71" i="3"/>
  <c r="AH70" i="3"/>
  <c r="C62" i="6" s="1"/>
  <c r="E66" i="6"/>
  <c r="I84" i="14" l="1"/>
  <c r="J83" i="14"/>
  <c r="L83" i="14" s="1"/>
  <c r="J82" i="6"/>
  <c r="AO70" i="12"/>
  <c r="AO71" i="12" s="1"/>
  <c r="AO72" i="12" s="1"/>
  <c r="AO73" i="12" s="1"/>
  <c r="AO74" i="12" s="1"/>
  <c r="AO75" i="12" s="1"/>
  <c r="AO76" i="12" s="1"/>
  <c r="AO77" i="12" s="1"/>
  <c r="AO78" i="12" s="1"/>
  <c r="AO79" i="12" s="1"/>
  <c r="AO80" i="12" s="1"/>
  <c r="AO81" i="12" s="1"/>
  <c r="AN70" i="12"/>
  <c r="AJ75" i="12"/>
  <c r="I66" i="6"/>
  <c r="F77" i="12"/>
  <c r="G77" i="12" s="1"/>
  <c r="J76" i="12"/>
  <c r="AI76" i="12" s="1"/>
  <c r="H68" i="6" s="1"/>
  <c r="I67" i="6"/>
  <c r="D65" i="6"/>
  <c r="AN72" i="3"/>
  <c r="AH71" i="3"/>
  <c r="C63" i="6" s="1"/>
  <c r="E67" i="6"/>
  <c r="I85" i="14" l="1"/>
  <c r="J84" i="14"/>
  <c r="L84" i="14" s="1"/>
  <c r="J83" i="6"/>
  <c r="AN71" i="12"/>
  <c r="AH70" i="12"/>
  <c r="AJ76" i="12"/>
  <c r="I68" i="6" s="1"/>
  <c r="F78" i="12"/>
  <c r="G78" i="12" s="1"/>
  <c r="J77" i="12"/>
  <c r="AI77" i="12" s="1"/>
  <c r="H69" i="6" s="1"/>
  <c r="D66" i="6"/>
  <c r="AN73" i="3"/>
  <c r="AH72" i="3"/>
  <c r="C64" i="6" s="1"/>
  <c r="E68" i="6"/>
  <c r="I86" i="14" l="1"/>
  <c r="J85" i="14"/>
  <c r="L85" i="14" s="1"/>
  <c r="J84" i="6"/>
  <c r="AH71" i="12"/>
  <c r="AN72" i="12"/>
  <c r="AJ77" i="12"/>
  <c r="I69" i="6" s="1"/>
  <c r="F79" i="12"/>
  <c r="G79" i="12" s="1"/>
  <c r="J78" i="12"/>
  <c r="AI78" i="12" s="1"/>
  <c r="H70" i="6" s="1"/>
  <c r="D67" i="6"/>
  <c r="AH73" i="3"/>
  <c r="C65" i="6" s="1"/>
  <c r="AN74" i="3"/>
  <c r="E69" i="6"/>
  <c r="I87" i="14" l="1"/>
  <c r="J86" i="14"/>
  <c r="L86" i="14" s="1"/>
  <c r="J85" i="6"/>
  <c r="AN73" i="12"/>
  <c r="AH72" i="12"/>
  <c r="AJ78" i="12"/>
  <c r="F80" i="12"/>
  <c r="G80" i="12" s="1"/>
  <c r="J79" i="12"/>
  <c r="AI79" i="12" s="1"/>
  <c r="H71" i="6" s="1"/>
  <c r="D68" i="6"/>
  <c r="AH74" i="3"/>
  <c r="C66" i="6" s="1"/>
  <c r="AN75" i="3"/>
  <c r="E70" i="6"/>
  <c r="I88" i="14" l="1"/>
  <c r="J87" i="14"/>
  <c r="L87" i="14" s="1"/>
  <c r="J86" i="6"/>
  <c r="AJ79" i="12"/>
  <c r="AH73" i="12"/>
  <c r="AN74" i="12"/>
  <c r="I70" i="6"/>
  <c r="F81" i="12"/>
  <c r="G81" i="12" s="1"/>
  <c r="J80" i="12"/>
  <c r="AI80" i="12" s="1"/>
  <c r="H72" i="6" s="1"/>
  <c r="I71" i="6"/>
  <c r="D69" i="6"/>
  <c r="AH75" i="3"/>
  <c r="C67" i="6" s="1"/>
  <c r="AN76" i="3"/>
  <c r="E71" i="6"/>
  <c r="I89" i="14" l="1"/>
  <c r="J88" i="14"/>
  <c r="L88" i="14" s="1"/>
  <c r="J87" i="6"/>
  <c r="AN75" i="12"/>
  <c r="AH74" i="12"/>
  <c r="AJ80" i="12"/>
  <c r="F82" i="12"/>
  <c r="G82" i="12" s="1"/>
  <c r="J81" i="12"/>
  <c r="AI81" i="12" s="1"/>
  <c r="H73" i="6" s="1"/>
  <c r="D70" i="6"/>
  <c r="AH76" i="3"/>
  <c r="C68" i="6" s="1"/>
  <c r="AN77" i="3"/>
  <c r="E72" i="6"/>
  <c r="I90" i="14" l="1"/>
  <c r="J89" i="14"/>
  <c r="L89" i="14" s="1"/>
  <c r="J88" i="6"/>
  <c r="AJ81" i="12"/>
  <c r="AN76" i="12"/>
  <c r="AH75" i="12"/>
  <c r="I72" i="6"/>
  <c r="F83" i="12"/>
  <c r="G83" i="12" s="1"/>
  <c r="J82" i="12"/>
  <c r="AI82" i="12" s="1"/>
  <c r="H74" i="6" s="1"/>
  <c r="I73" i="6"/>
  <c r="D71" i="6"/>
  <c r="AH77" i="3"/>
  <c r="C69" i="6" s="1"/>
  <c r="AN78" i="3"/>
  <c r="E73" i="6"/>
  <c r="I91" i="14" l="1"/>
  <c r="J90" i="14"/>
  <c r="L90" i="14" s="1"/>
  <c r="J89" i="6"/>
  <c r="AN77" i="12"/>
  <c r="AH76" i="12"/>
  <c r="AJ82" i="12"/>
  <c r="I74" i="6" s="1"/>
  <c r="F84" i="12"/>
  <c r="G84" i="12" s="1"/>
  <c r="J83" i="12"/>
  <c r="AI83" i="12" s="1"/>
  <c r="H75" i="6" s="1"/>
  <c r="D72" i="6"/>
  <c r="AH78" i="3"/>
  <c r="C70" i="6" s="1"/>
  <c r="AN79" i="3"/>
  <c r="E74" i="6"/>
  <c r="I92" i="14" l="1"/>
  <c r="J91" i="14"/>
  <c r="L91" i="14" s="1"/>
  <c r="J90" i="6"/>
  <c r="AH77" i="12"/>
  <c r="AN78" i="12"/>
  <c r="AJ83" i="12"/>
  <c r="I75" i="6" s="1"/>
  <c r="F85" i="12"/>
  <c r="G85" i="12" s="1"/>
  <c r="J84" i="12"/>
  <c r="AI84" i="12" s="1"/>
  <c r="H76" i="6" s="1"/>
  <c r="D73" i="6"/>
  <c r="AH79" i="3"/>
  <c r="C71" i="6" s="1"/>
  <c r="AN80" i="3"/>
  <c r="E75" i="6"/>
  <c r="I93" i="14" l="1"/>
  <c r="J92" i="14"/>
  <c r="L92" i="14" s="1"/>
  <c r="J91" i="6"/>
  <c r="AN79" i="12"/>
  <c r="AH78" i="12"/>
  <c r="AJ84" i="12"/>
  <c r="F86" i="12"/>
  <c r="G86" i="12" s="1"/>
  <c r="J85" i="12"/>
  <c r="AI85" i="12" s="1"/>
  <c r="H77" i="6" s="1"/>
  <c r="D74" i="6"/>
  <c r="AH80" i="3"/>
  <c r="C72" i="6" s="1"/>
  <c r="AN81" i="3"/>
  <c r="E76" i="6"/>
  <c r="I94" i="14" l="1"/>
  <c r="J93" i="14"/>
  <c r="L93" i="14" s="1"/>
  <c r="J92" i="6"/>
  <c r="AJ85" i="12"/>
  <c r="AN80" i="12"/>
  <c r="AH79" i="12"/>
  <c r="I76" i="6"/>
  <c r="F87" i="12"/>
  <c r="G87" i="12" s="1"/>
  <c r="J86" i="12"/>
  <c r="AI86" i="12" s="1"/>
  <c r="H78" i="6" s="1"/>
  <c r="I77" i="6"/>
  <c r="D75" i="6"/>
  <c r="AH81" i="3"/>
  <c r="C73" i="6" s="1"/>
  <c r="AP81" i="3"/>
  <c r="E77" i="6"/>
  <c r="I95" i="14" l="1"/>
  <c r="J94" i="14"/>
  <c r="L94" i="14" s="1"/>
  <c r="J93" i="6"/>
  <c r="AN81" i="12"/>
  <c r="AH80" i="12"/>
  <c r="AJ86" i="12"/>
  <c r="F88" i="12"/>
  <c r="G88" i="12" s="1"/>
  <c r="J87" i="12"/>
  <c r="AI87" i="12" s="1"/>
  <c r="H79" i="6" s="1"/>
  <c r="D76" i="6"/>
  <c r="AN82" i="3"/>
  <c r="AO82" i="3"/>
  <c r="AO83" i="3" s="1"/>
  <c r="AO84" i="3" s="1"/>
  <c r="AO85" i="3" s="1"/>
  <c r="AO86" i="3" s="1"/>
  <c r="AO87" i="3" s="1"/>
  <c r="AO88" i="3" s="1"/>
  <c r="AO89" i="3" s="1"/>
  <c r="AO90" i="3" s="1"/>
  <c r="AO91" i="3" s="1"/>
  <c r="AO92" i="3" s="1"/>
  <c r="AO93" i="3" s="1"/>
  <c r="E78" i="6"/>
  <c r="I96" i="14" l="1"/>
  <c r="J95" i="14"/>
  <c r="L95" i="14" s="1"/>
  <c r="J94" i="6"/>
  <c r="AJ87" i="12"/>
  <c r="AH81" i="12"/>
  <c r="AP81" i="12"/>
  <c r="I78" i="6"/>
  <c r="F89" i="12"/>
  <c r="G89" i="12" s="1"/>
  <c r="J88" i="12"/>
  <c r="AI88" i="12" s="1"/>
  <c r="H80" i="6" s="1"/>
  <c r="I79" i="6"/>
  <c r="D77" i="6"/>
  <c r="AN83" i="3"/>
  <c r="AH82" i="3"/>
  <c r="C74" i="6" s="1"/>
  <c r="E79" i="6"/>
  <c r="I97" i="14" l="1"/>
  <c r="J96" i="14"/>
  <c r="L96" i="14" s="1"/>
  <c r="J95" i="6"/>
  <c r="AN82" i="12"/>
  <c r="AO82" i="12"/>
  <c r="AO83" i="12" s="1"/>
  <c r="AO84" i="12" s="1"/>
  <c r="AO85" i="12" s="1"/>
  <c r="AO86" i="12" s="1"/>
  <c r="AO87" i="12" s="1"/>
  <c r="AO88" i="12" s="1"/>
  <c r="AO89" i="12" s="1"/>
  <c r="AO90" i="12" s="1"/>
  <c r="AO91" i="12" s="1"/>
  <c r="AO92" i="12" s="1"/>
  <c r="AO93" i="12" s="1"/>
  <c r="AJ88" i="12"/>
  <c r="F90" i="12"/>
  <c r="G90" i="12" s="1"/>
  <c r="J89" i="12"/>
  <c r="AI89" i="12" s="1"/>
  <c r="H81" i="6" s="1"/>
  <c r="D78" i="6"/>
  <c r="AN84" i="3"/>
  <c r="AH83" i="3"/>
  <c r="C75" i="6" s="1"/>
  <c r="E80" i="6"/>
  <c r="I98" i="14" l="1"/>
  <c r="J97" i="14"/>
  <c r="L97" i="14" s="1"/>
  <c r="J96" i="6"/>
  <c r="AJ89" i="12"/>
  <c r="AH82" i="12"/>
  <c r="AN83" i="12"/>
  <c r="I80" i="6"/>
  <c r="F91" i="12"/>
  <c r="G91" i="12" s="1"/>
  <c r="J90" i="12"/>
  <c r="AI90" i="12" s="1"/>
  <c r="H82" i="6" s="1"/>
  <c r="I81" i="6"/>
  <c r="D79" i="6"/>
  <c r="AN85" i="3"/>
  <c r="AH84" i="3"/>
  <c r="C76" i="6" s="1"/>
  <c r="E81" i="6"/>
  <c r="I99" i="14" l="1"/>
  <c r="J98" i="14"/>
  <c r="L98" i="14" s="1"/>
  <c r="J97" i="6"/>
  <c r="AH83" i="12"/>
  <c r="AN84" i="12"/>
  <c r="AJ90" i="12"/>
  <c r="F92" i="12"/>
  <c r="G92" i="12" s="1"/>
  <c r="J91" i="12"/>
  <c r="AI91" i="12" s="1"/>
  <c r="H83" i="6" s="1"/>
  <c r="D80" i="6"/>
  <c r="AN86" i="3"/>
  <c r="AH85" i="3"/>
  <c r="C77" i="6" s="1"/>
  <c r="E82" i="6"/>
  <c r="I100" i="14" l="1"/>
  <c r="J99" i="14"/>
  <c r="L99" i="14" s="1"/>
  <c r="J98" i="6"/>
  <c r="AH84" i="12"/>
  <c r="AN85" i="12"/>
  <c r="AJ91" i="12"/>
  <c r="I82" i="6"/>
  <c r="F93" i="12"/>
  <c r="G93" i="12" s="1"/>
  <c r="J92" i="12"/>
  <c r="AI92" i="12" s="1"/>
  <c r="H84" i="6" s="1"/>
  <c r="I83" i="6"/>
  <c r="D81" i="6"/>
  <c r="AN87" i="3"/>
  <c r="AH86" i="3"/>
  <c r="C78" i="6" s="1"/>
  <c r="E83" i="6"/>
  <c r="I101" i="14" l="1"/>
  <c r="J100" i="14"/>
  <c r="L100" i="14" s="1"/>
  <c r="J99" i="6"/>
  <c r="AN86" i="12"/>
  <c r="AH85" i="12"/>
  <c r="AJ92" i="12"/>
  <c r="F94" i="12"/>
  <c r="G94" i="12" s="1"/>
  <c r="J93" i="12"/>
  <c r="AI93" i="12" s="1"/>
  <c r="H85" i="6" s="1"/>
  <c r="D82" i="6"/>
  <c r="AN88" i="3"/>
  <c r="AH87" i="3"/>
  <c r="C79" i="6" s="1"/>
  <c r="E84" i="6"/>
  <c r="I102" i="14" l="1"/>
  <c r="J101" i="14"/>
  <c r="L101" i="14" s="1"/>
  <c r="J100" i="6"/>
  <c r="AJ93" i="12"/>
  <c r="AH86" i="12"/>
  <c r="AN87" i="12"/>
  <c r="I84" i="6"/>
  <c r="F95" i="12"/>
  <c r="G95" i="12" s="1"/>
  <c r="J94" i="12"/>
  <c r="AI94" i="12" s="1"/>
  <c r="H86" i="6" s="1"/>
  <c r="I85" i="6"/>
  <c r="D83" i="6"/>
  <c r="AN89" i="3"/>
  <c r="AH88" i="3"/>
  <c r="C80" i="6" s="1"/>
  <c r="E85" i="6"/>
  <c r="I103" i="14" l="1"/>
  <c r="J102" i="14"/>
  <c r="L102" i="14" s="1"/>
  <c r="J101" i="6"/>
  <c r="AN88" i="12"/>
  <c r="AH87" i="12"/>
  <c r="AJ94" i="12"/>
  <c r="F96" i="12"/>
  <c r="G96" i="12" s="1"/>
  <c r="J95" i="12"/>
  <c r="AI95" i="12" s="1"/>
  <c r="H87" i="6" s="1"/>
  <c r="D84" i="6"/>
  <c r="AN90" i="3"/>
  <c r="AH89" i="3"/>
  <c r="C81" i="6" s="1"/>
  <c r="E86" i="6"/>
  <c r="I104" i="14" l="1"/>
  <c r="J103" i="14"/>
  <c r="L103" i="14" s="1"/>
  <c r="J102" i="6"/>
  <c r="AJ95" i="12"/>
  <c r="AN89" i="12"/>
  <c r="AH88" i="12"/>
  <c r="I86" i="6"/>
  <c r="F97" i="12"/>
  <c r="G97" i="12" s="1"/>
  <c r="J96" i="12"/>
  <c r="AI96" i="12" s="1"/>
  <c r="H88" i="6" s="1"/>
  <c r="I87" i="6"/>
  <c r="D85" i="6"/>
  <c r="AN91" i="3"/>
  <c r="AH90" i="3"/>
  <c r="C82" i="6" s="1"/>
  <c r="E87" i="6"/>
  <c r="I105" i="14" l="1"/>
  <c r="J104" i="14"/>
  <c r="L104" i="14" s="1"/>
  <c r="J103" i="6"/>
  <c r="AN90" i="12"/>
  <c r="AH89" i="12"/>
  <c r="AJ96" i="12"/>
  <c r="I88" i="6" s="1"/>
  <c r="F98" i="12"/>
  <c r="G98" i="12" s="1"/>
  <c r="J97" i="12"/>
  <c r="AI97" i="12" s="1"/>
  <c r="H89" i="6" s="1"/>
  <c r="D86" i="6"/>
  <c r="AN92" i="3"/>
  <c r="AH91" i="3"/>
  <c r="C83" i="6" s="1"/>
  <c r="E88" i="6"/>
  <c r="I106" i="14" l="1"/>
  <c r="J105" i="14"/>
  <c r="L105" i="14" s="1"/>
  <c r="J104" i="6"/>
  <c r="AN91" i="12"/>
  <c r="AH90" i="12"/>
  <c r="AJ97" i="12"/>
  <c r="I89" i="6" s="1"/>
  <c r="F99" i="12"/>
  <c r="G99" i="12" s="1"/>
  <c r="J98" i="12"/>
  <c r="AI98" i="12" s="1"/>
  <c r="H90" i="6" s="1"/>
  <c r="D87" i="6"/>
  <c r="AN93" i="3"/>
  <c r="AH92" i="3"/>
  <c r="C84" i="6" s="1"/>
  <c r="E89" i="6"/>
  <c r="I107" i="14" l="1"/>
  <c r="J106" i="14"/>
  <c r="L106" i="14" s="1"/>
  <c r="J105" i="6"/>
  <c r="AN92" i="12"/>
  <c r="AH91" i="12"/>
  <c r="AJ98" i="12"/>
  <c r="F100" i="12"/>
  <c r="G100" i="12" s="1"/>
  <c r="J99" i="12"/>
  <c r="AI99" i="12" s="1"/>
  <c r="H91" i="6" s="1"/>
  <c r="D88" i="6"/>
  <c r="AP93" i="3"/>
  <c r="AH93" i="3"/>
  <c r="C85" i="6" s="1"/>
  <c r="E90" i="6"/>
  <c r="I108" i="14" l="1"/>
  <c r="J107" i="14"/>
  <c r="L107" i="14" s="1"/>
  <c r="J106" i="6"/>
  <c r="AJ99" i="12"/>
  <c r="AN93" i="12"/>
  <c r="AH92" i="12"/>
  <c r="I90" i="6"/>
  <c r="F101" i="12"/>
  <c r="G101" i="12" s="1"/>
  <c r="J100" i="12"/>
  <c r="AI100" i="12" s="1"/>
  <c r="H92" i="6" s="1"/>
  <c r="I91" i="6"/>
  <c r="D89" i="6"/>
  <c r="AO94" i="3"/>
  <c r="AO95" i="3" s="1"/>
  <c r="AO96" i="3" s="1"/>
  <c r="AO97" i="3" s="1"/>
  <c r="AO98" i="3" s="1"/>
  <c r="AO99" i="3" s="1"/>
  <c r="AO100" i="3" s="1"/>
  <c r="AO101" i="3" s="1"/>
  <c r="AO102" i="3" s="1"/>
  <c r="AO103" i="3" s="1"/>
  <c r="AO104" i="3" s="1"/>
  <c r="AO105" i="3" s="1"/>
  <c r="AN94" i="3"/>
  <c r="E91" i="6"/>
  <c r="I109" i="14" l="1"/>
  <c r="J108" i="14"/>
  <c r="L108" i="14" s="1"/>
  <c r="J107" i="6"/>
  <c r="AH93" i="12"/>
  <c r="AP93" i="12"/>
  <c r="AJ100" i="12"/>
  <c r="F102" i="12"/>
  <c r="G102" i="12" s="1"/>
  <c r="J101" i="12"/>
  <c r="AI101" i="12" s="1"/>
  <c r="H93" i="6" s="1"/>
  <c r="D90" i="6"/>
  <c r="AH94" i="3"/>
  <c r="C86" i="6" s="1"/>
  <c r="AN95" i="3"/>
  <c r="E92" i="6"/>
  <c r="I110" i="14" l="1"/>
  <c r="J109" i="14"/>
  <c r="L109" i="14" s="1"/>
  <c r="J108" i="6"/>
  <c r="AN94" i="12"/>
  <c r="AO94" i="12"/>
  <c r="AO95" i="12" s="1"/>
  <c r="AO96" i="12" s="1"/>
  <c r="AO97" i="12" s="1"/>
  <c r="AO98" i="12" s="1"/>
  <c r="AO99" i="12" s="1"/>
  <c r="AO100" i="12" s="1"/>
  <c r="AO101" i="12" s="1"/>
  <c r="AO102" i="12" s="1"/>
  <c r="AO103" i="12" s="1"/>
  <c r="AO104" i="12" s="1"/>
  <c r="AO105" i="12" s="1"/>
  <c r="AJ101" i="12"/>
  <c r="I92" i="6"/>
  <c r="F103" i="12"/>
  <c r="G103" i="12" s="1"/>
  <c r="J102" i="12"/>
  <c r="AI102" i="12" s="1"/>
  <c r="H94" i="6" s="1"/>
  <c r="I93" i="6"/>
  <c r="D91" i="6"/>
  <c r="AN96" i="3"/>
  <c r="AH95" i="3"/>
  <c r="C87" i="6" s="1"/>
  <c r="E93" i="6"/>
  <c r="I111" i="14" l="1"/>
  <c r="J110" i="14"/>
  <c r="L110" i="14" s="1"/>
  <c r="J109" i="6"/>
  <c r="AN95" i="12"/>
  <c r="AH94" i="12"/>
  <c r="AJ102" i="12"/>
  <c r="F104" i="12"/>
  <c r="G104" i="12" s="1"/>
  <c r="J103" i="12"/>
  <c r="AI103" i="12" s="1"/>
  <c r="H95" i="6" s="1"/>
  <c r="D92" i="6"/>
  <c r="AN97" i="3"/>
  <c r="AH96" i="3"/>
  <c r="C88" i="6" s="1"/>
  <c r="E94" i="6"/>
  <c r="I112" i="14" l="1"/>
  <c r="J111" i="14"/>
  <c r="L111" i="14" s="1"/>
  <c r="J110" i="6"/>
  <c r="AJ103" i="12"/>
  <c r="AH95" i="12"/>
  <c r="AN96" i="12"/>
  <c r="I94" i="6"/>
  <c r="F105" i="12"/>
  <c r="G105" i="12" s="1"/>
  <c r="J104" i="12"/>
  <c r="AI104" i="12" s="1"/>
  <c r="H96" i="6" s="1"/>
  <c r="I95" i="6"/>
  <c r="D93" i="6"/>
  <c r="AN98" i="3"/>
  <c r="AH97" i="3"/>
  <c r="C89" i="6" s="1"/>
  <c r="E95" i="6"/>
  <c r="I113" i="14" l="1"/>
  <c r="J112" i="14"/>
  <c r="L112" i="14" s="1"/>
  <c r="J111" i="6"/>
  <c r="AH96" i="12"/>
  <c r="AN97" i="12"/>
  <c r="AJ104" i="12"/>
  <c r="F106" i="12"/>
  <c r="G106" i="12" s="1"/>
  <c r="J105" i="12"/>
  <c r="AI105" i="12" s="1"/>
  <c r="H97" i="6" s="1"/>
  <c r="D94" i="6"/>
  <c r="AN99" i="3"/>
  <c r="AH98" i="3"/>
  <c r="C90" i="6" s="1"/>
  <c r="E96" i="6"/>
  <c r="I114" i="14" l="1"/>
  <c r="J113" i="14"/>
  <c r="L113" i="14" s="1"/>
  <c r="J112" i="6"/>
  <c r="AH97" i="12"/>
  <c r="AN98" i="12"/>
  <c r="AJ105" i="12"/>
  <c r="I96" i="6"/>
  <c r="F107" i="12"/>
  <c r="G107" i="12" s="1"/>
  <c r="J106" i="12"/>
  <c r="AI106" i="12" s="1"/>
  <c r="H98" i="6" s="1"/>
  <c r="I97" i="6"/>
  <c r="D95" i="6"/>
  <c r="AN100" i="3"/>
  <c r="AH99" i="3"/>
  <c r="C91" i="6" s="1"/>
  <c r="E97" i="6"/>
  <c r="I115" i="14" l="1"/>
  <c r="J114" i="14"/>
  <c r="L114" i="14" s="1"/>
  <c r="J113" i="6"/>
  <c r="AN99" i="12"/>
  <c r="AH98" i="12"/>
  <c r="AJ106" i="12"/>
  <c r="F108" i="12"/>
  <c r="G108" i="12" s="1"/>
  <c r="J107" i="12"/>
  <c r="AI107" i="12" s="1"/>
  <c r="H99" i="6" s="1"/>
  <c r="D96" i="6"/>
  <c r="AN101" i="3"/>
  <c r="AH100" i="3"/>
  <c r="C92" i="6" s="1"/>
  <c r="E98" i="6"/>
  <c r="I116" i="14" l="1"/>
  <c r="J115" i="14"/>
  <c r="L115" i="14" s="1"/>
  <c r="J114" i="6"/>
  <c r="AJ107" i="12"/>
  <c r="AH99" i="12"/>
  <c r="AN100" i="12"/>
  <c r="I98" i="6"/>
  <c r="F109" i="12"/>
  <c r="G109" i="12" s="1"/>
  <c r="J108" i="12"/>
  <c r="AI108" i="12" s="1"/>
  <c r="H100" i="6" s="1"/>
  <c r="I99" i="6"/>
  <c r="D97" i="6"/>
  <c r="AN102" i="3"/>
  <c r="AH101" i="3"/>
  <c r="C93" i="6" s="1"/>
  <c r="E99" i="6"/>
  <c r="I117" i="14" l="1"/>
  <c r="J116" i="14"/>
  <c r="L116" i="14" s="1"/>
  <c r="J115" i="6"/>
  <c r="AN101" i="12"/>
  <c r="AH100" i="12"/>
  <c r="AJ108" i="12"/>
  <c r="F110" i="12"/>
  <c r="G110" i="12" s="1"/>
  <c r="J109" i="12"/>
  <c r="AI109" i="12" s="1"/>
  <c r="H101" i="6" s="1"/>
  <c r="D98" i="6"/>
  <c r="AN103" i="3"/>
  <c r="AH102" i="3"/>
  <c r="C94" i="6" s="1"/>
  <c r="E100" i="6"/>
  <c r="I118" i="14" l="1"/>
  <c r="J117" i="14"/>
  <c r="L117" i="14" s="1"/>
  <c r="J116" i="6"/>
  <c r="AJ109" i="12"/>
  <c r="AH101" i="12"/>
  <c r="AN102" i="12"/>
  <c r="I100" i="6"/>
  <c r="F111" i="12"/>
  <c r="G111" i="12" s="1"/>
  <c r="J110" i="12"/>
  <c r="AI110" i="12" s="1"/>
  <c r="H102" i="6" s="1"/>
  <c r="I101" i="6"/>
  <c r="D99" i="6"/>
  <c r="AN104" i="3"/>
  <c r="AH103" i="3"/>
  <c r="C95" i="6" s="1"/>
  <c r="E101" i="6"/>
  <c r="I119" i="14" l="1"/>
  <c r="J118" i="14"/>
  <c r="L118" i="14" s="1"/>
  <c r="J117" i="6"/>
  <c r="AN103" i="12"/>
  <c r="AH102" i="12"/>
  <c r="AJ110" i="12"/>
  <c r="I102" i="6" s="1"/>
  <c r="F112" i="12"/>
  <c r="G112" i="12" s="1"/>
  <c r="J111" i="12"/>
  <c r="AI111" i="12" s="1"/>
  <c r="H103" i="6" s="1"/>
  <c r="D100" i="6"/>
  <c r="AN105" i="3"/>
  <c r="AH104" i="3"/>
  <c r="C96" i="6" s="1"/>
  <c r="E102" i="6"/>
  <c r="I120" i="14" l="1"/>
  <c r="J119" i="14"/>
  <c r="L119" i="14" s="1"/>
  <c r="J118" i="6"/>
  <c r="AN104" i="12"/>
  <c r="AH103" i="12"/>
  <c r="AJ111" i="12"/>
  <c r="I103" i="6" s="1"/>
  <c r="F113" i="12"/>
  <c r="G113" i="12" s="1"/>
  <c r="J112" i="12"/>
  <c r="AI112" i="12" s="1"/>
  <c r="H104" i="6" s="1"/>
  <c r="D101" i="6"/>
  <c r="AP105" i="3"/>
  <c r="AH105" i="3"/>
  <c r="C97" i="6" s="1"/>
  <c r="E103" i="6"/>
  <c r="I121" i="14" l="1"/>
  <c r="J120" i="14"/>
  <c r="L120" i="14" s="1"/>
  <c r="J119" i="6"/>
  <c r="AN105" i="12"/>
  <c r="AH104" i="12"/>
  <c r="AJ112" i="12"/>
  <c r="F114" i="12"/>
  <c r="G114" i="12" s="1"/>
  <c r="J113" i="12"/>
  <c r="AI113" i="12" s="1"/>
  <c r="H105" i="6" s="1"/>
  <c r="D102" i="6"/>
  <c r="AO106" i="3"/>
  <c r="AO107" i="3" s="1"/>
  <c r="AO108" i="3" s="1"/>
  <c r="AO109" i="3" s="1"/>
  <c r="AO110" i="3" s="1"/>
  <c r="AO111" i="3" s="1"/>
  <c r="AO112" i="3" s="1"/>
  <c r="AO113" i="3" s="1"/>
  <c r="AO114" i="3" s="1"/>
  <c r="AO115" i="3" s="1"/>
  <c r="AO116" i="3" s="1"/>
  <c r="AO117" i="3" s="1"/>
  <c r="AN106" i="3"/>
  <c r="E104" i="6"/>
  <c r="I122" i="14" l="1"/>
  <c r="J121" i="14"/>
  <c r="L121" i="14" s="1"/>
  <c r="J120" i="6"/>
  <c r="AJ113" i="12"/>
  <c r="AP105" i="12"/>
  <c r="AH105" i="12"/>
  <c r="I104" i="6"/>
  <c r="F115" i="12"/>
  <c r="G115" i="12" s="1"/>
  <c r="J114" i="12"/>
  <c r="AI114" i="12" s="1"/>
  <c r="H106" i="6" s="1"/>
  <c r="I105" i="6"/>
  <c r="D103" i="6"/>
  <c r="AH106" i="3"/>
  <c r="C98" i="6" s="1"/>
  <c r="AN107" i="3"/>
  <c r="E105" i="6"/>
  <c r="I123" i="14" l="1"/>
  <c r="J122" i="14"/>
  <c r="L122" i="14" s="1"/>
  <c r="J121" i="6"/>
  <c r="AN106" i="12"/>
  <c r="AO106" i="12"/>
  <c r="AO107" i="12" s="1"/>
  <c r="AO108" i="12" s="1"/>
  <c r="AO109" i="12" s="1"/>
  <c r="AO110" i="12" s="1"/>
  <c r="AO111" i="12" s="1"/>
  <c r="AO112" i="12" s="1"/>
  <c r="AO113" i="12" s="1"/>
  <c r="AO114" i="12" s="1"/>
  <c r="AO115" i="12" s="1"/>
  <c r="AO116" i="12" s="1"/>
  <c r="AO117" i="12" s="1"/>
  <c r="AJ114" i="12"/>
  <c r="I106" i="6" s="1"/>
  <c r="F116" i="12"/>
  <c r="G116" i="12" s="1"/>
  <c r="J115" i="12"/>
  <c r="AI115" i="12" s="1"/>
  <c r="H107" i="6" s="1"/>
  <c r="D104" i="6"/>
  <c r="AH107" i="3"/>
  <c r="C99" i="6" s="1"/>
  <c r="AN108" i="3"/>
  <c r="E106" i="6"/>
  <c r="I124" i="14" l="1"/>
  <c r="J123" i="14"/>
  <c r="L123" i="14" s="1"/>
  <c r="J122" i="6"/>
  <c r="AH106" i="12"/>
  <c r="AN107" i="12"/>
  <c r="AJ115" i="12"/>
  <c r="I107" i="6" s="1"/>
  <c r="F117" i="12"/>
  <c r="G117" i="12" s="1"/>
  <c r="J116" i="12"/>
  <c r="AI116" i="12" s="1"/>
  <c r="H108" i="6" s="1"/>
  <c r="D105" i="6"/>
  <c r="AH108" i="3"/>
  <c r="C100" i="6" s="1"/>
  <c r="AN109" i="3"/>
  <c r="E107" i="6"/>
  <c r="I125" i="14" l="1"/>
  <c r="J124" i="14"/>
  <c r="L124" i="14" s="1"/>
  <c r="J123" i="6"/>
  <c r="AH107" i="12"/>
  <c r="AN108" i="12"/>
  <c r="AJ116" i="12"/>
  <c r="I108" i="6" s="1"/>
  <c r="F118" i="12"/>
  <c r="G118" i="12" s="1"/>
  <c r="J117" i="12"/>
  <c r="AI117" i="12" s="1"/>
  <c r="H109" i="6" s="1"/>
  <c r="D106" i="6"/>
  <c r="AH109" i="3"/>
  <c r="C101" i="6" s="1"/>
  <c r="AN110" i="3"/>
  <c r="E108" i="6"/>
  <c r="I126" i="14" l="1"/>
  <c r="J125" i="14"/>
  <c r="L125" i="14" s="1"/>
  <c r="J124" i="6"/>
  <c r="AN109" i="12"/>
  <c r="AH108" i="12"/>
  <c r="AJ117" i="12"/>
  <c r="I109" i="6" s="1"/>
  <c r="F119" i="12"/>
  <c r="G119" i="12" s="1"/>
  <c r="J118" i="12"/>
  <c r="AI118" i="12" s="1"/>
  <c r="H110" i="6" s="1"/>
  <c r="D107" i="6"/>
  <c r="AN111" i="3"/>
  <c r="AH110" i="3"/>
  <c r="C102" i="6" s="1"/>
  <c r="E109" i="6"/>
  <c r="I127" i="14" l="1"/>
  <c r="J126" i="14"/>
  <c r="L126" i="14" s="1"/>
  <c r="J125" i="6"/>
  <c r="AN110" i="12"/>
  <c r="AH109" i="12"/>
  <c r="AJ118" i="12"/>
  <c r="I110" i="6" s="1"/>
  <c r="F120" i="12"/>
  <c r="G120" i="12" s="1"/>
  <c r="J119" i="12"/>
  <c r="AI119" i="12" s="1"/>
  <c r="H111" i="6" s="1"/>
  <c r="D108" i="6"/>
  <c r="AN112" i="3"/>
  <c r="AH111" i="3"/>
  <c r="C103" i="6" s="1"/>
  <c r="E110" i="6"/>
  <c r="I128" i="14" l="1"/>
  <c r="J127" i="14"/>
  <c r="L127" i="14" s="1"/>
  <c r="J126" i="6"/>
  <c r="AH110" i="12"/>
  <c r="AN111" i="12"/>
  <c r="AJ119" i="12"/>
  <c r="F121" i="12"/>
  <c r="G121" i="12" s="1"/>
  <c r="J120" i="12"/>
  <c r="AI120" i="12" s="1"/>
  <c r="H112" i="6" s="1"/>
  <c r="D109" i="6"/>
  <c r="AN113" i="3"/>
  <c r="AH112" i="3"/>
  <c r="C104" i="6" s="1"/>
  <c r="E111" i="6"/>
  <c r="I129" i="14" l="1"/>
  <c r="J128" i="14"/>
  <c r="L128" i="14" s="1"/>
  <c r="J127" i="6"/>
  <c r="AN112" i="12"/>
  <c r="AH111" i="12"/>
  <c r="AJ120" i="12"/>
  <c r="I111" i="6"/>
  <c r="F122" i="12"/>
  <c r="G122" i="12" s="1"/>
  <c r="J121" i="12"/>
  <c r="AI121" i="12" s="1"/>
  <c r="H113" i="6" s="1"/>
  <c r="I112" i="6"/>
  <c r="D110" i="6"/>
  <c r="AH113" i="3"/>
  <c r="C105" i="6" s="1"/>
  <c r="AN114" i="3"/>
  <c r="E112" i="6"/>
  <c r="I130" i="14" l="1"/>
  <c r="J129" i="14"/>
  <c r="L129" i="14" s="1"/>
  <c r="J128" i="6"/>
  <c r="AJ121" i="12"/>
  <c r="I113" i="6" s="1"/>
  <c r="AN113" i="12"/>
  <c r="AH112" i="12"/>
  <c r="F123" i="12"/>
  <c r="G123" i="12" s="1"/>
  <c r="J122" i="12"/>
  <c r="AI122" i="12" s="1"/>
  <c r="H114" i="6" s="1"/>
  <c r="D111" i="6"/>
  <c r="AN115" i="3"/>
  <c r="AH114" i="3"/>
  <c r="C106" i="6" s="1"/>
  <c r="E113" i="6"/>
  <c r="I131" i="14" l="1"/>
  <c r="J130" i="14"/>
  <c r="L130" i="14" s="1"/>
  <c r="J129" i="6"/>
  <c r="AJ122" i="12"/>
  <c r="I114" i="6" s="1"/>
  <c r="AN114" i="12"/>
  <c r="AH113" i="12"/>
  <c r="F124" i="12"/>
  <c r="G124" i="12" s="1"/>
  <c r="J123" i="12"/>
  <c r="AI123" i="12" s="1"/>
  <c r="H115" i="6" s="1"/>
  <c r="D112" i="6"/>
  <c r="AN116" i="3"/>
  <c r="AH115" i="3"/>
  <c r="C107" i="6" s="1"/>
  <c r="E114" i="6"/>
  <c r="I132" i="14" l="1"/>
  <c r="J131" i="14"/>
  <c r="L131" i="14" s="1"/>
  <c r="J130" i="6"/>
  <c r="AJ123" i="12"/>
  <c r="I115" i="6" s="1"/>
  <c r="AN115" i="12"/>
  <c r="AH114" i="12"/>
  <c r="F125" i="12"/>
  <c r="G125" i="12" s="1"/>
  <c r="J124" i="12"/>
  <c r="AI124" i="12" s="1"/>
  <c r="H116" i="6" s="1"/>
  <c r="D113" i="6"/>
  <c r="AN117" i="3"/>
  <c r="AH116" i="3"/>
  <c r="C108" i="6" s="1"/>
  <c r="E115" i="6"/>
  <c r="I133" i="14" l="1"/>
  <c r="J132" i="14"/>
  <c r="L132" i="14" s="1"/>
  <c r="J131" i="6"/>
  <c r="AJ124" i="12"/>
  <c r="I116" i="6" s="1"/>
  <c r="AH115" i="12"/>
  <c r="AN116" i="12"/>
  <c r="F126" i="12"/>
  <c r="G126" i="12" s="1"/>
  <c r="J125" i="12"/>
  <c r="AI125" i="12" s="1"/>
  <c r="H117" i="6" s="1"/>
  <c r="D114" i="6"/>
  <c r="AP117" i="3"/>
  <c r="AH117" i="3"/>
  <c r="C109" i="6" s="1"/>
  <c r="E116" i="6"/>
  <c r="I134" i="14" l="1"/>
  <c r="J133" i="14"/>
  <c r="L133" i="14" s="1"/>
  <c r="J132" i="6"/>
  <c r="AJ125" i="12"/>
  <c r="I117" i="6" s="1"/>
  <c r="AH116" i="12"/>
  <c r="AN117" i="12"/>
  <c r="F127" i="12"/>
  <c r="G127" i="12" s="1"/>
  <c r="J126" i="12"/>
  <c r="AI126" i="12" s="1"/>
  <c r="H118" i="6" s="1"/>
  <c r="D115" i="6"/>
  <c r="AO118" i="3"/>
  <c r="AO119" i="3" s="1"/>
  <c r="AO120" i="3" s="1"/>
  <c r="AO121" i="3" s="1"/>
  <c r="AO122" i="3" s="1"/>
  <c r="AO123" i="3" s="1"/>
  <c r="AO124" i="3" s="1"/>
  <c r="AO125" i="3" s="1"/>
  <c r="AO126" i="3" s="1"/>
  <c r="AO127" i="3" s="1"/>
  <c r="AO128" i="3" s="1"/>
  <c r="AO129" i="3" s="1"/>
  <c r="AN118" i="3"/>
  <c r="E117" i="6"/>
  <c r="I135" i="14" l="1"/>
  <c r="J134" i="14"/>
  <c r="L134" i="14" s="1"/>
  <c r="J133" i="6"/>
  <c r="AJ126" i="12"/>
  <c r="I118" i="6" s="1"/>
  <c r="AP117" i="12"/>
  <c r="AH117" i="12"/>
  <c r="F128" i="12"/>
  <c r="G128" i="12" s="1"/>
  <c r="J127" i="12"/>
  <c r="AI127" i="12" s="1"/>
  <c r="H119" i="6" s="1"/>
  <c r="D116" i="6"/>
  <c r="AN119" i="3"/>
  <c r="AH118" i="3"/>
  <c r="C110" i="6" s="1"/>
  <c r="E118" i="6"/>
  <c r="I136" i="14" l="1"/>
  <c r="J135" i="14"/>
  <c r="L135" i="14" s="1"/>
  <c r="J134" i="6"/>
  <c r="AJ127" i="12"/>
  <c r="I119" i="6" s="1"/>
  <c r="AN118" i="12"/>
  <c r="AO118" i="12"/>
  <c r="AO119" i="12" s="1"/>
  <c r="AO120" i="12" s="1"/>
  <c r="AO121" i="12" s="1"/>
  <c r="AO122" i="12" s="1"/>
  <c r="AO123" i="12" s="1"/>
  <c r="AO124" i="12" s="1"/>
  <c r="AO125" i="12" s="1"/>
  <c r="AO126" i="12" s="1"/>
  <c r="AO127" i="12" s="1"/>
  <c r="AO128" i="12" s="1"/>
  <c r="AO129" i="12" s="1"/>
  <c r="F129" i="12"/>
  <c r="G129" i="12" s="1"/>
  <c r="J128" i="12"/>
  <c r="AI128" i="12" s="1"/>
  <c r="H120" i="6" s="1"/>
  <c r="D117" i="6"/>
  <c r="AH119" i="3"/>
  <c r="C111" i="6" s="1"/>
  <c r="AN120" i="3"/>
  <c r="E119" i="6"/>
  <c r="I137" i="14" l="1"/>
  <c r="J136" i="14"/>
  <c r="L136" i="14" s="1"/>
  <c r="J135" i="6"/>
  <c r="AJ128" i="12"/>
  <c r="I120" i="6" s="1"/>
  <c r="AN119" i="12"/>
  <c r="AH118" i="12"/>
  <c r="F130" i="12"/>
  <c r="G130" i="12" s="1"/>
  <c r="J129" i="12"/>
  <c r="AI129" i="12" s="1"/>
  <c r="H121" i="6" s="1"/>
  <c r="D118" i="6"/>
  <c r="AN121" i="3"/>
  <c r="AH120" i="3"/>
  <c r="C112" i="6" s="1"/>
  <c r="E120" i="6"/>
  <c r="I138" i="14" l="1"/>
  <c r="J137" i="14"/>
  <c r="L137" i="14" s="1"/>
  <c r="J136" i="6"/>
  <c r="AJ129" i="12"/>
  <c r="I121" i="6" s="1"/>
  <c r="AH119" i="12"/>
  <c r="AN120" i="12"/>
  <c r="F131" i="12"/>
  <c r="G131" i="12" s="1"/>
  <c r="J130" i="12"/>
  <c r="AI130" i="12" s="1"/>
  <c r="H122" i="6" s="1"/>
  <c r="D119" i="6"/>
  <c r="AN122" i="3"/>
  <c r="AH121" i="3"/>
  <c r="C113" i="6" s="1"/>
  <c r="E121" i="6"/>
  <c r="I139" i="14" l="1"/>
  <c r="J138" i="14"/>
  <c r="L138" i="14" s="1"/>
  <c r="J137" i="6"/>
  <c r="AH120" i="12"/>
  <c r="AN121" i="12"/>
  <c r="AJ130" i="12"/>
  <c r="F132" i="12"/>
  <c r="G132" i="12" s="1"/>
  <c r="J131" i="12"/>
  <c r="AI131" i="12" s="1"/>
  <c r="H123" i="6" s="1"/>
  <c r="I122" i="6"/>
  <c r="D120" i="6"/>
  <c r="AN123" i="3"/>
  <c r="AH122" i="3"/>
  <c r="C114" i="6" s="1"/>
  <c r="E122" i="6"/>
  <c r="I140" i="14" l="1"/>
  <c r="J139" i="14"/>
  <c r="L139" i="14" s="1"/>
  <c r="J138" i="6"/>
  <c r="AJ131" i="12"/>
  <c r="I123" i="6" s="1"/>
  <c r="AN122" i="12"/>
  <c r="AH121" i="12"/>
  <c r="F133" i="12"/>
  <c r="G133" i="12" s="1"/>
  <c r="J132" i="12"/>
  <c r="AI132" i="12" s="1"/>
  <c r="H124" i="6" s="1"/>
  <c r="D121" i="6"/>
  <c r="AN124" i="3"/>
  <c r="AH123" i="3"/>
  <c r="C115" i="6" s="1"/>
  <c r="E123" i="6"/>
  <c r="I141" i="14" l="1"/>
  <c r="J140" i="14"/>
  <c r="L140" i="14" s="1"/>
  <c r="J139" i="6"/>
  <c r="AJ132" i="12"/>
  <c r="I124" i="6" s="1"/>
  <c r="AH122" i="12"/>
  <c r="AN123" i="12"/>
  <c r="F134" i="12"/>
  <c r="G134" i="12" s="1"/>
  <c r="J133" i="12"/>
  <c r="AI133" i="12" s="1"/>
  <c r="H125" i="6" s="1"/>
  <c r="D122" i="6"/>
  <c r="AN125" i="3"/>
  <c r="AH124" i="3"/>
  <c r="C116" i="6" s="1"/>
  <c r="E124" i="6"/>
  <c r="I142" i="14" l="1"/>
  <c r="J141" i="14"/>
  <c r="L141" i="14" s="1"/>
  <c r="J140" i="6"/>
  <c r="AJ133" i="12"/>
  <c r="AH123" i="12"/>
  <c r="AN124" i="12"/>
  <c r="F135" i="12"/>
  <c r="G135" i="12" s="1"/>
  <c r="J134" i="12"/>
  <c r="AI134" i="12" s="1"/>
  <c r="H126" i="6" s="1"/>
  <c r="I125" i="6"/>
  <c r="D123" i="6"/>
  <c r="AN126" i="3"/>
  <c r="AH125" i="3"/>
  <c r="C117" i="6" s="1"/>
  <c r="E125" i="6"/>
  <c r="I143" i="14" l="1"/>
  <c r="J142" i="14"/>
  <c r="L142" i="14" s="1"/>
  <c r="J141" i="6"/>
  <c r="AH124" i="12"/>
  <c r="AN125" i="12"/>
  <c r="AJ134" i="12"/>
  <c r="I126" i="6" s="1"/>
  <c r="F136" i="12"/>
  <c r="G136" i="12" s="1"/>
  <c r="J135" i="12"/>
  <c r="AI135" i="12" s="1"/>
  <c r="H127" i="6" s="1"/>
  <c r="D124" i="6"/>
  <c r="AN127" i="3"/>
  <c r="AH126" i="3"/>
  <c r="C118" i="6" s="1"/>
  <c r="E126" i="6"/>
  <c r="I144" i="14" l="1"/>
  <c r="J143" i="14"/>
  <c r="L143" i="14" s="1"/>
  <c r="J142" i="6"/>
  <c r="AJ135" i="12"/>
  <c r="I127" i="6" s="1"/>
  <c r="AN126" i="12"/>
  <c r="AH125" i="12"/>
  <c r="F137" i="12"/>
  <c r="G137" i="12" s="1"/>
  <c r="J136" i="12"/>
  <c r="AI136" i="12" s="1"/>
  <c r="H128" i="6" s="1"/>
  <c r="D125" i="6"/>
  <c r="AN128" i="3"/>
  <c r="AH127" i="3"/>
  <c r="C119" i="6" s="1"/>
  <c r="E127" i="6"/>
  <c r="I145" i="14" l="1"/>
  <c r="J144" i="14"/>
  <c r="L144" i="14" s="1"/>
  <c r="J143" i="6"/>
  <c r="AJ136" i="12"/>
  <c r="AH126" i="12"/>
  <c r="AN127" i="12"/>
  <c r="F138" i="12"/>
  <c r="G138" i="12" s="1"/>
  <c r="J137" i="12"/>
  <c r="AI137" i="12" s="1"/>
  <c r="H129" i="6" s="1"/>
  <c r="I128" i="6"/>
  <c r="D126" i="6"/>
  <c r="AN129" i="3"/>
  <c r="AH128" i="3"/>
  <c r="C120" i="6" s="1"/>
  <c r="E128" i="6"/>
  <c r="I146" i="14" l="1"/>
  <c r="J145" i="14"/>
  <c r="L145" i="14" s="1"/>
  <c r="J144" i="6"/>
  <c r="AJ137" i="12"/>
  <c r="AN128" i="12"/>
  <c r="AH127" i="12"/>
  <c r="F139" i="12"/>
  <c r="G139" i="12" s="1"/>
  <c r="J138" i="12"/>
  <c r="AI138" i="12" s="1"/>
  <c r="H130" i="6" s="1"/>
  <c r="I129" i="6"/>
  <c r="D127" i="6"/>
  <c r="AP129" i="3"/>
  <c r="AH129" i="3"/>
  <c r="C121" i="6" s="1"/>
  <c r="E129" i="6"/>
  <c r="I147" i="14" l="1"/>
  <c r="J146" i="14"/>
  <c r="L146" i="14" s="1"/>
  <c r="J145" i="6"/>
  <c r="AJ138" i="12"/>
  <c r="AH128" i="12"/>
  <c r="AN129" i="12"/>
  <c r="F140" i="12"/>
  <c r="G140" i="12" s="1"/>
  <c r="J139" i="12"/>
  <c r="AI139" i="12" s="1"/>
  <c r="H131" i="6" s="1"/>
  <c r="I130" i="6"/>
  <c r="D128" i="6"/>
  <c r="AO130" i="3"/>
  <c r="AO131" i="3" s="1"/>
  <c r="AO132" i="3" s="1"/>
  <c r="AO133" i="3" s="1"/>
  <c r="AO134" i="3" s="1"/>
  <c r="AO135" i="3" s="1"/>
  <c r="AO136" i="3" s="1"/>
  <c r="AO137" i="3" s="1"/>
  <c r="AO138" i="3" s="1"/>
  <c r="AO139" i="3" s="1"/>
  <c r="AO140" i="3" s="1"/>
  <c r="AO141" i="3" s="1"/>
  <c r="AO142" i="3" s="1"/>
  <c r="AO143" i="3" s="1"/>
  <c r="AO144" i="3" s="1"/>
  <c r="AO145" i="3" s="1"/>
  <c r="AO146" i="3" s="1"/>
  <c r="AO147" i="3" s="1"/>
  <c r="AO148" i="3" s="1"/>
  <c r="AO149" i="3" s="1"/>
  <c r="AO150" i="3" s="1"/>
  <c r="AO151" i="3" s="1"/>
  <c r="AO152" i="3" s="1"/>
  <c r="AO153" i="3" s="1"/>
  <c r="AO154" i="3" s="1"/>
  <c r="AO155" i="3" s="1"/>
  <c r="AO156" i="3" s="1"/>
  <c r="AO157" i="3" s="1"/>
  <c r="AO158" i="3" s="1"/>
  <c r="AN130" i="3"/>
  <c r="E130" i="6"/>
  <c r="I148" i="14" l="1"/>
  <c r="J147" i="14"/>
  <c r="L147" i="14" s="1"/>
  <c r="J146" i="6"/>
  <c r="AP129" i="12"/>
  <c r="AH129" i="12"/>
  <c r="AJ139" i="12"/>
  <c r="F141" i="12"/>
  <c r="G141" i="12" s="1"/>
  <c r="J140" i="12"/>
  <c r="AI140" i="12" s="1"/>
  <c r="H132" i="6" s="1"/>
  <c r="I131" i="6"/>
  <c r="D129" i="6"/>
  <c r="AH130" i="3"/>
  <c r="C122" i="6" s="1"/>
  <c r="AN131" i="3"/>
  <c r="E131" i="6"/>
  <c r="I149" i="14" l="1"/>
  <c r="J148" i="14"/>
  <c r="L148" i="14" s="1"/>
  <c r="J147" i="6"/>
  <c r="AJ140" i="12"/>
  <c r="AO130" i="12"/>
  <c r="AO131" i="12" s="1"/>
  <c r="AO132" i="12" s="1"/>
  <c r="AO133" i="12" s="1"/>
  <c r="AO134" i="12" s="1"/>
  <c r="AO135" i="12" s="1"/>
  <c r="AO136" i="12" s="1"/>
  <c r="AO137" i="12" s="1"/>
  <c r="AO138" i="12" s="1"/>
  <c r="AO139" i="12" s="1"/>
  <c r="AO140" i="12" s="1"/>
  <c r="AO141" i="12" s="1"/>
  <c r="AO142" i="12" s="1"/>
  <c r="AO143" i="12" s="1"/>
  <c r="AO144" i="12" s="1"/>
  <c r="AO145" i="12" s="1"/>
  <c r="AO146" i="12" s="1"/>
  <c r="AO147" i="12" s="1"/>
  <c r="AO148" i="12" s="1"/>
  <c r="AO149" i="12" s="1"/>
  <c r="AO150" i="12" s="1"/>
  <c r="AO151" i="12" s="1"/>
  <c r="AO152" i="12" s="1"/>
  <c r="AO153" i="12" s="1"/>
  <c r="AO154" i="12" s="1"/>
  <c r="AO155" i="12" s="1"/>
  <c r="AO156" i="12" s="1"/>
  <c r="AO157" i="12" s="1"/>
  <c r="AO158" i="12" s="1"/>
  <c r="AN130" i="12"/>
  <c r="F142" i="12"/>
  <c r="G142" i="12" s="1"/>
  <c r="J141" i="12"/>
  <c r="AI141" i="12" s="1"/>
  <c r="H133" i="6" s="1"/>
  <c r="I132" i="6"/>
  <c r="D130" i="6"/>
  <c r="AN132" i="3"/>
  <c r="AH131" i="3"/>
  <c r="C123" i="6" s="1"/>
  <c r="E132" i="6"/>
  <c r="I150" i="14" l="1"/>
  <c r="J149" i="14"/>
  <c r="L149" i="14" s="1"/>
  <c r="J148" i="6"/>
  <c r="AN131" i="12"/>
  <c r="AH130" i="12"/>
  <c r="AJ141" i="12"/>
  <c r="F143" i="12"/>
  <c r="G143" i="12" s="1"/>
  <c r="J142" i="12"/>
  <c r="AI142" i="12" s="1"/>
  <c r="H134" i="6" s="1"/>
  <c r="I133" i="6"/>
  <c r="D131" i="6"/>
  <c r="AH132" i="3"/>
  <c r="C124" i="6" s="1"/>
  <c r="AN133" i="3"/>
  <c r="E133" i="6"/>
  <c r="I151" i="14" l="1"/>
  <c r="J150" i="14"/>
  <c r="L150" i="14" s="1"/>
  <c r="J149" i="6"/>
  <c r="AJ142" i="12"/>
  <c r="AH131" i="12"/>
  <c r="AN132" i="12"/>
  <c r="F144" i="12"/>
  <c r="G144" i="12" s="1"/>
  <c r="J143" i="12"/>
  <c r="AI143" i="12" s="1"/>
  <c r="H135" i="6" s="1"/>
  <c r="I134" i="6"/>
  <c r="D132" i="6"/>
  <c r="AH133" i="3"/>
  <c r="C125" i="6" s="1"/>
  <c r="AN134" i="3"/>
  <c r="E134" i="6"/>
  <c r="J151" i="14" l="1"/>
  <c r="L151" i="14" s="1"/>
  <c r="J150" i="6"/>
  <c r="AH132" i="12"/>
  <c r="AN133" i="12"/>
  <c r="AJ143" i="12"/>
  <c r="F145" i="12"/>
  <c r="G145" i="12" s="1"/>
  <c r="J144" i="12"/>
  <c r="AI144" i="12" s="1"/>
  <c r="H136" i="6" s="1"/>
  <c r="AJ144" i="12"/>
  <c r="I135" i="6"/>
  <c r="D133" i="6"/>
  <c r="AH134" i="3"/>
  <c r="C126" i="6" s="1"/>
  <c r="AN135" i="3"/>
  <c r="E135" i="6"/>
  <c r="L153" i="14" l="1"/>
  <c r="L154" i="14"/>
  <c r="AN134" i="12"/>
  <c r="AH133" i="12"/>
  <c r="F146" i="12"/>
  <c r="G146" i="12" s="1"/>
  <c r="J145" i="12"/>
  <c r="AI145" i="12" s="1"/>
  <c r="H137" i="6" s="1"/>
  <c r="I136" i="6"/>
  <c r="D134" i="6"/>
  <c r="AH135" i="3"/>
  <c r="C127" i="6" s="1"/>
  <c r="AN136" i="3"/>
  <c r="E136" i="6"/>
  <c r="L155" i="14" l="1"/>
  <c r="AJ145" i="12"/>
  <c r="AH134" i="12"/>
  <c r="AN135" i="12"/>
  <c r="F147" i="12"/>
  <c r="G147" i="12" s="1"/>
  <c r="J146" i="12"/>
  <c r="AI146" i="12" s="1"/>
  <c r="H138" i="6" s="1"/>
  <c r="I137" i="6"/>
  <c r="D135" i="6"/>
  <c r="AN137" i="3"/>
  <c r="AH136" i="3"/>
  <c r="C128" i="6" s="1"/>
  <c r="E137" i="6"/>
  <c r="AJ146" i="12" l="1"/>
  <c r="I138" i="6" s="1"/>
  <c r="AH135" i="12"/>
  <c r="AN136" i="12"/>
  <c r="F148" i="12"/>
  <c r="G148" i="12" s="1"/>
  <c r="J147" i="12"/>
  <c r="AI147" i="12" s="1"/>
  <c r="H139" i="6" s="1"/>
  <c r="D136" i="6"/>
  <c r="AH137" i="3"/>
  <c r="C129" i="6" s="1"/>
  <c r="AN138" i="3"/>
  <c r="E138" i="6"/>
  <c r="AJ147" i="12" l="1"/>
  <c r="I139" i="6" s="1"/>
  <c r="AN137" i="12"/>
  <c r="AH136" i="12"/>
  <c r="F149" i="12"/>
  <c r="G149" i="12" s="1"/>
  <c r="J148" i="12"/>
  <c r="AI148" i="12" s="1"/>
  <c r="H140" i="6" s="1"/>
  <c r="D137" i="6"/>
  <c r="AN139" i="3"/>
  <c r="AH138" i="3"/>
  <c r="C130" i="6" s="1"/>
  <c r="E139" i="6"/>
  <c r="AN138" i="12" l="1"/>
  <c r="AH137" i="12"/>
  <c r="AJ148" i="12"/>
  <c r="F150" i="12"/>
  <c r="G150" i="12" s="1"/>
  <c r="J149" i="12"/>
  <c r="D138" i="6"/>
  <c r="AH139" i="3"/>
  <c r="C131" i="6" s="1"/>
  <c r="AN140" i="3"/>
  <c r="E140" i="6"/>
  <c r="AI149" i="12" l="1"/>
  <c r="H141" i="6" s="1"/>
  <c r="AJ149" i="12"/>
  <c r="AH138" i="12"/>
  <c r="AN139" i="12"/>
  <c r="I140" i="6"/>
  <c r="F151" i="12"/>
  <c r="G151" i="12" s="1"/>
  <c r="J150" i="12"/>
  <c r="AI150" i="12" s="1"/>
  <c r="H142" i="6" s="1"/>
  <c r="I141" i="6"/>
  <c r="D139" i="6"/>
  <c r="AH140" i="3"/>
  <c r="C132" i="6" s="1"/>
  <c r="AN141" i="3"/>
  <c r="E141" i="6"/>
  <c r="AH139" i="12" l="1"/>
  <c r="AN140" i="12"/>
  <c r="AJ150" i="12"/>
  <c r="F152" i="12"/>
  <c r="G152" i="12" s="1"/>
  <c r="J151" i="12"/>
  <c r="AI151" i="12" s="1"/>
  <c r="H143" i="6" s="1"/>
  <c r="D140" i="6"/>
  <c r="AH141" i="3"/>
  <c r="C133" i="6" s="1"/>
  <c r="AN142" i="3"/>
  <c r="E142" i="6"/>
  <c r="AN141" i="12" l="1"/>
  <c r="AH140" i="12"/>
  <c r="AJ151" i="12"/>
  <c r="I142" i="6"/>
  <c r="F153" i="12"/>
  <c r="G153" i="12" s="1"/>
  <c r="J152" i="12"/>
  <c r="AI152" i="12" s="1"/>
  <c r="H144" i="6" s="1"/>
  <c r="I143" i="6"/>
  <c r="D141" i="6"/>
  <c r="AH142" i="3"/>
  <c r="C134" i="6" s="1"/>
  <c r="AN143" i="3"/>
  <c r="E143" i="6"/>
  <c r="AN142" i="12" l="1"/>
  <c r="AH141" i="12"/>
  <c r="AJ152" i="12"/>
  <c r="F154" i="12"/>
  <c r="G154" i="12" s="1"/>
  <c r="J153" i="12"/>
  <c r="AI153" i="12" s="1"/>
  <c r="H145" i="6" s="1"/>
  <c r="D142" i="6"/>
  <c r="AH143" i="3"/>
  <c r="C135" i="6" s="1"/>
  <c r="AN144" i="3"/>
  <c r="E144" i="6"/>
  <c r="AJ153" i="12" l="1"/>
  <c r="AH142" i="12"/>
  <c r="AN143" i="12"/>
  <c r="I144" i="6"/>
  <c r="F155" i="12"/>
  <c r="G155" i="12" s="1"/>
  <c r="J154" i="12"/>
  <c r="AI154" i="12" s="1"/>
  <c r="H146" i="6" s="1"/>
  <c r="I145" i="6"/>
  <c r="D143" i="6"/>
  <c r="AH144" i="3"/>
  <c r="C136" i="6" s="1"/>
  <c r="AN145" i="3"/>
  <c r="E145" i="6"/>
  <c r="AN144" i="12" l="1"/>
  <c r="AH143" i="12"/>
  <c r="AJ154" i="12"/>
  <c r="F156" i="12"/>
  <c r="G156" i="12" s="1"/>
  <c r="J155" i="12"/>
  <c r="AI155" i="12" s="1"/>
  <c r="H147" i="6" s="1"/>
  <c r="D144" i="6"/>
  <c r="AH145" i="3"/>
  <c r="C137" i="6" s="1"/>
  <c r="AN146" i="3"/>
  <c r="E146" i="6"/>
  <c r="AJ155" i="12" l="1"/>
  <c r="AN145" i="12"/>
  <c r="AH144" i="12"/>
  <c r="I146" i="6"/>
  <c r="F157" i="12"/>
  <c r="G157" i="12" s="1"/>
  <c r="J156" i="12"/>
  <c r="AI156" i="12" s="1"/>
  <c r="H148" i="6" s="1"/>
  <c r="I147" i="6"/>
  <c r="D145" i="6"/>
  <c r="AH146" i="3"/>
  <c r="C138" i="6" s="1"/>
  <c r="AN147" i="3"/>
  <c r="E147" i="6"/>
  <c r="AJ156" i="12" l="1"/>
  <c r="I148" i="6" s="1"/>
  <c r="AN146" i="12"/>
  <c r="AH145" i="12"/>
  <c r="F158" i="12"/>
  <c r="G158" i="12" s="1"/>
  <c r="J158" i="12" s="1"/>
  <c r="J157" i="12"/>
  <c r="AI157" i="12" s="1"/>
  <c r="H149" i="6" s="1"/>
  <c r="D146" i="6"/>
  <c r="AH147" i="3"/>
  <c r="C139" i="6" s="1"/>
  <c r="AN148" i="3"/>
  <c r="E148" i="6"/>
  <c r="AJ157" i="12" l="1"/>
  <c r="I149" i="6" s="1"/>
  <c r="AH146" i="12"/>
  <c r="AN147" i="12"/>
  <c r="AI158" i="12"/>
  <c r="H150" i="6" s="1"/>
  <c r="AJ158" i="12"/>
  <c r="I150" i="6" s="1"/>
  <c r="D147" i="6"/>
  <c r="AH148" i="3"/>
  <c r="C140" i="6" s="1"/>
  <c r="AN149" i="3"/>
  <c r="E149" i="6"/>
  <c r="E150" i="6"/>
  <c r="AH147" i="12" l="1"/>
  <c r="AN148" i="12"/>
  <c r="D148" i="6"/>
  <c r="AH149" i="3"/>
  <c r="C141" i="6" s="1"/>
  <c r="AN150" i="3"/>
  <c r="AH148" i="12" l="1"/>
  <c r="AN149" i="12"/>
  <c r="D149" i="6"/>
  <c r="D150" i="6"/>
  <c r="AH150" i="3"/>
  <c r="C142" i="6" s="1"/>
  <c r="AN151" i="3"/>
  <c r="AN150" i="12" l="1"/>
  <c r="AH149" i="12"/>
  <c r="AH151" i="3"/>
  <c r="C143" i="6" s="1"/>
  <c r="AN152" i="3"/>
  <c r="AN151" i="12" l="1"/>
  <c r="AH150" i="12"/>
  <c r="AN153" i="3"/>
  <c r="AH152" i="3"/>
  <c r="C144" i="6" s="1"/>
  <c r="AH151" i="12" l="1"/>
  <c r="AN152" i="12"/>
  <c r="AN154" i="3"/>
  <c r="AH153" i="3"/>
  <c r="C145" i="6" s="1"/>
  <c r="AN153" i="12" l="1"/>
  <c r="AH152" i="12"/>
  <c r="AN155" i="3"/>
  <c r="AH154" i="3"/>
  <c r="C146" i="6" s="1"/>
  <c r="AN154" i="12" l="1"/>
  <c r="AH153" i="12"/>
  <c r="AN156" i="3"/>
  <c r="AH155" i="3"/>
  <c r="C147" i="6" s="1"/>
  <c r="AH154" i="12" l="1"/>
  <c r="AN155" i="12"/>
  <c r="AH156" i="3"/>
  <c r="C148" i="6" s="1"/>
  <c r="AN157" i="3"/>
  <c r="AH155" i="12" l="1"/>
  <c r="AN156" i="12"/>
  <c r="AH157" i="3"/>
  <c r="C149" i="6" s="1"/>
  <c r="AN158" i="3"/>
  <c r="AH158" i="3" s="1"/>
  <c r="C150" i="6" s="1"/>
  <c r="AH156" i="12" l="1"/>
  <c r="AN157" i="12"/>
  <c r="AN158" i="12" l="1"/>
  <c r="AH158" i="12" s="1"/>
  <c r="AH157" i="12"/>
</calcChain>
</file>

<file path=xl/sharedStrings.xml><?xml version="1.0" encoding="utf-8"?>
<sst xmlns="http://schemas.openxmlformats.org/spreadsheetml/2006/main" count="156" uniqueCount="68">
  <si>
    <t>DAX/REXP 2000-2010 auf wöchentlicher Basis</t>
  </si>
  <si>
    <t>Absolut</t>
  </si>
  <si>
    <t>Relativ</t>
  </si>
  <si>
    <t>Normiert</t>
  </si>
  <si>
    <t>Date</t>
  </si>
  <si>
    <t>DAX</t>
  </si>
  <si>
    <t>REXP</t>
  </si>
  <si>
    <t>Kennzahlen:</t>
  </si>
  <si>
    <t>Varianz monatlich</t>
  </si>
  <si>
    <t>10y</t>
  </si>
  <si>
    <t>5y</t>
  </si>
  <si>
    <t>Rollierend 5y</t>
  </si>
  <si>
    <t>Performance alle 4 Wochen</t>
  </si>
  <si>
    <t>Rollierende Korrelationen 3y</t>
  </si>
  <si>
    <t>Rollierende 5y Varianzen</t>
  </si>
  <si>
    <t>Kovarianz</t>
  </si>
  <si>
    <t>d1</t>
  </si>
  <si>
    <t>N1</t>
  </si>
  <si>
    <t>N2</t>
  </si>
  <si>
    <t>Performance:</t>
  </si>
  <si>
    <t>Zurücksetzen nach 1 Jahr</t>
  </si>
  <si>
    <t>Datum</t>
  </si>
  <si>
    <t>deltaHedge</t>
  </si>
  <si>
    <t>Naiv 50/50</t>
  </si>
  <si>
    <t>Musterdepot:</t>
  </si>
  <si>
    <t>Absolut:</t>
  </si>
  <si>
    <t>Relativ:</t>
  </si>
  <si>
    <t>Adj Close</t>
  </si>
  <si>
    <t>Zu verändernde Zellen:</t>
  </si>
  <si>
    <t>Ab hier alles automatisch:</t>
  </si>
  <si>
    <t>------------------&gt;</t>
  </si>
  <si>
    <t>Monate</t>
  </si>
  <si>
    <t>Asset A</t>
  </si>
  <si>
    <t>Asset B</t>
  </si>
  <si>
    <t>Wertentwicklung</t>
  </si>
  <si>
    <t>Rollierende Varianzen:</t>
  </si>
  <si>
    <t>Korrelationen rollierend:</t>
  </si>
  <si>
    <t>Kovarianzen</t>
  </si>
  <si>
    <t>Performance</t>
  </si>
  <si>
    <t>1y</t>
  </si>
  <si>
    <t>3y</t>
  </si>
  <si>
    <t>zurücksetzen alle 12 Monate</t>
  </si>
  <si>
    <t>delta1</t>
  </si>
  <si>
    <t>N(d1)</t>
  </si>
  <si>
    <t>N(d2)</t>
  </si>
  <si>
    <t>50/50</t>
  </si>
  <si>
    <t>Low</t>
  </si>
  <si>
    <t>Close</t>
  </si>
  <si>
    <t>DAX/REXP 2000-2012 auf monatlicher Basis</t>
  </si>
  <si>
    <t>Trailing Stopp</t>
  </si>
  <si>
    <t>Open</t>
  </si>
  <si>
    <t>High</t>
  </si>
  <si>
    <t>ausgelöst</t>
  </si>
  <si>
    <t>Bo2 1y</t>
  </si>
  <si>
    <t>Bo2 3y</t>
  </si>
  <si>
    <t>Bo2 1y Stopp</t>
  </si>
  <si>
    <t>Bo2 3y Stopp</t>
  </si>
  <si>
    <t>Relativ Stopp</t>
  </si>
  <si>
    <t>Avg</t>
  </si>
  <si>
    <t>GD</t>
  </si>
  <si>
    <t>Rendite</t>
  </si>
  <si>
    <t>kum. Ren.</t>
  </si>
  <si>
    <t>risikol. Zins</t>
  </si>
  <si>
    <t>Überschr.</t>
  </si>
  <si>
    <t>Durchschnitt</t>
  </si>
  <si>
    <t>Stdabw.</t>
  </si>
  <si>
    <t>SharpeR</t>
  </si>
  <si>
    <t>SMA200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</si>
</sst>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#,##0.00\ [$€-407];[Red]\-#,##0.00\ [$€-407]"/>
    <numFmt numFmtId="166" formatCode="mm/dd/yy"/>
    <numFmt numFmtId="167" formatCode="0.000%"/>
  </numFmts>
  <fonts count="4" x14ac:knownFonts="1">
    <font>
      <sz val="10"/>
      <name val="Arial"/>
      <family val="2"/>
    </font>
    <font>
      <sz val="10"/>
      <name val="Arial"/>
    </font>
    <font>
      <sz val="8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1"/>
        <bgColor indexed="49"/>
      </patternFill>
    </fill>
    <fill>
      <patternFill patternType="solid">
        <fgColor indexed="10"/>
        <bgColor indexed="53"/>
      </patternFill>
    </fill>
    <fill>
      <patternFill patternType="solid">
        <fgColor indexed="22"/>
        <bgColor indexed="31"/>
      </patternFill>
    </fill>
    <fill>
      <patternFill patternType="solid">
        <fgColor indexed="9"/>
        <bgColor indexed="26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2">
    <xf numFmtId="0" fontId="0" fillId="0" borderId="0"/>
    <xf numFmtId="9" fontId="1" fillId="0" borderId="0" applyFill="0" applyBorder="0" applyAlignment="0" applyProtection="0"/>
  </cellStyleXfs>
  <cellXfs count="19">
    <xf numFmtId="0" fontId="0" fillId="0" borderId="0" xfId="0"/>
    <xf numFmtId="10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0" fillId="2" borderId="0" xfId="0" applyFont="1" applyFill="1"/>
    <xf numFmtId="10" fontId="0" fillId="3" borderId="0" xfId="0" applyNumberFormat="1" applyFont="1" applyFill="1"/>
    <xf numFmtId="0" fontId="0" fillId="4" borderId="1" xfId="0" applyFill="1" applyBorder="1"/>
    <xf numFmtId="10" fontId="0" fillId="5" borderId="0" xfId="0" applyNumberFormat="1" applyFill="1"/>
    <xf numFmtId="0" fontId="0" fillId="5" borderId="0" xfId="0" applyFill="1"/>
    <xf numFmtId="164" fontId="0" fillId="5" borderId="0" xfId="0" applyNumberFormat="1" applyFont="1" applyFill="1"/>
    <xf numFmtId="167" fontId="0" fillId="5" borderId="0" xfId="0" applyNumberFormat="1" applyFill="1"/>
    <xf numFmtId="166" fontId="0" fillId="5" borderId="0" xfId="0" applyNumberFormat="1" applyFill="1"/>
    <xf numFmtId="14" fontId="0" fillId="0" borderId="0" xfId="0" applyNumberFormat="1"/>
    <xf numFmtId="9" fontId="0" fillId="0" borderId="0" xfId="0" applyNumberFormat="1"/>
    <xf numFmtId="9" fontId="1" fillId="0" borderId="0" xfId="1"/>
    <xf numFmtId="9" fontId="0" fillId="4" borderId="1" xfId="0" applyNumberFormat="1" applyFill="1" applyBorder="1"/>
    <xf numFmtId="9" fontId="3" fillId="4" borderId="1" xfId="0" applyNumberFormat="1" applyFont="1" applyFill="1" applyBorder="1"/>
    <xf numFmtId="2" fontId="1" fillId="0" borderId="0" xfId="1" applyNumberFormat="1"/>
  </cellXfs>
  <cellStyles count="2">
    <cellStyle name="Normal" xfId="0" builtinId="0"/>
    <cellStyle name="Percent" xfId="1" builtinId="5"/>
  </cellStyles>
  <dxfs count="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6E6E6"/>
      <rgbColor rgb="00FF0000"/>
      <rgbColor rgb="0000FF00"/>
      <rgbColor rgb="000000FF"/>
      <rgbColor rgb="00FFFF00"/>
      <rgbColor rgb="00FF00FF"/>
      <rgbColor rgb="0000FFFF"/>
      <rgbColor rgb="007E0021"/>
      <rgbColor rgb="00008000"/>
      <rgbColor rgb="00000080"/>
      <rgbColor rgb="00808000"/>
      <rgbColor rgb="00800080"/>
      <rgbColor rgb="00008080"/>
      <rgbColor rgb="00CCCCCC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D320"/>
      <rgbColor rgb="00FF9900"/>
      <rgbColor rgb="00FF420E"/>
      <rgbColor rgb="00666699"/>
      <rgbColor rgb="00B3B3B3"/>
      <rgbColor rgb="00004586"/>
      <rgbColor rgb="00579D1C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7.xml"/><Relationship Id="rId13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worksheet" Target="worksheets/sheet6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worksheet" Target="worksheets/sheet5.xml"/><Relationship Id="rId11" Type="http://schemas.openxmlformats.org/officeDocument/2006/relationships/styles" Target="styles.xml"/><Relationship Id="rId5" Type="http://schemas.openxmlformats.org/officeDocument/2006/relationships/worksheet" Target="worksheets/sheet4.xml"/><Relationship Id="rId10" Type="http://schemas.openxmlformats.org/officeDocument/2006/relationships/theme" Target="theme/theme1.xml"/><Relationship Id="rId4" Type="http://schemas.openxmlformats.org/officeDocument/2006/relationships/worksheet" Target="worksheets/sheet3.xml"/><Relationship Id="rId9" Type="http://schemas.openxmlformats.org/officeDocument/2006/relationships/worksheet" Target="worksheets/sheet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Performance</a:t>
            </a:r>
          </a:p>
        </c:rich>
      </c:tx>
      <c:layout>
        <c:manualLayout>
          <c:xMode val="edge"/>
          <c:yMode val="edge"/>
          <c:x val="0.45815740488060291"/>
          <c:y val="2.702702702702702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6923108672959983E-2"/>
          <c:y val="0.12162179995689042"/>
          <c:w val="0.80896060439585382"/>
          <c:h val="0.73723831825719999"/>
        </c:manualLayout>
      </c:layout>
      <c:lineChart>
        <c:grouping val="standard"/>
        <c:varyColors val="0"/>
        <c:ser>
          <c:idx val="0"/>
          <c:order val="0"/>
          <c:tx>
            <c:strRef>
              <c:f>Vergleich!$C$1</c:f>
              <c:strCache>
                <c:ptCount val="1"/>
                <c:pt idx="0">
                  <c:v>50/50</c:v>
                </c:pt>
              </c:strCache>
            </c:strRef>
          </c:tx>
          <c:spPr>
            <a:ln w="38100">
              <a:solidFill>
                <a:srgbClr val="004586"/>
              </a:solidFill>
              <a:prstDash val="solid"/>
            </a:ln>
          </c:spPr>
          <c:marker>
            <c:symbol val="none"/>
          </c:marker>
          <c:cat>
            <c:numRef>
              <c:f>Vergleich!$B$2:$B$150</c:f>
              <c:numCache>
                <c:formatCode>m/d/yyyy</c:formatCode>
                <c:ptCount val="149"/>
                <c:pt idx="0">
                  <c:v>36528</c:v>
                </c:pt>
                <c:pt idx="1">
                  <c:v>36557</c:v>
                </c:pt>
                <c:pt idx="2">
                  <c:v>36586</c:v>
                </c:pt>
                <c:pt idx="3">
                  <c:v>36619</c:v>
                </c:pt>
                <c:pt idx="4">
                  <c:v>36647</c:v>
                </c:pt>
                <c:pt idx="5">
                  <c:v>36678</c:v>
                </c:pt>
                <c:pt idx="6">
                  <c:v>36710</c:v>
                </c:pt>
                <c:pt idx="7">
                  <c:v>36739</c:v>
                </c:pt>
                <c:pt idx="8">
                  <c:v>36770</c:v>
                </c:pt>
                <c:pt idx="9">
                  <c:v>36801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36983</c:v>
                </c:pt>
                <c:pt idx="16">
                  <c:v>37012</c:v>
                </c:pt>
                <c:pt idx="17">
                  <c:v>37043</c:v>
                </c:pt>
                <c:pt idx="18">
                  <c:v>37074</c:v>
                </c:pt>
                <c:pt idx="19">
                  <c:v>37104</c:v>
                </c:pt>
                <c:pt idx="20">
                  <c:v>37137</c:v>
                </c:pt>
                <c:pt idx="21">
                  <c:v>37165</c:v>
                </c:pt>
                <c:pt idx="22">
                  <c:v>37196</c:v>
                </c:pt>
                <c:pt idx="23">
                  <c:v>37228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37410</c:v>
                </c:pt>
                <c:pt idx="30">
                  <c:v>37438</c:v>
                </c:pt>
                <c:pt idx="31">
                  <c:v>37469</c:v>
                </c:pt>
                <c:pt idx="32">
                  <c:v>37501</c:v>
                </c:pt>
                <c:pt idx="33">
                  <c:v>37530</c:v>
                </c:pt>
                <c:pt idx="34">
                  <c:v>37561</c:v>
                </c:pt>
                <c:pt idx="35">
                  <c:v>37592</c:v>
                </c:pt>
                <c:pt idx="36">
                  <c:v>37622</c:v>
                </c:pt>
                <c:pt idx="37">
                  <c:v>37655</c:v>
                </c:pt>
                <c:pt idx="38">
                  <c:v>37683</c:v>
                </c:pt>
                <c:pt idx="39">
                  <c:v>37712</c:v>
                </c:pt>
                <c:pt idx="40">
                  <c:v>37742</c:v>
                </c:pt>
                <c:pt idx="41">
                  <c:v>37774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37928</c:v>
                </c:pt>
                <c:pt idx="47">
                  <c:v>37956</c:v>
                </c:pt>
                <c:pt idx="48">
                  <c:v>37987</c:v>
                </c:pt>
                <c:pt idx="49">
                  <c:v>38019</c:v>
                </c:pt>
                <c:pt idx="50">
                  <c:v>38047</c:v>
                </c:pt>
                <c:pt idx="51">
                  <c:v>38078</c:v>
                </c:pt>
                <c:pt idx="52">
                  <c:v>38110</c:v>
                </c:pt>
                <c:pt idx="53">
                  <c:v>38139</c:v>
                </c:pt>
                <c:pt idx="54">
                  <c:v>38169</c:v>
                </c:pt>
                <c:pt idx="55">
                  <c:v>38201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38355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38474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38628</c:v>
                </c:pt>
                <c:pt idx="70">
                  <c:v>38657</c:v>
                </c:pt>
                <c:pt idx="71">
                  <c:v>38687</c:v>
                </c:pt>
                <c:pt idx="72">
                  <c:v>38719</c:v>
                </c:pt>
                <c:pt idx="73">
                  <c:v>38749</c:v>
                </c:pt>
                <c:pt idx="74">
                  <c:v>38777</c:v>
                </c:pt>
                <c:pt idx="75">
                  <c:v>38810</c:v>
                </c:pt>
                <c:pt idx="76">
                  <c:v>38838</c:v>
                </c:pt>
                <c:pt idx="77">
                  <c:v>38869</c:v>
                </c:pt>
                <c:pt idx="78">
                  <c:v>38901</c:v>
                </c:pt>
                <c:pt idx="79">
                  <c:v>38930</c:v>
                </c:pt>
                <c:pt idx="80">
                  <c:v>38961</c:v>
                </c:pt>
                <c:pt idx="81">
                  <c:v>38992</c:v>
                </c:pt>
                <c:pt idx="82">
                  <c:v>39022</c:v>
                </c:pt>
                <c:pt idx="83">
                  <c:v>39052</c:v>
                </c:pt>
                <c:pt idx="84">
                  <c:v>39084</c:v>
                </c:pt>
                <c:pt idx="85">
                  <c:v>39114</c:v>
                </c:pt>
                <c:pt idx="86">
                  <c:v>39142</c:v>
                </c:pt>
                <c:pt idx="87">
                  <c:v>39174</c:v>
                </c:pt>
                <c:pt idx="88">
                  <c:v>39204</c:v>
                </c:pt>
                <c:pt idx="89">
                  <c:v>39234</c:v>
                </c:pt>
                <c:pt idx="90">
                  <c:v>39265</c:v>
                </c:pt>
                <c:pt idx="91">
                  <c:v>39295</c:v>
                </c:pt>
                <c:pt idx="92">
                  <c:v>39328</c:v>
                </c:pt>
                <c:pt idx="93">
                  <c:v>39356</c:v>
                </c:pt>
                <c:pt idx="94">
                  <c:v>39387</c:v>
                </c:pt>
                <c:pt idx="95">
                  <c:v>39419</c:v>
                </c:pt>
                <c:pt idx="96">
                  <c:v>39449</c:v>
                </c:pt>
                <c:pt idx="97">
                  <c:v>39479</c:v>
                </c:pt>
                <c:pt idx="98">
                  <c:v>39511</c:v>
                </c:pt>
                <c:pt idx="99">
                  <c:v>39539</c:v>
                </c:pt>
                <c:pt idx="100">
                  <c:v>39570</c:v>
                </c:pt>
                <c:pt idx="101">
                  <c:v>39601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39755</c:v>
                </c:pt>
                <c:pt idx="107">
                  <c:v>39783</c:v>
                </c:pt>
                <c:pt idx="108">
                  <c:v>39815</c:v>
                </c:pt>
                <c:pt idx="109">
                  <c:v>39846</c:v>
                </c:pt>
                <c:pt idx="110">
                  <c:v>39874</c:v>
                </c:pt>
                <c:pt idx="111">
                  <c:v>39904</c:v>
                </c:pt>
                <c:pt idx="112">
                  <c:v>39937</c:v>
                </c:pt>
                <c:pt idx="113">
                  <c:v>39965</c:v>
                </c:pt>
                <c:pt idx="114">
                  <c:v>39995</c:v>
                </c:pt>
                <c:pt idx="115">
                  <c:v>40028</c:v>
                </c:pt>
                <c:pt idx="116">
                  <c:v>40057</c:v>
                </c:pt>
                <c:pt idx="117">
                  <c:v>40087</c:v>
                </c:pt>
                <c:pt idx="118">
                  <c:v>40119</c:v>
                </c:pt>
                <c:pt idx="119">
                  <c:v>40148</c:v>
                </c:pt>
                <c:pt idx="120">
                  <c:v>40182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40301</c:v>
                </c:pt>
                <c:pt idx="125">
                  <c:v>40330</c:v>
                </c:pt>
                <c:pt idx="126">
                  <c:v>40360</c:v>
                </c:pt>
                <c:pt idx="127">
                  <c:v>40392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40546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40665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40819</c:v>
                </c:pt>
                <c:pt idx="142">
                  <c:v>40848</c:v>
                </c:pt>
                <c:pt idx="143">
                  <c:v>40878</c:v>
                </c:pt>
                <c:pt idx="144">
                  <c:v>40910</c:v>
                </c:pt>
                <c:pt idx="145">
                  <c:v>40940</c:v>
                </c:pt>
                <c:pt idx="146">
                  <c:v>40969</c:v>
                </c:pt>
                <c:pt idx="147">
                  <c:v>41001</c:v>
                </c:pt>
                <c:pt idx="148">
                  <c:v>41031</c:v>
                </c:pt>
              </c:numCache>
            </c:numRef>
          </c:cat>
          <c:val>
            <c:numRef>
              <c:f>Vergleich!$C$2:$C$150</c:f>
              <c:numCache>
                <c:formatCode>0%</c:formatCode>
                <c:ptCount val="149"/>
                <c:pt idx="0">
                  <c:v>1</c:v>
                </c:pt>
                <c:pt idx="1">
                  <c:v>1.0628431405833787</c:v>
                </c:pt>
                <c:pt idx="2">
                  <c:v>1.0667464816101084</c:v>
                </c:pt>
                <c:pt idx="3">
                  <c:v>1.0524650766341987</c:v>
                </c:pt>
                <c:pt idx="4">
                  <c:v>1.031355778204466</c:v>
                </c:pt>
                <c:pt idx="5">
                  <c:v>1.0186099724527409</c:v>
                </c:pt>
                <c:pt idx="6">
                  <c:v>1.0414285753814103</c:v>
                </c:pt>
                <c:pt idx="7">
                  <c:v>1.0457038170835602</c:v>
                </c:pt>
                <c:pt idx="8">
                  <c:v>1.0176999334440406</c:v>
                </c:pt>
                <c:pt idx="9">
                  <c:v>1.0413266000274612</c:v>
                </c:pt>
                <c:pt idx="10">
                  <c:v>0.9969795915511277</c:v>
                </c:pt>
                <c:pt idx="11">
                  <c:v>1.0089405911948555</c:v>
                </c:pt>
                <c:pt idx="12">
                  <c:v>1.0410476129246116</c:v>
                </c:pt>
                <c:pt idx="13">
                  <c:v>0.99791593453198257</c:v>
                </c:pt>
                <c:pt idx="14">
                  <c:v>0.97209735809121334</c:v>
                </c:pt>
                <c:pt idx="15">
                  <c:v>1.0005655410267336</c:v>
                </c:pt>
                <c:pt idx="16">
                  <c:v>0.99016945271721357</c:v>
                </c:pt>
                <c:pt idx="17">
                  <c:v>0.99049737948987771</c:v>
                </c:pt>
                <c:pt idx="18">
                  <c:v>0.98093909109513866</c:v>
                </c:pt>
                <c:pt idx="19">
                  <c:v>0.93417634552933182</c:v>
                </c:pt>
                <c:pt idx="20">
                  <c:v>0.8695896493362395</c:v>
                </c:pt>
                <c:pt idx="21">
                  <c:v>0.89948411831425679</c:v>
                </c:pt>
                <c:pt idx="22">
                  <c:v>0.93028921660773678</c:v>
                </c:pt>
                <c:pt idx="23">
                  <c:v>0.93745431612081664</c:v>
                </c:pt>
                <c:pt idx="24">
                  <c:v>0.93304123124903993</c:v>
                </c:pt>
                <c:pt idx="25">
                  <c:v>0.92847879962746527</c:v>
                </c:pt>
                <c:pt idx="26">
                  <c:v>0.95644059633838541</c:v>
                </c:pt>
                <c:pt idx="27">
                  <c:v>0.92895159002751559</c:v>
                </c:pt>
                <c:pt idx="28">
                  <c:v>0.9107776599318016</c:v>
                </c:pt>
                <c:pt idx="29">
                  <c:v>0.87726777028974467</c:v>
                </c:pt>
                <c:pt idx="30">
                  <c:v>0.82127552556506056</c:v>
                </c:pt>
                <c:pt idx="31">
                  <c:v>0.82985462867194937</c:v>
                </c:pt>
                <c:pt idx="32">
                  <c:v>0.75266876861199172</c:v>
                </c:pt>
                <c:pt idx="33">
                  <c:v>0.7851986271557494</c:v>
                </c:pt>
                <c:pt idx="34">
                  <c:v>0.80244731060168761</c:v>
                </c:pt>
                <c:pt idx="35">
                  <c:v>0.77375981557955753</c:v>
                </c:pt>
                <c:pt idx="36">
                  <c:v>0.75907476552550635</c:v>
                </c:pt>
                <c:pt idx="37">
                  <c:v>0.73602567766299487</c:v>
                </c:pt>
                <c:pt idx="38">
                  <c:v>0.71837684474610108</c:v>
                </c:pt>
                <c:pt idx="39">
                  <c:v>0.78794913202787897</c:v>
                </c:pt>
                <c:pt idx="40">
                  <c:v>0.80335573224296097</c:v>
                </c:pt>
                <c:pt idx="41">
                  <c:v>0.83323643534664948</c:v>
                </c:pt>
                <c:pt idx="42">
                  <c:v>0.86662231496176312</c:v>
                </c:pt>
                <c:pt idx="43">
                  <c:v>0.86355294402908389</c:v>
                </c:pt>
                <c:pt idx="44">
                  <c:v>0.83857308899645866</c:v>
                </c:pt>
                <c:pt idx="45">
                  <c:v>0.8871290758528787</c:v>
                </c:pt>
                <c:pt idx="46">
                  <c:v>0.89906193077997187</c:v>
                </c:pt>
                <c:pt idx="47">
                  <c:v>0.93301961067710548</c:v>
                </c:pt>
                <c:pt idx="48">
                  <c:v>0.9468967682347853</c:v>
                </c:pt>
                <c:pt idx="49">
                  <c:v>0.9489222462638004</c:v>
                </c:pt>
                <c:pt idx="50">
                  <c:v>0.93374379469104274</c:v>
                </c:pt>
                <c:pt idx="51">
                  <c:v>0.94407889931943867</c:v>
                </c:pt>
                <c:pt idx="52">
                  <c:v>0.93568790625548148</c:v>
                </c:pt>
                <c:pt idx="53">
                  <c:v>0.95144930581164311</c:v>
                </c:pt>
                <c:pt idx="54">
                  <c:v>0.9371419317708114</c:v>
                </c:pt>
                <c:pt idx="55">
                  <c:v>0.92983867595885306</c:v>
                </c:pt>
                <c:pt idx="56">
                  <c:v>0.94498275583252545</c:v>
                </c:pt>
                <c:pt idx="57">
                  <c:v>0.95741246882798459</c:v>
                </c:pt>
                <c:pt idx="58">
                  <c:v>0.98123892501404719</c:v>
                </c:pt>
                <c:pt idx="59">
                  <c:v>0.9985093069530574</c:v>
                </c:pt>
                <c:pt idx="60">
                  <c:v>1.0030157495572594</c:v>
                </c:pt>
                <c:pt idx="61">
                  <c:v>1.0126077591049141</c:v>
                </c:pt>
                <c:pt idx="62">
                  <c:v>1.0141479646278286</c:v>
                </c:pt>
                <c:pt idx="63">
                  <c:v>1.0032009069583427</c:v>
                </c:pt>
                <c:pt idx="64">
                  <c:v>1.0392497151291995</c:v>
                </c:pt>
                <c:pt idx="65">
                  <c:v>1.0591162489125314</c:v>
                </c:pt>
                <c:pt idx="66">
                  <c:v>1.0923611772068091</c:v>
                </c:pt>
                <c:pt idx="67">
                  <c:v>1.0887702391786362</c:v>
                </c:pt>
                <c:pt idx="68">
                  <c:v>1.1136607693514802</c:v>
                </c:pt>
                <c:pt idx="69">
                  <c:v>1.094084504186621</c:v>
                </c:pt>
                <c:pt idx="70">
                  <c:v>1.1257159152056624</c:v>
                </c:pt>
                <c:pt idx="71">
                  <c:v>1.1540422204274448</c:v>
                </c:pt>
                <c:pt idx="72">
                  <c:v>1.1796551650783664</c:v>
                </c:pt>
                <c:pt idx="73">
                  <c:v>1.1928059102402031</c:v>
                </c:pt>
                <c:pt idx="74">
                  <c:v>1.2054073874536873</c:v>
                </c:pt>
                <c:pt idx="75">
                  <c:v>1.2063518195440297</c:v>
                </c:pt>
                <c:pt idx="76">
                  <c:v>1.176395782650745</c:v>
                </c:pt>
                <c:pt idx="77">
                  <c:v>1.1723111018832515</c:v>
                </c:pt>
                <c:pt idx="78">
                  <c:v>1.1779529438431533</c:v>
                </c:pt>
                <c:pt idx="79">
                  <c:v>1.2010622262124442</c:v>
                </c:pt>
                <c:pt idx="80">
                  <c:v>1.2217443929826297</c:v>
                </c:pt>
                <c:pt idx="81">
                  <c:v>1.2478208414989092</c:v>
                </c:pt>
                <c:pt idx="82">
                  <c:v>1.2568437414302696</c:v>
                </c:pt>
                <c:pt idx="83">
                  <c:v>1.2824145320595224</c:v>
                </c:pt>
                <c:pt idx="84">
                  <c:v>1.2985669898206336</c:v>
                </c:pt>
                <c:pt idx="85">
                  <c:v>1.297999493962958</c:v>
                </c:pt>
                <c:pt idx="86">
                  <c:v>1.3167644428541005</c:v>
                </c:pt>
                <c:pt idx="87">
                  <c:v>1.36157711798176</c:v>
                </c:pt>
                <c:pt idx="88">
                  <c:v>1.4051576849358751</c:v>
                </c:pt>
                <c:pt idx="89">
                  <c:v>1.4148509973869006</c:v>
                </c:pt>
                <c:pt idx="90">
                  <c:v>1.3806354239428602</c:v>
                </c:pt>
                <c:pt idx="91">
                  <c:v>1.3923789886649411</c:v>
                </c:pt>
                <c:pt idx="92">
                  <c:v>1.41380404606763</c:v>
                </c:pt>
                <c:pt idx="93">
                  <c:v>1.4368789953044785</c:v>
                </c:pt>
                <c:pt idx="94">
                  <c:v>1.4315265322821533</c:v>
                </c:pt>
                <c:pt idx="95">
                  <c:v>1.4414530970646695</c:v>
                </c:pt>
                <c:pt idx="96">
                  <c:v>1.351748212637784</c:v>
                </c:pt>
                <c:pt idx="97">
                  <c:v>1.3510725641601804</c:v>
                </c:pt>
                <c:pt idx="98">
                  <c:v>1.3364196740962173</c:v>
                </c:pt>
                <c:pt idx="99">
                  <c:v>1.3677380485134658</c:v>
                </c:pt>
                <c:pt idx="100">
                  <c:v>1.3690718323029316</c:v>
                </c:pt>
                <c:pt idx="101">
                  <c:v>1.3022046761931698</c:v>
                </c:pt>
                <c:pt idx="102">
                  <c:v>1.3126429618914761</c:v>
                </c:pt>
                <c:pt idx="103">
                  <c:v>1.3233602425359552</c:v>
                </c:pt>
                <c:pt idx="104">
                  <c:v>1.2763013180995584</c:v>
                </c:pt>
                <c:pt idx="105">
                  <c:v>1.214577223344445</c:v>
                </c:pt>
                <c:pt idx="106">
                  <c:v>1.2035494837137655</c:v>
                </c:pt>
                <c:pt idx="107">
                  <c:v>1.2235755908587307</c:v>
                </c:pt>
                <c:pt idx="108">
                  <c:v>1.1606578838203554</c:v>
                </c:pt>
                <c:pt idx="109">
                  <c:v>1.1067568310954969</c:v>
                </c:pt>
                <c:pt idx="110">
                  <c:v>1.145169728437331</c:v>
                </c:pt>
                <c:pt idx="111">
                  <c:v>1.2295522386760545</c:v>
                </c:pt>
                <c:pt idx="112">
                  <c:v>1.2454863154716826</c:v>
                </c:pt>
                <c:pt idx="113">
                  <c:v>1.2356987267538757</c:v>
                </c:pt>
                <c:pt idx="114">
                  <c:v>1.3015796768503716</c:v>
                </c:pt>
                <c:pt idx="115">
                  <c:v>1.3233344133720082</c:v>
                </c:pt>
                <c:pt idx="116">
                  <c:v>1.3534952725630047</c:v>
                </c:pt>
                <c:pt idx="117">
                  <c:v>1.324759427964703</c:v>
                </c:pt>
                <c:pt idx="118">
                  <c:v>1.3596947345349737</c:v>
                </c:pt>
                <c:pt idx="119">
                  <c:v>1.3996154638232885</c:v>
                </c:pt>
                <c:pt idx="120">
                  <c:v>1.361865886844793</c:v>
                </c:pt>
                <c:pt idx="121">
                  <c:v>1.3672849840722128</c:v>
                </c:pt>
                <c:pt idx="122">
                  <c:v>1.4359742760701986</c:v>
                </c:pt>
                <c:pt idx="123">
                  <c:v>1.438404740255484</c:v>
                </c:pt>
                <c:pt idx="124">
                  <c:v>1.4318001540246765</c:v>
                </c:pt>
                <c:pt idx="125">
                  <c:v>1.4351630584625616</c:v>
                </c:pt>
                <c:pt idx="126">
                  <c:v>1.4463109389601474</c:v>
                </c:pt>
                <c:pt idx="127">
                  <c:v>1.4416075377507547</c:v>
                </c:pt>
                <c:pt idx="128">
                  <c:v>1.4741271084883971</c:v>
                </c:pt>
                <c:pt idx="129">
                  <c:v>1.5102836299942386</c:v>
                </c:pt>
                <c:pt idx="130">
                  <c:v>1.5236660416968706</c:v>
                </c:pt>
                <c:pt idx="131">
                  <c:v>1.5400434615903149</c:v>
                </c:pt>
                <c:pt idx="132">
                  <c:v>1.5466677042220289</c:v>
                </c:pt>
                <c:pt idx="133">
                  <c:v>1.5727969288003818</c:v>
                </c:pt>
                <c:pt idx="134">
                  <c:v>1.5406117031095219</c:v>
                </c:pt>
                <c:pt idx="135">
                  <c:v>1.6010915984359786</c:v>
                </c:pt>
                <c:pt idx="136">
                  <c:v>1.5865415554266384</c:v>
                </c:pt>
                <c:pt idx="137">
                  <c:v>1.5989958926341774</c:v>
                </c:pt>
                <c:pt idx="138">
                  <c:v>1.5877957813510033</c:v>
                </c:pt>
                <c:pt idx="139">
                  <c:v>1.4457800334694357</c:v>
                </c:pt>
                <c:pt idx="140">
                  <c:v>1.4185929013567724</c:v>
                </c:pt>
                <c:pt idx="141">
                  <c:v>1.4957233304053772</c:v>
                </c:pt>
                <c:pt idx="142">
                  <c:v>1.4864635550758107</c:v>
                </c:pt>
                <c:pt idx="143">
                  <c:v>1.4810596658682331</c:v>
                </c:pt>
                <c:pt idx="144">
                  <c:v>1.5476714205845434</c:v>
                </c:pt>
                <c:pt idx="145">
                  <c:v>1.5955744684819912</c:v>
                </c:pt>
                <c:pt idx="146">
                  <c:v>1.6082654450326617</c:v>
                </c:pt>
                <c:pt idx="147">
                  <c:v>1.5954200591248422</c:v>
                </c:pt>
                <c:pt idx="148">
                  <c:v>1.5527204317591439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Vergleich!$D$1</c:f>
              <c:strCache>
                <c:ptCount val="1"/>
                <c:pt idx="0">
                  <c:v>Bo2 1y</c:v>
                </c:pt>
              </c:strCache>
            </c:strRef>
          </c:tx>
          <c:spPr>
            <a:ln w="38100">
              <a:solidFill>
                <a:srgbClr val="FF420E"/>
              </a:solidFill>
              <a:prstDash val="solid"/>
            </a:ln>
          </c:spPr>
          <c:marker>
            <c:symbol val="none"/>
          </c:marker>
          <c:cat>
            <c:numRef>
              <c:f>Vergleich!$B$2:$B$150</c:f>
              <c:numCache>
                <c:formatCode>m/d/yyyy</c:formatCode>
                <c:ptCount val="149"/>
                <c:pt idx="0">
                  <c:v>36528</c:v>
                </c:pt>
                <c:pt idx="1">
                  <c:v>36557</c:v>
                </c:pt>
                <c:pt idx="2">
                  <c:v>36586</c:v>
                </c:pt>
                <c:pt idx="3">
                  <c:v>36619</c:v>
                </c:pt>
                <c:pt idx="4">
                  <c:v>36647</c:v>
                </c:pt>
                <c:pt idx="5">
                  <c:v>36678</c:v>
                </c:pt>
                <c:pt idx="6">
                  <c:v>36710</c:v>
                </c:pt>
                <c:pt idx="7">
                  <c:v>36739</c:v>
                </c:pt>
                <c:pt idx="8">
                  <c:v>36770</c:v>
                </c:pt>
                <c:pt idx="9">
                  <c:v>36801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36983</c:v>
                </c:pt>
                <c:pt idx="16">
                  <c:v>37012</c:v>
                </c:pt>
                <c:pt idx="17">
                  <c:v>37043</c:v>
                </c:pt>
                <c:pt idx="18">
                  <c:v>37074</c:v>
                </c:pt>
                <c:pt idx="19">
                  <c:v>37104</c:v>
                </c:pt>
                <c:pt idx="20">
                  <c:v>37137</c:v>
                </c:pt>
                <c:pt idx="21">
                  <c:v>37165</c:v>
                </c:pt>
                <c:pt idx="22">
                  <c:v>37196</c:v>
                </c:pt>
                <c:pt idx="23">
                  <c:v>37228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37410</c:v>
                </c:pt>
                <c:pt idx="30">
                  <c:v>37438</c:v>
                </c:pt>
                <c:pt idx="31">
                  <c:v>37469</c:v>
                </c:pt>
                <c:pt idx="32">
                  <c:v>37501</c:v>
                </c:pt>
                <c:pt idx="33">
                  <c:v>37530</c:v>
                </c:pt>
                <c:pt idx="34">
                  <c:v>37561</c:v>
                </c:pt>
                <c:pt idx="35">
                  <c:v>37592</c:v>
                </c:pt>
                <c:pt idx="36">
                  <c:v>37622</c:v>
                </c:pt>
                <c:pt idx="37">
                  <c:v>37655</c:v>
                </c:pt>
                <c:pt idx="38">
                  <c:v>37683</c:v>
                </c:pt>
                <c:pt idx="39">
                  <c:v>37712</c:v>
                </c:pt>
                <c:pt idx="40">
                  <c:v>37742</c:v>
                </c:pt>
                <c:pt idx="41">
                  <c:v>37774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37928</c:v>
                </c:pt>
                <c:pt idx="47">
                  <c:v>37956</c:v>
                </c:pt>
                <c:pt idx="48">
                  <c:v>37987</c:v>
                </c:pt>
                <c:pt idx="49">
                  <c:v>38019</c:v>
                </c:pt>
                <c:pt idx="50">
                  <c:v>38047</c:v>
                </c:pt>
                <c:pt idx="51">
                  <c:v>38078</c:v>
                </c:pt>
                <c:pt idx="52">
                  <c:v>38110</c:v>
                </c:pt>
                <c:pt idx="53">
                  <c:v>38139</c:v>
                </c:pt>
                <c:pt idx="54">
                  <c:v>38169</c:v>
                </c:pt>
                <c:pt idx="55">
                  <c:v>38201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38355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38474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38628</c:v>
                </c:pt>
                <c:pt idx="70">
                  <c:v>38657</c:v>
                </c:pt>
                <c:pt idx="71">
                  <c:v>38687</c:v>
                </c:pt>
                <c:pt idx="72">
                  <c:v>38719</c:v>
                </c:pt>
                <c:pt idx="73">
                  <c:v>38749</c:v>
                </c:pt>
                <c:pt idx="74">
                  <c:v>38777</c:v>
                </c:pt>
                <c:pt idx="75">
                  <c:v>38810</c:v>
                </c:pt>
                <c:pt idx="76">
                  <c:v>38838</c:v>
                </c:pt>
                <c:pt idx="77">
                  <c:v>38869</c:v>
                </c:pt>
                <c:pt idx="78">
                  <c:v>38901</c:v>
                </c:pt>
                <c:pt idx="79">
                  <c:v>38930</c:v>
                </c:pt>
                <c:pt idx="80">
                  <c:v>38961</c:v>
                </c:pt>
                <c:pt idx="81">
                  <c:v>38992</c:v>
                </c:pt>
                <c:pt idx="82">
                  <c:v>39022</c:v>
                </c:pt>
                <c:pt idx="83">
                  <c:v>39052</c:v>
                </c:pt>
                <c:pt idx="84">
                  <c:v>39084</c:v>
                </c:pt>
                <c:pt idx="85">
                  <c:v>39114</c:v>
                </c:pt>
                <c:pt idx="86">
                  <c:v>39142</c:v>
                </c:pt>
                <c:pt idx="87">
                  <c:v>39174</c:v>
                </c:pt>
                <c:pt idx="88">
                  <c:v>39204</c:v>
                </c:pt>
                <c:pt idx="89">
                  <c:v>39234</c:v>
                </c:pt>
                <c:pt idx="90">
                  <c:v>39265</c:v>
                </c:pt>
                <c:pt idx="91">
                  <c:v>39295</c:v>
                </c:pt>
                <c:pt idx="92">
                  <c:v>39328</c:v>
                </c:pt>
                <c:pt idx="93">
                  <c:v>39356</c:v>
                </c:pt>
                <c:pt idx="94">
                  <c:v>39387</c:v>
                </c:pt>
                <c:pt idx="95">
                  <c:v>39419</c:v>
                </c:pt>
                <c:pt idx="96">
                  <c:v>39449</c:v>
                </c:pt>
                <c:pt idx="97">
                  <c:v>39479</c:v>
                </c:pt>
                <c:pt idx="98">
                  <c:v>39511</c:v>
                </c:pt>
                <c:pt idx="99">
                  <c:v>39539</c:v>
                </c:pt>
                <c:pt idx="100">
                  <c:v>39570</c:v>
                </c:pt>
                <c:pt idx="101">
                  <c:v>39601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39755</c:v>
                </c:pt>
                <c:pt idx="107">
                  <c:v>39783</c:v>
                </c:pt>
                <c:pt idx="108">
                  <c:v>39815</c:v>
                </c:pt>
                <c:pt idx="109">
                  <c:v>39846</c:v>
                </c:pt>
                <c:pt idx="110">
                  <c:v>39874</c:v>
                </c:pt>
                <c:pt idx="111">
                  <c:v>39904</c:v>
                </c:pt>
                <c:pt idx="112">
                  <c:v>39937</c:v>
                </c:pt>
                <c:pt idx="113">
                  <c:v>39965</c:v>
                </c:pt>
                <c:pt idx="114">
                  <c:v>39995</c:v>
                </c:pt>
                <c:pt idx="115">
                  <c:v>40028</c:v>
                </c:pt>
                <c:pt idx="116">
                  <c:v>40057</c:v>
                </c:pt>
                <c:pt idx="117">
                  <c:v>40087</c:v>
                </c:pt>
                <c:pt idx="118">
                  <c:v>40119</c:v>
                </c:pt>
                <c:pt idx="119">
                  <c:v>40148</c:v>
                </c:pt>
                <c:pt idx="120">
                  <c:v>40182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40301</c:v>
                </c:pt>
                <c:pt idx="125">
                  <c:v>40330</c:v>
                </c:pt>
                <c:pt idx="126">
                  <c:v>40360</c:v>
                </c:pt>
                <c:pt idx="127">
                  <c:v>40392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40546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40665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40819</c:v>
                </c:pt>
                <c:pt idx="142">
                  <c:v>40848</c:v>
                </c:pt>
                <c:pt idx="143">
                  <c:v>40878</c:v>
                </c:pt>
                <c:pt idx="144">
                  <c:v>40910</c:v>
                </c:pt>
                <c:pt idx="145">
                  <c:v>40940</c:v>
                </c:pt>
                <c:pt idx="146">
                  <c:v>40969</c:v>
                </c:pt>
                <c:pt idx="147">
                  <c:v>41001</c:v>
                </c:pt>
                <c:pt idx="148">
                  <c:v>41031</c:v>
                </c:pt>
              </c:numCache>
            </c:numRef>
          </c:cat>
          <c:val>
            <c:numRef>
              <c:f>Vergleich!$D$2:$D$150</c:f>
              <c:numCache>
                <c:formatCode>0%</c:formatCode>
                <c:ptCount val="149"/>
                <c:pt idx="0">
                  <c:v>1</c:v>
                </c:pt>
                <c:pt idx="1">
                  <c:v>1.0628431405833787</c:v>
                </c:pt>
                <c:pt idx="2">
                  <c:v>1.058686204472389</c:v>
                </c:pt>
                <c:pt idx="3">
                  <c:v>1.0355931767081581</c:v>
                </c:pt>
                <c:pt idx="4">
                  <c:v>1.0001683782450734</c:v>
                </c:pt>
                <c:pt idx="5">
                  <c:v>0.98320435988722876</c:v>
                </c:pt>
                <c:pt idx="6">
                  <c:v>0.99919722845804382</c:v>
                </c:pt>
                <c:pt idx="7">
                  <c:v>1.0043238149977161</c:v>
                </c:pt>
                <c:pt idx="8">
                  <c:v>0.96303260679909874</c:v>
                </c:pt>
                <c:pt idx="9">
                  <c:v>0.97595587102028047</c:v>
                </c:pt>
                <c:pt idx="10">
                  <c:v>0.94244983869244969</c:v>
                </c:pt>
                <c:pt idx="11">
                  <c:v>0.95565479612406523</c:v>
                </c:pt>
                <c:pt idx="12">
                  <c:v>0.96327377607699904</c:v>
                </c:pt>
                <c:pt idx="13">
                  <c:v>0.9233478738648031</c:v>
                </c:pt>
                <c:pt idx="14">
                  <c:v>0.92805276935752956</c:v>
                </c:pt>
                <c:pt idx="15">
                  <c:v>0.91803867126563077</c:v>
                </c:pt>
                <c:pt idx="16">
                  <c:v>0.91711955709602799</c:v>
                </c:pt>
                <c:pt idx="17">
                  <c:v>0.92597299232103192</c:v>
                </c:pt>
                <c:pt idx="18">
                  <c:v>0.9357437132921963</c:v>
                </c:pt>
                <c:pt idx="19">
                  <c:v>0.94629028636243329</c:v>
                </c:pt>
                <c:pt idx="20">
                  <c:v>0.9542160436327225</c:v>
                </c:pt>
                <c:pt idx="21">
                  <c:v>0.97254510066148769</c:v>
                </c:pt>
                <c:pt idx="22">
                  <c:v>0.96721024017315027</c:v>
                </c:pt>
                <c:pt idx="23">
                  <c:v>0.9561216983571309</c:v>
                </c:pt>
                <c:pt idx="24">
                  <c:v>0.9568445103312011</c:v>
                </c:pt>
                <c:pt idx="25">
                  <c:v>0.95184941854659277</c:v>
                </c:pt>
                <c:pt idx="26">
                  <c:v>0.97588470775101188</c:v>
                </c:pt>
                <c:pt idx="27">
                  <c:v>0.92792506676373543</c:v>
                </c:pt>
                <c:pt idx="28">
                  <c:v>0.91252592401461119</c:v>
                </c:pt>
                <c:pt idx="29">
                  <c:v>0.90367152704060871</c:v>
                </c:pt>
                <c:pt idx="30">
                  <c:v>0.91160334118647424</c:v>
                </c:pt>
                <c:pt idx="31">
                  <c:v>0.92553735771321399</c:v>
                </c:pt>
                <c:pt idx="32">
                  <c:v>0.94160665473131977</c:v>
                </c:pt>
                <c:pt idx="33">
                  <c:v>0.93721908926080144</c:v>
                </c:pt>
                <c:pt idx="34">
                  <c:v>0.94104515208642947</c:v>
                </c:pt>
                <c:pt idx="35">
                  <c:v>0.96013881905436271</c:v>
                </c:pt>
                <c:pt idx="36">
                  <c:v>0.97175708094006674</c:v>
                </c:pt>
                <c:pt idx="37">
                  <c:v>0.9391450746439336</c:v>
                </c:pt>
                <c:pt idx="38">
                  <c:v>0.92596916387547501</c:v>
                </c:pt>
                <c:pt idx="39">
                  <c:v>0.94922669318395458</c:v>
                </c:pt>
                <c:pt idx="40">
                  <c:v>0.96560286249251648</c:v>
                </c:pt>
                <c:pt idx="41">
                  <c:v>1.015657884526183</c:v>
                </c:pt>
                <c:pt idx="42">
                  <c:v>1.0862769373409156</c:v>
                </c:pt>
                <c:pt idx="43">
                  <c:v>1.0849863812624516</c:v>
                </c:pt>
                <c:pt idx="44">
                  <c:v>1.0175041680379808</c:v>
                </c:pt>
                <c:pt idx="45">
                  <c:v>1.1309341258297207</c:v>
                </c:pt>
                <c:pt idx="46">
                  <c:v>1.1586384026664889</c:v>
                </c:pt>
                <c:pt idx="47">
                  <c:v>1.2263290157261562</c:v>
                </c:pt>
                <c:pt idx="48">
                  <c:v>1.2552258506243357</c:v>
                </c:pt>
                <c:pt idx="49">
                  <c:v>1.2575084012102129</c:v>
                </c:pt>
                <c:pt idx="50">
                  <c:v>1.2434352541926565</c:v>
                </c:pt>
                <c:pt idx="51">
                  <c:v>1.241626875587085</c:v>
                </c:pt>
                <c:pt idx="52">
                  <c:v>1.2337158258459846</c:v>
                </c:pt>
                <c:pt idx="53">
                  <c:v>1.2442804010901343</c:v>
                </c:pt>
                <c:pt idx="54">
                  <c:v>1.2300272787306914</c:v>
                </c:pt>
                <c:pt idx="55">
                  <c:v>1.2373483395599558</c:v>
                </c:pt>
                <c:pt idx="56">
                  <c:v>1.2449189451438289</c:v>
                </c:pt>
                <c:pt idx="57">
                  <c:v>1.2571347067189886</c:v>
                </c:pt>
                <c:pt idx="58">
                  <c:v>1.2691784019739087</c:v>
                </c:pt>
                <c:pt idx="59">
                  <c:v>1.2793323690666321</c:v>
                </c:pt>
                <c:pt idx="60">
                  <c:v>1.2866124119564257</c:v>
                </c:pt>
                <c:pt idx="61">
                  <c:v>1.299217807844506</c:v>
                </c:pt>
                <c:pt idx="62">
                  <c:v>1.299807258626273</c:v>
                </c:pt>
                <c:pt idx="63">
                  <c:v>1.2669546579266309</c:v>
                </c:pt>
                <c:pt idx="64">
                  <c:v>1.2875769097497285</c:v>
                </c:pt>
                <c:pt idx="65">
                  <c:v>1.3179413978631636</c:v>
                </c:pt>
                <c:pt idx="66">
                  <c:v>1.3935589218204274</c:v>
                </c:pt>
                <c:pt idx="67">
                  <c:v>1.3773876128543161</c:v>
                </c:pt>
                <c:pt idx="68">
                  <c:v>1.4383453341500334</c:v>
                </c:pt>
                <c:pt idx="69">
                  <c:v>1.4055392125614674</c:v>
                </c:pt>
                <c:pt idx="70">
                  <c:v>1.4808967323193318</c:v>
                </c:pt>
                <c:pt idx="71">
                  <c:v>1.5421639594980294</c:v>
                </c:pt>
                <c:pt idx="72">
                  <c:v>1.6179824245582208</c:v>
                </c:pt>
                <c:pt idx="73">
                  <c:v>1.6358226604859962</c:v>
                </c:pt>
                <c:pt idx="74">
                  <c:v>1.6663791578990836</c:v>
                </c:pt>
                <c:pt idx="75">
                  <c:v>1.6765232207435377</c:v>
                </c:pt>
                <c:pt idx="76">
                  <c:v>1.5884327151471065</c:v>
                </c:pt>
                <c:pt idx="77">
                  <c:v>1.5836507306793079</c:v>
                </c:pt>
                <c:pt idx="78">
                  <c:v>1.5886325050737249</c:v>
                </c:pt>
                <c:pt idx="79">
                  <c:v>1.6220532697780086</c:v>
                </c:pt>
                <c:pt idx="80">
                  <c:v>1.657506176902114</c:v>
                </c:pt>
                <c:pt idx="81">
                  <c:v>1.7243962454795034</c:v>
                </c:pt>
                <c:pt idx="82">
                  <c:v>1.7354793429959194</c:v>
                </c:pt>
                <c:pt idx="83">
                  <c:v>1.8144689070819442</c:v>
                </c:pt>
                <c:pt idx="84">
                  <c:v>1.8673300983337913</c:v>
                </c:pt>
                <c:pt idx="85">
                  <c:v>1.8665950696649658</c:v>
                </c:pt>
                <c:pt idx="86">
                  <c:v>1.879456911326528</c:v>
                </c:pt>
                <c:pt idx="87">
                  <c:v>1.9598748051764843</c:v>
                </c:pt>
                <c:pt idx="88">
                  <c:v>2.0837789487640062</c:v>
                </c:pt>
                <c:pt idx="89">
                  <c:v>2.1166307208005644</c:v>
                </c:pt>
                <c:pt idx="90">
                  <c:v>2.004768602587045</c:v>
                </c:pt>
                <c:pt idx="91">
                  <c:v>2.0190733764271527</c:v>
                </c:pt>
                <c:pt idx="92">
                  <c:v>2.0777839763770132</c:v>
                </c:pt>
                <c:pt idx="93">
                  <c:v>2.1194576842648054</c:v>
                </c:pt>
                <c:pt idx="94">
                  <c:v>2.0801704862922019</c:v>
                </c:pt>
                <c:pt idx="95">
                  <c:v>2.1317534132515532</c:v>
                </c:pt>
                <c:pt idx="96">
                  <c:v>1.8106110393972934</c:v>
                </c:pt>
                <c:pt idx="97">
                  <c:v>1.8067671785463195</c:v>
                </c:pt>
                <c:pt idx="98">
                  <c:v>1.7930035328341014</c:v>
                </c:pt>
                <c:pt idx="99">
                  <c:v>1.8023155671315898</c:v>
                </c:pt>
                <c:pt idx="100">
                  <c:v>1.8097381463667677</c:v>
                </c:pt>
                <c:pt idx="101">
                  <c:v>1.6763499020913064</c:v>
                </c:pt>
                <c:pt idx="102">
                  <c:v>1.6888574987122975</c:v>
                </c:pt>
                <c:pt idx="103">
                  <c:v>1.712702372387805</c:v>
                </c:pt>
                <c:pt idx="104">
                  <c:v>1.7043281875339045</c:v>
                </c:pt>
                <c:pt idx="105">
                  <c:v>1.7338049296365214</c:v>
                </c:pt>
                <c:pt idx="106">
                  <c:v>1.7731035202154686</c:v>
                </c:pt>
                <c:pt idx="107">
                  <c:v>1.7899030801706062</c:v>
                </c:pt>
                <c:pt idx="108">
                  <c:v>1.7814032995241604</c:v>
                </c:pt>
                <c:pt idx="109">
                  <c:v>1.689950043531776</c:v>
                </c:pt>
                <c:pt idx="110">
                  <c:v>1.7138434085578407</c:v>
                </c:pt>
                <c:pt idx="111">
                  <c:v>1.7468834039241707</c:v>
                </c:pt>
                <c:pt idx="112">
                  <c:v>1.7930871183968851</c:v>
                </c:pt>
                <c:pt idx="113">
                  <c:v>1.7520139937135597</c:v>
                </c:pt>
                <c:pt idx="114">
                  <c:v>1.9064582157624326</c:v>
                </c:pt>
                <c:pt idx="115">
                  <c:v>1.9505905140545492</c:v>
                </c:pt>
                <c:pt idx="116">
                  <c:v>2.0265314153850289</c:v>
                </c:pt>
                <c:pt idx="117">
                  <c:v>1.9345329877374788</c:v>
                </c:pt>
                <c:pt idx="118">
                  <c:v>2.0089335691782852</c:v>
                </c:pt>
                <c:pt idx="119">
                  <c:v>2.1264936671431647</c:v>
                </c:pt>
                <c:pt idx="120">
                  <c:v>2.0021484527293074</c:v>
                </c:pt>
                <c:pt idx="121">
                  <c:v>2.0093836527520623</c:v>
                </c:pt>
                <c:pt idx="122">
                  <c:v>2.1039768767297082</c:v>
                </c:pt>
                <c:pt idx="123">
                  <c:v>2.1002915213916498</c:v>
                </c:pt>
                <c:pt idx="124">
                  <c:v>2.0515332321141679</c:v>
                </c:pt>
                <c:pt idx="125">
                  <c:v>2.0548729959904821</c:v>
                </c:pt>
                <c:pt idx="126">
                  <c:v>2.0844523967232291</c:v>
                </c:pt>
                <c:pt idx="127">
                  <c:v>2.0218132635758863</c:v>
                </c:pt>
                <c:pt idx="128">
                  <c:v>2.0671858872511351</c:v>
                </c:pt>
                <c:pt idx="129">
                  <c:v>2.1663985181189656</c:v>
                </c:pt>
                <c:pt idx="130">
                  <c:v>2.1947335588983901</c:v>
                </c:pt>
                <c:pt idx="131">
                  <c:v>2.2679149775953982</c:v>
                </c:pt>
                <c:pt idx="132">
                  <c:v>2.3214351367136135</c:v>
                </c:pt>
                <c:pt idx="133">
                  <c:v>2.35916155983023</c:v>
                </c:pt>
                <c:pt idx="134">
                  <c:v>2.302151823673579</c:v>
                </c:pt>
                <c:pt idx="135">
                  <c:v>2.3852300065074337</c:v>
                </c:pt>
                <c:pt idx="136">
                  <c:v>2.3260609562468448</c:v>
                </c:pt>
                <c:pt idx="137">
                  <c:v>2.34534795520727</c:v>
                </c:pt>
                <c:pt idx="138">
                  <c:v>2.3149013528498816</c:v>
                </c:pt>
                <c:pt idx="139">
                  <c:v>2.2455108054191486</c:v>
                </c:pt>
                <c:pt idx="140">
                  <c:v>2.263154943459464</c:v>
                </c:pt>
                <c:pt idx="141">
                  <c:v>2.2691101310101711</c:v>
                </c:pt>
                <c:pt idx="142">
                  <c:v>2.2600010498882406</c:v>
                </c:pt>
                <c:pt idx="143">
                  <c:v>2.3092896189726395</c:v>
                </c:pt>
                <c:pt idx="144">
                  <c:v>2.3116100247183566</c:v>
                </c:pt>
                <c:pt idx="145">
                  <c:v>2.3869047567149235</c:v>
                </c:pt>
                <c:pt idx="146">
                  <c:v>2.412333555262228</c:v>
                </c:pt>
                <c:pt idx="147">
                  <c:v>2.3668224454711702</c:v>
                </c:pt>
                <c:pt idx="148">
                  <c:v>2.2710360970426597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Vergleich!$E$1</c:f>
              <c:strCache>
                <c:ptCount val="1"/>
                <c:pt idx="0">
                  <c:v>Bo2 3y</c:v>
                </c:pt>
              </c:strCache>
            </c:strRef>
          </c:tx>
          <c:spPr>
            <a:ln w="38100">
              <a:solidFill>
                <a:srgbClr val="FFD320"/>
              </a:solidFill>
              <a:prstDash val="solid"/>
            </a:ln>
          </c:spPr>
          <c:marker>
            <c:symbol val="none"/>
          </c:marker>
          <c:cat>
            <c:numRef>
              <c:f>Vergleich!$B$2:$B$150</c:f>
              <c:numCache>
                <c:formatCode>m/d/yyyy</c:formatCode>
                <c:ptCount val="149"/>
                <c:pt idx="0">
                  <c:v>36528</c:v>
                </c:pt>
                <c:pt idx="1">
                  <c:v>36557</c:v>
                </c:pt>
                <c:pt idx="2">
                  <c:v>36586</c:v>
                </c:pt>
                <c:pt idx="3">
                  <c:v>36619</c:v>
                </c:pt>
                <c:pt idx="4">
                  <c:v>36647</c:v>
                </c:pt>
                <c:pt idx="5">
                  <c:v>36678</c:v>
                </c:pt>
                <c:pt idx="6">
                  <c:v>36710</c:v>
                </c:pt>
                <c:pt idx="7">
                  <c:v>36739</c:v>
                </c:pt>
                <c:pt idx="8">
                  <c:v>36770</c:v>
                </c:pt>
                <c:pt idx="9">
                  <c:v>36801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36983</c:v>
                </c:pt>
                <c:pt idx="16">
                  <c:v>37012</c:v>
                </c:pt>
                <c:pt idx="17">
                  <c:v>37043</c:v>
                </c:pt>
                <c:pt idx="18">
                  <c:v>37074</c:v>
                </c:pt>
                <c:pt idx="19">
                  <c:v>37104</c:v>
                </c:pt>
                <c:pt idx="20">
                  <c:v>37137</c:v>
                </c:pt>
                <c:pt idx="21">
                  <c:v>37165</c:v>
                </c:pt>
                <c:pt idx="22">
                  <c:v>37196</c:v>
                </c:pt>
                <c:pt idx="23">
                  <c:v>37228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37410</c:v>
                </c:pt>
                <c:pt idx="30">
                  <c:v>37438</c:v>
                </c:pt>
                <c:pt idx="31">
                  <c:v>37469</c:v>
                </c:pt>
                <c:pt idx="32">
                  <c:v>37501</c:v>
                </c:pt>
                <c:pt idx="33">
                  <c:v>37530</c:v>
                </c:pt>
                <c:pt idx="34">
                  <c:v>37561</c:v>
                </c:pt>
                <c:pt idx="35">
                  <c:v>37592</c:v>
                </c:pt>
                <c:pt idx="36">
                  <c:v>37622</c:v>
                </c:pt>
                <c:pt idx="37">
                  <c:v>37655</c:v>
                </c:pt>
                <c:pt idx="38">
                  <c:v>37683</c:v>
                </c:pt>
                <c:pt idx="39">
                  <c:v>37712</c:v>
                </c:pt>
                <c:pt idx="40">
                  <c:v>37742</c:v>
                </c:pt>
                <c:pt idx="41">
                  <c:v>37774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37928</c:v>
                </c:pt>
                <c:pt idx="47">
                  <c:v>37956</c:v>
                </c:pt>
                <c:pt idx="48">
                  <c:v>37987</c:v>
                </c:pt>
                <c:pt idx="49">
                  <c:v>38019</c:v>
                </c:pt>
                <c:pt idx="50">
                  <c:v>38047</c:v>
                </c:pt>
                <c:pt idx="51">
                  <c:v>38078</c:v>
                </c:pt>
                <c:pt idx="52">
                  <c:v>38110</c:v>
                </c:pt>
                <c:pt idx="53">
                  <c:v>38139</c:v>
                </c:pt>
                <c:pt idx="54">
                  <c:v>38169</c:v>
                </c:pt>
                <c:pt idx="55">
                  <c:v>38201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38355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38474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38628</c:v>
                </c:pt>
                <c:pt idx="70">
                  <c:v>38657</c:v>
                </c:pt>
                <c:pt idx="71">
                  <c:v>38687</c:v>
                </c:pt>
                <c:pt idx="72">
                  <c:v>38719</c:v>
                </c:pt>
                <c:pt idx="73">
                  <c:v>38749</c:v>
                </c:pt>
                <c:pt idx="74">
                  <c:v>38777</c:v>
                </c:pt>
                <c:pt idx="75">
                  <c:v>38810</c:v>
                </c:pt>
                <c:pt idx="76">
                  <c:v>38838</c:v>
                </c:pt>
                <c:pt idx="77">
                  <c:v>38869</c:v>
                </c:pt>
                <c:pt idx="78">
                  <c:v>38901</c:v>
                </c:pt>
                <c:pt idx="79">
                  <c:v>38930</c:v>
                </c:pt>
                <c:pt idx="80">
                  <c:v>38961</c:v>
                </c:pt>
                <c:pt idx="81">
                  <c:v>38992</c:v>
                </c:pt>
                <c:pt idx="82">
                  <c:v>39022</c:v>
                </c:pt>
                <c:pt idx="83">
                  <c:v>39052</c:v>
                </c:pt>
                <c:pt idx="84">
                  <c:v>39084</c:v>
                </c:pt>
                <c:pt idx="85">
                  <c:v>39114</c:v>
                </c:pt>
                <c:pt idx="86">
                  <c:v>39142</c:v>
                </c:pt>
                <c:pt idx="87">
                  <c:v>39174</c:v>
                </c:pt>
                <c:pt idx="88">
                  <c:v>39204</c:v>
                </c:pt>
                <c:pt idx="89">
                  <c:v>39234</c:v>
                </c:pt>
                <c:pt idx="90">
                  <c:v>39265</c:v>
                </c:pt>
                <c:pt idx="91">
                  <c:v>39295</c:v>
                </c:pt>
                <c:pt idx="92">
                  <c:v>39328</c:v>
                </c:pt>
                <c:pt idx="93">
                  <c:v>39356</c:v>
                </c:pt>
                <c:pt idx="94">
                  <c:v>39387</c:v>
                </c:pt>
                <c:pt idx="95">
                  <c:v>39419</c:v>
                </c:pt>
                <c:pt idx="96">
                  <c:v>39449</c:v>
                </c:pt>
                <c:pt idx="97">
                  <c:v>39479</c:v>
                </c:pt>
                <c:pt idx="98">
                  <c:v>39511</c:v>
                </c:pt>
                <c:pt idx="99">
                  <c:v>39539</c:v>
                </c:pt>
                <c:pt idx="100">
                  <c:v>39570</c:v>
                </c:pt>
                <c:pt idx="101">
                  <c:v>39601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39755</c:v>
                </c:pt>
                <c:pt idx="107">
                  <c:v>39783</c:v>
                </c:pt>
                <c:pt idx="108">
                  <c:v>39815</c:v>
                </c:pt>
                <c:pt idx="109">
                  <c:v>39846</c:v>
                </c:pt>
                <c:pt idx="110">
                  <c:v>39874</c:v>
                </c:pt>
                <c:pt idx="111">
                  <c:v>39904</c:v>
                </c:pt>
                <c:pt idx="112">
                  <c:v>39937</c:v>
                </c:pt>
                <c:pt idx="113">
                  <c:v>39965</c:v>
                </c:pt>
                <c:pt idx="114">
                  <c:v>39995</c:v>
                </c:pt>
                <c:pt idx="115">
                  <c:v>40028</c:v>
                </c:pt>
                <c:pt idx="116">
                  <c:v>40057</c:v>
                </c:pt>
                <c:pt idx="117">
                  <c:v>40087</c:v>
                </c:pt>
                <c:pt idx="118">
                  <c:v>40119</c:v>
                </c:pt>
                <c:pt idx="119">
                  <c:v>40148</c:v>
                </c:pt>
                <c:pt idx="120">
                  <c:v>40182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40301</c:v>
                </c:pt>
                <c:pt idx="125">
                  <c:v>40330</c:v>
                </c:pt>
                <c:pt idx="126">
                  <c:v>40360</c:v>
                </c:pt>
                <c:pt idx="127">
                  <c:v>40392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40546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40665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40819</c:v>
                </c:pt>
                <c:pt idx="142">
                  <c:v>40848</c:v>
                </c:pt>
                <c:pt idx="143">
                  <c:v>40878</c:v>
                </c:pt>
                <c:pt idx="144">
                  <c:v>40910</c:v>
                </c:pt>
                <c:pt idx="145">
                  <c:v>40940</c:v>
                </c:pt>
                <c:pt idx="146">
                  <c:v>40969</c:v>
                </c:pt>
                <c:pt idx="147">
                  <c:v>41001</c:v>
                </c:pt>
                <c:pt idx="148">
                  <c:v>41031</c:v>
                </c:pt>
              </c:numCache>
            </c:numRef>
          </c:cat>
          <c:val>
            <c:numRef>
              <c:f>Vergleich!$E$2:$E$150</c:f>
              <c:numCache>
                <c:formatCode>0%</c:formatCode>
                <c:ptCount val="149"/>
                <c:pt idx="0">
                  <c:v>1</c:v>
                </c:pt>
                <c:pt idx="1">
                  <c:v>1.0628431405833787</c:v>
                </c:pt>
                <c:pt idx="2">
                  <c:v>1.058686204472389</c:v>
                </c:pt>
                <c:pt idx="3">
                  <c:v>1.0355931767081581</c:v>
                </c:pt>
                <c:pt idx="4">
                  <c:v>1.0001683782450734</c:v>
                </c:pt>
                <c:pt idx="5">
                  <c:v>0.98320435988722876</c:v>
                </c:pt>
                <c:pt idx="6">
                  <c:v>0.99919722845804382</c:v>
                </c:pt>
                <c:pt idx="7">
                  <c:v>1.0043238149977161</c:v>
                </c:pt>
                <c:pt idx="8">
                  <c:v>0.96303260679909874</c:v>
                </c:pt>
                <c:pt idx="9">
                  <c:v>0.97595587102028047</c:v>
                </c:pt>
                <c:pt idx="10">
                  <c:v>0.94244983869244969</c:v>
                </c:pt>
                <c:pt idx="11">
                  <c:v>0.95565479612406523</c:v>
                </c:pt>
                <c:pt idx="12">
                  <c:v>0.96327377607699904</c:v>
                </c:pt>
                <c:pt idx="13">
                  <c:v>0.92339275733110726</c:v>
                </c:pt>
                <c:pt idx="14">
                  <c:v>0.9266555571748788</c:v>
                </c:pt>
                <c:pt idx="15">
                  <c:v>0.91679701254982526</c:v>
                </c:pt>
                <c:pt idx="16">
                  <c:v>0.91588682978650948</c:v>
                </c:pt>
                <c:pt idx="17">
                  <c:v>0.92480578249908951</c:v>
                </c:pt>
                <c:pt idx="18">
                  <c:v>0.93474857223105112</c:v>
                </c:pt>
                <c:pt idx="19">
                  <c:v>0.94533923250324836</c:v>
                </c:pt>
                <c:pt idx="20">
                  <c:v>0.95325727306123864</c:v>
                </c:pt>
                <c:pt idx="21">
                  <c:v>0.97156791354456162</c:v>
                </c:pt>
                <c:pt idx="22">
                  <c:v>0.96623841319760861</c:v>
                </c:pt>
                <c:pt idx="23">
                  <c:v>0.9551606768930323</c:v>
                </c:pt>
                <c:pt idx="24">
                  <c:v>0.95588391832251274</c:v>
                </c:pt>
                <c:pt idx="25">
                  <c:v>0.95093695027404868</c:v>
                </c:pt>
                <c:pt idx="26">
                  <c:v>0.97366949036742867</c:v>
                </c:pt>
                <c:pt idx="27">
                  <c:v>0.92295155132471229</c:v>
                </c:pt>
                <c:pt idx="28">
                  <c:v>0.90832324740158921</c:v>
                </c:pt>
                <c:pt idx="29">
                  <c:v>0.90351297360491167</c:v>
                </c:pt>
                <c:pt idx="30">
                  <c:v>0.91377231240955159</c:v>
                </c:pt>
                <c:pt idx="31">
                  <c:v>0.92774048356561922</c:v>
                </c:pt>
                <c:pt idx="32">
                  <c:v>0.94385484592204139</c:v>
                </c:pt>
                <c:pt idx="33">
                  <c:v>0.93945680462851067</c:v>
                </c:pt>
                <c:pt idx="34">
                  <c:v>0.94329189665219493</c:v>
                </c:pt>
                <c:pt idx="35">
                  <c:v>0.96243217124474056</c:v>
                </c:pt>
                <c:pt idx="36">
                  <c:v>0.97407818457667938</c:v>
                </c:pt>
                <c:pt idx="37">
                  <c:v>0.94180004772555448</c:v>
                </c:pt>
                <c:pt idx="38">
                  <c:v>0.93175207297828944</c:v>
                </c:pt>
                <c:pt idx="39">
                  <c:v>0.94566154226091548</c:v>
                </c:pt>
                <c:pt idx="40">
                  <c:v>0.96138705886858977</c:v>
                </c:pt>
                <c:pt idx="41">
                  <c:v>1.0149587137606357</c:v>
                </c:pt>
                <c:pt idx="42">
                  <c:v>1.0919636381816342</c:v>
                </c:pt>
                <c:pt idx="43">
                  <c:v>1.0908639778469569</c:v>
                </c:pt>
                <c:pt idx="44">
                  <c:v>1.0204270842180869</c:v>
                </c:pt>
                <c:pt idx="45">
                  <c:v>1.1361272596143399</c:v>
                </c:pt>
                <c:pt idx="46">
                  <c:v>1.1639881637597951</c:v>
                </c:pt>
                <c:pt idx="47">
                  <c:v>1.2320261435312216</c:v>
                </c:pt>
                <c:pt idx="48">
                  <c:v>1.2610524226346249</c:v>
                </c:pt>
                <c:pt idx="49">
                  <c:v>1.2632671261193953</c:v>
                </c:pt>
                <c:pt idx="50">
                  <c:v>1.24767675636047</c:v>
                </c:pt>
                <c:pt idx="51">
                  <c:v>1.2484515649400834</c:v>
                </c:pt>
                <c:pt idx="52">
                  <c:v>1.2391259669681758</c:v>
                </c:pt>
                <c:pt idx="53">
                  <c:v>1.2538322186184119</c:v>
                </c:pt>
                <c:pt idx="54">
                  <c:v>1.2369130258807937</c:v>
                </c:pt>
                <c:pt idx="55">
                  <c:v>1.2374505011213794</c:v>
                </c:pt>
                <c:pt idx="56">
                  <c:v>1.2483355640697218</c:v>
                </c:pt>
                <c:pt idx="57">
                  <c:v>1.2620008748144464</c:v>
                </c:pt>
                <c:pt idx="58">
                  <c:v>1.2829303285159115</c:v>
                </c:pt>
                <c:pt idx="59">
                  <c:v>1.3004895743876783</c:v>
                </c:pt>
                <c:pt idx="60">
                  <c:v>1.3067521077996025</c:v>
                </c:pt>
                <c:pt idx="61">
                  <c:v>1.3199331722230758</c:v>
                </c:pt>
                <c:pt idx="62">
                  <c:v>1.3213074070205324</c:v>
                </c:pt>
                <c:pt idx="63">
                  <c:v>1.2991814746088899</c:v>
                </c:pt>
                <c:pt idx="64">
                  <c:v>1.3368480505952194</c:v>
                </c:pt>
                <c:pt idx="65">
                  <c:v>1.365271213802542</c:v>
                </c:pt>
                <c:pt idx="66">
                  <c:v>1.4260318088820831</c:v>
                </c:pt>
                <c:pt idx="67">
                  <c:v>1.4116938044344924</c:v>
                </c:pt>
                <c:pt idx="68">
                  <c:v>1.4662057493026339</c:v>
                </c:pt>
                <c:pt idx="69">
                  <c:v>1.4331411950169439</c:v>
                </c:pt>
                <c:pt idx="70">
                  <c:v>1.507959701050958</c:v>
                </c:pt>
                <c:pt idx="71">
                  <c:v>1.5701641614898125</c:v>
                </c:pt>
                <c:pt idx="72">
                  <c:v>1.647342471152518</c:v>
                </c:pt>
                <c:pt idx="73">
                  <c:v>1.6656527261120864</c:v>
                </c:pt>
                <c:pt idx="74">
                  <c:v>1.6925852210859493</c:v>
                </c:pt>
                <c:pt idx="75">
                  <c:v>1.7012044205150456</c:v>
                </c:pt>
                <c:pt idx="76">
                  <c:v>1.6160273881074927</c:v>
                </c:pt>
                <c:pt idx="77">
                  <c:v>1.611018350299128</c:v>
                </c:pt>
                <c:pt idx="78">
                  <c:v>1.6165064052516793</c:v>
                </c:pt>
                <c:pt idx="79">
                  <c:v>1.6500890355187268</c:v>
                </c:pt>
                <c:pt idx="80">
                  <c:v>1.6847289973263206</c:v>
                </c:pt>
                <c:pt idx="81">
                  <c:v>1.7489728372488447</c:v>
                </c:pt>
                <c:pt idx="82">
                  <c:v>1.760218425306286</c:v>
                </c:pt>
                <c:pt idx="83">
                  <c:v>1.8401040026748696</c:v>
                </c:pt>
                <c:pt idx="84">
                  <c:v>1.8937114095364056</c:v>
                </c:pt>
                <c:pt idx="85">
                  <c:v>1.8929348330293214</c:v>
                </c:pt>
                <c:pt idx="86">
                  <c:v>1.9068081514186708</c:v>
                </c:pt>
                <c:pt idx="87">
                  <c:v>1.9877468752937617</c:v>
                </c:pt>
                <c:pt idx="88">
                  <c:v>2.1139784932467003</c:v>
                </c:pt>
                <c:pt idx="89">
                  <c:v>2.1473060201634397</c:v>
                </c:pt>
                <c:pt idx="90">
                  <c:v>2.0338228219630272</c:v>
                </c:pt>
                <c:pt idx="91">
                  <c:v>2.0483230848004168</c:v>
                </c:pt>
                <c:pt idx="92">
                  <c:v>2.1081080115808355</c:v>
                </c:pt>
                <c:pt idx="93">
                  <c:v>2.1503973490122714</c:v>
                </c:pt>
                <c:pt idx="94">
                  <c:v>2.1105249702555779</c:v>
                </c:pt>
                <c:pt idx="95">
                  <c:v>2.1631777951603257</c:v>
                </c:pt>
                <c:pt idx="96">
                  <c:v>1.8372439599657227</c:v>
                </c:pt>
                <c:pt idx="97">
                  <c:v>1.8335402279836621</c:v>
                </c:pt>
                <c:pt idx="98">
                  <c:v>1.8238233418098553</c:v>
                </c:pt>
                <c:pt idx="99">
                  <c:v>1.8226725766123661</c:v>
                </c:pt>
                <c:pt idx="100">
                  <c:v>1.8305742365929762</c:v>
                </c:pt>
                <c:pt idx="101">
                  <c:v>1.6857637330404402</c:v>
                </c:pt>
                <c:pt idx="102">
                  <c:v>1.6980204816133606</c:v>
                </c:pt>
                <c:pt idx="103">
                  <c:v>1.725601974364674</c:v>
                </c:pt>
                <c:pt idx="104">
                  <c:v>1.7280346682821057</c:v>
                </c:pt>
                <c:pt idx="105">
                  <c:v>1.7590451113561709</c:v>
                </c:pt>
                <c:pt idx="106">
                  <c:v>1.7989161916219978</c:v>
                </c:pt>
                <c:pt idx="107">
                  <c:v>1.8159603176233277</c:v>
                </c:pt>
                <c:pt idx="108">
                  <c:v>1.8073368014914999</c:v>
                </c:pt>
                <c:pt idx="109">
                  <c:v>1.7148370878106871</c:v>
                </c:pt>
                <c:pt idx="110">
                  <c:v>1.7379579662298794</c:v>
                </c:pt>
                <c:pt idx="111">
                  <c:v>1.7580505528689971</c:v>
                </c:pt>
                <c:pt idx="112">
                  <c:v>1.8094125968526664</c:v>
                </c:pt>
                <c:pt idx="113">
                  <c:v>1.7642649180591565</c:v>
                </c:pt>
                <c:pt idx="114">
                  <c:v>1.931272830545643</c:v>
                </c:pt>
                <c:pt idx="115">
                  <c:v>1.9767021725530192</c:v>
                </c:pt>
                <c:pt idx="116">
                  <c:v>2.0550886447421886</c:v>
                </c:pt>
                <c:pt idx="117">
                  <c:v>1.9609502321158696</c:v>
                </c:pt>
                <c:pt idx="118">
                  <c:v>2.0369783561737553</c:v>
                </c:pt>
                <c:pt idx="119">
                  <c:v>2.1566478640952393</c:v>
                </c:pt>
                <c:pt idx="120">
                  <c:v>2.0304597344554862</c:v>
                </c:pt>
                <c:pt idx="121">
                  <c:v>2.037826467914448</c:v>
                </c:pt>
                <c:pt idx="122">
                  <c:v>2.1352288937501198</c:v>
                </c:pt>
                <c:pt idx="123">
                  <c:v>2.1318725107967635</c:v>
                </c:pt>
                <c:pt idx="124">
                  <c:v>2.0891835685477904</c:v>
                </c:pt>
                <c:pt idx="125">
                  <c:v>2.09284066342595</c:v>
                </c:pt>
                <c:pt idx="126">
                  <c:v>2.1204692427209184</c:v>
                </c:pt>
                <c:pt idx="127">
                  <c:v>2.0702401530334784</c:v>
                </c:pt>
                <c:pt idx="128">
                  <c:v>2.1182289671950643</c:v>
                </c:pt>
                <c:pt idx="129">
                  <c:v>2.209294634293379</c:v>
                </c:pt>
                <c:pt idx="130">
                  <c:v>2.2373554747935689</c:v>
                </c:pt>
                <c:pt idx="131">
                  <c:v>2.3082128401873643</c:v>
                </c:pt>
                <c:pt idx="132">
                  <c:v>2.3617677188045287</c:v>
                </c:pt>
                <c:pt idx="133">
                  <c:v>2.4003985124556024</c:v>
                </c:pt>
                <c:pt idx="134">
                  <c:v>2.3456209120308507</c:v>
                </c:pt>
                <c:pt idx="135">
                  <c:v>2.4324176307409742</c:v>
                </c:pt>
                <c:pt idx="136">
                  <c:v>2.3835370384848544</c:v>
                </c:pt>
                <c:pt idx="137">
                  <c:v>2.4027949278063052</c:v>
                </c:pt>
                <c:pt idx="138">
                  <c:v>2.3775371163421899</c:v>
                </c:pt>
                <c:pt idx="139">
                  <c:v>2.2647747719314917</c:v>
                </c:pt>
                <c:pt idx="140">
                  <c:v>2.2825745393639183</c:v>
                </c:pt>
                <c:pt idx="141">
                  <c:v>2.2885799555273114</c:v>
                </c:pt>
                <c:pt idx="142">
                  <c:v>2.2794207617831961</c:v>
                </c:pt>
                <c:pt idx="143">
                  <c:v>2.3294440918070216</c:v>
                </c:pt>
                <c:pt idx="144">
                  <c:v>2.3317213065454387</c:v>
                </c:pt>
                <c:pt idx="145">
                  <c:v>2.4073024258496805</c:v>
                </c:pt>
                <c:pt idx="146">
                  <c:v>2.4341961807152277</c:v>
                </c:pt>
                <c:pt idx="147">
                  <c:v>2.3833974630740205</c:v>
                </c:pt>
                <c:pt idx="148">
                  <c:v>2.2787655585040718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Vergleich!$F$1</c:f>
              <c:strCache>
                <c:ptCount val="1"/>
                <c:pt idx="0">
                  <c:v>DAX</c:v>
                </c:pt>
              </c:strCache>
            </c:strRef>
          </c:tx>
          <c:spPr>
            <a:ln w="38100">
              <a:solidFill>
                <a:srgbClr val="579D1C"/>
              </a:solidFill>
              <a:prstDash val="solid"/>
            </a:ln>
          </c:spPr>
          <c:marker>
            <c:symbol val="none"/>
          </c:marker>
          <c:trendline>
            <c:trendlineType val="movingAvg"/>
            <c:period val="12"/>
            <c:dispRSqr val="0"/>
            <c:dispEq val="0"/>
          </c:trendline>
          <c:cat>
            <c:numRef>
              <c:f>Vergleich!$B$2:$B$150</c:f>
              <c:numCache>
                <c:formatCode>m/d/yyyy</c:formatCode>
                <c:ptCount val="149"/>
                <c:pt idx="0">
                  <c:v>36528</c:v>
                </c:pt>
                <c:pt idx="1">
                  <c:v>36557</c:v>
                </c:pt>
                <c:pt idx="2">
                  <c:v>36586</c:v>
                </c:pt>
                <c:pt idx="3">
                  <c:v>36619</c:v>
                </c:pt>
                <c:pt idx="4">
                  <c:v>36647</c:v>
                </c:pt>
                <c:pt idx="5">
                  <c:v>36678</c:v>
                </c:pt>
                <c:pt idx="6">
                  <c:v>36710</c:v>
                </c:pt>
                <c:pt idx="7">
                  <c:v>36739</c:v>
                </c:pt>
                <c:pt idx="8">
                  <c:v>36770</c:v>
                </c:pt>
                <c:pt idx="9">
                  <c:v>36801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36983</c:v>
                </c:pt>
                <c:pt idx="16">
                  <c:v>37012</c:v>
                </c:pt>
                <c:pt idx="17">
                  <c:v>37043</c:v>
                </c:pt>
                <c:pt idx="18">
                  <c:v>37074</c:v>
                </c:pt>
                <c:pt idx="19">
                  <c:v>37104</c:v>
                </c:pt>
                <c:pt idx="20">
                  <c:v>37137</c:v>
                </c:pt>
                <c:pt idx="21">
                  <c:v>37165</c:v>
                </c:pt>
                <c:pt idx="22">
                  <c:v>37196</c:v>
                </c:pt>
                <c:pt idx="23">
                  <c:v>37228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37410</c:v>
                </c:pt>
                <c:pt idx="30">
                  <c:v>37438</c:v>
                </c:pt>
                <c:pt idx="31">
                  <c:v>37469</c:v>
                </c:pt>
                <c:pt idx="32">
                  <c:v>37501</c:v>
                </c:pt>
                <c:pt idx="33">
                  <c:v>37530</c:v>
                </c:pt>
                <c:pt idx="34">
                  <c:v>37561</c:v>
                </c:pt>
                <c:pt idx="35">
                  <c:v>37592</c:v>
                </c:pt>
                <c:pt idx="36">
                  <c:v>37622</c:v>
                </c:pt>
                <c:pt idx="37">
                  <c:v>37655</c:v>
                </c:pt>
                <c:pt idx="38">
                  <c:v>37683</c:v>
                </c:pt>
                <c:pt idx="39">
                  <c:v>37712</c:v>
                </c:pt>
                <c:pt idx="40">
                  <c:v>37742</c:v>
                </c:pt>
                <c:pt idx="41">
                  <c:v>37774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37928</c:v>
                </c:pt>
                <c:pt idx="47">
                  <c:v>37956</c:v>
                </c:pt>
                <c:pt idx="48">
                  <c:v>37987</c:v>
                </c:pt>
                <c:pt idx="49">
                  <c:v>38019</c:v>
                </c:pt>
                <c:pt idx="50">
                  <c:v>38047</c:v>
                </c:pt>
                <c:pt idx="51">
                  <c:v>38078</c:v>
                </c:pt>
                <c:pt idx="52">
                  <c:v>38110</c:v>
                </c:pt>
                <c:pt idx="53">
                  <c:v>38139</c:v>
                </c:pt>
                <c:pt idx="54">
                  <c:v>38169</c:v>
                </c:pt>
                <c:pt idx="55">
                  <c:v>38201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38355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38474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38628</c:v>
                </c:pt>
                <c:pt idx="70">
                  <c:v>38657</c:v>
                </c:pt>
                <c:pt idx="71">
                  <c:v>38687</c:v>
                </c:pt>
                <c:pt idx="72">
                  <c:v>38719</c:v>
                </c:pt>
                <c:pt idx="73">
                  <c:v>38749</c:v>
                </c:pt>
                <c:pt idx="74">
                  <c:v>38777</c:v>
                </c:pt>
                <c:pt idx="75">
                  <c:v>38810</c:v>
                </c:pt>
                <c:pt idx="76">
                  <c:v>38838</c:v>
                </c:pt>
                <c:pt idx="77">
                  <c:v>38869</c:v>
                </c:pt>
                <c:pt idx="78">
                  <c:v>38901</c:v>
                </c:pt>
                <c:pt idx="79">
                  <c:v>38930</c:v>
                </c:pt>
                <c:pt idx="80">
                  <c:v>38961</c:v>
                </c:pt>
                <c:pt idx="81">
                  <c:v>38992</c:v>
                </c:pt>
                <c:pt idx="82">
                  <c:v>39022</c:v>
                </c:pt>
                <c:pt idx="83">
                  <c:v>39052</c:v>
                </c:pt>
                <c:pt idx="84">
                  <c:v>39084</c:v>
                </c:pt>
                <c:pt idx="85">
                  <c:v>39114</c:v>
                </c:pt>
                <c:pt idx="86">
                  <c:v>39142</c:v>
                </c:pt>
                <c:pt idx="87">
                  <c:v>39174</c:v>
                </c:pt>
                <c:pt idx="88">
                  <c:v>39204</c:v>
                </c:pt>
                <c:pt idx="89">
                  <c:v>39234</c:v>
                </c:pt>
                <c:pt idx="90">
                  <c:v>39265</c:v>
                </c:pt>
                <c:pt idx="91">
                  <c:v>39295</c:v>
                </c:pt>
                <c:pt idx="92">
                  <c:v>39328</c:v>
                </c:pt>
                <c:pt idx="93">
                  <c:v>39356</c:v>
                </c:pt>
                <c:pt idx="94">
                  <c:v>39387</c:v>
                </c:pt>
                <c:pt idx="95">
                  <c:v>39419</c:v>
                </c:pt>
                <c:pt idx="96">
                  <c:v>39449</c:v>
                </c:pt>
                <c:pt idx="97">
                  <c:v>39479</c:v>
                </c:pt>
                <c:pt idx="98">
                  <c:v>39511</c:v>
                </c:pt>
                <c:pt idx="99">
                  <c:v>39539</c:v>
                </c:pt>
                <c:pt idx="100">
                  <c:v>39570</c:v>
                </c:pt>
                <c:pt idx="101">
                  <c:v>39601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39755</c:v>
                </c:pt>
                <c:pt idx="107">
                  <c:v>39783</c:v>
                </c:pt>
                <c:pt idx="108">
                  <c:v>39815</c:v>
                </c:pt>
                <c:pt idx="109">
                  <c:v>39846</c:v>
                </c:pt>
                <c:pt idx="110">
                  <c:v>39874</c:v>
                </c:pt>
                <c:pt idx="111">
                  <c:v>39904</c:v>
                </c:pt>
                <c:pt idx="112">
                  <c:v>39937</c:v>
                </c:pt>
                <c:pt idx="113">
                  <c:v>39965</c:v>
                </c:pt>
                <c:pt idx="114">
                  <c:v>39995</c:v>
                </c:pt>
                <c:pt idx="115">
                  <c:v>40028</c:v>
                </c:pt>
                <c:pt idx="116">
                  <c:v>40057</c:v>
                </c:pt>
                <c:pt idx="117">
                  <c:v>40087</c:v>
                </c:pt>
                <c:pt idx="118">
                  <c:v>40119</c:v>
                </c:pt>
                <c:pt idx="119">
                  <c:v>40148</c:v>
                </c:pt>
                <c:pt idx="120">
                  <c:v>40182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40301</c:v>
                </c:pt>
                <c:pt idx="125">
                  <c:v>40330</c:v>
                </c:pt>
                <c:pt idx="126">
                  <c:v>40360</c:v>
                </c:pt>
                <c:pt idx="127">
                  <c:v>40392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40546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40665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40819</c:v>
                </c:pt>
                <c:pt idx="142">
                  <c:v>40848</c:v>
                </c:pt>
                <c:pt idx="143">
                  <c:v>40878</c:v>
                </c:pt>
                <c:pt idx="144">
                  <c:v>40910</c:v>
                </c:pt>
                <c:pt idx="145">
                  <c:v>40940</c:v>
                </c:pt>
                <c:pt idx="146">
                  <c:v>40969</c:v>
                </c:pt>
                <c:pt idx="147">
                  <c:v>41001</c:v>
                </c:pt>
                <c:pt idx="148">
                  <c:v>41031</c:v>
                </c:pt>
              </c:numCache>
            </c:numRef>
          </c:cat>
          <c:val>
            <c:numRef>
              <c:f>Vergleich!$F$2:$F$150</c:f>
              <c:numCache>
                <c:formatCode>0%</c:formatCode>
                <c:ptCount val="149"/>
                <c:pt idx="0">
                  <c:v>1</c:v>
                </c:pt>
                <c:pt idx="1">
                  <c:v>1.1183436713675463</c:v>
                </c:pt>
                <c:pt idx="2">
                  <c:v>1.111737082333665</c:v>
                </c:pt>
                <c:pt idx="3">
                  <c:v>1.0847153139446428</c:v>
                </c:pt>
                <c:pt idx="4">
                  <c:v>1.0400945052372872</c:v>
                </c:pt>
                <c:pt idx="5">
                  <c:v>1.0068523611680027</c:v>
                </c:pt>
                <c:pt idx="6">
                  <c:v>1.0519003452513311</c:v>
                </c:pt>
                <c:pt idx="7">
                  <c:v>1.0598616068816198</c:v>
                </c:pt>
                <c:pt idx="8">
                  <c:v>0.99451694072210184</c:v>
                </c:pt>
                <c:pt idx="9">
                  <c:v>1.0353794838785182</c:v>
                </c:pt>
                <c:pt idx="10">
                  <c:v>0.93222687108666391</c:v>
                </c:pt>
                <c:pt idx="11">
                  <c:v>0.94119170226461457</c:v>
                </c:pt>
                <c:pt idx="12">
                  <c:v>0.9940809877699105</c:v>
                </c:pt>
                <c:pt idx="13">
                  <c:v>0.90822166305810748</c:v>
                </c:pt>
                <c:pt idx="14">
                  <c:v>0.8528805079290771</c:v>
                </c:pt>
                <c:pt idx="15">
                  <c:v>0.91645356662180344</c:v>
                </c:pt>
                <c:pt idx="16">
                  <c:v>0.89578968927380187</c:v>
                </c:pt>
                <c:pt idx="17">
                  <c:v>0.88629820352273392</c:v>
                </c:pt>
                <c:pt idx="18">
                  <c:v>0.85745069928023865</c:v>
                </c:pt>
                <c:pt idx="19">
                  <c:v>0.75899262683597635</c:v>
                </c:pt>
                <c:pt idx="20">
                  <c:v>0.63025191643747436</c:v>
                </c:pt>
                <c:pt idx="21">
                  <c:v>0.66696851775996258</c:v>
                </c:pt>
                <c:pt idx="22">
                  <c:v>0.72998858915091569</c:v>
                </c:pt>
                <c:pt idx="23">
                  <c:v>0.75488618409503194</c:v>
                </c:pt>
                <c:pt idx="24">
                  <c:v>0.74720726783310898</c:v>
                </c:pt>
                <c:pt idx="25">
                  <c:v>0.73718181286207496</c:v>
                </c:pt>
                <c:pt idx="26">
                  <c:v>0.78958540581660708</c:v>
                </c:pt>
                <c:pt idx="27">
                  <c:v>0.73749195388846622</c:v>
                </c:pt>
                <c:pt idx="28">
                  <c:v>0.70488325823629239</c:v>
                </c:pt>
                <c:pt idx="29">
                  <c:v>0.64113757387793324</c:v>
                </c:pt>
                <c:pt idx="30">
                  <c:v>0.54130434782608694</c:v>
                </c:pt>
                <c:pt idx="31">
                  <c:v>0.54317689741939257</c:v>
                </c:pt>
                <c:pt idx="32">
                  <c:v>0.40508953127742992</c:v>
                </c:pt>
                <c:pt idx="33">
                  <c:v>0.4612396863479431</c:v>
                </c:pt>
                <c:pt idx="34">
                  <c:v>0.48573936450348176</c:v>
                </c:pt>
                <c:pt idx="35">
                  <c:v>0.42317133828778747</c:v>
                </c:pt>
                <c:pt idx="36">
                  <c:v>0.40198812101351744</c:v>
                </c:pt>
                <c:pt idx="37">
                  <c:v>0.37261542512727486</c:v>
                </c:pt>
                <c:pt idx="38">
                  <c:v>0.35459506115044764</c:v>
                </c:pt>
                <c:pt idx="39">
                  <c:v>0.43039967230382115</c:v>
                </c:pt>
                <c:pt idx="40">
                  <c:v>0.43634501726256653</c:v>
                </c:pt>
                <c:pt idx="41">
                  <c:v>0.47114810696939546</c:v>
                </c:pt>
                <c:pt idx="42">
                  <c:v>0.51024928316460882</c:v>
                </c:pt>
                <c:pt idx="43">
                  <c:v>0.50976944233132415</c:v>
                </c:pt>
                <c:pt idx="44">
                  <c:v>0.47644391128796304</c:v>
                </c:pt>
                <c:pt idx="45">
                  <c:v>0.53484551465855223</c:v>
                </c:pt>
                <c:pt idx="46">
                  <c:v>0.54800602726900338</c:v>
                </c:pt>
                <c:pt idx="47">
                  <c:v>0.58007490198373213</c:v>
                </c:pt>
                <c:pt idx="48">
                  <c:v>0.59374451401486328</c:v>
                </c:pt>
                <c:pt idx="49">
                  <c:v>0.58782842764351328</c:v>
                </c:pt>
                <c:pt idx="50">
                  <c:v>0.56420797003920642</c:v>
                </c:pt>
                <c:pt idx="51">
                  <c:v>0.58300807537012111</c:v>
                </c:pt>
                <c:pt idx="52">
                  <c:v>0.57367458599098831</c:v>
                </c:pt>
                <c:pt idx="53">
                  <c:v>0.59288577447480828</c:v>
                </c:pt>
                <c:pt idx="54">
                  <c:v>0.56990022821698172</c:v>
                </c:pt>
                <c:pt idx="55">
                  <c:v>0.55374948797472057</c:v>
                </c:pt>
                <c:pt idx="56">
                  <c:v>0.569503774357774</c:v>
                </c:pt>
                <c:pt idx="57">
                  <c:v>0.5793566036631751</c:v>
                </c:pt>
                <c:pt idx="58">
                  <c:v>0.60360465796711327</c:v>
                </c:pt>
                <c:pt idx="59">
                  <c:v>0.62263444320908179</c:v>
                </c:pt>
                <c:pt idx="60">
                  <c:v>0.6224545028966002</c:v>
                </c:pt>
                <c:pt idx="61">
                  <c:v>0.63644595938908066</c:v>
                </c:pt>
                <c:pt idx="62">
                  <c:v>0.63619433553748028</c:v>
                </c:pt>
                <c:pt idx="63">
                  <c:v>0.61221253437884016</c:v>
                </c:pt>
                <c:pt idx="64">
                  <c:v>0.65255866346772773</c:v>
                </c:pt>
                <c:pt idx="65">
                  <c:v>0.67094037099888815</c:v>
                </c:pt>
                <c:pt idx="66">
                  <c:v>0.71486043653812392</c:v>
                </c:pt>
                <c:pt idx="67">
                  <c:v>0.70654953478846028</c:v>
                </c:pt>
                <c:pt idx="68">
                  <c:v>0.73791912926443903</c:v>
                </c:pt>
                <c:pt idx="69">
                  <c:v>0.72108812686523482</c:v>
                </c:pt>
                <c:pt idx="70">
                  <c:v>0.759757738896366</c:v>
                </c:pt>
                <c:pt idx="71">
                  <c:v>0.7911902393352449</c:v>
                </c:pt>
                <c:pt idx="72">
                  <c:v>0.83008806834806004</c:v>
                </c:pt>
                <c:pt idx="73">
                  <c:v>0.84791971443618697</c:v>
                </c:pt>
                <c:pt idx="74">
                  <c:v>0.87338053718766451</c:v>
                </c:pt>
                <c:pt idx="75">
                  <c:v>0.87920445900871902</c:v>
                </c:pt>
                <c:pt idx="76">
                  <c:v>0.8328252091988998</c:v>
                </c:pt>
                <c:pt idx="77">
                  <c:v>0.83142811165076946</c:v>
                </c:pt>
                <c:pt idx="78">
                  <c:v>0.83123207911522035</c:v>
                </c:pt>
                <c:pt idx="79">
                  <c:v>0.85721370472233593</c:v>
                </c:pt>
                <c:pt idx="80">
                  <c:v>0.87839107027912688</c:v>
                </c:pt>
                <c:pt idx="81">
                  <c:v>0.91709871847387203</c:v>
                </c:pt>
                <c:pt idx="82">
                  <c:v>0.92298993504593585</c:v>
                </c:pt>
                <c:pt idx="83">
                  <c:v>0.96508280180232897</c:v>
                </c:pt>
                <c:pt idx="84">
                  <c:v>0.99319884135993908</c:v>
                </c:pt>
                <c:pt idx="85">
                  <c:v>0.98242144069284321</c:v>
                </c:pt>
                <c:pt idx="86">
                  <c:v>1.0119126338580373</c:v>
                </c:pt>
                <c:pt idx="87">
                  <c:v>1.0838653519808064</c:v>
                </c:pt>
                <c:pt idx="88">
                  <c:v>1.1532330739071917</c:v>
                </c:pt>
                <c:pt idx="89">
                  <c:v>1.1714143601146936</c:v>
                </c:pt>
                <c:pt idx="90">
                  <c:v>1.1095061150447656</c:v>
                </c:pt>
                <c:pt idx="91">
                  <c:v>1.117410322429633</c:v>
                </c:pt>
                <c:pt idx="92">
                  <c:v>1.150083386974077</c:v>
                </c:pt>
                <c:pt idx="93">
                  <c:v>1.1731552460647199</c:v>
                </c:pt>
                <c:pt idx="94">
                  <c:v>1.1514014863362396</c:v>
                </c:pt>
                <c:pt idx="95">
                  <c:v>1.1801919363333138</c:v>
                </c:pt>
                <c:pt idx="96">
                  <c:v>1.0023626309321785</c:v>
                </c:pt>
                <c:pt idx="97">
                  <c:v>0.98720375680262151</c:v>
                </c:pt>
                <c:pt idx="98">
                  <c:v>0.9560199543566037</c:v>
                </c:pt>
                <c:pt idx="99">
                  <c:v>1.0165632863245362</c:v>
                </c:pt>
                <c:pt idx="100">
                  <c:v>1.0382102522090233</c:v>
                </c:pt>
                <c:pt idx="101">
                  <c:v>0.93895488325823617</c:v>
                </c:pt>
                <c:pt idx="102">
                  <c:v>0.94791386271870792</c:v>
                </c:pt>
                <c:pt idx="103">
                  <c:v>0.93953712914740473</c:v>
                </c:pt>
                <c:pt idx="104">
                  <c:v>0.8530370413716426</c:v>
                </c:pt>
                <c:pt idx="105">
                  <c:v>0.72970478085318036</c:v>
                </c:pt>
                <c:pt idx="106">
                  <c:v>0.6831060916378956</c:v>
                </c:pt>
                <c:pt idx="107">
                  <c:v>0.70369828544677859</c:v>
                </c:pt>
                <c:pt idx="108">
                  <c:v>0.63466996313417989</c:v>
                </c:pt>
                <c:pt idx="109">
                  <c:v>0.56231201357598448</c:v>
                </c:pt>
                <c:pt idx="110">
                  <c:v>0.59757153724618173</c:v>
                </c:pt>
                <c:pt idx="111">
                  <c:v>0.69773684826496574</c:v>
                </c:pt>
                <c:pt idx="112">
                  <c:v>0.72280706887471469</c:v>
                </c:pt>
                <c:pt idx="113">
                  <c:v>0.70347006846509452</c:v>
                </c:pt>
                <c:pt idx="114">
                  <c:v>0.78005442097255551</c:v>
                </c:pt>
                <c:pt idx="115">
                  <c:v>0.79847270173796003</c:v>
                </c:pt>
                <c:pt idx="116">
                  <c:v>0.83023582421440689</c:v>
                </c:pt>
                <c:pt idx="117">
                  <c:v>0.79217040201299083</c:v>
                </c:pt>
                <c:pt idx="118">
                  <c:v>0.8230367487857686</c:v>
                </c:pt>
                <c:pt idx="119">
                  <c:v>0.87152993153490554</c:v>
                </c:pt>
                <c:pt idx="120">
                  <c:v>0.82052636198724316</c:v>
                </c:pt>
                <c:pt idx="121">
                  <c:v>0.81901515594827079</c:v>
                </c:pt>
                <c:pt idx="122">
                  <c:v>0.9002209023348352</c:v>
                </c:pt>
                <c:pt idx="123">
                  <c:v>0.89760957340979575</c:v>
                </c:pt>
                <c:pt idx="124">
                  <c:v>0.8725393528000468</c:v>
                </c:pt>
                <c:pt idx="125">
                  <c:v>0.87271344139504947</c:v>
                </c:pt>
                <c:pt idx="126">
                  <c:v>0.89940458774650356</c:v>
                </c:pt>
                <c:pt idx="127">
                  <c:v>0.86681783603487628</c:v>
                </c:pt>
                <c:pt idx="128">
                  <c:v>0.91126163028848972</c:v>
                </c:pt>
                <c:pt idx="129">
                  <c:v>0.96573380537187659</c:v>
                </c:pt>
                <c:pt idx="130">
                  <c:v>0.97847884604131308</c:v>
                </c:pt>
                <c:pt idx="131">
                  <c:v>1.0114971619170225</c:v>
                </c:pt>
                <c:pt idx="132">
                  <c:v>1.0353853355959972</c:v>
                </c:pt>
                <c:pt idx="133">
                  <c:v>1.0638890514365966</c:v>
                </c:pt>
                <c:pt idx="134">
                  <c:v>1.0300939200655392</c:v>
                </c:pt>
                <c:pt idx="135">
                  <c:v>1.0993124231962081</c:v>
                </c:pt>
                <c:pt idx="136">
                  <c:v>1.067015331499795</c:v>
                </c:pt>
                <c:pt idx="137">
                  <c:v>1.0790918134472467</c:v>
                </c:pt>
                <c:pt idx="138">
                  <c:v>1.047277488442858</c:v>
                </c:pt>
                <c:pt idx="139">
                  <c:v>0.84628269647141441</c:v>
                </c:pt>
                <c:pt idx="140">
                  <c:v>0.80490666510620867</c:v>
                </c:pt>
                <c:pt idx="141">
                  <c:v>0.89843466557434604</c:v>
                </c:pt>
                <c:pt idx="142">
                  <c:v>0.89075428638305343</c:v>
                </c:pt>
                <c:pt idx="143">
                  <c:v>0.86288694481830419</c:v>
                </c:pt>
                <c:pt idx="144">
                  <c:v>0.94489291357013272</c:v>
                </c:pt>
                <c:pt idx="145">
                  <c:v>1.0029960793492889</c:v>
                </c:pt>
                <c:pt idx="146">
                  <c:v>1.0162721633799519</c:v>
                </c:pt>
                <c:pt idx="147">
                  <c:v>0.98911434255954112</c:v>
                </c:pt>
                <c:pt idx="148">
                  <c:v>0.91883667856515883</c:v>
                </c:pt>
              </c:numCache>
            </c:numRef>
          </c:val>
          <c:smooth val="0"/>
        </c:ser>
        <c:ser>
          <c:idx val="7"/>
          <c:order val="4"/>
          <c:tx>
            <c:strRef>
              <c:f>Vergleich!$J$1</c:f>
              <c:strCache>
                <c:ptCount val="1"/>
                <c:pt idx="0">
                  <c:v>SMA200</c:v>
                </c:pt>
              </c:strCache>
            </c:strRef>
          </c:tx>
          <c:marker>
            <c:symbol val="none"/>
          </c:marker>
          <c:cat>
            <c:numRef>
              <c:f>Vergleich!$B$2:$B$150</c:f>
              <c:numCache>
                <c:formatCode>m/d/yyyy</c:formatCode>
                <c:ptCount val="149"/>
                <c:pt idx="0">
                  <c:v>36528</c:v>
                </c:pt>
                <c:pt idx="1">
                  <c:v>36557</c:v>
                </c:pt>
                <c:pt idx="2">
                  <c:v>36586</c:v>
                </c:pt>
                <c:pt idx="3">
                  <c:v>36619</c:v>
                </c:pt>
                <c:pt idx="4">
                  <c:v>36647</c:v>
                </c:pt>
                <c:pt idx="5">
                  <c:v>36678</c:v>
                </c:pt>
                <c:pt idx="6">
                  <c:v>36710</c:v>
                </c:pt>
                <c:pt idx="7">
                  <c:v>36739</c:v>
                </c:pt>
                <c:pt idx="8">
                  <c:v>36770</c:v>
                </c:pt>
                <c:pt idx="9">
                  <c:v>36801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36983</c:v>
                </c:pt>
                <c:pt idx="16">
                  <c:v>37012</c:v>
                </c:pt>
                <c:pt idx="17">
                  <c:v>37043</c:v>
                </c:pt>
                <c:pt idx="18">
                  <c:v>37074</c:v>
                </c:pt>
                <c:pt idx="19">
                  <c:v>37104</c:v>
                </c:pt>
                <c:pt idx="20">
                  <c:v>37137</c:v>
                </c:pt>
                <c:pt idx="21">
                  <c:v>37165</c:v>
                </c:pt>
                <c:pt idx="22">
                  <c:v>37196</c:v>
                </c:pt>
                <c:pt idx="23">
                  <c:v>37228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37410</c:v>
                </c:pt>
                <c:pt idx="30">
                  <c:v>37438</c:v>
                </c:pt>
                <c:pt idx="31">
                  <c:v>37469</c:v>
                </c:pt>
                <c:pt idx="32">
                  <c:v>37501</c:v>
                </c:pt>
                <c:pt idx="33">
                  <c:v>37530</c:v>
                </c:pt>
                <c:pt idx="34">
                  <c:v>37561</c:v>
                </c:pt>
                <c:pt idx="35">
                  <c:v>37592</c:v>
                </c:pt>
                <c:pt idx="36">
                  <c:v>37622</c:v>
                </c:pt>
                <c:pt idx="37">
                  <c:v>37655</c:v>
                </c:pt>
                <c:pt idx="38">
                  <c:v>37683</c:v>
                </c:pt>
                <c:pt idx="39">
                  <c:v>37712</c:v>
                </c:pt>
                <c:pt idx="40">
                  <c:v>37742</c:v>
                </c:pt>
                <c:pt idx="41">
                  <c:v>37774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37928</c:v>
                </c:pt>
                <c:pt idx="47">
                  <c:v>37956</c:v>
                </c:pt>
                <c:pt idx="48">
                  <c:v>37987</c:v>
                </c:pt>
                <c:pt idx="49">
                  <c:v>38019</c:v>
                </c:pt>
                <c:pt idx="50">
                  <c:v>38047</c:v>
                </c:pt>
                <c:pt idx="51">
                  <c:v>38078</c:v>
                </c:pt>
                <c:pt idx="52">
                  <c:v>38110</c:v>
                </c:pt>
                <c:pt idx="53">
                  <c:v>38139</c:v>
                </c:pt>
                <c:pt idx="54">
                  <c:v>38169</c:v>
                </c:pt>
                <c:pt idx="55">
                  <c:v>38201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38355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38474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38628</c:v>
                </c:pt>
                <c:pt idx="70">
                  <c:v>38657</c:v>
                </c:pt>
                <c:pt idx="71">
                  <c:v>38687</c:v>
                </c:pt>
                <c:pt idx="72">
                  <c:v>38719</c:v>
                </c:pt>
                <c:pt idx="73">
                  <c:v>38749</c:v>
                </c:pt>
                <c:pt idx="74">
                  <c:v>38777</c:v>
                </c:pt>
                <c:pt idx="75">
                  <c:v>38810</c:v>
                </c:pt>
                <c:pt idx="76">
                  <c:v>38838</c:v>
                </c:pt>
                <c:pt idx="77">
                  <c:v>38869</c:v>
                </c:pt>
                <c:pt idx="78">
                  <c:v>38901</c:v>
                </c:pt>
                <c:pt idx="79">
                  <c:v>38930</c:v>
                </c:pt>
                <c:pt idx="80">
                  <c:v>38961</c:v>
                </c:pt>
                <c:pt idx="81">
                  <c:v>38992</c:v>
                </c:pt>
                <c:pt idx="82">
                  <c:v>39022</c:v>
                </c:pt>
                <c:pt idx="83">
                  <c:v>39052</c:v>
                </c:pt>
                <c:pt idx="84">
                  <c:v>39084</c:v>
                </c:pt>
                <c:pt idx="85">
                  <c:v>39114</c:v>
                </c:pt>
                <c:pt idx="86">
                  <c:v>39142</c:v>
                </c:pt>
                <c:pt idx="87">
                  <c:v>39174</c:v>
                </c:pt>
                <c:pt idx="88">
                  <c:v>39204</c:v>
                </c:pt>
                <c:pt idx="89">
                  <c:v>39234</c:v>
                </c:pt>
                <c:pt idx="90">
                  <c:v>39265</c:v>
                </c:pt>
                <c:pt idx="91">
                  <c:v>39295</c:v>
                </c:pt>
                <c:pt idx="92">
                  <c:v>39328</c:v>
                </c:pt>
                <c:pt idx="93">
                  <c:v>39356</c:v>
                </c:pt>
                <c:pt idx="94">
                  <c:v>39387</c:v>
                </c:pt>
                <c:pt idx="95">
                  <c:v>39419</c:v>
                </c:pt>
                <c:pt idx="96">
                  <c:v>39449</c:v>
                </c:pt>
                <c:pt idx="97">
                  <c:v>39479</c:v>
                </c:pt>
                <c:pt idx="98">
                  <c:v>39511</c:v>
                </c:pt>
                <c:pt idx="99">
                  <c:v>39539</c:v>
                </c:pt>
                <c:pt idx="100">
                  <c:v>39570</c:v>
                </c:pt>
                <c:pt idx="101">
                  <c:v>39601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39755</c:v>
                </c:pt>
                <c:pt idx="107">
                  <c:v>39783</c:v>
                </c:pt>
                <c:pt idx="108">
                  <c:v>39815</c:v>
                </c:pt>
                <c:pt idx="109">
                  <c:v>39846</c:v>
                </c:pt>
                <c:pt idx="110">
                  <c:v>39874</c:v>
                </c:pt>
                <c:pt idx="111">
                  <c:v>39904</c:v>
                </c:pt>
                <c:pt idx="112">
                  <c:v>39937</c:v>
                </c:pt>
                <c:pt idx="113">
                  <c:v>39965</c:v>
                </c:pt>
                <c:pt idx="114">
                  <c:v>39995</c:v>
                </c:pt>
                <c:pt idx="115">
                  <c:v>40028</c:v>
                </c:pt>
                <c:pt idx="116">
                  <c:v>40057</c:v>
                </c:pt>
                <c:pt idx="117">
                  <c:v>40087</c:v>
                </c:pt>
                <c:pt idx="118">
                  <c:v>40119</c:v>
                </c:pt>
                <c:pt idx="119">
                  <c:v>40148</c:v>
                </c:pt>
                <c:pt idx="120">
                  <c:v>40182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40301</c:v>
                </c:pt>
                <c:pt idx="125">
                  <c:v>40330</c:v>
                </c:pt>
                <c:pt idx="126">
                  <c:v>40360</c:v>
                </c:pt>
                <c:pt idx="127">
                  <c:v>40392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40546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40665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40819</c:v>
                </c:pt>
                <c:pt idx="142">
                  <c:v>40848</c:v>
                </c:pt>
                <c:pt idx="143">
                  <c:v>40878</c:v>
                </c:pt>
                <c:pt idx="144">
                  <c:v>40910</c:v>
                </c:pt>
                <c:pt idx="145">
                  <c:v>40940</c:v>
                </c:pt>
                <c:pt idx="146">
                  <c:v>40969</c:v>
                </c:pt>
                <c:pt idx="147">
                  <c:v>41001</c:v>
                </c:pt>
                <c:pt idx="148">
                  <c:v>41031</c:v>
                </c:pt>
              </c:numCache>
            </c:numRef>
          </c:cat>
          <c:val>
            <c:numRef>
              <c:f>Vergleich!$J$2:$J$150</c:f>
              <c:numCache>
                <c:formatCode>0%</c:formatCode>
                <c:ptCount val="149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1.0945356493949978</c:v>
                </c:pt>
                <c:pt idx="14">
                  <c:v>1.1655571660134307</c:v>
                </c:pt>
                <c:pt idx="15">
                  <c:v>1.0847041508434019</c:v>
                </c:pt>
                <c:pt idx="16">
                  <c:v>1.1097258649804187</c:v>
                </c:pt>
                <c:pt idx="17">
                  <c:v>1.1216100673777476</c:v>
                </c:pt>
                <c:pt idx="18">
                  <c:v>1.1593447746959233</c:v>
                </c:pt>
                <c:pt idx="19">
                  <c:v>1.3097373447670371</c:v>
                </c:pt>
                <c:pt idx="20">
                  <c:v>1.5772756287501595</c:v>
                </c:pt>
                <c:pt idx="21">
                  <c:v>1.49044664223218</c:v>
                </c:pt>
                <c:pt idx="22">
                  <c:v>1.3617760640973482</c:v>
                </c:pt>
                <c:pt idx="23">
                  <c:v>1.3168620763163501</c:v>
                </c:pt>
                <c:pt idx="24">
                  <c:v>1.3303952337786165</c:v>
                </c:pt>
                <c:pt idx="25">
                  <c:v>1.3484882161029395</c:v>
                </c:pt>
                <c:pt idx="26">
                  <c:v>1.2589910862673674</c:v>
                </c:pt>
                <c:pt idx="27">
                  <c:v>1.1759282647571379</c:v>
                </c:pt>
                <c:pt idx="28">
                  <c:v>1.2303280344299199</c:v>
                </c:pt>
                <c:pt idx="29">
                  <c:v>1.3526545143235191</c:v>
                </c:pt>
                <c:pt idx="30">
                  <c:v>1.6021257488348233</c:v>
                </c:pt>
                <c:pt idx="31">
                  <c:v>1.5966025759354265</c:v>
                </c:pt>
                <c:pt idx="32">
                  <c:v>2.1408542227038647</c:v>
                </c:pt>
                <c:pt idx="33">
                  <c:v>1.8802320339672625</c:v>
                </c:pt>
                <c:pt idx="34">
                  <c:v>1.785397060612737</c:v>
                </c:pt>
                <c:pt idx="35">
                  <c:v>2.0493770611152073</c:v>
                </c:pt>
                <c:pt idx="36">
                  <c:v>2.1573712960021845</c:v>
                </c:pt>
                <c:pt idx="37">
                  <c:v>2.3274335283145922</c:v>
                </c:pt>
                <c:pt idx="38">
                  <c:v>2.4457126695300007</c:v>
                </c:pt>
                <c:pt idx="39">
                  <c:v>2.0149588612981746</c:v>
                </c:pt>
                <c:pt idx="40">
                  <c:v>1.987504381393137</c:v>
                </c:pt>
                <c:pt idx="41">
                  <c:v>1.8406900521936054</c:v>
                </c:pt>
                <c:pt idx="42">
                  <c:v>1.9934512433921805</c:v>
                </c:pt>
                <c:pt idx="43">
                  <c:v>1.9915765924376334</c:v>
                </c:pt>
                <c:pt idx="44">
                  <c:v>1.8613797974846429</c:v>
                </c:pt>
                <c:pt idx="45">
                  <c:v>2.0895442510104703</c:v>
                </c:pt>
                <c:pt idx="46">
                  <c:v>2.1409599826784733</c:v>
                </c:pt>
                <c:pt idx="47">
                  <c:v>2.266247249674282</c:v>
                </c:pt>
                <c:pt idx="48">
                  <c:v>2.3196519402818652</c:v>
                </c:pt>
                <c:pt idx="49">
                  <c:v>2.2965388657081207</c:v>
                </c:pt>
                <c:pt idx="50">
                  <c:v>2.2042580293906937</c:v>
                </c:pt>
                <c:pt idx="51">
                  <c:v>2.277706625173876</c:v>
                </c:pt>
                <c:pt idx="52">
                  <c:v>2.2412423779482356</c:v>
                </c:pt>
                <c:pt idx="53">
                  <c:v>2.3162970009211361</c:v>
                </c:pt>
                <c:pt idx="54">
                  <c:v>2.2264966478789328</c:v>
                </c:pt>
                <c:pt idx="55">
                  <c:v>2.163398640140521</c:v>
                </c:pt>
                <c:pt idx="56">
                  <c:v>2.1035521504909709</c:v>
                </c:pt>
                <c:pt idx="57">
                  <c:v>2.139945131902147</c:v>
                </c:pt>
                <c:pt idx="58">
                  <c:v>2.2295091507425688</c:v>
                </c:pt>
                <c:pt idx="59">
                  <c:v>2.2997986685148888</c:v>
                </c:pt>
                <c:pt idx="60">
                  <c:v>2.2991340305470231</c:v>
                </c:pt>
                <c:pt idx="61">
                  <c:v>2.3508136852191073</c:v>
                </c:pt>
                <c:pt idx="62">
                  <c:v>2.3498842727762388</c:v>
                </c:pt>
                <c:pt idx="63">
                  <c:v>2.2613037019858293</c:v>
                </c:pt>
                <c:pt idx="64">
                  <c:v>2.4103285029270056</c:v>
                </c:pt>
                <c:pt idx="65">
                  <c:v>2.4782242433028663</c:v>
                </c:pt>
                <c:pt idx="66">
                  <c:v>2.6404499430692101</c:v>
                </c:pt>
                <c:pt idx="67">
                  <c:v>2.6097523146509634</c:v>
                </c:pt>
                <c:pt idx="68">
                  <c:v>2.7256208670488618</c:v>
                </c:pt>
                <c:pt idx="69">
                  <c:v>2.6634529010302157</c:v>
                </c:pt>
                <c:pt idx="70">
                  <c:v>2.8062852213927418</c:v>
                </c:pt>
                <c:pt idx="71">
                  <c:v>2.9223861269013578</c:v>
                </c:pt>
                <c:pt idx="72">
                  <c:v>3.0660614027353232</c:v>
                </c:pt>
                <c:pt idx="73">
                  <c:v>3.1319254042825877</c:v>
                </c:pt>
                <c:pt idx="74">
                  <c:v>3.2259689749552094</c:v>
                </c:pt>
                <c:pt idx="75">
                  <c:v>3.2474805501590542</c:v>
                </c:pt>
                <c:pt idx="76">
                  <c:v>3.076171464831881</c:v>
                </c:pt>
                <c:pt idx="77">
                  <c:v>3.0710110643496731</c:v>
                </c:pt>
                <c:pt idx="78">
                  <c:v>3.0702869872139495</c:v>
                </c:pt>
                <c:pt idx="79">
                  <c:v>3.166254225500881</c:v>
                </c:pt>
                <c:pt idx="80">
                  <c:v>3.2444761704018736</c:v>
                </c:pt>
                <c:pt idx="81">
                  <c:v>3.3874489833429728</c:v>
                </c:pt>
                <c:pt idx="82">
                  <c:v>3.4092091223396772</c:v>
                </c:pt>
                <c:pt idx="83">
                  <c:v>3.5646857747737926</c:v>
                </c:pt>
                <c:pt idx="84">
                  <c:v>3.6685368081429668</c:v>
                </c:pt>
                <c:pt idx="85">
                  <c:v>3.6287287763603189</c:v>
                </c:pt>
                <c:pt idx="86">
                  <c:v>3.7376591568009867</c:v>
                </c:pt>
                <c:pt idx="87">
                  <c:v>4.0034278869757873</c:v>
                </c:pt>
                <c:pt idx="88">
                  <c:v>4.2596485253683234</c:v>
                </c:pt>
                <c:pt idx="89">
                  <c:v>4.3268039779263185</c:v>
                </c:pt>
                <c:pt idx="90">
                  <c:v>4.0981360956162751</c:v>
                </c:pt>
                <c:pt idx="91">
                  <c:v>4.1273315341559309</c:v>
                </c:pt>
                <c:pt idx="92">
                  <c:v>4.2480146591503187</c:v>
                </c:pt>
                <c:pt idx="93">
                  <c:v>4.3332342151763994</c:v>
                </c:pt>
                <c:pt idx="94">
                  <c:v>4.2528832673539512</c:v>
                </c:pt>
                <c:pt idx="95">
                  <c:v>4.3592253422124427</c:v>
                </c:pt>
                <c:pt idx="96">
                  <c:v>3.7023847124576816</c:v>
                </c:pt>
                <c:pt idx="97">
                  <c:v>3.7592361815172382</c:v>
                </c:pt>
                <c:pt idx="98">
                  <c:v>3.881856298281694</c:v>
                </c:pt>
                <c:pt idx="99">
                  <c:v>3.6506650702683223</c:v>
                </c:pt>
                <c:pt idx="100">
                  <c:v>3.5745477115120954</c:v>
                </c:pt>
                <c:pt idx="101">
                  <c:v>3.9524072426401182</c:v>
                </c:pt>
                <c:pt idx="102">
                  <c:v>3.9150520179737387</c:v>
                </c:pt>
                <c:pt idx="103">
                  <c:v>3.9499578739052863</c:v>
                </c:pt>
                <c:pt idx="104">
                  <c:v>4.3504934734543728</c:v>
                </c:pt>
                <c:pt idx="105">
                  <c:v>5.0857993238896624</c:v>
                </c:pt>
                <c:pt idx="106">
                  <c:v>5.4327316452469505</c:v>
                </c:pt>
                <c:pt idx="107">
                  <c:v>5.2737546159373663</c:v>
                </c:pt>
                <c:pt idx="108">
                  <c:v>5.8473416053527068</c:v>
                </c:pt>
                <c:pt idx="109">
                  <c:v>6.5997737759530875</c:v>
                </c:pt>
                <c:pt idx="110">
                  <c:v>6.2103561662330025</c:v>
                </c:pt>
                <c:pt idx="111">
                  <c:v>5.318813375458789</c:v>
                </c:pt>
                <c:pt idx="112">
                  <c:v>5.134332854380836</c:v>
                </c:pt>
                <c:pt idx="113">
                  <c:v>5.2754655065843812</c:v>
                </c:pt>
                <c:pt idx="114">
                  <c:v>4.7575297073186222</c:v>
                </c:pt>
                <c:pt idx="115">
                  <c:v>4.8698622773845646</c:v>
                </c:pt>
                <c:pt idx="116">
                  <c:v>5.0635846571519787</c:v>
                </c:pt>
                <c:pt idx="117">
                  <c:v>4.8314247307726443</c:v>
                </c:pt>
                <c:pt idx="118">
                  <c:v>5.0196777010523359</c:v>
                </c:pt>
                <c:pt idx="119">
                  <c:v>5.3154362421600299</c:v>
                </c:pt>
                <c:pt idx="120">
                  <c:v>5.0043669234325456</c:v>
                </c:pt>
                <c:pt idx="121">
                  <c:v>4.9951501208210987</c:v>
                </c:pt>
                <c:pt idx="122">
                  <c:v>5.4904216563088193</c:v>
                </c:pt>
                <c:pt idx="123">
                  <c:v>5.4744952355329879</c:v>
                </c:pt>
                <c:pt idx="124">
                  <c:v>5.321592673720434</c:v>
                </c:pt>
                <c:pt idx="125">
                  <c:v>5.3226544351054903</c:v>
                </c:pt>
                <c:pt idx="126">
                  <c:v>5.4854429768730135</c:v>
                </c:pt>
                <c:pt idx="127">
                  <c:v>5.286697305846892</c:v>
                </c:pt>
                <c:pt idx="128">
                  <c:v>5.5577587417963228</c:v>
                </c:pt>
                <c:pt idx="129">
                  <c:v>5.889982986943691</c:v>
                </c:pt>
                <c:pt idx="130">
                  <c:v>5.9677146271672399</c:v>
                </c:pt>
                <c:pt idx="131">
                  <c:v>6.1690923957445483</c:v>
                </c:pt>
                <c:pt idx="132">
                  <c:v>6.3147856869762222</c:v>
                </c:pt>
                <c:pt idx="133">
                  <c:v>6.4886290384587344</c:v>
                </c:pt>
                <c:pt idx="134">
                  <c:v>6.2825134942892884</c:v>
                </c:pt>
                <c:pt idx="135">
                  <c:v>6.7046751744060522</c:v>
                </c:pt>
                <c:pt idx="136">
                  <c:v>6.5076961315668296</c:v>
                </c:pt>
                <c:pt idx="137">
                  <c:v>6.5813502511771835</c:v>
                </c:pt>
                <c:pt idx="138">
                  <c:v>6.3873155886494599</c:v>
                </c:pt>
                <c:pt idx="139">
                  <c:v>5.1614540742332595</c:v>
                </c:pt>
                <c:pt idx="140">
                  <c:v>5.4267773656453935</c:v>
                </c:pt>
                <c:pt idx="141">
                  <c:v>4.8618440928735867</c:v>
                </c:pt>
                <c:pt idx="142">
                  <c:v>4.9037645267946397</c:v>
                </c:pt>
                <c:pt idx="143">
                  <c:v>5.0621339190329966</c:v>
                </c:pt>
                <c:pt idx="144">
                  <c:v>4.6227982122878748</c:v>
                </c:pt>
                <c:pt idx="145">
                  <c:v>4.3550013420683937</c:v>
                </c:pt>
                <c:pt idx="146">
                  <c:v>4.4126459978764805</c:v>
                </c:pt>
                <c:pt idx="147">
                  <c:v>4.2947269465903846</c:v>
                </c:pt>
                <c:pt idx="148">
                  <c:v>3.9895818644565364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073664"/>
        <c:axId val="128099456"/>
      </c:lineChart>
      <c:dateAx>
        <c:axId val="1370736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Datum</a:t>
                </a:r>
              </a:p>
            </c:rich>
          </c:tx>
          <c:layout>
            <c:manualLayout>
              <c:xMode val="edge"/>
              <c:yMode val="edge"/>
              <c:x val="0.46407456464391655"/>
              <c:y val="0.94444586318602064"/>
            </c:manualLayout>
          </c:layout>
          <c:overlay val="0"/>
          <c:spPr>
            <a:noFill/>
            <a:ln w="25400">
              <a:noFill/>
            </a:ln>
          </c:spPr>
        </c:title>
        <c:numFmt formatCode="mmm\-yy" sourceLinked="0"/>
        <c:majorTickMark val="out"/>
        <c:minorTickMark val="none"/>
        <c:tickLblPos val="nextTo"/>
        <c:spPr>
          <a:ln w="3175">
            <a:solidFill>
              <a:srgbClr val="B3B3B3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8099456"/>
        <c:crossesAt val="0"/>
        <c:auto val="1"/>
        <c:lblOffset val="100"/>
        <c:baseTimeUnit val="months"/>
        <c:majorUnit val="12"/>
        <c:majorTimeUnit val="months"/>
      </c:dateAx>
      <c:valAx>
        <c:axId val="128099456"/>
        <c:scaling>
          <c:logBase val="2"/>
          <c:orientation val="minMax"/>
        </c:scaling>
        <c:delete val="0"/>
        <c:axPos val="l"/>
        <c:majorGridlines>
          <c:spPr>
            <a:ln w="3175">
              <a:solidFill>
                <a:srgbClr val="B3B3B3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Relative Performance</a:t>
                </a:r>
              </a:p>
            </c:rich>
          </c:tx>
          <c:layout>
            <c:manualLayout>
              <c:xMode val="edge"/>
              <c:yMode val="edge"/>
              <c:x val="1.3524936601859678E-2"/>
              <c:y val="0.39789852844970952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1"/>
        <c:majorTickMark val="out"/>
        <c:minorTickMark val="none"/>
        <c:tickLblPos val="nextTo"/>
        <c:spPr>
          <a:ln w="3175">
            <a:solidFill>
              <a:srgbClr val="B3B3B3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7073664"/>
        <c:crosses val="autoZero"/>
        <c:crossBetween val="midCat"/>
      </c:valAx>
      <c:spPr>
        <a:noFill/>
        <a:ln w="3175">
          <a:solidFill>
            <a:srgbClr val="B3B3B3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0363518169696244"/>
          <c:y val="0.41891954947073057"/>
          <c:w val="9.6364765791252111E-2"/>
          <c:h val="0.26570674707629871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'200-Tageslinie'!$F$1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'200-Tageslinie'!$A$3:$A$151</c:f>
              <c:numCache>
                <c:formatCode>m/d/yyyy</c:formatCode>
                <c:ptCount val="149"/>
                <c:pt idx="0">
                  <c:v>36528</c:v>
                </c:pt>
                <c:pt idx="1">
                  <c:v>36557</c:v>
                </c:pt>
                <c:pt idx="2">
                  <c:v>36586</c:v>
                </c:pt>
                <c:pt idx="3">
                  <c:v>36619</c:v>
                </c:pt>
                <c:pt idx="4">
                  <c:v>36647</c:v>
                </c:pt>
                <c:pt idx="5">
                  <c:v>36678</c:v>
                </c:pt>
                <c:pt idx="6">
                  <c:v>36710</c:v>
                </c:pt>
                <c:pt idx="7">
                  <c:v>36739</c:v>
                </c:pt>
                <c:pt idx="8">
                  <c:v>36770</c:v>
                </c:pt>
                <c:pt idx="9">
                  <c:v>36801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36983</c:v>
                </c:pt>
                <c:pt idx="16">
                  <c:v>37012</c:v>
                </c:pt>
                <c:pt idx="17">
                  <c:v>37043</c:v>
                </c:pt>
                <c:pt idx="18">
                  <c:v>37074</c:v>
                </c:pt>
                <c:pt idx="19">
                  <c:v>37104</c:v>
                </c:pt>
                <c:pt idx="20">
                  <c:v>37137</c:v>
                </c:pt>
                <c:pt idx="21">
                  <c:v>37165</c:v>
                </c:pt>
                <c:pt idx="22">
                  <c:v>37196</c:v>
                </c:pt>
                <c:pt idx="23">
                  <c:v>37228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37410</c:v>
                </c:pt>
                <c:pt idx="30">
                  <c:v>37438</c:v>
                </c:pt>
                <c:pt idx="31">
                  <c:v>37469</c:v>
                </c:pt>
                <c:pt idx="32">
                  <c:v>37501</c:v>
                </c:pt>
                <c:pt idx="33">
                  <c:v>37530</c:v>
                </c:pt>
                <c:pt idx="34">
                  <c:v>37561</c:v>
                </c:pt>
                <c:pt idx="35">
                  <c:v>37592</c:v>
                </c:pt>
                <c:pt idx="36">
                  <c:v>37622</c:v>
                </c:pt>
                <c:pt idx="37">
                  <c:v>37655</c:v>
                </c:pt>
                <c:pt idx="38">
                  <c:v>37683</c:v>
                </c:pt>
                <c:pt idx="39">
                  <c:v>37712</c:v>
                </c:pt>
                <c:pt idx="40">
                  <c:v>37742</c:v>
                </c:pt>
                <c:pt idx="41">
                  <c:v>37774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37928</c:v>
                </c:pt>
                <c:pt idx="47">
                  <c:v>37956</c:v>
                </c:pt>
                <c:pt idx="48">
                  <c:v>37987</c:v>
                </c:pt>
                <c:pt idx="49">
                  <c:v>38019</c:v>
                </c:pt>
                <c:pt idx="50">
                  <c:v>38047</c:v>
                </c:pt>
                <c:pt idx="51">
                  <c:v>38078</c:v>
                </c:pt>
                <c:pt idx="52">
                  <c:v>38110</c:v>
                </c:pt>
                <c:pt idx="53">
                  <c:v>38139</c:v>
                </c:pt>
                <c:pt idx="54">
                  <c:v>38169</c:v>
                </c:pt>
                <c:pt idx="55">
                  <c:v>38201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38355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38474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38628</c:v>
                </c:pt>
                <c:pt idx="70">
                  <c:v>38657</c:v>
                </c:pt>
                <c:pt idx="71">
                  <c:v>38687</c:v>
                </c:pt>
                <c:pt idx="72">
                  <c:v>38719</c:v>
                </c:pt>
                <c:pt idx="73">
                  <c:v>38749</c:v>
                </c:pt>
                <c:pt idx="74">
                  <c:v>38777</c:v>
                </c:pt>
                <c:pt idx="75">
                  <c:v>38810</c:v>
                </c:pt>
                <c:pt idx="76">
                  <c:v>38838</c:v>
                </c:pt>
                <c:pt idx="77">
                  <c:v>38869</c:v>
                </c:pt>
                <c:pt idx="78">
                  <c:v>38901</c:v>
                </c:pt>
                <c:pt idx="79">
                  <c:v>38930</c:v>
                </c:pt>
                <c:pt idx="80">
                  <c:v>38961</c:v>
                </c:pt>
                <c:pt idx="81">
                  <c:v>38992</c:v>
                </c:pt>
                <c:pt idx="82">
                  <c:v>39022</c:v>
                </c:pt>
                <c:pt idx="83">
                  <c:v>39052</c:v>
                </c:pt>
                <c:pt idx="84">
                  <c:v>39084</c:v>
                </c:pt>
                <c:pt idx="85">
                  <c:v>39114</c:v>
                </c:pt>
                <c:pt idx="86">
                  <c:v>39142</c:v>
                </c:pt>
                <c:pt idx="87">
                  <c:v>39174</c:v>
                </c:pt>
                <c:pt idx="88">
                  <c:v>39204</c:v>
                </c:pt>
                <c:pt idx="89">
                  <c:v>39234</c:v>
                </c:pt>
                <c:pt idx="90">
                  <c:v>39265</c:v>
                </c:pt>
                <c:pt idx="91">
                  <c:v>39295</c:v>
                </c:pt>
                <c:pt idx="92">
                  <c:v>39328</c:v>
                </c:pt>
                <c:pt idx="93">
                  <c:v>39356</c:v>
                </c:pt>
                <c:pt idx="94">
                  <c:v>39387</c:v>
                </c:pt>
                <c:pt idx="95">
                  <c:v>39419</c:v>
                </c:pt>
                <c:pt idx="96">
                  <c:v>39449</c:v>
                </c:pt>
                <c:pt idx="97">
                  <c:v>39479</c:v>
                </c:pt>
                <c:pt idx="98">
                  <c:v>39511</c:v>
                </c:pt>
                <c:pt idx="99">
                  <c:v>39539</c:v>
                </c:pt>
                <c:pt idx="100">
                  <c:v>39570</c:v>
                </c:pt>
                <c:pt idx="101">
                  <c:v>39601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39755</c:v>
                </c:pt>
                <c:pt idx="107">
                  <c:v>39783</c:v>
                </c:pt>
                <c:pt idx="108">
                  <c:v>39815</c:v>
                </c:pt>
                <c:pt idx="109">
                  <c:v>39846</c:v>
                </c:pt>
                <c:pt idx="110">
                  <c:v>39874</c:v>
                </c:pt>
                <c:pt idx="111">
                  <c:v>39904</c:v>
                </c:pt>
                <c:pt idx="112">
                  <c:v>39937</c:v>
                </c:pt>
                <c:pt idx="113">
                  <c:v>39965</c:v>
                </c:pt>
                <c:pt idx="114">
                  <c:v>39995</c:v>
                </c:pt>
                <c:pt idx="115">
                  <c:v>40028</c:v>
                </c:pt>
                <c:pt idx="116">
                  <c:v>40057</c:v>
                </c:pt>
                <c:pt idx="117">
                  <c:v>40087</c:v>
                </c:pt>
                <c:pt idx="118">
                  <c:v>40119</c:v>
                </c:pt>
                <c:pt idx="119">
                  <c:v>40148</c:v>
                </c:pt>
                <c:pt idx="120">
                  <c:v>40182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40301</c:v>
                </c:pt>
                <c:pt idx="125">
                  <c:v>40330</c:v>
                </c:pt>
                <c:pt idx="126">
                  <c:v>40360</c:v>
                </c:pt>
                <c:pt idx="127">
                  <c:v>40392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40546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40665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40819</c:v>
                </c:pt>
                <c:pt idx="142">
                  <c:v>40848</c:v>
                </c:pt>
                <c:pt idx="143">
                  <c:v>40878</c:v>
                </c:pt>
                <c:pt idx="144">
                  <c:v>40910</c:v>
                </c:pt>
                <c:pt idx="145">
                  <c:v>40940</c:v>
                </c:pt>
                <c:pt idx="146">
                  <c:v>40969</c:v>
                </c:pt>
                <c:pt idx="147">
                  <c:v>41001</c:v>
                </c:pt>
                <c:pt idx="148">
                  <c:v>41031</c:v>
                </c:pt>
              </c:numCache>
            </c:numRef>
          </c:cat>
          <c:val>
            <c:numRef>
              <c:f>'200-Tageslinie'!$F$3:$F$151</c:f>
              <c:numCache>
                <c:formatCode>General</c:formatCode>
                <c:ptCount val="149"/>
                <c:pt idx="0">
                  <c:v>6873.1774999999998</c:v>
                </c:pt>
                <c:pt idx="1">
                  <c:v>7284.9974999999995</c:v>
                </c:pt>
                <c:pt idx="2">
                  <c:v>7698.1525000000001</c:v>
                </c:pt>
                <c:pt idx="3">
                  <c:v>7386.7375000000002</c:v>
                </c:pt>
                <c:pt idx="4">
                  <c:v>7220.75</c:v>
                </c:pt>
                <c:pt idx="5">
                  <c:v>7084.5624999999991</c:v>
                </c:pt>
                <c:pt idx="6">
                  <c:v>7112.3175000000001</c:v>
                </c:pt>
                <c:pt idx="7">
                  <c:v>7197.3075000000008</c:v>
                </c:pt>
                <c:pt idx="8">
                  <c:v>6986.1749999999993</c:v>
                </c:pt>
                <c:pt idx="9">
                  <c:v>6815.73</c:v>
                </c:pt>
                <c:pt idx="10">
                  <c:v>6753.3150000000005</c:v>
                </c:pt>
                <c:pt idx="11">
                  <c:v>6434.1075000000001</c:v>
                </c:pt>
                <c:pt idx="12">
                  <c:v>6548.4650000000001</c:v>
                </c:pt>
                <c:pt idx="13">
                  <c:v>6464.182499999999</c:v>
                </c:pt>
                <c:pt idx="14">
                  <c:v>5934.1575000000003</c:v>
                </c:pt>
                <c:pt idx="15">
                  <c:v>5940.7674999999999</c:v>
                </c:pt>
                <c:pt idx="16">
                  <c:v>6173.3050000000003</c:v>
                </c:pt>
                <c:pt idx="17">
                  <c:v>6054.5174999999999</c:v>
                </c:pt>
                <c:pt idx="18">
                  <c:v>5899.5275000000001</c:v>
                </c:pt>
                <c:pt idx="19">
                  <c:v>5525.7474999999995</c:v>
                </c:pt>
                <c:pt idx="20">
                  <c:v>4565.7749999999996</c:v>
                </c:pt>
                <c:pt idx="21">
                  <c:v>4476.5250000000005</c:v>
                </c:pt>
                <c:pt idx="22">
                  <c:v>4811.41</c:v>
                </c:pt>
                <c:pt idx="23">
                  <c:v>5090.1975000000002</c:v>
                </c:pt>
                <c:pt idx="24">
                  <c:v>5147.4025000000001</c:v>
                </c:pt>
                <c:pt idx="25">
                  <c:v>5005.1350000000002</c:v>
                </c:pt>
                <c:pt idx="26">
                  <c:v>5223.4050000000007</c:v>
                </c:pt>
                <c:pt idx="27">
                  <c:v>5182.4575000000004</c:v>
                </c:pt>
                <c:pt idx="28">
                  <c:v>4932.3975</c:v>
                </c:pt>
                <c:pt idx="29">
                  <c:v>4499.4275000000007</c:v>
                </c:pt>
                <c:pt idx="30">
                  <c:v>3956.5574999999999</c:v>
                </c:pt>
                <c:pt idx="31">
                  <c:v>3644.6475000000005</c:v>
                </c:pt>
                <c:pt idx="32">
                  <c:v>3221.4749999999999</c:v>
                </c:pt>
                <c:pt idx="33">
                  <c:v>2936.03</c:v>
                </c:pt>
                <c:pt idx="34">
                  <c:v>3225.9625000000001</c:v>
                </c:pt>
                <c:pt idx="35">
                  <c:v>3134.55</c:v>
                </c:pt>
                <c:pt idx="36">
                  <c:v>2841.92</c:v>
                </c:pt>
                <c:pt idx="37">
                  <c:v>2633.3824999999997</c:v>
                </c:pt>
                <c:pt idx="38">
                  <c:v>2474.4825000000001</c:v>
                </c:pt>
                <c:pt idx="39">
                  <c:v>2692.1975000000002</c:v>
                </c:pt>
                <c:pt idx="40">
                  <c:v>2939.7325000000001</c:v>
                </c:pt>
                <c:pt idx="41">
                  <c:v>3131.72</c:v>
                </c:pt>
                <c:pt idx="42">
                  <c:v>3328.07</c:v>
                </c:pt>
                <c:pt idx="43">
                  <c:v>3463.6725000000001</c:v>
                </c:pt>
                <c:pt idx="44">
                  <c:v>3407.4675000000002</c:v>
                </c:pt>
                <c:pt idx="45">
                  <c:v>3451.2325000000001</c:v>
                </c:pt>
                <c:pt idx="46">
                  <c:v>3698.5725000000002</c:v>
                </c:pt>
                <c:pt idx="47">
                  <c:v>3866.72</c:v>
                </c:pt>
                <c:pt idx="48">
                  <c:v>4043.04</c:v>
                </c:pt>
                <c:pt idx="49">
                  <c:v>4047.98</c:v>
                </c:pt>
                <c:pt idx="50">
                  <c:v>3934.62</c:v>
                </c:pt>
                <c:pt idx="51">
                  <c:v>3964.37</c:v>
                </c:pt>
                <c:pt idx="52">
                  <c:v>3908.4075000000003</c:v>
                </c:pt>
                <c:pt idx="53">
                  <c:v>3980.9549999999999</c:v>
                </c:pt>
                <c:pt idx="54">
                  <c:v>3956.1325000000006</c:v>
                </c:pt>
                <c:pt idx="55">
                  <c:v>3796.6875</c:v>
                </c:pt>
                <c:pt idx="56">
                  <c:v>3869.8624999999997</c:v>
                </c:pt>
                <c:pt idx="57">
                  <c:v>3943.22</c:v>
                </c:pt>
                <c:pt idx="58">
                  <c:v>4066.37</c:v>
                </c:pt>
                <c:pt idx="59">
                  <c:v>4186.1075000000001</c:v>
                </c:pt>
                <c:pt idx="60">
                  <c:v>4250.5925000000007</c:v>
                </c:pt>
                <c:pt idx="61">
                  <c:v>4316.4799999999996</c:v>
                </c:pt>
                <c:pt idx="62">
                  <c:v>4351.2174999999997</c:v>
                </c:pt>
                <c:pt idx="63">
                  <c:v>4278.3150000000005</c:v>
                </c:pt>
                <c:pt idx="64">
                  <c:v>4339.0825000000004</c:v>
                </c:pt>
                <c:pt idx="65">
                  <c:v>4539.4949999999999</c:v>
                </c:pt>
                <c:pt idx="66">
                  <c:v>4707.2249999999995</c:v>
                </c:pt>
                <c:pt idx="67">
                  <c:v>4857.2449999999999</c:v>
                </c:pt>
                <c:pt idx="68">
                  <c:v>4942.3225000000002</c:v>
                </c:pt>
                <c:pt idx="69">
                  <c:v>4972.7075000000004</c:v>
                </c:pt>
                <c:pt idx="70">
                  <c:v>5062.2325000000001</c:v>
                </c:pt>
                <c:pt idx="71">
                  <c:v>5324.3125</c:v>
                </c:pt>
                <c:pt idx="72">
                  <c:v>5517.9724999999999</c:v>
                </c:pt>
                <c:pt idx="73">
                  <c:v>5743.2350000000006</c:v>
                </c:pt>
                <c:pt idx="74">
                  <c:v>5858.7824999999993</c:v>
                </c:pt>
                <c:pt idx="75">
                  <c:v>5995.3549999999996</c:v>
                </c:pt>
                <c:pt idx="76">
                  <c:v>5845.76</c:v>
                </c:pt>
                <c:pt idx="77">
                  <c:v>5595.8325000000004</c:v>
                </c:pt>
                <c:pt idx="78">
                  <c:v>5616.1550000000007</c:v>
                </c:pt>
                <c:pt idx="79">
                  <c:v>5745.4875000000002</c:v>
                </c:pt>
                <c:pt idx="80">
                  <c:v>5908.5825000000004</c:v>
                </c:pt>
                <c:pt idx="81">
                  <c:v>6134.4025000000001</c:v>
                </c:pt>
                <c:pt idx="82">
                  <c:v>6317.49</c:v>
                </c:pt>
                <c:pt idx="83">
                  <c:v>6436.0599999999995</c:v>
                </c:pt>
                <c:pt idx="84">
                  <c:v>6685.0450000000001</c:v>
                </c:pt>
                <c:pt idx="85">
                  <c:v>6804.4849999999997</c:v>
                </c:pt>
                <c:pt idx="86">
                  <c:v>6758.5924999999997</c:v>
                </c:pt>
                <c:pt idx="87">
                  <c:v>7162.0249999999996</c:v>
                </c:pt>
                <c:pt idx="88">
                  <c:v>7628.3225000000002</c:v>
                </c:pt>
                <c:pt idx="89">
                  <c:v>7882.42</c:v>
                </c:pt>
                <c:pt idx="90">
                  <c:v>7769.4674999999997</c:v>
                </c:pt>
                <c:pt idx="91">
                  <c:v>7490.1525000000001</c:v>
                </c:pt>
                <c:pt idx="92">
                  <c:v>7689.2574999999997</c:v>
                </c:pt>
                <c:pt idx="93">
                  <c:v>7924.4949999999999</c:v>
                </c:pt>
                <c:pt idx="94">
                  <c:v>7844.49</c:v>
                </c:pt>
                <c:pt idx="95">
                  <c:v>7955.4750000000004</c:v>
                </c:pt>
                <c:pt idx="96">
                  <c:v>7345.6900000000005</c:v>
                </c:pt>
                <c:pt idx="97">
                  <c:v>6844.9275000000007</c:v>
                </c:pt>
                <c:pt idx="98">
                  <c:v>6528.9825000000001</c:v>
                </c:pt>
                <c:pt idx="99">
                  <c:v>6732.8125</c:v>
                </c:pt>
                <c:pt idx="100">
                  <c:v>7054.1424999999999</c:v>
                </c:pt>
                <c:pt idx="101">
                  <c:v>6731.8274999999994</c:v>
                </c:pt>
                <c:pt idx="102">
                  <c:v>6362.5150000000003</c:v>
                </c:pt>
                <c:pt idx="103">
                  <c:v>6432.2774999999992</c:v>
                </c:pt>
                <c:pt idx="104">
                  <c:v>6110.9925000000003</c:v>
                </c:pt>
                <c:pt idx="105">
                  <c:v>5186.1450000000004</c:v>
                </c:pt>
                <c:pt idx="106">
                  <c:v>4765.2274999999991</c:v>
                </c:pt>
                <c:pt idx="107">
                  <c:v>4654.4350000000004</c:v>
                </c:pt>
                <c:pt idx="108">
                  <c:v>4593.4125000000004</c:v>
                </c:pt>
                <c:pt idx="109">
                  <c:v>4151.5475000000006</c:v>
                </c:pt>
                <c:pt idx="110">
                  <c:v>3940.82</c:v>
                </c:pt>
                <c:pt idx="111">
                  <c:v>4419.7300000000005</c:v>
                </c:pt>
                <c:pt idx="112">
                  <c:v>4856.07</c:v>
                </c:pt>
                <c:pt idx="113">
                  <c:v>4912.0325000000003</c:v>
                </c:pt>
                <c:pt idx="114">
                  <c:v>5018.4274999999998</c:v>
                </c:pt>
                <c:pt idx="115">
                  <c:v>5380.76</c:v>
                </c:pt>
                <c:pt idx="116">
                  <c:v>5544.6125000000002</c:v>
                </c:pt>
                <c:pt idx="117">
                  <c:v>5594.9624999999996</c:v>
                </c:pt>
                <c:pt idx="118">
                  <c:v>5548.1175000000003</c:v>
                </c:pt>
                <c:pt idx="119">
                  <c:v>5810.8575000000001</c:v>
                </c:pt>
                <c:pt idx="120">
                  <c:v>5804.7250000000004</c:v>
                </c:pt>
                <c:pt idx="121">
                  <c:v>5590.7174999999997</c:v>
                </c:pt>
                <c:pt idx="122">
                  <c:v>5912.7699999999995</c:v>
                </c:pt>
                <c:pt idx="123">
                  <c:v>6172.6525000000011</c:v>
                </c:pt>
                <c:pt idx="124">
                  <c:v>5992.8924999999999</c:v>
                </c:pt>
                <c:pt idx="125">
                  <c:v>6009.7575000000006</c:v>
                </c:pt>
                <c:pt idx="126">
                  <c:v>6024.1475</c:v>
                </c:pt>
                <c:pt idx="127">
                  <c:v>6083.3350000000009</c:v>
                </c:pt>
                <c:pt idx="128">
                  <c:v>6095.59</c:v>
                </c:pt>
                <c:pt idx="129">
                  <c:v>6407.46</c:v>
                </c:pt>
                <c:pt idx="130">
                  <c:v>6704.7999999999993</c:v>
                </c:pt>
                <c:pt idx="131">
                  <c:v>6871.7699999999995</c:v>
                </c:pt>
                <c:pt idx="132">
                  <c:v>7016.69</c:v>
                </c:pt>
                <c:pt idx="133">
                  <c:v>7235.3474999999999</c:v>
                </c:pt>
                <c:pt idx="134">
                  <c:v>7047.7075000000004</c:v>
                </c:pt>
                <c:pt idx="135">
                  <c:v>7277.5675000000001</c:v>
                </c:pt>
                <c:pt idx="136">
                  <c:v>7384.0950000000003</c:v>
                </c:pt>
                <c:pt idx="137">
                  <c:v>7264.1924999999992</c:v>
                </c:pt>
                <c:pt idx="138">
                  <c:v>7263.2624999999998</c:v>
                </c:pt>
                <c:pt idx="139">
                  <c:v>6416.68</c:v>
                </c:pt>
                <c:pt idx="140">
                  <c:v>5513.8550000000005</c:v>
                </c:pt>
                <c:pt idx="141">
                  <c:v>5752.3275000000003</c:v>
                </c:pt>
                <c:pt idx="142">
                  <c:v>5895.8050000000003</c:v>
                </c:pt>
                <c:pt idx="143">
                  <c:v>5946.6</c:v>
                </c:pt>
                <c:pt idx="144">
                  <c:v>6286.24</c:v>
                </c:pt>
                <c:pt idx="145">
                  <c:v>6698.1550000000007</c:v>
                </c:pt>
                <c:pt idx="146">
                  <c:v>6896.4349999999995</c:v>
                </c:pt>
                <c:pt idx="147">
                  <c:v>6828.8274999999994</c:v>
                </c:pt>
                <c:pt idx="148">
                  <c:v>6561.8175000000001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'200-Tageslinie'!$G$1</c:f>
              <c:strCache>
                <c:ptCount val="1"/>
                <c:pt idx="0">
                  <c:v>GD</c:v>
                </c:pt>
              </c:strCache>
            </c:strRef>
          </c:tx>
          <c:marker>
            <c:symbol val="none"/>
          </c:marker>
          <c:cat>
            <c:numRef>
              <c:f>'200-Tageslinie'!$A$3:$A$151</c:f>
              <c:numCache>
                <c:formatCode>m/d/yyyy</c:formatCode>
                <c:ptCount val="149"/>
                <c:pt idx="0">
                  <c:v>36528</c:v>
                </c:pt>
                <c:pt idx="1">
                  <c:v>36557</c:v>
                </c:pt>
                <c:pt idx="2">
                  <c:v>36586</c:v>
                </c:pt>
                <c:pt idx="3">
                  <c:v>36619</c:v>
                </c:pt>
                <c:pt idx="4">
                  <c:v>36647</c:v>
                </c:pt>
                <c:pt idx="5">
                  <c:v>36678</c:v>
                </c:pt>
                <c:pt idx="6">
                  <c:v>36710</c:v>
                </c:pt>
                <c:pt idx="7">
                  <c:v>36739</c:v>
                </c:pt>
                <c:pt idx="8">
                  <c:v>36770</c:v>
                </c:pt>
                <c:pt idx="9">
                  <c:v>36801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36983</c:v>
                </c:pt>
                <c:pt idx="16">
                  <c:v>37012</c:v>
                </c:pt>
                <c:pt idx="17">
                  <c:v>37043</c:v>
                </c:pt>
                <c:pt idx="18">
                  <c:v>37074</c:v>
                </c:pt>
                <c:pt idx="19">
                  <c:v>37104</c:v>
                </c:pt>
                <c:pt idx="20">
                  <c:v>37137</c:v>
                </c:pt>
                <c:pt idx="21">
                  <c:v>37165</c:v>
                </c:pt>
                <c:pt idx="22">
                  <c:v>37196</c:v>
                </c:pt>
                <c:pt idx="23">
                  <c:v>37228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37410</c:v>
                </c:pt>
                <c:pt idx="30">
                  <c:v>37438</c:v>
                </c:pt>
                <c:pt idx="31">
                  <c:v>37469</c:v>
                </c:pt>
                <c:pt idx="32">
                  <c:v>37501</c:v>
                </c:pt>
                <c:pt idx="33">
                  <c:v>37530</c:v>
                </c:pt>
                <c:pt idx="34">
                  <c:v>37561</c:v>
                </c:pt>
                <c:pt idx="35">
                  <c:v>37592</c:v>
                </c:pt>
                <c:pt idx="36">
                  <c:v>37622</c:v>
                </c:pt>
                <c:pt idx="37">
                  <c:v>37655</c:v>
                </c:pt>
                <c:pt idx="38">
                  <c:v>37683</c:v>
                </c:pt>
                <c:pt idx="39">
                  <c:v>37712</c:v>
                </c:pt>
                <c:pt idx="40">
                  <c:v>37742</c:v>
                </c:pt>
                <c:pt idx="41">
                  <c:v>37774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37928</c:v>
                </c:pt>
                <c:pt idx="47">
                  <c:v>37956</c:v>
                </c:pt>
                <c:pt idx="48">
                  <c:v>37987</c:v>
                </c:pt>
                <c:pt idx="49">
                  <c:v>38019</c:v>
                </c:pt>
                <c:pt idx="50">
                  <c:v>38047</c:v>
                </c:pt>
                <c:pt idx="51">
                  <c:v>38078</c:v>
                </c:pt>
                <c:pt idx="52">
                  <c:v>38110</c:v>
                </c:pt>
                <c:pt idx="53">
                  <c:v>38139</c:v>
                </c:pt>
                <c:pt idx="54">
                  <c:v>38169</c:v>
                </c:pt>
                <c:pt idx="55">
                  <c:v>38201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38355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38474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38628</c:v>
                </c:pt>
                <c:pt idx="70">
                  <c:v>38657</c:v>
                </c:pt>
                <c:pt idx="71">
                  <c:v>38687</c:v>
                </c:pt>
                <c:pt idx="72">
                  <c:v>38719</c:v>
                </c:pt>
                <c:pt idx="73">
                  <c:v>38749</c:v>
                </c:pt>
                <c:pt idx="74">
                  <c:v>38777</c:v>
                </c:pt>
                <c:pt idx="75">
                  <c:v>38810</c:v>
                </c:pt>
                <c:pt idx="76">
                  <c:v>38838</c:v>
                </c:pt>
                <c:pt idx="77">
                  <c:v>38869</c:v>
                </c:pt>
                <c:pt idx="78">
                  <c:v>38901</c:v>
                </c:pt>
                <c:pt idx="79">
                  <c:v>38930</c:v>
                </c:pt>
                <c:pt idx="80">
                  <c:v>38961</c:v>
                </c:pt>
                <c:pt idx="81">
                  <c:v>38992</c:v>
                </c:pt>
                <c:pt idx="82">
                  <c:v>39022</c:v>
                </c:pt>
                <c:pt idx="83">
                  <c:v>39052</c:v>
                </c:pt>
                <c:pt idx="84">
                  <c:v>39084</c:v>
                </c:pt>
                <c:pt idx="85">
                  <c:v>39114</c:v>
                </c:pt>
                <c:pt idx="86">
                  <c:v>39142</c:v>
                </c:pt>
                <c:pt idx="87">
                  <c:v>39174</c:v>
                </c:pt>
                <c:pt idx="88">
                  <c:v>39204</c:v>
                </c:pt>
                <c:pt idx="89">
                  <c:v>39234</c:v>
                </c:pt>
                <c:pt idx="90">
                  <c:v>39265</c:v>
                </c:pt>
                <c:pt idx="91">
                  <c:v>39295</c:v>
                </c:pt>
                <c:pt idx="92">
                  <c:v>39328</c:v>
                </c:pt>
                <c:pt idx="93">
                  <c:v>39356</c:v>
                </c:pt>
                <c:pt idx="94">
                  <c:v>39387</c:v>
                </c:pt>
                <c:pt idx="95">
                  <c:v>39419</c:v>
                </c:pt>
                <c:pt idx="96">
                  <c:v>39449</c:v>
                </c:pt>
                <c:pt idx="97">
                  <c:v>39479</c:v>
                </c:pt>
                <c:pt idx="98">
                  <c:v>39511</c:v>
                </c:pt>
                <c:pt idx="99">
                  <c:v>39539</c:v>
                </c:pt>
                <c:pt idx="100">
                  <c:v>39570</c:v>
                </c:pt>
                <c:pt idx="101">
                  <c:v>39601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39755</c:v>
                </c:pt>
                <c:pt idx="107">
                  <c:v>39783</c:v>
                </c:pt>
                <c:pt idx="108">
                  <c:v>39815</c:v>
                </c:pt>
                <c:pt idx="109">
                  <c:v>39846</c:v>
                </c:pt>
                <c:pt idx="110">
                  <c:v>39874</c:v>
                </c:pt>
                <c:pt idx="111">
                  <c:v>39904</c:v>
                </c:pt>
                <c:pt idx="112">
                  <c:v>39937</c:v>
                </c:pt>
                <c:pt idx="113">
                  <c:v>39965</c:v>
                </c:pt>
                <c:pt idx="114">
                  <c:v>39995</c:v>
                </c:pt>
                <c:pt idx="115">
                  <c:v>40028</c:v>
                </c:pt>
                <c:pt idx="116">
                  <c:v>40057</c:v>
                </c:pt>
                <c:pt idx="117">
                  <c:v>40087</c:v>
                </c:pt>
                <c:pt idx="118">
                  <c:v>40119</c:v>
                </c:pt>
                <c:pt idx="119">
                  <c:v>40148</c:v>
                </c:pt>
                <c:pt idx="120">
                  <c:v>40182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40301</c:v>
                </c:pt>
                <c:pt idx="125">
                  <c:v>40330</c:v>
                </c:pt>
                <c:pt idx="126">
                  <c:v>40360</c:v>
                </c:pt>
                <c:pt idx="127">
                  <c:v>40392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40546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40665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40819</c:v>
                </c:pt>
                <c:pt idx="142">
                  <c:v>40848</c:v>
                </c:pt>
                <c:pt idx="143">
                  <c:v>40878</c:v>
                </c:pt>
                <c:pt idx="144">
                  <c:v>40910</c:v>
                </c:pt>
                <c:pt idx="145">
                  <c:v>40940</c:v>
                </c:pt>
                <c:pt idx="146">
                  <c:v>40969</c:v>
                </c:pt>
                <c:pt idx="147">
                  <c:v>41001</c:v>
                </c:pt>
                <c:pt idx="148">
                  <c:v>41031</c:v>
                </c:pt>
              </c:numCache>
            </c:numRef>
          </c:cat>
          <c:val>
            <c:numRef>
              <c:f>'200-Tageslinie'!$G$3:$G$151</c:f>
              <c:numCache>
                <c:formatCode>General</c:formatCode>
                <c:ptCount val="149"/>
                <c:pt idx="12">
                  <c:v>7030.4457692307687</c:v>
                </c:pt>
                <c:pt idx="13">
                  <c:v>6998.9846153846147</c:v>
                </c:pt>
                <c:pt idx="14">
                  <c:v>6895.0738461538458</c:v>
                </c:pt>
                <c:pt idx="15">
                  <c:v>6759.8903846153844</c:v>
                </c:pt>
                <c:pt idx="16">
                  <c:v>6666.5494230769218</c:v>
                </c:pt>
                <c:pt idx="17">
                  <c:v>6576.8392307692302</c:v>
                </c:pt>
                <c:pt idx="18">
                  <c:v>6485.6826923076915</c:v>
                </c:pt>
                <c:pt idx="19">
                  <c:v>6363.6388461538454</c:v>
                </c:pt>
                <c:pt idx="20">
                  <c:v>6161.2132692307687</c:v>
                </c:pt>
                <c:pt idx="21">
                  <c:v>5968.1632692307694</c:v>
                </c:pt>
                <c:pt idx="22">
                  <c:v>5813.9848076923072</c:v>
                </c:pt>
                <c:pt idx="23">
                  <c:v>5686.0526923076923</c:v>
                </c:pt>
                <c:pt idx="24">
                  <c:v>5587.0753846153839</c:v>
                </c:pt>
                <c:pt idx="25">
                  <c:v>5468.3576923076926</c:v>
                </c:pt>
                <c:pt idx="26">
                  <c:v>5372.9132692307703</c:v>
                </c:pt>
                <c:pt idx="27">
                  <c:v>5315.0901923076926</c:v>
                </c:pt>
                <c:pt idx="28">
                  <c:v>5237.52326923077</c:v>
                </c:pt>
                <c:pt idx="29">
                  <c:v>5108.7634615384604</c:v>
                </c:pt>
                <c:pt idx="30">
                  <c:v>4947.3819230769232</c:v>
                </c:pt>
                <c:pt idx="31">
                  <c:v>4773.9296153846144</c:v>
                </c:pt>
                <c:pt idx="32">
                  <c:v>4596.6778846153838</c:v>
                </c:pt>
                <c:pt idx="33">
                  <c:v>4471.3128846153841</c:v>
                </c:pt>
                <c:pt idx="34">
                  <c:v>4375.1157692307697</c:v>
                </c:pt>
                <c:pt idx="35">
                  <c:v>4246.126538461539</c:v>
                </c:pt>
                <c:pt idx="36">
                  <c:v>4073.1821153846154</c:v>
                </c:pt>
                <c:pt idx="37">
                  <c:v>3879.7959615384616</c:v>
                </c:pt>
                <c:pt idx="38">
                  <c:v>3685.1303846153846</c:v>
                </c:pt>
                <c:pt idx="39">
                  <c:v>3490.4221153846152</c:v>
                </c:pt>
                <c:pt idx="40">
                  <c:v>3317.9048076923073</c:v>
                </c:pt>
                <c:pt idx="41">
                  <c:v>3179.3911538461539</c:v>
                </c:pt>
                <c:pt idx="42">
                  <c:v>3089.2867307692309</c:v>
                </c:pt>
                <c:pt idx="43">
                  <c:v>3051.3724999999999</c:v>
                </c:pt>
                <c:pt idx="44">
                  <c:v>3033.1278846153846</c:v>
                </c:pt>
                <c:pt idx="45">
                  <c:v>3050.8015384615383</c:v>
                </c:pt>
                <c:pt idx="46">
                  <c:v>3109.458653846154</c:v>
                </c:pt>
                <c:pt idx="47">
                  <c:v>3158.7476923076924</c:v>
                </c:pt>
                <c:pt idx="48">
                  <c:v>3228.6315384615391</c:v>
                </c:pt>
                <c:pt idx="49">
                  <c:v>3321.4053846153847</c:v>
                </c:pt>
                <c:pt idx="50">
                  <c:v>3421.5005769230775</c:v>
                </c:pt>
                <c:pt idx="51">
                  <c:v>3536.1073076923085</c:v>
                </c:pt>
                <c:pt idx="52">
                  <c:v>3629.6619230769238</c:v>
                </c:pt>
                <c:pt idx="53">
                  <c:v>3709.7559615384621</c:v>
                </c:pt>
                <c:pt idx="54">
                  <c:v>3773.1723076923081</c:v>
                </c:pt>
                <c:pt idx="55">
                  <c:v>3809.2198076923082</c:v>
                </c:pt>
                <c:pt idx="56">
                  <c:v>3840.4651923076922</c:v>
                </c:pt>
                <c:pt idx="57">
                  <c:v>3881.6769230769232</c:v>
                </c:pt>
                <c:pt idx="58">
                  <c:v>3928.9951923076928</c:v>
                </c:pt>
                <c:pt idx="59">
                  <c:v>3966.4978846153849</c:v>
                </c:pt>
                <c:pt idx="60">
                  <c:v>3996.0265384615386</c:v>
                </c:pt>
                <c:pt idx="61">
                  <c:v>4017.0603846153849</c:v>
                </c:pt>
                <c:pt idx="62">
                  <c:v>4040.3863461538454</c:v>
                </c:pt>
                <c:pt idx="63">
                  <c:v>4066.8244230769228</c:v>
                </c:pt>
                <c:pt idx="64">
                  <c:v>4095.648461538462</c:v>
                </c:pt>
                <c:pt idx="65">
                  <c:v>4144.1936538461541</c:v>
                </c:pt>
                <c:pt idx="66">
                  <c:v>4200.060576923077</c:v>
                </c:pt>
                <c:pt idx="67">
                  <c:v>4269.376923076923</c:v>
                </c:pt>
                <c:pt idx="68">
                  <c:v>4357.502692307693</c:v>
                </c:pt>
                <c:pt idx="69">
                  <c:v>4442.3369230769231</c:v>
                </c:pt>
                <c:pt idx="70">
                  <c:v>4528.4148076923075</c:v>
                </c:pt>
                <c:pt idx="71">
                  <c:v>4625.1796153846162</c:v>
                </c:pt>
                <c:pt idx="72">
                  <c:v>4727.6307692307701</c:v>
                </c:pt>
                <c:pt idx="73">
                  <c:v>4842.4494230769233</c:v>
                </c:pt>
                <c:pt idx="74">
                  <c:v>4961.0880769230771</c:v>
                </c:pt>
                <c:pt idx="75">
                  <c:v>5087.560192307692</c:v>
                </c:pt>
                <c:pt idx="76">
                  <c:v>5208.1328846153838</c:v>
                </c:pt>
                <c:pt idx="77">
                  <c:v>5304.8059615384609</c:v>
                </c:pt>
                <c:pt idx="78">
                  <c:v>5387.6259615384615</c:v>
                </c:pt>
                <c:pt idx="79">
                  <c:v>5467.4923076923069</c:v>
                </c:pt>
                <c:pt idx="80">
                  <c:v>5548.3644230769232</c:v>
                </c:pt>
                <c:pt idx="81">
                  <c:v>5640.062884615385</c:v>
                </c:pt>
                <c:pt idx="82">
                  <c:v>5743.5076923076931</c:v>
                </c:pt>
                <c:pt idx="83">
                  <c:v>5849.186730769231</c:v>
                </c:pt>
                <c:pt idx="84">
                  <c:v>5953.8584615384616</c:v>
                </c:pt>
                <c:pt idx="85">
                  <c:v>6052.8209615384612</c:v>
                </c:pt>
                <c:pt idx="86">
                  <c:v>6130.9253846153842</c:v>
                </c:pt>
                <c:pt idx="87">
                  <c:v>6231.1748076923059</c:v>
                </c:pt>
                <c:pt idx="88">
                  <c:v>6356.7876923076919</c:v>
                </c:pt>
                <c:pt idx="89">
                  <c:v>6513.4538461538459</c:v>
                </c:pt>
                <c:pt idx="90">
                  <c:v>6680.6565384615378</c:v>
                </c:pt>
                <c:pt idx="91">
                  <c:v>6824.8101923076911</c:v>
                </c:pt>
                <c:pt idx="92">
                  <c:v>6974.3309615384605</c:v>
                </c:pt>
                <c:pt idx="93">
                  <c:v>7129.4011538461536</c:v>
                </c:pt>
                <c:pt idx="94">
                  <c:v>7260.9463461538462</c:v>
                </c:pt>
                <c:pt idx="95">
                  <c:v>7386.9451923076913</c:v>
                </c:pt>
                <c:pt idx="96">
                  <c:v>7456.9167307692305</c:v>
                </c:pt>
                <c:pt idx="97">
                  <c:v>7469.215384615386</c:v>
                </c:pt>
                <c:pt idx="98">
                  <c:v>7448.0228846153859</c:v>
                </c:pt>
                <c:pt idx="99">
                  <c:v>7446.0398076923075</c:v>
                </c:pt>
                <c:pt idx="100">
                  <c:v>7437.7411538461538</c:v>
                </c:pt>
                <c:pt idx="101">
                  <c:v>7368.78</c:v>
                </c:pt>
                <c:pt idx="102">
                  <c:v>7251.8642307692307</c:v>
                </c:pt>
                <c:pt idx="103">
                  <c:v>7149.0034615384611</c:v>
                </c:pt>
                <c:pt idx="104">
                  <c:v>7042.9142307692291</c:v>
                </c:pt>
                <c:pt idx="105">
                  <c:v>6850.3671153846162</c:v>
                </c:pt>
                <c:pt idx="106">
                  <c:v>6607.3465384615392</c:v>
                </c:pt>
                <c:pt idx="107">
                  <c:v>6361.957692307692</c:v>
                </c:pt>
                <c:pt idx="108">
                  <c:v>6103.3374999999996</c:v>
                </c:pt>
                <c:pt idx="109">
                  <c:v>5857.6342307692312</c:v>
                </c:pt>
                <c:pt idx="110">
                  <c:v>5634.2413461538463</c:v>
                </c:pt>
                <c:pt idx="111">
                  <c:v>5471.9911538461538</c:v>
                </c:pt>
                <c:pt idx="112">
                  <c:v>5327.6263461538465</c:v>
                </c:pt>
                <c:pt idx="113">
                  <c:v>5162.8486538461539</c:v>
                </c:pt>
                <c:pt idx="114">
                  <c:v>5031.0486538461537</c:v>
                </c:pt>
                <c:pt idx="115">
                  <c:v>4955.5290384615391</c:v>
                </c:pt>
                <c:pt idx="116">
                  <c:v>4887.2471153846163</c:v>
                </c:pt>
                <c:pt idx="117">
                  <c:v>4847.5524999999998</c:v>
                </c:pt>
                <c:pt idx="118">
                  <c:v>4875.3965384615385</c:v>
                </c:pt>
                <c:pt idx="119">
                  <c:v>4955.8296153846159</c:v>
                </c:pt>
                <c:pt idx="120">
                  <c:v>5044.3134615384624</c:v>
                </c:pt>
                <c:pt idx="121">
                  <c:v>5121.0292307692307</c:v>
                </c:pt>
                <c:pt idx="122">
                  <c:v>5256.5078846153856</c:v>
                </c:pt>
                <c:pt idx="123">
                  <c:v>5428.1873076923075</c:v>
                </c:pt>
                <c:pt idx="124">
                  <c:v>5549.1998076923064</c:v>
                </c:pt>
                <c:pt idx="125">
                  <c:v>5637.9450000000006</c:v>
                </c:pt>
                <c:pt idx="126">
                  <c:v>5723.4923076923087</c:v>
                </c:pt>
                <c:pt idx="127">
                  <c:v>5805.4082692307702</c:v>
                </c:pt>
                <c:pt idx="128">
                  <c:v>5860.395192307692</c:v>
                </c:pt>
                <c:pt idx="129">
                  <c:v>5926.7680769230774</c:v>
                </c:pt>
                <c:pt idx="130">
                  <c:v>6012.1401923076928</c:v>
                </c:pt>
                <c:pt idx="131">
                  <c:v>6113.959615384616</c:v>
                </c:pt>
                <c:pt idx="132">
                  <c:v>6206.7159615384608</c:v>
                </c:pt>
                <c:pt idx="133">
                  <c:v>6316.7638461538463</c:v>
                </c:pt>
                <c:pt idx="134">
                  <c:v>6428.84</c:v>
                </c:pt>
                <c:pt idx="135">
                  <c:v>6533.8244230769233</c:v>
                </c:pt>
                <c:pt idx="136">
                  <c:v>6627.0123076923082</c:v>
                </c:pt>
                <c:pt idx="137">
                  <c:v>6724.8046153846162</c:v>
                </c:pt>
                <c:pt idx="138">
                  <c:v>6821.2280769230774</c:v>
                </c:pt>
                <c:pt idx="139">
                  <c:v>6851.4228846153846</c:v>
                </c:pt>
                <c:pt idx="140">
                  <c:v>6807.6167307692313</c:v>
                </c:pt>
                <c:pt idx="141">
                  <c:v>6781.2119230769213</c:v>
                </c:pt>
                <c:pt idx="142">
                  <c:v>6741.8538461538446</c:v>
                </c:pt>
                <c:pt idx="143">
                  <c:v>6683.5307692307688</c:v>
                </c:pt>
                <c:pt idx="144">
                  <c:v>6638.4900000000007</c:v>
                </c:pt>
                <c:pt idx="145">
                  <c:v>6613.9873076923086</c:v>
                </c:pt>
                <c:pt idx="146">
                  <c:v>6587.9171153846155</c:v>
                </c:pt>
                <c:pt idx="147">
                  <c:v>6571.0801923076924</c:v>
                </c:pt>
                <c:pt idx="148">
                  <c:v>6516.0225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500608"/>
        <c:axId val="131434752"/>
      </c:lineChart>
      <c:dateAx>
        <c:axId val="186500608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crossAx val="131434752"/>
        <c:crosses val="autoZero"/>
        <c:auto val="1"/>
        <c:lblOffset val="100"/>
        <c:baseTimeUnit val="months"/>
      </c:dateAx>
      <c:valAx>
        <c:axId val="13143475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8650060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tockChart>
        <c:ser>
          <c:idx val="0"/>
          <c:order val="0"/>
          <c:spPr>
            <a:ln w="28575">
              <a:noFill/>
            </a:ln>
          </c:spPr>
          <c:marker>
            <c:symbol val="none"/>
          </c:marker>
          <c:cat>
            <c:strRef>
              <c:f>'200-Tageslinie'!$A$2:$A$151</c:f>
              <c:strCache>
                <c:ptCount val="150"/>
                <c:pt idx="0">
                  <c:v>Date</c:v>
                </c:pt>
                <c:pt idx="1">
                  <c:v>03/01/2000</c:v>
                </c:pt>
                <c:pt idx="2">
                  <c:v>01/02/2000</c:v>
                </c:pt>
                <c:pt idx="3">
                  <c:v>01/03/2000</c:v>
                </c:pt>
                <c:pt idx="4">
                  <c:v>03/04/2000</c:v>
                </c:pt>
                <c:pt idx="5">
                  <c:v>01/05/2000</c:v>
                </c:pt>
                <c:pt idx="6">
                  <c:v>01/06/2000</c:v>
                </c:pt>
                <c:pt idx="7">
                  <c:v>03/07/2000</c:v>
                </c:pt>
                <c:pt idx="8">
                  <c:v>01/08/2000</c:v>
                </c:pt>
                <c:pt idx="9">
                  <c:v>01/09/2000</c:v>
                </c:pt>
                <c:pt idx="10">
                  <c:v>02/10/2000</c:v>
                </c:pt>
                <c:pt idx="11">
                  <c:v>01/11/2000</c:v>
                </c:pt>
                <c:pt idx="12">
                  <c:v>01/12/2000</c:v>
                </c:pt>
                <c:pt idx="13">
                  <c:v>01/01/2001</c:v>
                </c:pt>
                <c:pt idx="14">
                  <c:v>01/02/2001</c:v>
                </c:pt>
                <c:pt idx="15">
                  <c:v>01/03/2001</c:v>
                </c:pt>
                <c:pt idx="16">
                  <c:v>02/04/2001</c:v>
                </c:pt>
                <c:pt idx="17">
                  <c:v>01/05/2001</c:v>
                </c:pt>
                <c:pt idx="18">
                  <c:v>01/06/2001</c:v>
                </c:pt>
                <c:pt idx="19">
                  <c:v>02/07/2001</c:v>
                </c:pt>
                <c:pt idx="20">
                  <c:v>01/08/2001</c:v>
                </c:pt>
                <c:pt idx="21">
                  <c:v>03/09/2001</c:v>
                </c:pt>
                <c:pt idx="22">
                  <c:v>01/10/2001</c:v>
                </c:pt>
                <c:pt idx="23">
                  <c:v>01/11/2001</c:v>
                </c:pt>
                <c:pt idx="24">
                  <c:v>03/12/2001</c:v>
                </c:pt>
                <c:pt idx="25">
                  <c:v>01/01/2002</c:v>
                </c:pt>
                <c:pt idx="26">
                  <c:v>01/02/2002</c:v>
                </c:pt>
                <c:pt idx="27">
                  <c:v>01/03/2002</c:v>
                </c:pt>
                <c:pt idx="28">
                  <c:v>01/04/2002</c:v>
                </c:pt>
                <c:pt idx="29">
                  <c:v>01/05/2002</c:v>
                </c:pt>
                <c:pt idx="30">
                  <c:v>03/06/2002</c:v>
                </c:pt>
                <c:pt idx="31">
                  <c:v>01/07/2002</c:v>
                </c:pt>
                <c:pt idx="32">
                  <c:v>01/08/2002</c:v>
                </c:pt>
                <c:pt idx="33">
                  <c:v>02/09/2002</c:v>
                </c:pt>
                <c:pt idx="34">
                  <c:v>01/10/2002</c:v>
                </c:pt>
                <c:pt idx="35">
                  <c:v>01/11/2002</c:v>
                </c:pt>
                <c:pt idx="36">
                  <c:v>02/12/2002</c:v>
                </c:pt>
                <c:pt idx="37">
                  <c:v>01/01/2003</c:v>
                </c:pt>
                <c:pt idx="38">
                  <c:v>03/02/2003</c:v>
                </c:pt>
                <c:pt idx="39">
                  <c:v>03/03/2003</c:v>
                </c:pt>
                <c:pt idx="40">
                  <c:v>01/04/2003</c:v>
                </c:pt>
                <c:pt idx="41">
                  <c:v>01/05/2003</c:v>
                </c:pt>
                <c:pt idx="42">
                  <c:v>02/06/2003</c:v>
                </c:pt>
                <c:pt idx="43">
                  <c:v>01/07/2003</c:v>
                </c:pt>
                <c:pt idx="44">
                  <c:v>01/08/2003</c:v>
                </c:pt>
                <c:pt idx="45">
                  <c:v>01/09/2003</c:v>
                </c:pt>
                <c:pt idx="46">
                  <c:v>01/10/2003</c:v>
                </c:pt>
                <c:pt idx="47">
                  <c:v>03/11/2003</c:v>
                </c:pt>
                <c:pt idx="48">
                  <c:v>01/12/2003</c:v>
                </c:pt>
                <c:pt idx="49">
                  <c:v>01/01/2004</c:v>
                </c:pt>
                <c:pt idx="50">
                  <c:v>02/02/2004</c:v>
                </c:pt>
                <c:pt idx="51">
                  <c:v>01/03/2004</c:v>
                </c:pt>
                <c:pt idx="52">
                  <c:v>01/04/2004</c:v>
                </c:pt>
                <c:pt idx="53">
                  <c:v>03/05/2004</c:v>
                </c:pt>
                <c:pt idx="54">
                  <c:v>01/06/2004</c:v>
                </c:pt>
                <c:pt idx="55">
                  <c:v>01/07/2004</c:v>
                </c:pt>
                <c:pt idx="56">
                  <c:v>02/08/2004</c:v>
                </c:pt>
                <c:pt idx="57">
                  <c:v>01/09/2004</c:v>
                </c:pt>
                <c:pt idx="58">
                  <c:v>01/10/2004</c:v>
                </c:pt>
                <c:pt idx="59">
                  <c:v>01/11/2004</c:v>
                </c:pt>
                <c:pt idx="60">
                  <c:v>01/12/2004</c:v>
                </c:pt>
                <c:pt idx="61">
                  <c:v>03/01/2005</c:v>
                </c:pt>
                <c:pt idx="62">
                  <c:v>01/02/2005</c:v>
                </c:pt>
                <c:pt idx="63">
                  <c:v>01/03/2005</c:v>
                </c:pt>
                <c:pt idx="64">
                  <c:v>01/04/2005</c:v>
                </c:pt>
                <c:pt idx="65">
                  <c:v>02/05/2005</c:v>
                </c:pt>
                <c:pt idx="66">
                  <c:v>01/06/2005</c:v>
                </c:pt>
                <c:pt idx="67">
                  <c:v>01/07/2005</c:v>
                </c:pt>
                <c:pt idx="68">
                  <c:v>01/08/2005</c:v>
                </c:pt>
                <c:pt idx="69">
                  <c:v>01/09/2005</c:v>
                </c:pt>
                <c:pt idx="70">
                  <c:v>03/10/2005</c:v>
                </c:pt>
                <c:pt idx="71">
                  <c:v>01/11/2005</c:v>
                </c:pt>
                <c:pt idx="72">
                  <c:v>01/12/2005</c:v>
                </c:pt>
                <c:pt idx="73">
                  <c:v>02/01/2006</c:v>
                </c:pt>
                <c:pt idx="74">
                  <c:v>01/02/2006</c:v>
                </c:pt>
                <c:pt idx="75">
                  <c:v>01/03/2006</c:v>
                </c:pt>
                <c:pt idx="76">
                  <c:v>03/04/2006</c:v>
                </c:pt>
                <c:pt idx="77">
                  <c:v>01/05/2006</c:v>
                </c:pt>
                <c:pt idx="78">
                  <c:v>01/06/2006</c:v>
                </c:pt>
                <c:pt idx="79">
                  <c:v>03/07/2006</c:v>
                </c:pt>
                <c:pt idx="80">
                  <c:v>01/08/2006</c:v>
                </c:pt>
                <c:pt idx="81">
                  <c:v>01/09/2006</c:v>
                </c:pt>
                <c:pt idx="82">
                  <c:v>02/10/2006</c:v>
                </c:pt>
                <c:pt idx="83">
                  <c:v>01/11/2006</c:v>
                </c:pt>
                <c:pt idx="84">
                  <c:v>01/12/2006</c:v>
                </c:pt>
                <c:pt idx="85">
                  <c:v>02/01/2007</c:v>
                </c:pt>
                <c:pt idx="86">
                  <c:v>01/02/2007</c:v>
                </c:pt>
                <c:pt idx="87">
                  <c:v>01/03/2007</c:v>
                </c:pt>
                <c:pt idx="88">
                  <c:v>02/04/2007</c:v>
                </c:pt>
                <c:pt idx="89">
                  <c:v>02/05/2007</c:v>
                </c:pt>
                <c:pt idx="90">
                  <c:v>01/06/2007</c:v>
                </c:pt>
                <c:pt idx="91">
                  <c:v>02/07/2007</c:v>
                </c:pt>
                <c:pt idx="92">
                  <c:v>01/08/2007</c:v>
                </c:pt>
                <c:pt idx="93">
                  <c:v>03/09/2007</c:v>
                </c:pt>
                <c:pt idx="94">
                  <c:v>01/10/2007</c:v>
                </c:pt>
                <c:pt idx="95">
                  <c:v>01/11/2007</c:v>
                </c:pt>
                <c:pt idx="96">
                  <c:v>03/12/2007</c:v>
                </c:pt>
                <c:pt idx="97">
                  <c:v>02/01/2008</c:v>
                </c:pt>
                <c:pt idx="98">
                  <c:v>01/02/2008</c:v>
                </c:pt>
                <c:pt idx="99">
                  <c:v>04/03/2008</c:v>
                </c:pt>
                <c:pt idx="100">
                  <c:v>01/04/2008</c:v>
                </c:pt>
                <c:pt idx="101">
                  <c:v>02/05/2008</c:v>
                </c:pt>
                <c:pt idx="102">
                  <c:v>02/06/2008</c:v>
                </c:pt>
                <c:pt idx="103">
                  <c:v>01/07/2008</c:v>
                </c:pt>
                <c:pt idx="104">
                  <c:v>01/08/2008</c:v>
                </c:pt>
                <c:pt idx="105">
                  <c:v>01/09/2008</c:v>
                </c:pt>
                <c:pt idx="106">
                  <c:v>01/10/2008</c:v>
                </c:pt>
                <c:pt idx="107">
                  <c:v>03/11/2008</c:v>
                </c:pt>
                <c:pt idx="108">
                  <c:v>01/12/2008</c:v>
                </c:pt>
                <c:pt idx="109">
                  <c:v>02/01/2009</c:v>
                </c:pt>
                <c:pt idx="110">
                  <c:v>02/02/2009</c:v>
                </c:pt>
                <c:pt idx="111">
                  <c:v>02/03/2009</c:v>
                </c:pt>
                <c:pt idx="112">
                  <c:v>01/04/2009</c:v>
                </c:pt>
                <c:pt idx="113">
                  <c:v>04/05/2009</c:v>
                </c:pt>
                <c:pt idx="114">
                  <c:v>01/06/2009</c:v>
                </c:pt>
                <c:pt idx="115">
                  <c:v>01/07/2009</c:v>
                </c:pt>
                <c:pt idx="116">
                  <c:v>03/08/2009</c:v>
                </c:pt>
                <c:pt idx="117">
                  <c:v>01/09/2009</c:v>
                </c:pt>
                <c:pt idx="118">
                  <c:v>01/10/2009</c:v>
                </c:pt>
                <c:pt idx="119">
                  <c:v>02/11/2009</c:v>
                </c:pt>
                <c:pt idx="120">
                  <c:v>01/12/2009</c:v>
                </c:pt>
                <c:pt idx="121">
                  <c:v>04/01/2010</c:v>
                </c:pt>
                <c:pt idx="122">
                  <c:v>01/02/2010</c:v>
                </c:pt>
                <c:pt idx="123">
                  <c:v>01/03/2010</c:v>
                </c:pt>
                <c:pt idx="124">
                  <c:v>01/04/2010</c:v>
                </c:pt>
                <c:pt idx="125">
                  <c:v>03/05/2010</c:v>
                </c:pt>
                <c:pt idx="126">
                  <c:v>01/06/2010</c:v>
                </c:pt>
                <c:pt idx="127">
                  <c:v>01/07/2010</c:v>
                </c:pt>
                <c:pt idx="128">
                  <c:v>02/08/2010</c:v>
                </c:pt>
                <c:pt idx="129">
                  <c:v>01/09/2010</c:v>
                </c:pt>
                <c:pt idx="130">
                  <c:v>01/10/2010</c:v>
                </c:pt>
                <c:pt idx="131">
                  <c:v>01/11/2010</c:v>
                </c:pt>
                <c:pt idx="132">
                  <c:v>01/12/2010</c:v>
                </c:pt>
                <c:pt idx="133">
                  <c:v>03/01/2011</c:v>
                </c:pt>
                <c:pt idx="134">
                  <c:v>01/02/2011</c:v>
                </c:pt>
                <c:pt idx="135">
                  <c:v>01/03/2011</c:v>
                </c:pt>
                <c:pt idx="136">
                  <c:v>01/04/2011</c:v>
                </c:pt>
                <c:pt idx="137">
                  <c:v>02/05/2011</c:v>
                </c:pt>
                <c:pt idx="138">
                  <c:v>01/06/2011</c:v>
                </c:pt>
                <c:pt idx="139">
                  <c:v>01/07/2011</c:v>
                </c:pt>
                <c:pt idx="140">
                  <c:v>01/08/2011</c:v>
                </c:pt>
                <c:pt idx="141">
                  <c:v>01/09/2011</c:v>
                </c:pt>
                <c:pt idx="142">
                  <c:v>03/10/2011</c:v>
                </c:pt>
                <c:pt idx="143">
                  <c:v>01/11/2011</c:v>
                </c:pt>
                <c:pt idx="144">
                  <c:v>01/12/2011</c:v>
                </c:pt>
                <c:pt idx="145">
                  <c:v>02/01/2012</c:v>
                </c:pt>
                <c:pt idx="146">
                  <c:v>01/02/2012</c:v>
                </c:pt>
                <c:pt idx="147">
                  <c:v>01/03/2012</c:v>
                </c:pt>
                <c:pt idx="148">
                  <c:v>02/04/2012</c:v>
                </c:pt>
                <c:pt idx="149">
                  <c:v>02/05/2012</c:v>
                </c:pt>
              </c:strCache>
            </c:strRef>
          </c:cat>
          <c:val>
            <c:numRef>
              <c:f>'200-Tageslinie'!$B$2:$B$151</c:f>
              <c:numCache>
                <c:formatCode>General</c:formatCode>
                <c:ptCount val="150"/>
                <c:pt idx="0">
                  <c:v>0</c:v>
                </c:pt>
                <c:pt idx="1">
                  <c:v>6961.72</c:v>
                </c:pt>
                <c:pt idx="2">
                  <c:v>6841.12</c:v>
                </c:pt>
                <c:pt idx="3">
                  <c:v>7645.3</c:v>
                </c:pt>
                <c:pt idx="4">
                  <c:v>7599.78</c:v>
                </c:pt>
                <c:pt idx="5">
                  <c:v>7407.53</c:v>
                </c:pt>
                <c:pt idx="6">
                  <c:v>7117.57</c:v>
                </c:pt>
                <c:pt idx="7">
                  <c:v>6912.97</c:v>
                </c:pt>
                <c:pt idx="8">
                  <c:v>7194.03</c:v>
                </c:pt>
                <c:pt idx="9">
                  <c:v>7221.41</c:v>
                </c:pt>
                <c:pt idx="10">
                  <c:v>6800.07</c:v>
                </c:pt>
                <c:pt idx="11">
                  <c:v>7093.84</c:v>
                </c:pt>
                <c:pt idx="12">
                  <c:v>6379.26</c:v>
                </c:pt>
                <c:pt idx="13">
                  <c:v>6431.14</c:v>
                </c:pt>
                <c:pt idx="14">
                  <c:v>6788.57</c:v>
                </c:pt>
                <c:pt idx="15">
                  <c:v>6212.66</c:v>
                </c:pt>
                <c:pt idx="16">
                  <c:v>5843.37</c:v>
                </c:pt>
                <c:pt idx="17">
                  <c:v>6272.03</c:v>
                </c:pt>
                <c:pt idx="18">
                  <c:v>6122.96</c:v>
                </c:pt>
                <c:pt idx="19">
                  <c:v>6053.81</c:v>
                </c:pt>
                <c:pt idx="20">
                  <c:v>5859.68</c:v>
                </c:pt>
                <c:pt idx="21">
                  <c:v>5195.67</c:v>
                </c:pt>
                <c:pt idx="22">
                  <c:v>4315.0600000000004</c:v>
                </c:pt>
                <c:pt idx="23">
                  <c:v>4556.71</c:v>
                </c:pt>
                <c:pt idx="24">
                  <c:v>4986.58</c:v>
                </c:pt>
                <c:pt idx="25">
                  <c:v>5155.26</c:v>
                </c:pt>
                <c:pt idx="26">
                  <c:v>5109.4799999999996</c:v>
                </c:pt>
                <c:pt idx="27">
                  <c:v>5025.96</c:v>
                </c:pt>
                <c:pt idx="28">
                  <c:v>5379.64</c:v>
                </c:pt>
                <c:pt idx="29">
                  <c:v>5043.01</c:v>
                </c:pt>
                <c:pt idx="30">
                  <c:v>4818.07</c:v>
                </c:pt>
                <c:pt idx="31">
                  <c:v>4377.1000000000004</c:v>
                </c:pt>
                <c:pt idx="32">
                  <c:v>3699.31</c:v>
                </c:pt>
                <c:pt idx="33">
                  <c:v>3698.69</c:v>
                </c:pt>
                <c:pt idx="34">
                  <c:v>2772.96</c:v>
                </c:pt>
                <c:pt idx="35">
                  <c:v>3152.19</c:v>
                </c:pt>
                <c:pt idx="36">
                  <c:v>3332.73</c:v>
                </c:pt>
                <c:pt idx="37">
                  <c:v>2898.68</c:v>
                </c:pt>
                <c:pt idx="38">
                  <c:v>2750.4</c:v>
                </c:pt>
                <c:pt idx="39">
                  <c:v>2553.7399999999998</c:v>
                </c:pt>
                <c:pt idx="40">
                  <c:v>2426.2399999999998</c:v>
                </c:pt>
                <c:pt idx="41">
                  <c:v>2938.72</c:v>
                </c:pt>
                <c:pt idx="42">
                  <c:v>2990.93</c:v>
                </c:pt>
                <c:pt idx="43">
                  <c:v>3217.21</c:v>
                </c:pt>
                <c:pt idx="44">
                  <c:v>3481.81</c:v>
                </c:pt>
                <c:pt idx="45">
                  <c:v>3493.34</c:v>
                </c:pt>
                <c:pt idx="46">
                  <c:v>3255.76</c:v>
                </c:pt>
                <c:pt idx="47">
                  <c:v>3657.61</c:v>
                </c:pt>
                <c:pt idx="48">
                  <c:v>3752.72</c:v>
                </c:pt>
                <c:pt idx="49">
                  <c:v>3969.04</c:v>
                </c:pt>
                <c:pt idx="50">
                  <c:v>4062.79</c:v>
                </c:pt>
                <c:pt idx="51">
                  <c:v>4026.19</c:v>
                </c:pt>
                <c:pt idx="52">
                  <c:v>3858.34</c:v>
                </c:pt>
                <c:pt idx="53">
                  <c:v>3972.88</c:v>
                </c:pt>
                <c:pt idx="54">
                  <c:v>3924.3</c:v>
                </c:pt>
                <c:pt idx="55">
                  <c:v>4078.36</c:v>
                </c:pt>
                <c:pt idx="56">
                  <c:v>3891.18</c:v>
                </c:pt>
                <c:pt idx="57">
                  <c:v>3794.17</c:v>
                </c:pt>
                <c:pt idx="58">
                  <c:v>3895.15</c:v>
                </c:pt>
                <c:pt idx="59">
                  <c:v>3961.18</c:v>
                </c:pt>
                <c:pt idx="60">
                  <c:v>4108.55</c:v>
                </c:pt>
                <c:pt idx="61">
                  <c:v>4260.92</c:v>
                </c:pt>
                <c:pt idx="62">
                  <c:v>4256.6499999999996</c:v>
                </c:pt>
                <c:pt idx="63">
                  <c:v>4345.24</c:v>
                </c:pt>
                <c:pt idx="64">
                  <c:v>4348.03</c:v>
                </c:pt>
                <c:pt idx="65">
                  <c:v>4208.63</c:v>
                </c:pt>
                <c:pt idx="66">
                  <c:v>4467.32</c:v>
                </c:pt>
                <c:pt idx="67">
                  <c:v>4584.4399999999996</c:v>
                </c:pt>
                <c:pt idx="68">
                  <c:v>4882.3900000000003</c:v>
                </c:pt>
                <c:pt idx="69">
                  <c:v>4846.66</c:v>
                </c:pt>
                <c:pt idx="70">
                  <c:v>5060.99</c:v>
                </c:pt>
                <c:pt idx="71">
                  <c:v>4922.91</c:v>
                </c:pt>
                <c:pt idx="72">
                  <c:v>5210.54</c:v>
                </c:pt>
                <c:pt idx="73">
                  <c:v>5410.24</c:v>
                </c:pt>
                <c:pt idx="74">
                  <c:v>5662.05</c:v>
                </c:pt>
                <c:pt idx="75">
                  <c:v>5806.96</c:v>
                </c:pt>
                <c:pt idx="76">
                  <c:v>5989.08</c:v>
                </c:pt>
                <c:pt idx="77">
                  <c:v>6014.38</c:v>
                </c:pt>
                <c:pt idx="78">
                  <c:v>5677.53</c:v>
                </c:pt>
                <c:pt idx="79">
                  <c:v>5688</c:v>
                </c:pt>
                <c:pt idx="80">
                  <c:v>5678.01</c:v>
                </c:pt>
                <c:pt idx="81">
                  <c:v>5861.25</c:v>
                </c:pt>
                <c:pt idx="82">
                  <c:v>6019.34</c:v>
                </c:pt>
                <c:pt idx="83">
                  <c:v>6262.71</c:v>
                </c:pt>
                <c:pt idx="84">
                  <c:v>6322.18</c:v>
                </c:pt>
                <c:pt idx="85">
                  <c:v>6614.73</c:v>
                </c:pt>
                <c:pt idx="86">
                  <c:v>6821.31</c:v>
                </c:pt>
                <c:pt idx="87">
                  <c:v>6714.25</c:v>
                </c:pt>
                <c:pt idx="88">
                  <c:v>6911.13</c:v>
                </c:pt>
                <c:pt idx="89">
                  <c:v>7429.93</c:v>
                </c:pt>
                <c:pt idx="90">
                  <c:v>7891.2</c:v>
                </c:pt>
                <c:pt idx="91">
                  <c:v>7969.27</c:v>
                </c:pt>
                <c:pt idx="92">
                  <c:v>7472.36</c:v>
                </c:pt>
                <c:pt idx="93">
                  <c:v>7643.64</c:v>
                </c:pt>
                <c:pt idx="94">
                  <c:v>7851.29</c:v>
                </c:pt>
                <c:pt idx="95">
                  <c:v>8024.41</c:v>
                </c:pt>
                <c:pt idx="96">
                  <c:v>7859.39</c:v>
                </c:pt>
                <c:pt idx="97">
                  <c:v>8045.97</c:v>
                </c:pt>
                <c:pt idx="98">
                  <c:v>6896.19</c:v>
                </c:pt>
                <c:pt idx="99">
                  <c:v>6692.98</c:v>
                </c:pt>
                <c:pt idx="100">
                  <c:v>6519.02</c:v>
                </c:pt>
                <c:pt idx="101">
                  <c:v>6982.06</c:v>
                </c:pt>
                <c:pt idx="102">
                  <c:v>7098.7</c:v>
                </c:pt>
                <c:pt idx="103">
                  <c:v>6394.08</c:v>
                </c:pt>
                <c:pt idx="104">
                  <c:v>6461.01</c:v>
                </c:pt>
                <c:pt idx="105">
                  <c:v>6400.85</c:v>
                </c:pt>
                <c:pt idx="106">
                  <c:v>5865.08</c:v>
                </c:pt>
                <c:pt idx="107">
                  <c:v>5053.9399999999996</c:v>
                </c:pt>
                <c:pt idx="108">
                  <c:v>4653.12</c:v>
                </c:pt>
                <c:pt idx="109">
                  <c:v>4856.8500000000004</c:v>
                </c:pt>
                <c:pt idx="110">
                  <c:v>4309.17</c:v>
                </c:pt>
                <c:pt idx="111">
                  <c:v>3817.51</c:v>
                </c:pt>
                <c:pt idx="112">
                  <c:v>4074.79</c:v>
                </c:pt>
                <c:pt idx="113">
                  <c:v>4769.45</c:v>
                </c:pt>
                <c:pt idx="114">
                  <c:v>4992.1000000000004</c:v>
                </c:pt>
                <c:pt idx="115">
                  <c:v>4820.6099999999997</c:v>
                </c:pt>
                <c:pt idx="116">
                  <c:v>5330.87</c:v>
                </c:pt>
                <c:pt idx="117">
                  <c:v>5479.35</c:v>
                </c:pt>
                <c:pt idx="118">
                  <c:v>5681.88</c:v>
                </c:pt>
                <c:pt idx="119">
                  <c:v>5410.61</c:v>
                </c:pt>
                <c:pt idx="120">
                  <c:v>5653.88</c:v>
                </c:pt>
                <c:pt idx="121">
                  <c:v>5975.52</c:v>
                </c:pt>
                <c:pt idx="122">
                  <c:v>5587.5</c:v>
                </c:pt>
                <c:pt idx="123">
                  <c:v>5652.85</c:v>
                </c:pt>
                <c:pt idx="124">
                  <c:v>6189.38</c:v>
                </c:pt>
                <c:pt idx="125">
                  <c:v>6122.76</c:v>
                </c:pt>
                <c:pt idx="126">
                  <c:v>5943.94</c:v>
                </c:pt>
                <c:pt idx="127">
                  <c:v>5885.61</c:v>
                </c:pt>
                <c:pt idx="128">
                  <c:v>6187.64</c:v>
                </c:pt>
                <c:pt idx="129">
                  <c:v>5936.94</c:v>
                </c:pt>
                <c:pt idx="130">
                  <c:v>6244.06</c:v>
                </c:pt>
                <c:pt idx="131">
                  <c:v>6637.09</c:v>
                </c:pt>
                <c:pt idx="132">
                  <c:v>6748.36</c:v>
                </c:pt>
                <c:pt idx="133">
                  <c:v>6973.39</c:v>
                </c:pt>
                <c:pt idx="134">
                  <c:v>7133.34</c:v>
                </c:pt>
                <c:pt idx="135">
                  <c:v>7309.8</c:v>
                </c:pt>
                <c:pt idx="136">
                  <c:v>7086.56</c:v>
                </c:pt>
                <c:pt idx="137">
                  <c:v>7570.86</c:v>
                </c:pt>
                <c:pt idx="138">
                  <c:v>7310.56</c:v>
                </c:pt>
                <c:pt idx="139">
                  <c:v>7374.49</c:v>
                </c:pt>
                <c:pt idx="140">
                  <c:v>7254.5</c:v>
                </c:pt>
                <c:pt idx="141">
                  <c:v>5793.1</c:v>
                </c:pt>
                <c:pt idx="142">
                  <c:v>5311.93</c:v>
                </c:pt>
                <c:pt idx="143">
                  <c:v>5934.54</c:v>
                </c:pt>
                <c:pt idx="144">
                  <c:v>6080.48</c:v>
                </c:pt>
                <c:pt idx="145">
                  <c:v>6124.11</c:v>
                </c:pt>
                <c:pt idx="146">
                  <c:v>6482.95</c:v>
                </c:pt>
                <c:pt idx="147">
                  <c:v>6831.97</c:v>
                </c:pt>
                <c:pt idx="148">
                  <c:v>6973.99</c:v>
                </c:pt>
                <c:pt idx="149">
                  <c:v>6861.3</c:v>
                </c:pt>
              </c:numCache>
            </c:numRef>
          </c:val>
          <c:smooth val="0"/>
        </c:ser>
        <c:ser>
          <c:idx val="1"/>
          <c:order val="1"/>
          <c:spPr>
            <a:ln w="28575">
              <a:noFill/>
            </a:ln>
          </c:spPr>
          <c:marker>
            <c:symbol val="none"/>
          </c:marker>
          <c:cat>
            <c:strRef>
              <c:f>'200-Tageslinie'!$A$2:$A$151</c:f>
              <c:strCache>
                <c:ptCount val="150"/>
                <c:pt idx="0">
                  <c:v>Date</c:v>
                </c:pt>
                <c:pt idx="1">
                  <c:v>03/01/2000</c:v>
                </c:pt>
                <c:pt idx="2">
                  <c:v>01/02/2000</c:v>
                </c:pt>
                <c:pt idx="3">
                  <c:v>01/03/2000</c:v>
                </c:pt>
                <c:pt idx="4">
                  <c:v>03/04/2000</c:v>
                </c:pt>
                <c:pt idx="5">
                  <c:v>01/05/2000</c:v>
                </c:pt>
                <c:pt idx="6">
                  <c:v>01/06/2000</c:v>
                </c:pt>
                <c:pt idx="7">
                  <c:v>03/07/2000</c:v>
                </c:pt>
                <c:pt idx="8">
                  <c:v>01/08/2000</c:v>
                </c:pt>
                <c:pt idx="9">
                  <c:v>01/09/2000</c:v>
                </c:pt>
                <c:pt idx="10">
                  <c:v>02/10/2000</c:v>
                </c:pt>
                <c:pt idx="11">
                  <c:v>01/11/2000</c:v>
                </c:pt>
                <c:pt idx="12">
                  <c:v>01/12/2000</c:v>
                </c:pt>
                <c:pt idx="13">
                  <c:v>01/01/2001</c:v>
                </c:pt>
                <c:pt idx="14">
                  <c:v>01/02/2001</c:v>
                </c:pt>
                <c:pt idx="15">
                  <c:v>01/03/2001</c:v>
                </c:pt>
                <c:pt idx="16">
                  <c:v>02/04/2001</c:v>
                </c:pt>
                <c:pt idx="17">
                  <c:v>01/05/2001</c:v>
                </c:pt>
                <c:pt idx="18">
                  <c:v>01/06/2001</c:v>
                </c:pt>
                <c:pt idx="19">
                  <c:v>02/07/2001</c:v>
                </c:pt>
                <c:pt idx="20">
                  <c:v>01/08/2001</c:v>
                </c:pt>
                <c:pt idx="21">
                  <c:v>03/09/2001</c:v>
                </c:pt>
                <c:pt idx="22">
                  <c:v>01/10/2001</c:v>
                </c:pt>
                <c:pt idx="23">
                  <c:v>01/11/2001</c:v>
                </c:pt>
                <c:pt idx="24">
                  <c:v>03/12/2001</c:v>
                </c:pt>
                <c:pt idx="25">
                  <c:v>01/01/2002</c:v>
                </c:pt>
                <c:pt idx="26">
                  <c:v>01/02/2002</c:v>
                </c:pt>
                <c:pt idx="27">
                  <c:v>01/03/2002</c:v>
                </c:pt>
                <c:pt idx="28">
                  <c:v>01/04/2002</c:v>
                </c:pt>
                <c:pt idx="29">
                  <c:v>01/05/2002</c:v>
                </c:pt>
                <c:pt idx="30">
                  <c:v>03/06/2002</c:v>
                </c:pt>
                <c:pt idx="31">
                  <c:v>01/07/2002</c:v>
                </c:pt>
                <c:pt idx="32">
                  <c:v>01/08/2002</c:v>
                </c:pt>
                <c:pt idx="33">
                  <c:v>02/09/2002</c:v>
                </c:pt>
                <c:pt idx="34">
                  <c:v>01/10/2002</c:v>
                </c:pt>
                <c:pt idx="35">
                  <c:v>01/11/2002</c:v>
                </c:pt>
                <c:pt idx="36">
                  <c:v>02/12/2002</c:v>
                </c:pt>
                <c:pt idx="37">
                  <c:v>01/01/2003</c:v>
                </c:pt>
                <c:pt idx="38">
                  <c:v>03/02/2003</c:v>
                </c:pt>
                <c:pt idx="39">
                  <c:v>03/03/2003</c:v>
                </c:pt>
                <c:pt idx="40">
                  <c:v>01/04/2003</c:v>
                </c:pt>
                <c:pt idx="41">
                  <c:v>01/05/2003</c:v>
                </c:pt>
                <c:pt idx="42">
                  <c:v>02/06/2003</c:v>
                </c:pt>
                <c:pt idx="43">
                  <c:v>01/07/2003</c:v>
                </c:pt>
                <c:pt idx="44">
                  <c:v>01/08/2003</c:v>
                </c:pt>
                <c:pt idx="45">
                  <c:v>01/09/2003</c:v>
                </c:pt>
                <c:pt idx="46">
                  <c:v>01/10/2003</c:v>
                </c:pt>
                <c:pt idx="47">
                  <c:v>03/11/2003</c:v>
                </c:pt>
                <c:pt idx="48">
                  <c:v>01/12/2003</c:v>
                </c:pt>
                <c:pt idx="49">
                  <c:v>01/01/2004</c:v>
                </c:pt>
                <c:pt idx="50">
                  <c:v>02/02/2004</c:v>
                </c:pt>
                <c:pt idx="51">
                  <c:v>01/03/2004</c:v>
                </c:pt>
                <c:pt idx="52">
                  <c:v>01/04/2004</c:v>
                </c:pt>
                <c:pt idx="53">
                  <c:v>03/05/2004</c:v>
                </c:pt>
                <c:pt idx="54">
                  <c:v>01/06/2004</c:v>
                </c:pt>
                <c:pt idx="55">
                  <c:v>01/07/2004</c:v>
                </c:pt>
                <c:pt idx="56">
                  <c:v>02/08/2004</c:v>
                </c:pt>
                <c:pt idx="57">
                  <c:v>01/09/2004</c:v>
                </c:pt>
                <c:pt idx="58">
                  <c:v>01/10/2004</c:v>
                </c:pt>
                <c:pt idx="59">
                  <c:v>01/11/2004</c:v>
                </c:pt>
                <c:pt idx="60">
                  <c:v>01/12/2004</c:v>
                </c:pt>
                <c:pt idx="61">
                  <c:v>03/01/2005</c:v>
                </c:pt>
                <c:pt idx="62">
                  <c:v>01/02/2005</c:v>
                </c:pt>
                <c:pt idx="63">
                  <c:v>01/03/2005</c:v>
                </c:pt>
                <c:pt idx="64">
                  <c:v>01/04/2005</c:v>
                </c:pt>
                <c:pt idx="65">
                  <c:v>02/05/2005</c:v>
                </c:pt>
                <c:pt idx="66">
                  <c:v>01/06/2005</c:v>
                </c:pt>
                <c:pt idx="67">
                  <c:v>01/07/2005</c:v>
                </c:pt>
                <c:pt idx="68">
                  <c:v>01/08/2005</c:v>
                </c:pt>
                <c:pt idx="69">
                  <c:v>01/09/2005</c:v>
                </c:pt>
                <c:pt idx="70">
                  <c:v>03/10/2005</c:v>
                </c:pt>
                <c:pt idx="71">
                  <c:v>01/11/2005</c:v>
                </c:pt>
                <c:pt idx="72">
                  <c:v>01/12/2005</c:v>
                </c:pt>
                <c:pt idx="73">
                  <c:v>02/01/2006</c:v>
                </c:pt>
                <c:pt idx="74">
                  <c:v>01/02/2006</c:v>
                </c:pt>
                <c:pt idx="75">
                  <c:v>01/03/2006</c:v>
                </c:pt>
                <c:pt idx="76">
                  <c:v>03/04/2006</c:v>
                </c:pt>
                <c:pt idx="77">
                  <c:v>01/05/2006</c:v>
                </c:pt>
                <c:pt idx="78">
                  <c:v>01/06/2006</c:v>
                </c:pt>
                <c:pt idx="79">
                  <c:v>03/07/2006</c:v>
                </c:pt>
                <c:pt idx="80">
                  <c:v>01/08/2006</c:v>
                </c:pt>
                <c:pt idx="81">
                  <c:v>01/09/2006</c:v>
                </c:pt>
                <c:pt idx="82">
                  <c:v>02/10/2006</c:v>
                </c:pt>
                <c:pt idx="83">
                  <c:v>01/11/2006</c:v>
                </c:pt>
                <c:pt idx="84">
                  <c:v>01/12/2006</c:v>
                </c:pt>
                <c:pt idx="85">
                  <c:v>02/01/2007</c:v>
                </c:pt>
                <c:pt idx="86">
                  <c:v>01/02/2007</c:v>
                </c:pt>
                <c:pt idx="87">
                  <c:v>01/03/2007</c:v>
                </c:pt>
                <c:pt idx="88">
                  <c:v>02/04/2007</c:v>
                </c:pt>
                <c:pt idx="89">
                  <c:v>02/05/2007</c:v>
                </c:pt>
                <c:pt idx="90">
                  <c:v>01/06/2007</c:v>
                </c:pt>
                <c:pt idx="91">
                  <c:v>02/07/2007</c:v>
                </c:pt>
                <c:pt idx="92">
                  <c:v>01/08/2007</c:v>
                </c:pt>
                <c:pt idx="93">
                  <c:v>03/09/2007</c:v>
                </c:pt>
                <c:pt idx="94">
                  <c:v>01/10/2007</c:v>
                </c:pt>
                <c:pt idx="95">
                  <c:v>01/11/2007</c:v>
                </c:pt>
                <c:pt idx="96">
                  <c:v>03/12/2007</c:v>
                </c:pt>
                <c:pt idx="97">
                  <c:v>02/01/2008</c:v>
                </c:pt>
                <c:pt idx="98">
                  <c:v>01/02/2008</c:v>
                </c:pt>
                <c:pt idx="99">
                  <c:v>04/03/2008</c:v>
                </c:pt>
                <c:pt idx="100">
                  <c:v>01/04/2008</c:v>
                </c:pt>
                <c:pt idx="101">
                  <c:v>02/05/2008</c:v>
                </c:pt>
                <c:pt idx="102">
                  <c:v>02/06/2008</c:v>
                </c:pt>
                <c:pt idx="103">
                  <c:v>01/07/2008</c:v>
                </c:pt>
                <c:pt idx="104">
                  <c:v>01/08/2008</c:v>
                </c:pt>
                <c:pt idx="105">
                  <c:v>01/09/2008</c:v>
                </c:pt>
                <c:pt idx="106">
                  <c:v>01/10/2008</c:v>
                </c:pt>
                <c:pt idx="107">
                  <c:v>03/11/2008</c:v>
                </c:pt>
                <c:pt idx="108">
                  <c:v>01/12/2008</c:v>
                </c:pt>
                <c:pt idx="109">
                  <c:v>02/01/2009</c:v>
                </c:pt>
                <c:pt idx="110">
                  <c:v>02/02/2009</c:v>
                </c:pt>
                <c:pt idx="111">
                  <c:v>02/03/2009</c:v>
                </c:pt>
                <c:pt idx="112">
                  <c:v>01/04/2009</c:v>
                </c:pt>
                <c:pt idx="113">
                  <c:v>04/05/2009</c:v>
                </c:pt>
                <c:pt idx="114">
                  <c:v>01/06/2009</c:v>
                </c:pt>
                <c:pt idx="115">
                  <c:v>01/07/2009</c:v>
                </c:pt>
                <c:pt idx="116">
                  <c:v>03/08/2009</c:v>
                </c:pt>
                <c:pt idx="117">
                  <c:v>01/09/2009</c:v>
                </c:pt>
                <c:pt idx="118">
                  <c:v>01/10/2009</c:v>
                </c:pt>
                <c:pt idx="119">
                  <c:v>02/11/2009</c:v>
                </c:pt>
                <c:pt idx="120">
                  <c:v>01/12/2009</c:v>
                </c:pt>
                <c:pt idx="121">
                  <c:v>04/01/2010</c:v>
                </c:pt>
                <c:pt idx="122">
                  <c:v>01/02/2010</c:v>
                </c:pt>
                <c:pt idx="123">
                  <c:v>01/03/2010</c:v>
                </c:pt>
                <c:pt idx="124">
                  <c:v>01/04/2010</c:v>
                </c:pt>
                <c:pt idx="125">
                  <c:v>03/05/2010</c:v>
                </c:pt>
                <c:pt idx="126">
                  <c:v>01/06/2010</c:v>
                </c:pt>
                <c:pt idx="127">
                  <c:v>01/07/2010</c:v>
                </c:pt>
                <c:pt idx="128">
                  <c:v>02/08/2010</c:v>
                </c:pt>
                <c:pt idx="129">
                  <c:v>01/09/2010</c:v>
                </c:pt>
                <c:pt idx="130">
                  <c:v>01/10/2010</c:v>
                </c:pt>
                <c:pt idx="131">
                  <c:v>01/11/2010</c:v>
                </c:pt>
                <c:pt idx="132">
                  <c:v>01/12/2010</c:v>
                </c:pt>
                <c:pt idx="133">
                  <c:v>03/01/2011</c:v>
                </c:pt>
                <c:pt idx="134">
                  <c:v>01/02/2011</c:v>
                </c:pt>
                <c:pt idx="135">
                  <c:v>01/03/2011</c:v>
                </c:pt>
                <c:pt idx="136">
                  <c:v>01/04/2011</c:v>
                </c:pt>
                <c:pt idx="137">
                  <c:v>02/05/2011</c:v>
                </c:pt>
                <c:pt idx="138">
                  <c:v>01/06/2011</c:v>
                </c:pt>
                <c:pt idx="139">
                  <c:v>01/07/2011</c:v>
                </c:pt>
                <c:pt idx="140">
                  <c:v>01/08/2011</c:v>
                </c:pt>
                <c:pt idx="141">
                  <c:v>01/09/2011</c:v>
                </c:pt>
                <c:pt idx="142">
                  <c:v>03/10/2011</c:v>
                </c:pt>
                <c:pt idx="143">
                  <c:v>01/11/2011</c:v>
                </c:pt>
                <c:pt idx="144">
                  <c:v>01/12/2011</c:v>
                </c:pt>
                <c:pt idx="145">
                  <c:v>02/01/2012</c:v>
                </c:pt>
                <c:pt idx="146">
                  <c:v>01/02/2012</c:v>
                </c:pt>
                <c:pt idx="147">
                  <c:v>01/03/2012</c:v>
                </c:pt>
                <c:pt idx="148">
                  <c:v>02/04/2012</c:v>
                </c:pt>
                <c:pt idx="149">
                  <c:v>02/05/2012</c:v>
                </c:pt>
              </c:strCache>
            </c:strRef>
          </c:cat>
          <c:val>
            <c:numRef>
              <c:f>'200-Tageslinie'!$C$2:$C$151</c:f>
              <c:numCache>
                <c:formatCode>General</c:formatCode>
                <c:ptCount val="150"/>
                <c:pt idx="0">
                  <c:v>0</c:v>
                </c:pt>
                <c:pt idx="1">
                  <c:v>7306.48</c:v>
                </c:pt>
                <c:pt idx="2">
                  <c:v>7813.2</c:v>
                </c:pt>
                <c:pt idx="3">
                  <c:v>8136.16</c:v>
                </c:pt>
                <c:pt idx="4">
                  <c:v>7641.53</c:v>
                </c:pt>
                <c:pt idx="5">
                  <c:v>7571.72</c:v>
                </c:pt>
                <c:pt idx="6">
                  <c:v>7486.4</c:v>
                </c:pt>
                <c:pt idx="7">
                  <c:v>7503.32</c:v>
                </c:pt>
                <c:pt idx="8">
                  <c:v>7395.81</c:v>
                </c:pt>
                <c:pt idx="9">
                  <c:v>7456.71</c:v>
                </c:pt>
                <c:pt idx="10">
                  <c:v>7087.92</c:v>
                </c:pt>
                <c:pt idx="11">
                  <c:v>7185.66</c:v>
                </c:pt>
                <c:pt idx="12">
                  <c:v>6813.3</c:v>
                </c:pt>
                <c:pt idx="13">
                  <c:v>6795.14</c:v>
                </c:pt>
                <c:pt idx="14">
                  <c:v>6788.57</c:v>
                </c:pt>
                <c:pt idx="15">
                  <c:v>6342.54</c:v>
                </c:pt>
                <c:pt idx="16">
                  <c:v>6271.2</c:v>
                </c:pt>
                <c:pt idx="17">
                  <c:v>6337.47</c:v>
                </c:pt>
                <c:pt idx="18">
                  <c:v>6278.04</c:v>
                </c:pt>
                <c:pt idx="19">
                  <c:v>6131.97</c:v>
                </c:pt>
                <c:pt idx="20">
                  <c:v>5930.45</c:v>
                </c:pt>
                <c:pt idx="21">
                  <c:v>5220.1000000000004</c:v>
                </c:pt>
                <c:pt idx="22">
                  <c:v>4874.3100000000004</c:v>
                </c:pt>
                <c:pt idx="23">
                  <c:v>5217.47</c:v>
                </c:pt>
                <c:pt idx="24">
                  <c:v>5341.86</c:v>
                </c:pt>
                <c:pt idx="25">
                  <c:v>5352.16</c:v>
                </c:pt>
                <c:pt idx="26">
                  <c:v>5165.97</c:v>
                </c:pt>
                <c:pt idx="27">
                  <c:v>5467.31</c:v>
                </c:pt>
                <c:pt idx="28">
                  <c:v>5379.64</c:v>
                </c:pt>
                <c:pt idx="29">
                  <c:v>5126.33</c:v>
                </c:pt>
                <c:pt idx="30">
                  <c:v>4850.38</c:v>
                </c:pt>
                <c:pt idx="31">
                  <c:v>4483.03</c:v>
                </c:pt>
                <c:pt idx="32">
                  <c:v>3930.96</c:v>
                </c:pt>
                <c:pt idx="33">
                  <c:v>3698.69</c:v>
                </c:pt>
                <c:pt idx="34">
                  <c:v>3299.01</c:v>
                </c:pt>
                <c:pt idx="35">
                  <c:v>3443.49</c:v>
                </c:pt>
                <c:pt idx="36">
                  <c:v>3476.83</c:v>
                </c:pt>
                <c:pt idx="37">
                  <c:v>3157.25</c:v>
                </c:pt>
                <c:pt idx="38">
                  <c:v>2802.93</c:v>
                </c:pt>
                <c:pt idx="39">
                  <c:v>2731.57</c:v>
                </c:pt>
                <c:pt idx="40">
                  <c:v>3004.79</c:v>
                </c:pt>
                <c:pt idx="41">
                  <c:v>3068.08</c:v>
                </c:pt>
                <c:pt idx="42">
                  <c:v>3324.44</c:v>
                </c:pt>
                <c:pt idx="43">
                  <c:v>3487.86</c:v>
                </c:pt>
                <c:pt idx="44">
                  <c:v>3588.53</c:v>
                </c:pt>
                <c:pt idx="45">
                  <c:v>3676.88</c:v>
                </c:pt>
                <c:pt idx="46">
                  <c:v>3675.78</c:v>
                </c:pt>
                <c:pt idx="47">
                  <c:v>3814.21</c:v>
                </c:pt>
                <c:pt idx="48">
                  <c:v>3996.28</c:v>
                </c:pt>
                <c:pt idx="49">
                  <c:v>4175.4799999999996</c:v>
                </c:pt>
                <c:pt idx="50">
                  <c:v>4150.5600000000004</c:v>
                </c:pt>
                <c:pt idx="51">
                  <c:v>4163.1899999999996</c:v>
                </c:pt>
                <c:pt idx="52">
                  <c:v>4156.8900000000003</c:v>
                </c:pt>
                <c:pt idx="53">
                  <c:v>4029.32</c:v>
                </c:pt>
                <c:pt idx="54">
                  <c:v>4090.75</c:v>
                </c:pt>
                <c:pt idx="55">
                  <c:v>4101.5200000000004</c:v>
                </c:pt>
                <c:pt idx="56">
                  <c:v>3891.78</c:v>
                </c:pt>
                <c:pt idx="57">
                  <c:v>4000.13</c:v>
                </c:pt>
                <c:pt idx="58">
                  <c:v>4078.5</c:v>
                </c:pt>
                <c:pt idx="59">
                  <c:v>4219.05</c:v>
                </c:pt>
                <c:pt idx="60">
                  <c:v>4272.18</c:v>
                </c:pt>
                <c:pt idx="61">
                  <c:v>4325.7700000000004</c:v>
                </c:pt>
                <c:pt idx="62">
                  <c:v>4409.09</c:v>
                </c:pt>
                <c:pt idx="63">
                  <c:v>4435.3100000000004</c:v>
                </c:pt>
                <c:pt idx="64">
                  <c:v>4422.88</c:v>
                </c:pt>
                <c:pt idx="65">
                  <c:v>4482.0200000000004</c:v>
                </c:pt>
                <c:pt idx="66">
                  <c:v>4637.34</c:v>
                </c:pt>
                <c:pt idx="67">
                  <c:v>4913.0200000000004</c:v>
                </c:pt>
                <c:pt idx="68">
                  <c:v>4990.57</c:v>
                </c:pt>
                <c:pt idx="69">
                  <c:v>5061.84</c:v>
                </c:pt>
                <c:pt idx="70">
                  <c:v>5138.0200000000004</c:v>
                </c:pt>
                <c:pt idx="71">
                  <c:v>5241</c:v>
                </c:pt>
                <c:pt idx="72">
                  <c:v>5469.96</c:v>
                </c:pt>
                <c:pt idx="73">
                  <c:v>5697.01</c:v>
                </c:pt>
                <c:pt idx="74">
                  <c:v>5916.8</c:v>
                </c:pt>
                <c:pt idx="75">
                  <c:v>5993.9</c:v>
                </c:pt>
                <c:pt idx="76">
                  <c:v>6121.95</c:v>
                </c:pt>
                <c:pt idx="77">
                  <c:v>6162.37</c:v>
                </c:pt>
                <c:pt idx="78">
                  <c:v>5778.78</c:v>
                </c:pt>
                <c:pt idx="79">
                  <c:v>5729.59</c:v>
                </c:pt>
                <c:pt idx="80">
                  <c:v>5886.78</c:v>
                </c:pt>
                <c:pt idx="81">
                  <c:v>6031.55</c:v>
                </c:pt>
                <c:pt idx="82">
                  <c:v>6304.78</c:v>
                </c:pt>
                <c:pt idx="83">
                  <c:v>6497.06</c:v>
                </c:pt>
                <c:pt idx="84">
                  <c:v>6629.33</c:v>
                </c:pt>
                <c:pt idx="85">
                  <c:v>6805.09</c:v>
                </c:pt>
                <c:pt idx="86">
                  <c:v>7040.2</c:v>
                </c:pt>
                <c:pt idx="87">
                  <c:v>6965.84</c:v>
                </c:pt>
                <c:pt idx="88">
                  <c:v>7436.3</c:v>
                </c:pt>
                <c:pt idx="89">
                  <c:v>7895.71</c:v>
                </c:pt>
                <c:pt idx="90">
                  <c:v>8131.73</c:v>
                </c:pt>
                <c:pt idx="91">
                  <c:v>8151.57</c:v>
                </c:pt>
                <c:pt idx="92">
                  <c:v>7659.72</c:v>
                </c:pt>
                <c:pt idx="93">
                  <c:v>7882.18</c:v>
                </c:pt>
                <c:pt idx="94">
                  <c:v>8063.83</c:v>
                </c:pt>
                <c:pt idx="95">
                  <c:v>8038.41</c:v>
                </c:pt>
                <c:pt idx="96">
                  <c:v>8117.79</c:v>
                </c:pt>
                <c:pt idx="97">
                  <c:v>8100.64</c:v>
                </c:pt>
                <c:pt idx="98">
                  <c:v>7079.74</c:v>
                </c:pt>
                <c:pt idx="99">
                  <c:v>6720.16</c:v>
                </c:pt>
                <c:pt idx="100">
                  <c:v>6966.47</c:v>
                </c:pt>
                <c:pt idx="101">
                  <c:v>7231.86</c:v>
                </c:pt>
                <c:pt idx="102">
                  <c:v>7102.05</c:v>
                </c:pt>
                <c:pt idx="103">
                  <c:v>6577.1</c:v>
                </c:pt>
                <c:pt idx="104">
                  <c:v>6626.7</c:v>
                </c:pt>
                <c:pt idx="105">
                  <c:v>6553.9</c:v>
                </c:pt>
                <c:pt idx="106">
                  <c:v>5876.93</c:v>
                </c:pt>
                <c:pt idx="107">
                  <c:v>5302.57</c:v>
                </c:pt>
                <c:pt idx="108">
                  <c:v>4850.3900000000003</c:v>
                </c:pt>
                <c:pt idx="109">
                  <c:v>5111.0200000000004</c:v>
                </c:pt>
                <c:pt idx="110">
                  <c:v>4688.59</c:v>
                </c:pt>
                <c:pt idx="111">
                  <c:v>4272.12</c:v>
                </c:pt>
                <c:pt idx="112">
                  <c:v>4837.22</c:v>
                </c:pt>
                <c:pt idx="113">
                  <c:v>5060.76</c:v>
                </c:pt>
                <c:pt idx="114">
                  <c:v>5177.59</c:v>
                </c:pt>
                <c:pt idx="115">
                  <c:v>5396.95</c:v>
                </c:pt>
                <c:pt idx="116">
                  <c:v>5575.53</c:v>
                </c:pt>
                <c:pt idx="117">
                  <c:v>5760.83</c:v>
                </c:pt>
                <c:pt idx="118">
                  <c:v>5888.21</c:v>
                </c:pt>
                <c:pt idx="119">
                  <c:v>5843.27</c:v>
                </c:pt>
                <c:pt idx="120">
                  <c:v>6026.69</c:v>
                </c:pt>
                <c:pt idx="121">
                  <c:v>6094.26</c:v>
                </c:pt>
                <c:pt idx="122">
                  <c:v>5743.89</c:v>
                </c:pt>
                <c:pt idx="123">
                  <c:v>6203.5</c:v>
                </c:pt>
                <c:pt idx="124">
                  <c:v>6341.52</c:v>
                </c:pt>
                <c:pt idx="125">
                  <c:v>6276.8</c:v>
                </c:pt>
                <c:pt idx="126">
                  <c:v>6330.81</c:v>
                </c:pt>
                <c:pt idx="127">
                  <c:v>6253.64</c:v>
                </c:pt>
                <c:pt idx="128">
                  <c:v>6386.97</c:v>
                </c:pt>
                <c:pt idx="129">
                  <c:v>6339.97</c:v>
                </c:pt>
                <c:pt idx="130">
                  <c:v>6668.54</c:v>
                </c:pt>
                <c:pt idx="131">
                  <c:v>6907.61</c:v>
                </c:pt>
                <c:pt idx="132">
                  <c:v>7087.84</c:v>
                </c:pt>
                <c:pt idx="133">
                  <c:v>7180.15</c:v>
                </c:pt>
                <c:pt idx="134">
                  <c:v>7441.82</c:v>
                </c:pt>
                <c:pt idx="135">
                  <c:v>7356.33</c:v>
                </c:pt>
                <c:pt idx="136">
                  <c:v>7514.69</c:v>
                </c:pt>
                <c:pt idx="137">
                  <c:v>7600.41</c:v>
                </c:pt>
                <c:pt idx="138">
                  <c:v>7378.35</c:v>
                </c:pt>
                <c:pt idx="139">
                  <c:v>7523.53</c:v>
                </c:pt>
                <c:pt idx="140">
                  <c:v>7282.01</c:v>
                </c:pt>
                <c:pt idx="141">
                  <c:v>5794.5</c:v>
                </c:pt>
                <c:pt idx="142">
                  <c:v>6430.6</c:v>
                </c:pt>
                <c:pt idx="143">
                  <c:v>6193.34</c:v>
                </c:pt>
                <c:pt idx="144">
                  <c:v>6170.04</c:v>
                </c:pt>
                <c:pt idx="145">
                  <c:v>6574.19</c:v>
                </c:pt>
                <c:pt idx="146">
                  <c:v>6971.03</c:v>
                </c:pt>
                <c:pt idx="147">
                  <c:v>7194.33</c:v>
                </c:pt>
                <c:pt idx="148">
                  <c:v>7081.06</c:v>
                </c:pt>
                <c:pt idx="149">
                  <c:v>6875.87</c:v>
                </c:pt>
              </c:numCache>
            </c:numRef>
          </c:val>
          <c:smooth val="0"/>
        </c:ser>
        <c:ser>
          <c:idx val="2"/>
          <c:order val="2"/>
          <c:spPr>
            <a:ln w="28575">
              <a:noFill/>
            </a:ln>
          </c:spPr>
          <c:marker>
            <c:symbol val="none"/>
          </c:marker>
          <c:cat>
            <c:strRef>
              <c:f>'200-Tageslinie'!$A$2:$A$151</c:f>
              <c:strCache>
                <c:ptCount val="150"/>
                <c:pt idx="0">
                  <c:v>Date</c:v>
                </c:pt>
                <c:pt idx="1">
                  <c:v>03/01/2000</c:v>
                </c:pt>
                <c:pt idx="2">
                  <c:v>01/02/2000</c:v>
                </c:pt>
                <c:pt idx="3">
                  <c:v>01/03/2000</c:v>
                </c:pt>
                <c:pt idx="4">
                  <c:v>03/04/2000</c:v>
                </c:pt>
                <c:pt idx="5">
                  <c:v>01/05/2000</c:v>
                </c:pt>
                <c:pt idx="6">
                  <c:v>01/06/2000</c:v>
                </c:pt>
                <c:pt idx="7">
                  <c:v>03/07/2000</c:v>
                </c:pt>
                <c:pt idx="8">
                  <c:v>01/08/2000</c:v>
                </c:pt>
                <c:pt idx="9">
                  <c:v>01/09/2000</c:v>
                </c:pt>
                <c:pt idx="10">
                  <c:v>02/10/2000</c:v>
                </c:pt>
                <c:pt idx="11">
                  <c:v>01/11/2000</c:v>
                </c:pt>
                <c:pt idx="12">
                  <c:v>01/12/2000</c:v>
                </c:pt>
                <c:pt idx="13">
                  <c:v>01/01/2001</c:v>
                </c:pt>
                <c:pt idx="14">
                  <c:v>01/02/2001</c:v>
                </c:pt>
                <c:pt idx="15">
                  <c:v>01/03/2001</c:v>
                </c:pt>
                <c:pt idx="16">
                  <c:v>02/04/2001</c:v>
                </c:pt>
                <c:pt idx="17">
                  <c:v>01/05/2001</c:v>
                </c:pt>
                <c:pt idx="18">
                  <c:v>01/06/2001</c:v>
                </c:pt>
                <c:pt idx="19">
                  <c:v>02/07/2001</c:v>
                </c:pt>
                <c:pt idx="20">
                  <c:v>01/08/2001</c:v>
                </c:pt>
                <c:pt idx="21">
                  <c:v>03/09/2001</c:v>
                </c:pt>
                <c:pt idx="22">
                  <c:v>01/10/2001</c:v>
                </c:pt>
                <c:pt idx="23">
                  <c:v>01/11/2001</c:v>
                </c:pt>
                <c:pt idx="24">
                  <c:v>03/12/2001</c:v>
                </c:pt>
                <c:pt idx="25">
                  <c:v>01/01/2002</c:v>
                </c:pt>
                <c:pt idx="26">
                  <c:v>01/02/2002</c:v>
                </c:pt>
                <c:pt idx="27">
                  <c:v>01/03/2002</c:v>
                </c:pt>
                <c:pt idx="28">
                  <c:v>01/04/2002</c:v>
                </c:pt>
                <c:pt idx="29">
                  <c:v>01/05/2002</c:v>
                </c:pt>
                <c:pt idx="30">
                  <c:v>03/06/2002</c:v>
                </c:pt>
                <c:pt idx="31">
                  <c:v>01/07/2002</c:v>
                </c:pt>
                <c:pt idx="32">
                  <c:v>01/08/2002</c:v>
                </c:pt>
                <c:pt idx="33">
                  <c:v>02/09/2002</c:v>
                </c:pt>
                <c:pt idx="34">
                  <c:v>01/10/2002</c:v>
                </c:pt>
                <c:pt idx="35">
                  <c:v>01/11/2002</c:v>
                </c:pt>
                <c:pt idx="36">
                  <c:v>02/12/2002</c:v>
                </c:pt>
                <c:pt idx="37">
                  <c:v>01/01/2003</c:v>
                </c:pt>
                <c:pt idx="38">
                  <c:v>03/02/2003</c:v>
                </c:pt>
                <c:pt idx="39">
                  <c:v>03/03/2003</c:v>
                </c:pt>
                <c:pt idx="40">
                  <c:v>01/04/2003</c:v>
                </c:pt>
                <c:pt idx="41">
                  <c:v>01/05/2003</c:v>
                </c:pt>
                <c:pt idx="42">
                  <c:v>02/06/2003</c:v>
                </c:pt>
                <c:pt idx="43">
                  <c:v>01/07/2003</c:v>
                </c:pt>
                <c:pt idx="44">
                  <c:v>01/08/2003</c:v>
                </c:pt>
                <c:pt idx="45">
                  <c:v>01/09/2003</c:v>
                </c:pt>
                <c:pt idx="46">
                  <c:v>01/10/2003</c:v>
                </c:pt>
                <c:pt idx="47">
                  <c:v>03/11/2003</c:v>
                </c:pt>
                <c:pt idx="48">
                  <c:v>01/12/2003</c:v>
                </c:pt>
                <c:pt idx="49">
                  <c:v>01/01/2004</c:v>
                </c:pt>
                <c:pt idx="50">
                  <c:v>02/02/2004</c:v>
                </c:pt>
                <c:pt idx="51">
                  <c:v>01/03/2004</c:v>
                </c:pt>
                <c:pt idx="52">
                  <c:v>01/04/2004</c:v>
                </c:pt>
                <c:pt idx="53">
                  <c:v>03/05/2004</c:v>
                </c:pt>
                <c:pt idx="54">
                  <c:v>01/06/2004</c:v>
                </c:pt>
                <c:pt idx="55">
                  <c:v>01/07/2004</c:v>
                </c:pt>
                <c:pt idx="56">
                  <c:v>02/08/2004</c:v>
                </c:pt>
                <c:pt idx="57">
                  <c:v>01/09/2004</c:v>
                </c:pt>
                <c:pt idx="58">
                  <c:v>01/10/2004</c:v>
                </c:pt>
                <c:pt idx="59">
                  <c:v>01/11/2004</c:v>
                </c:pt>
                <c:pt idx="60">
                  <c:v>01/12/2004</c:v>
                </c:pt>
                <c:pt idx="61">
                  <c:v>03/01/2005</c:v>
                </c:pt>
                <c:pt idx="62">
                  <c:v>01/02/2005</c:v>
                </c:pt>
                <c:pt idx="63">
                  <c:v>01/03/2005</c:v>
                </c:pt>
                <c:pt idx="64">
                  <c:v>01/04/2005</c:v>
                </c:pt>
                <c:pt idx="65">
                  <c:v>02/05/2005</c:v>
                </c:pt>
                <c:pt idx="66">
                  <c:v>01/06/2005</c:v>
                </c:pt>
                <c:pt idx="67">
                  <c:v>01/07/2005</c:v>
                </c:pt>
                <c:pt idx="68">
                  <c:v>01/08/2005</c:v>
                </c:pt>
                <c:pt idx="69">
                  <c:v>01/09/2005</c:v>
                </c:pt>
                <c:pt idx="70">
                  <c:v>03/10/2005</c:v>
                </c:pt>
                <c:pt idx="71">
                  <c:v>01/11/2005</c:v>
                </c:pt>
                <c:pt idx="72">
                  <c:v>01/12/2005</c:v>
                </c:pt>
                <c:pt idx="73">
                  <c:v>02/01/2006</c:v>
                </c:pt>
                <c:pt idx="74">
                  <c:v>01/02/2006</c:v>
                </c:pt>
                <c:pt idx="75">
                  <c:v>01/03/2006</c:v>
                </c:pt>
                <c:pt idx="76">
                  <c:v>03/04/2006</c:v>
                </c:pt>
                <c:pt idx="77">
                  <c:v>01/05/2006</c:v>
                </c:pt>
                <c:pt idx="78">
                  <c:v>01/06/2006</c:v>
                </c:pt>
                <c:pt idx="79">
                  <c:v>03/07/2006</c:v>
                </c:pt>
                <c:pt idx="80">
                  <c:v>01/08/2006</c:v>
                </c:pt>
                <c:pt idx="81">
                  <c:v>01/09/2006</c:v>
                </c:pt>
                <c:pt idx="82">
                  <c:v>02/10/2006</c:v>
                </c:pt>
                <c:pt idx="83">
                  <c:v>01/11/2006</c:v>
                </c:pt>
                <c:pt idx="84">
                  <c:v>01/12/2006</c:v>
                </c:pt>
                <c:pt idx="85">
                  <c:v>02/01/2007</c:v>
                </c:pt>
                <c:pt idx="86">
                  <c:v>01/02/2007</c:v>
                </c:pt>
                <c:pt idx="87">
                  <c:v>01/03/2007</c:v>
                </c:pt>
                <c:pt idx="88">
                  <c:v>02/04/2007</c:v>
                </c:pt>
                <c:pt idx="89">
                  <c:v>02/05/2007</c:v>
                </c:pt>
                <c:pt idx="90">
                  <c:v>01/06/2007</c:v>
                </c:pt>
                <c:pt idx="91">
                  <c:v>02/07/2007</c:v>
                </c:pt>
                <c:pt idx="92">
                  <c:v>01/08/2007</c:v>
                </c:pt>
                <c:pt idx="93">
                  <c:v>03/09/2007</c:v>
                </c:pt>
                <c:pt idx="94">
                  <c:v>01/10/2007</c:v>
                </c:pt>
                <c:pt idx="95">
                  <c:v>01/11/2007</c:v>
                </c:pt>
                <c:pt idx="96">
                  <c:v>03/12/2007</c:v>
                </c:pt>
                <c:pt idx="97">
                  <c:v>02/01/2008</c:v>
                </c:pt>
                <c:pt idx="98">
                  <c:v>01/02/2008</c:v>
                </c:pt>
                <c:pt idx="99">
                  <c:v>04/03/2008</c:v>
                </c:pt>
                <c:pt idx="100">
                  <c:v>01/04/2008</c:v>
                </c:pt>
                <c:pt idx="101">
                  <c:v>02/05/2008</c:v>
                </c:pt>
                <c:pt idx="102">
                  <c:v>02/06/2008</c:v>
                </c:pt>
                <c:pt idx="103">
                  <c:v>01/07/2008</c:v>
                </c:pt>
                <c:pt idx="104">
                  <c:v>01/08/2008</c:v>
                </c:pt>
                <c:pt idx="105">
                  <c:v>01/09/2008</c:v>
                </c:pt>
                <c:pt idx="106">
                  <c:v>01/10/2008</c:v>
                </c:pt>
                <c:pt idx="107">
                  <c:v>03/11/2008</c:v>
                </c:pt>
                <c:pt idx="108">
                  <c:v>01/12/2008</c:v>
                </c:pt>
                <c:pt idx="109">
                  <c:v>02/01/2009</c:v>
                </c:pt>
                <c:pt idx="110">
                  <c:v>02/02/2009</c:v>
                </c:pt>
                <c:pt idx="111">
                  <c:v>02/03/2009</c:v>
                </c:pt>
                <c:pt idx="112">
                  <c:v>01/04/2009</c:v>
                </c:pt>
                <c:pt idx="113">
                  <c:v>04/05/2009</c:v>
                </c:pt>
                <c:pt idx="114">
                  <c:v>01/06/2009</c:v>
                </c:pt>
                <c:pt idx="115">
                  <c:v>01/07/2009</c:v>
                </c:pt>
                <c:pt idx="116">
                  <c:v>03/08/2009</c:v>
                </c:pt>
                <c:pt idx="117">
                  <c:v>01/09/2009</c:v>
                </c:pt>
                <c:pt idx="118">
                  <c:v>01/10/2009</c:v>
                </c:pt>
                <c:pt idx="119">
                  <c:v>02/11/2009</c:v>
                </c:pt>
                <c:pt idx="120">
                  <c:v>01/12/2009</c:v>
                </c:pt>
                <c:pt idx="121">
                  <c:v>04/01/2010</c:v>
                </c:pt>
                <c:pt idx="122">
                  <c:v>01/02/2010</c:v>
                </c:pt>
                <c:pt idx="123">
                  <c:v>01/03/2010</c:v>
                </c:pt>
                <c:pt idx="124">
                  <c:v>01/04/2010</c:v>
                </c:pt>
                <c:pt idx="125">
                  <c:v>03/05/2010</c:v>
                </c:pt>
                <c:pt idx="126">
                  <c:v>01/06/2010</c:v>
                </c:pt>
                <c:pt idx="127">
                  <c:v>01/07/2010</c:v>
                </c:pt>
                <c:pt idx="128">
                  <c:v>02/08/2010</c:v>
                </c:pt>
                <c:pt idx="129">
                  <c:v>01/09/2010</c:v>
                </c:pt>
                <c:pt idx="130">
                  <c:v>01/10/2010</c:v>
                </c:pt>
                <c:pt idx="131">
                  <c:v>01/11/2010</c:v>
                </c:pt>
                <c:pt idx="132">
                  <c:v>01/12/2010</c:v>
                </c:pt>
                <c:pt idx="133">
                  <c:v>03/01/2011</c:v>
                </c:pt>
                <c:pt idx="134">
                  <c:v>01/02/2011</c:v>
                </c:pt>
                <c:pt idx="135">
                  <c:v>01/03/2011</c:v>
                </c:pt>
                <c:pt idx="136">
                  <c:v>01/04/2011</c:v>
                </c:pt>
                <c:pt idx="137">
                  <c:v>02/05/2011</c:v>
                </c:pt>
                <c:pt idx="138">
                  <c:v>01/06/2011</c:v>
                </c:pt>
                <c:pt idx="139">
                  <c:v>01/07/2011</c:v>
                </c:pt>
                <c:pt idx="140">
                  <c:v>01/08/2011</c:v>
                </c:pt>
                <c:pt idx="141">
                  <c:v>01/09/2011</c:v>
                </c:pt>
                <c:pt idx="142">
                  <c:v>03/10/2011</c:v>
                </c:pt>
                <c:pt idx="143">
                  <c:v>01/11/2011</c:v>
                </c:pt>
                <c:pt idx="144">
                  <c:v>01/12/2011</c:v>
                </c:pt>
                <c:pt idx="145">
                  <c:v>02/01/2012</c:v>
                </c:pt>
                <c:pt idx="146">
                  <c:v>01/02/2012</c:v>
                </c:pt>
                <c:pt idx="147">
                  <c:v>01/03/2012</c:v>
                </c:pt>
                <c:pt idx="148">
                  <c:v>02/04/2012</c:v>
                </c:pt>
                <c:pt idx="149">
                  <c:v>02/05/2012</c:v>
                </c:pt>
              </c:strCache>
            </c:strRef>
          </c:cat>
          <c:val>
            <c:numRef>
              <c:f>'200-Tageslinie'!$D$2:$D$151</c:f>
              <c:numCache>
                <c:formatCode>General</c:formatCode>
                <c:ptCount val="150"/>
                <c:pt idx="0">
                  <c:v>0</c:v>
                </c:pt>
                <c:pt idx="1">
                  <c:v>6388.91</c:v>
                </c:pt>
                <c:pt idx="2">
                  <c:v>6841.12</c:v>
                </c:pt>
                <c:pt idx="3">
                  <c:v>7411.76</c:v>
                </c:pt>
                <c:pt idx="4">
                  <c:v>6890.96</c:v>
                </c:pt>
                <c:pt idx="5">
                  <c:v>6794.08</c:v>
                </c:pt>
                <c:pt idx="6">
                  <c:v>6851.84</c:v>
                </c:pt>
                <c:pt idx="7">
                  <c:v>6842.61</c:v>
                </c:pt>
                <c:pt idx="8">
                  <c:v>6954.6</c:v>
                </c:pt>
                <c:pt idx="9">
                  <c:v>6468.46</c:v>
                </c:pt>
                <c:pt idx="10">
                  <c:v>6297.49</c:v>
                </c:pt>
                <c:pt idx="11">
                  <c:v>6361.43</c:v>
                </c:pt>
                <c:pt idx="12">
                  <c:v>6110.26</c:v>
                </c:pt>
                <c:pt idx="13">
                  <c:v>6172.44</c:v>
                </c:pt>
                <c:pt idx="14">
                  <c:v>6071.35</c:v>
                </c:pt>
                <c:pt idx="15">
                  <c:v>5351.48</c:v>
                </c:pt>
                <c:pt idx="16">
                  <c:v>5383.99</c:v>
                </c:pt>
                <c:pt idx="17">
                  <c:v>5960.46</c:v>
                </c:pt>
                <c:pt idx="18">
                  <c:v>5758.69</c:v>
                </c:pt>
                <c:pt idx="19">
                  <c:v>5551.14</c:v>
                </c:pt>
                <c:pt idx="20">
                  <c:v>5124.6899999999996</c:v>
                </c:pt>
                <c:pt idx="21">
                  <c:v>3539.18</c:v>
                </c:pt>
                <c:pt idx="22">
                  <c:v>4157.6000000000004</c:v>
                </c:pt>
                <c:pt idx="23">
                  <c:v>4481.55</c:v>
                </c:pt>
                <c:pt idx="24">
                  <c:v>4872.25</c:v>
                </c:pt>
                <c:pt idx="25">
                  <c:v>4974.58</c:v>
                </c:pt>
                <c:pt idx="26">
                  <c:v>4706.01</c:v>
                </c:pt>
                <c:pt idx="27">
                  <c:v>5003.0600000000004</c:v>
                </c:pt>
                <c:pt idx="28">
                  <c:v>4929.3500000000004</c:v>
                </c:pt>
                <c:pt idx="29">
                  <c:v>4741.95</c:v>
                </c:pt>
                <c:pt idx="30">
                  <c:v>3946.7</c:v>
                </c:pt>
                <c:pt idx="31">
                  <c:v>3265.96</c:v>
                </c:pt>
                <c:pt idx="32">
                  <c:v>3235.38</c:v>
                </c:pt>
                <c:pt idx="33">
                  <c:v>2719.49</c:v>
                </c:pt>
                <c:pt idx="34">
                  <c:v>2519.3000000000002</c:v>
                </c:pt>
                <c:pt idx="35">
                  <c:v>2987.85</c:v>
                </c:pt>
                <c:pt idx="36">
                  <c:v>2836.01</c:v>
                </c:pt>
                <c:pt idx="37">
                  <c:v>2563.92</c:v>
                </c:pt>
                <c:pt idx="38">
                  <c:v>2433.15</c:v>
                </c:pt>
                <c:pt idx="39">
                  <c:v>2188.75</c:v>
                </c:pt>
                <c:pt idx="40">
                  <c:v>2395.7199999999998</c:v>
                </c:pt>
                <c:pt idx="41">
                  <c:v>2769.45</c:v>
                </c:pt>
                <c:pt idx="42">
                  <c:v>2990.93</c:v>
                </c:pt>
                <c:pt idx="43">
                  <c:v>3119.35</c:v>
                </c:pt>
                <c:pt idx="44">
                  <c:v>3299.77</c:v>
                </c:pt>
                <c:pt idx="45">
                  <c:v>3202.87</c:v>
                </c:pt>
                <c:pt idx="46">
                  <c:v>3217.4</c:v>
                </c:pt>
                <c:pt idx="47">
                  <c:v>3576.52</c:v>
                </c:pt>
                <c:pt idx="48">
                  <c:v>3752.72</c:v>
                </c:pt>
                <c:pt idx="49">
                  <c:v>3969.04</c:v>
                </c:pt>
                <c:pt idx="50">
                  <c:v>3960.41</c:v>
                </c:pt>
                <c:pt idx="51">
                  <c:v>3692.4</c:v>
                </c:pt>
                <c:pt idx="52">
                  <c:v>3857.04</c:v>
                </c:pt>
                <c:pt idx="53">
                  <c:v>3710.02</c:v>
                </c:pt>
                <c:pt idx="54">
                  <c:v>3856.04</c:v>
                </c:pt>
                <c:pt idx="55">
                  <c:v>3749.04</c:v>
                </c:pt>
                <c:pt idx="56">
                  <c:v>3618.58</c:v>
                </c:pt>
                <c:pt idx="57">
                  <c:v>3792.25</c:v>
                </c:pt>
                <c:pt idx="58">
                  <c:v>3838.98</c:v>
                </c:pt>
                <c:pt idx="59">
                  <c:v>3959.25</c:v>
                </c:pt>
                <c:pt idx="60">
                  <c:v>4107.62</c:v>
                </c:pt>
                <c:pt idx="61">
                  <c:v>4160.83</c:v>
                </c:pt>
                <c:pt idx="62">
                  <c:v>4249.6899999999996</c:v>
                </c:pt>
                <c:pt idx="63">
                  <c:v>4275.55</c:v>
                </c:pt>
                <c:pt idx="64">
                  <c:v>4157.51</c:v>
                </c:pt>
                <c:pt idx="65">
                  <c:v>4205.05</c:v>
                </c:pt>
                <c:pt idx="66">
                  <c:v>4467.04</c:v>
                </c:pt>
                <c:pt idx="67">
                  <c:v>4444.9399999999996</c:v>
                </c:pt>
                <c:pt idx="68">
                  <c:v>4726.33</c:v>
                </c:pt>
                <c:pt idx="69">
                  <c:v>4816.67</c:v>
                </c:pt>
                <c:pt idx="70">
                  <c:v>4762.75</c:v>
                </c:pt>
                <c:pt idx="71">
                  <c:v>4891.62</c:v>
                </c:pt>
                <c:pt idx="72">
                  <c:v>5208.49</c:v>
                </c:pt>
                <c:pt idx="73">
                  <c:v>5290.49</c:v>
                </c:pt>
                <c:pt idx="74">
                  <c:v>5598.05</c:v>
                </c:pt>
                <c:pt idx="75">
                  <c:v>5664.19</c:v>
                </c:pt>
                <c:pt idx="76">
                  <c:v>5860.5</c:v>
                </c:pt>
                <c:pt idx="77">
                  <c:v>5513.43</c:v>
                </c:pt>
                <c:pt idx="78">
                  <c:v>5243.71</c:v>
                </c:pt>
                <c:pt idx="79">
                  <c:v>5365.06</c:v>
                </c:pt>
                <c:pt idx="80">
                  <c:v>5557.59</c:v>
                </c:pt>
                <c:pt idx="81">
                  <c:v>5737.2</c:v>
                </c:pt>
                <c:pt idx="82">
                  <c:v>5944.57</c:v>
                </c:pt>
                <c:pt idx="83">
                  <c:v>6201</c:v>
                </c:pt>
                <c:pt idx="84">
                  <c:v>6195.81</c:v>
                </c:pt>
                <c:pt idx="85">
                  <c:v>6531.25</c:v>
                </c:pt>
                <c:pt idx="86">
                  <c:v>6640.99</c:v>
                </c:pt>
                <c:pt idx="87">
                  <c:v>6437.25</c:v>
                </c:pt>
                <c:pt idx="88">
                  <c:v>6891.8</c:v>
                </c:pt>
                <c:pt idx="89">
                  <c:v>7304.61</c:v>
                </c:pt>
                <c:pt idx="90">
                  <c:v>7499.43</c:v>
                </c:pt>
                <c:pt idx="91">
                  <c:v>7372.89</c:v>
                </c:pt>
                <c:pt idx="92">
                  <c:v>7190.36</c:v>
                </c:pt>
                <c:pt idx="93">
                  <c:v>7369.7</c:v>
                </c:pt>
                <c:pt idx="94">
                  <c:v>7763.64</c:v>
                </c:pt>
                <c:pt idx="95">
                  <c:v>7444.62</c:v>
                </c:pt>
                <c:pt idx="96">
                  <c:v>7777.4</c:v>
                </c:pt>
                <c:pt idx="97">
                  <c:v>6384.4</c:v>
                </c:pt>
                <c:pt idx="98">
                  <c:v>6655.65</c:v>
                </c:pt>
                <c:pt idx="99">
                  <c:v>6167.82</c:v>
                </c:pt>
                <c:pt idx="100">
                  <c:v>6496.94</c:v>
                </c:pt>
                <c:pt idx="101">
                  <c:v>6905.86</c:v>
                </c:pt>
                <c:pt idx="102">
                  <c:v>6308.24</c:v>
                </c:pt>
                <c:pt idx="103">
                  <c:v>5999.32</c:v>
                </c:pt>
                <c:pt idx="104">
                  <c:v>6219.1</c:v>
                </c:pt>
                <c:pt idx="105">
                  <c:v>5658.2</c:v>
                </c:pt>
                <c:pt idx="106">
                  <c:v>4014.6</c:v>
                </c:pt>
                <c:pt idx="107">
                  <c:v>4034.96</c:v>
                </c:pt>
                <c:pt idx="108">
                  <c:v>4304.03</c:v>
                </c:pt>
                <c:pt idx="109">
                  <c:v>4067.43</c:v>
                </c:pt>
                <c:pt idx="110">
                  <c:v>3764.69</c:v>
                </c:pt>
                <c:pt idx="111">
                  <c:v>3588.89</c:v>
                </c:pt>
                <c:pt idx="112">
                  <c:v>3997.46</c:v>
                </c:pt>
                <c:pt idx="113">
                  <c:v>4653.25</c:v>
                </c:pt>
                <c:pt idx="114">
                  <c:v>4669.8</c:v>
                </c:pt>
                <c:pt idx="115">
                  <c:v>4524.01</c:v>
                </c:pt>
                <c:pt idx="116">
                  <c:v>5158.6000000000004</c:v>
                </c:pt>
                <c:pt idx="117">
                  <c:v>5263.11</c:v>
                </c:pt>
                <c:pt idx="118">
                  <c:v>5394.8</c:v>
                </c:pt>
                <c:pt idx="119">
                  <c:v>5312.64</c:v>
                </c:pt>
                <c:pt idx="120">
                  <c:v>5605.43</c:v>
                </c:pt>
                <c:pt idx="121">
                  <c:v>5540.33</c:v>
                </c:pt>
                <c:pt idx="122">
                  <c:v>5433.02</c:v>
                </c:pt>
                <c:pt idx="123">
                  <c:v>5641.18</c:v>
                </c:pt>
                <c:pt idx="124">
                  <c:v>6024.01</c:v>
                </c:pt>
                <c:pt idx="125">
                  <c:v>5607.68</c:v>
                </c:pt>
                <c:pt idx="126">
                  <c:v>5798.76</c:v>
                </c:pt>
                <c:pt idx="127">
                  <c:v>5809.37</c:v>
                </c:pt>
                <c:pt idx="128">
                  <c:v>5833.51</c:v>
                </c:pt>
                <c:pt idx="129">
                  <c:v>5876.43</c:v>
                </c:pt>
                <c:pt idx="130">
                  <c:v>6115.87</c:v>
                </c:pt>
                <c:pt idx="131">
                  <c:v>6586.01</c:v>
                </c:pt>
                <c:pt idx="132">
                  <c:v>6736.69</c:v>
                </c:pt>
                <c:pt idx="133">
                  <c:v>6835.74</c:v>
                </c:pt>
                <c:pt idx="134">
                  <c:v>7093.91</c:v>
                </c:pt>
                <c:pt idx="135">
                  <c:v>6483.39</c:v>
                </c:pt>
                <c:pt idx="136">
                  <c:v>6994.56</c:v>
                </c:pt>
                <c:pt idx="137">
                  <c:v>7071.42</c:v>
                </c:pt>
                <c:pt idx="138">
                  <c:v>6991.62</c:v>
                </c:pt>
                <c:pt idx="139">
                  <c:v>6996.26</c:v>
                </c:pt>
                <c:pt idx="140">
                  <c:v>5345.36</c:v>
                </c:pt>
                <c:pt idx="141">
                  <c:v>4965.8</c:v>
                </c:pt>
                <c:pt idx="142">
                  <c:v>5125.4399999999996</c:v>
                </c:pt>
                <c:pt idx="143">
                  <c:v>5366.5</c:v>
                </c:pt>
                <c:pt idx="144">
                  <c:v>5637.53</c:v>
                </c:pt>
                <c:pt idx="145">
                  <c:v>5987.75</c:v>
                </c:pt>
                <c:pt idx="146">
                  <c:v>6482.56</c:v>
                </c:pt>
                <c:pt idx="147">
                  <c:v>6612.61</c:v>
                </c:pt>
                <c:pt idx="148">
                  <c:v>6499.07</c:v>
                </c:pt>
                <c:pt idx="149">
                  <c:v>6229.3</c:v>
                </c:pt>
              </c:numCache>
            </c:numRef>
          </c:val>
          <c:smooth val="0"/>
        </c:ser>
        <c:ser>
          <c:idx val="3"/>
          <c:order val="3"/>
          <c:spPr>
            <a:ln w="28575">
              <a:noFill/>
            </a:ln>
          </c:spPr>
          <c:marker>
            <c:symbol val="none"/>
          </c:marker>
          <c:trendline>
            <c:trendlineType val="movingAvg"/>
            <c:period val="2"/>
            <c:dispRSqr val="0"/>
            <c:dispEq val="0"/>
          </c:trendline>
          <c:trendline>
            <c:trendlineType val="movingAvg"/>
            <c:period val="12"/>
            <c:dispRSqr val="0"/>
            <c:dispEq val="0"/>
          </c:trendline>
          <c:cat>
            <c:strRef>
              <c:f>'200-Tageslinie'!$A$2:$A$151</c:f>
              <c:strCache>
                <c:ptCount val="150"/>
                <c:pt idx="0">
                  <c:v>Date</c:v>
                </c:pt>
                <c:pt idx="1">
                  <c:v>03/01/2000</c:v>
                </c:pt>
                <c:pt idx="2">
                  <c:v>01/02/2000</c:v>
                </c:pt>
                <c:pt idx="3">
                  <c:v>01/03/2000</c:v>
                </c:pt>
                <c:pt idx="4">
                  <c:v>03/04/2000</c:v>
                </c:pt>
                <c:pt idx="5">
                  <c:v>01/05/2000</c:v>
                </c:pt>
                <c:pt idx="6">
                  <c:v>01/06/2000</c:v>
                </c:pt>
                <c:pt idx="7">
                  <c:v>03/07/2000</c:v>
                </c:pt>
                <c:pt idx="8">
                  <c:v>01/08/2000</c:v>
                </c:pt>
                <c:pt idx="9">
                  <c:v>01/09/2000</c:v>
                </c:pt>
                <c:pt idx="10">
                  <c:v>02/10/2000</c:v>
                </c:pt>
                <c:pt idx="11">
                  <c:v>01/11/2000</c:v>
                </c:pt>
                <c:pt idx="12">
                  <c:v>01/12/2000</c:v>
                </c:pt>
                <c:pt idx="13">
                  <c:v>01/01/2001</c:v>
                </c:pt>
                <c:pt idx="14">
                  <c:v>01/02/2001</c:v>
                </c:pt>
                <c:pt idx="15">
                  <c:v>01/03/2001</c:v>
                </c:pt>
                <c:pt idx="16">
                  <c:v>02/04/2001</c:v>
                </c:pt>
                <c:pt idx="17">
                  <c:v>01/05/2001</c:v>
                </c:pt>
                <c:pt idx="18">
                  <c:v>01/06/2001</c:v>
                </c:pt>
                <c:pt idx="19">
                  <c:v>02/07/2001</c:v>
                </c:pt>
                <c:pt idx="20">
                  <c:v>01/08/2001</c:v>
                </c:pt>
                <c:pt idx="21">
                  <c:v>03/09/2001</c:v>
                </c:pt>
                <c:pt idx="22">
                  <c:v>01/10/2001</c:v>
                </c:pt>
                <c:pt idx="23">
                  <c:v>01/11/2001</c:v>
                </c:pt>
                <c:pt idx="24">
                  <c:v>03/12/2001</c:v>
                </c:pt>
                <c:pt idx="25">
                  <c:v>01/01/2002</c:v>
                </c:pt>
                <c:pt idx="26">
                  <c:v>01/02/2002</c:v>
                </c:pt>
                <c:pt idx="27">
                  <c:v>01/03/2002</c:v>
                </c:pt>
                <c:pt idx="28">
                  <c:v>01/04/2002</c:v>
                </c:pt>
                <c:pt idx="29">
                  <c:v>01/05/2002</c:v>
                </c:pt>
                <c:pt idx="30">
                  <c:v>03/06/2002</c:v>
                </c:pt>
                <c:pt idx="31">
                  <c:v>01/07/2002</c:v>
                </c:pt>
                <c:pt idx="32">
                  <c:v>01/08/2002</c:v>
                </c:pt>
                <c:pt idx="33">
                  <c:v>02/09/2002</c:v>
                </c:pt>
                <c:pt idx="34">
                  <c:v>01/10/2002</c:v>
                </c:pt>
                <c:pt idx="35">
                  <c:v>01/11/2002</c:v>
                </c:pt>
                <c:pt idx="36">
                  <c:v>02/12/2002</c:v>
                </c:pt>
                <c:pt idx="37">
                  <c:v>01/01/2003</c:v>
                </c:pt>
                <c:pt idx="38">
                  <c:v>03/02/2003</c:v>
                </c:pt>
                <c:pt idx="39">
                  <c:v>03/03/2003</c:v>
                </c:pt>
                <c:pt idx="40">
                  <c:v>01/04/2003</c:v>
                </c:pt>
                <c:pt idx="41">
                  <c:v>01/05/2003</c:v>
                </c:pt>
                <c:pt idx="42">
                  <c:v>02/06/2003</c:v>
                </c:pt>
                <c:pt idx="43">
                  <c:v>01/07/2003</c:v>
                </c:pt>
                <c:pt idx="44">
                  <c:v>01/08/2003</c:v>
                </c:pt>
                <c:pt idx="45">
                  <c:v>01/09/2003</c:v>
                </c:pt>
                <c:pt idx="46">
                  <c:v>01/10/2003</c:v>
                </c:pt>
                <c:pt idx="47">
                  <c:v>03/11/2003</c:v>
                </c:pt>
                <c:pt idx="48">
                  <c:v>01/12/2003</c:v>
                </c:pt>
                <c:pt idx="49">
                  <c:v>01/01/2004</c:v>
                </c:pt>
                <c:pt idx="50">
                  <c:v>02/02/2004</c:v>
                </c:pt>
                <c:pt idx="51">
                  <c:v>01/03/2004</c:v>
                </c:pt>
                <c:pt idx="52">
                  <c:v>01/04/2004</c:v>
                </c:pt>
                <c:pt idx="53">
                  <c:v>03/05/2004</c:v>
                </c:pt>
                <c:pt idx="54">
                  <c:v>01/06/2004</c:v>
                </c:pt>
                <c:pt idx="55">
                  <c:v>01/07/2004</c:v>
                </c:pt>
                <c:pt idx="56">
                  <c:v>02/08/2004</c:v>
                </c:pt>
                <c:pt idx="57">
                  <c:v>01/09/2004</c:v>
                </c:pt>
                <c:pt idx="58">
                  <c:v>01/10/2004</c:v>
                </c:pt>
                <c:pt idx="59">
                  <c:v>01/11/2004</c:v>
                </c:pt>
                <c:pt idx="60">
                  <c:v>01/12/2004</c:v>
                </c:pt>
                <c:pt idx="61">
                  <c:v>03/01/2005</c:v>
                </c:pt>
                <c:pt idx="62">
                  <c:v>01/02/2005</c:v>
                </c:pt>
                <c:pt idx="63">
                  <c:v>01/03/2005</c:v>
                </c:pt>
                <c:pt idx="64">
                  <c:v>01/04/2005</c:v>
                </c:pt>
                <c:pt idx="65">
                  <c:v>02/05/2005</c:v>
                </c:pt>
                <c:pt idx="66">
                  <c:v>01/06/2005</c:v>
                </c:pt>
                <c:pt idx="67">
                  <c:v>01/07/2005</c:v>
                </c:pt>
                <c:pt idx="68">
                  <c:v>01/08/2005</c:v>
                </c:pt>
                <c:pt idx="69">
                  <c:v>01/09/2005</c:v>
                </c:pt>
                <c:pt idx="70">
                  <c:v>03/10/2005</c:v>
                </c:pt>
                <c:pt idx="71">
                  <c:v>01/11/2005</c:v>
                </c:pt>
                <c:pt idx="72">
                  <c:v>01/12/2005</c:v>
                </c:pt>
                <c:pt idx="73">
                  <c:v>02/01/2006</c:v>
                </c:pt>
                <c:pt idx="74">
                  <c:v>01/02/2006</c:v>
                </c:pt>
                <c:pt idx="75">
                  <c:v>01/03/2006</c:v>
                </c:pt>
                <c:pt idx="76">
                  <c:v>03/04/2006</c:v>
                </c:pt>
                <c:pt idx="77">
                  <c:v>01/05/2006</c:v>
                </c:pt>
                <c:pt idx="78">
                  <c:v>01/06/2006</c:v>
                </c:pt>
                <c:pt idx="79">
                  <c:v>03/07/2006</c:v>
                </c:pt>
                <c:pt idx="80">
                  <c:v>01/08/2006</c:v>
                </c:pt>
                <c:pt idx="81">
                  <c:v>01/09/2006</c:v>
                </c:pt>
                <c:pt idx="82">
                  <c:v>02/10/2006</c:v>
                </c:pt>
                <c:pt idx="83">
                  <c:v>01/11/2006</c:v>
                </c:pt>
                <c:pt idx="84">
                  <c:v>01/12/2006</c:v>
                </c:pt>
                <c:pt idx="85">
                  <c:v>02/01/2007</c:v>
                </c:pt>
                <c:pt idx="86">
                  <c:v>01/02/2007</c:v>
                </c:pt>
                <c:pt idx="87">
                  <c:v>01/03/2007</c:v>
                </c:pt>
                <c:pt idx="88">
                  <c:v>02/04/2007</c:v>
                </c:pt>
                <c:pt idx="89">
                  <c:v>02/05/2007</c:v>
                </c:pt>
                <c:pt idx="90">
                  <c:v>01/06/2007</c:v>
                </c:pt>
                <c:pt idx="91">
                  <c:v>02/07/2007</c:v>
                </c:pt>
                <c:pt idx="92">
                  <c:v>01/08/2007</c:v>
                </c:pt>
                <c:pt idx="93">
                  <c:v>03/09/2007</c:v>
                </c:pt>
                <c:pt idx="94">
                  <c:v>01/10/2007</c:v>
                </c:pt>
                <c:pt idx="95">
                  <c:v>01/11/2007</c:v>
                </c:pt>
                <c:pt idx="96">
                  <c:v>03/12/2007</c:v>
                </c:pt>
                <c:pt idx="97">
                  <c:v>02/01/2008</c:v>
                </c:pt>
                <c:pt idx="98">
                  <c:v>01/02/2008</c:v>
                </c:pt>
                <c:pt idx="99">
                  <c:v>04/03/2008</c:v>
                </c:pt>
                <c:pt idx="100">
                  <c:v>01/04/2008</c:v>
                </c:pt>
                <c:pt idx="101">
                  <c:v>02/05/2008</c:v>
                </c:pt>
                <c:pt idx="102">
                  <c:v>02/06/2008</c:v>
                </c:pt>
                <c:pt idx="103">
                  <c:v>01/07/2008</c:v>
                </c:pt>
                <c:pt idx="104">
                  <c:v>01/08/2008</c:v>
                </c:pt>
                <c:pt idx="105">
                  <c:v>01/09/2008</c:v>
                </c:pt>
                <c:pt idx="106">
                  <c:v>01/10/2008</c:v>
                </c:pt>
                <c:pt idx="107">
                  <c:v>03/11/2008</c:v>
                </c:pt>
                <c:pt idx="108">
                  <c:v>01/12/2008</c:v>
                </c:pt>
                <c:pt idx="109">
                  <c:v>02/01/2009</c:v>
                </c:pt>
                <c:pt idx="110">
                  <c:v>02/02/2009</c:v>
                </c:pt>
                <c:pt idx="111">
                  <c:v>02/03/2009</c:v>
                </c:pt>
                <c:pt idx="112">
                  <c:v>01/04/2009</c:v>
                </c:pt>
                <c:pt idx="113">
                  <c:v>04/05/2009</c:v>
                </c:pt>
                <c:pt idx="114">
                  <c:v>01/06/2009</c:v>
                </c:pt>
                <c:pt idx="115">
                  <c:v>01/07/2009</c:v>
                </c:pt>
                <c:pt idx="116">
                  <c:v>03/08/2009</c:v>
                </c:pt>
                <c:pt idx="117">
                  <c:v>01/09/2009</c:v>
                </c:pt>
                <c:pt idx="118">
                  <c:v>01/10/2009</c:v>
                </c:pt>
                <c:pt idx="119">
                  <c:v>02/11/2009</c:v>
                </c:pt>
                <c:pt idx="120">
                  <c:v>01/12/2009</c:v>
                </c:pt>
                <c:pt idx="121">
                  <c:v>04/01/2010</c:v>
                </c:pt>
                <c:pt idx="122">
                  <c:v>01/02/2010</c:v>
                </c:pt>
                <c:pt idx="123">
                  <c:v>01/03/2010</c:v>
                </c:pt>
                <c:pt idx="124">
                  <c:v>01/04/2010</c:v>
                </c:pt>
                <c:pt idx="125">
                  <c:v>03/05/2010</c:v>
                </c:pt>
                <c:pt idx="126">
                  <c:v>01/06/2010</c:v>
                </c:pt>
                <c:pt idx="127">
                  <c:v>01/07/2010</c:v>
                </c:pt>
                <c:pt idx="128">
                  <c:v>02/08/2010</c:v>
                </c:pt>
                <c:pt idx="129">
                  <c:v>01/09/2010</c:v>
                </c:pt>
                <c:pt idx="130">
                  <c:v>01/10/2010</c:v>
                </c:pt>
                <c:pt idx="131">
                  <c:v>01/11/2010</c:v>
                </c:pt>
                <c:pt idx="132">
                  <c:v>01/12/2010</c:v>
                </c:pt>
                <c:pt idx="133">
                  <c:v>03/01/2011</c:v>
                </c:pt>
                <c:pt idx="134">
                  <c:v>01/02/2011</c:v>
                </c:pt>
                <c:pt idx="135">
                  <c:v>01/03/2011</c:v>
                </c:pt>
                <c:pt idx="136">
                  <c:v>01/04/2011</c:v>
                </c:pt>
                <c:pt idx="137">
                  <c:v>02/05/2011</c:v>
                </c:pt>
                <c:pt idx="138">
                  <c:v>01/06/2011</c:v>
                </c:pt>
                <c:pt idx="139">
                  <c:v>01/07/2011</c:v>
                </c:pt>
                <c:pt idx="140">
                  <c:v>01/08/2011</c:v>
                </c:pt>
                <c:pt idx="141">
                  <c:v>01/09/2011</c:v>
                </c:pt>
                <c:pt idx="142">
                  <c:v>03/10/2011</c:v>
                </c:pt>
                <c:pt idx="143">
                  <c:v>01/11/2011</c:v>
                </c:pt>
                <c:pt idx="144">
                  <c:v>01/12/2011</c:v>
                </c:pt>
                <c:pt idx="145">
                  <c:v>02/01/2012</c:v>
                </c:pt>
                <c:pt idx="146">
                  <c:v>01/02/2012</c:v>
                </c:pt>
                <c:pt idx="147">
                  <c:v>01/03/2012</c:v>
                </c:pt>
                <c:pt idx="148">
                  <c:v>02/04/2012</c:v>
                </c:pt>
                <c:pt idx="149">
                  <c:v>02/05/2012</c:v>
                </c:pt>
              </c:strCache>
            </c:strRef>
          </c:cat>
          <c:val>
            <c:numRef>
              <c:f>'200-Tageslinie'!$E$2:$E$151</c:f>
              <c:numCache>
                <c:formatCode>General</c:formatCode>
                <c:ptCount val="150"/>
                <c:pt idx="0">
                  <c:v>0</c:v>
                </c:pt>
                <c:pt idx="1">
                  <c:v>6835.6</c:v>
                </c:pt>
                <c:pt idx="2">
                  <c:v>7644.55</c:v>
                </c:pt>
                <c:pt idx="3">
                  <c:v>7599.39</c:v>
                </c:pt>
                <c:pt idx="4">
                  <c:v>7414.68</c:v>
                </c:pt>
                <c:pt idx="5">
                  <c:v>7109.67</c:v>
                </c:pt>
                <c:pt idx="6">
                  <c:v>6882.44</c:v>
                </c:pt>
                <c:pt idx="7">
                  <c:v>7190.37</c:v>
                </c:pt>
                <c:pt idx="8">
                  <c:v>7244.79</c:v>
                </c:pt>
                <c:pt idx="9">
                  <c:v>6798.12</c:v>
                </c:pt>
                <c:pt idx="10">
                  <c:v>7077.44</c:v>
                </c:pt>
                <c:pt idx="11">
                  <c:v>6372.33</c:v>
                </c:pt>
                <c:pt idx="12">
                  <c:v>6433.61</c:v>
                </c:pt>
                <c:pt idx="13">
                  <c:v>6795.14</c:v>
                </c:pt>
                <c:pt idx="14">
                  <c:v>6208.24</c:v>
                </c:pt>
                <c:pt idx="15">
                  <c:v>5829.95</c:v>
                </c:pt>
                <c:pt idx="16">
                  <c:v>6264.51</c:v>
                </c:pt>
                <c:pt idx="17">
                  <c:v>6123.26</c:v>
                </c:pt>
                <c:pt idx="18">
                  <c:v>6058.38</c:v>
                </c:pt>
                <c:pt idx="19">
                  <c:v>5861.19</c:v>
                </c:pt>
                <c:pt idx="20">
                  <c:v>5188.17</c:v>
                </c:pt>
                <c:pt idx="21">
                  <c:v>4308.1499999999996</c:v>
                </c:pt>
                <c:pt idx="22">
                  <c:v>4559.13</c:v>
                </c:pt>
                <c:pt idx="23">
                  <c:v>4989.91</c:v>
                </c:pt>
                <c:pt idx="24">
                  <c:v>5160.1000000000004</c:v>
                </c:pt>
                <c:pt idx="25">
                  <c:v>5107.6099999999997</c:v>
                </c:pt>
                <c:pt idx="26">
                  <c:v>5039.08</c:v>
                </c:pt>
                <c:pt idx="27">
                  <c:v>5397.29</c:v>
                </c:pt>
                <c:pt idx="28">
                  <c:v>5041.2</c:v>
                </c:pt>
                <c:pt idx="29">
                  <c:v>4818.3</c:v>
                </c:pt>
                <c:pt idx="30">
                  <c:v>4382.5600000000004</c:v>
                </c:pt>
                <c:pt idx="31">
                  <c:v>3700.14</c:v>
                </c:pt>
                <c:pt idx="32">
                  <c:v>3712.94</c:v>
                </c:pt>
                <c:pt idx="33">
                  <c:v>2769.03</c:v>
                </c:pt>
                <c:pt idx="34">
                  <c:v>3152.85</c:v>
                </c:pt>
                <c:pt idx="35">
                  <c:v>3320.32</c:v>
                </c:pt>
                <c:pt idx="36">
                  <c:v>2892.63</c:v>
                </c:pt>
                <c:pt idx="37">
                  <c:v>2747.83</c:v>
                </c:pt>
                <c:pt idx="38">
                  <c:v>2547.0500000000002</c:v>
                </c:pt>
                <c:pt idx="39">
                  <c:v>2423.87</c:v>
                </c:pt>
                <c:pt idx="40">
                  <c:v>2942.04</c:v>
                </c:pt>
                <c:pt idx="41">
                  <c:v>2982.68</c:v>
                </c:pt>
                <c:pt idx="42">
                  <c:v>3220.58</c:v>
                </c:pt>
                <c:pt idx="43">
                  <c:v>3487.86</c:v>
                </c:pt>
                <c:pt idx="44">
                  <c:v>3484.58</c:v>
                </c:pt>
                <c:pt idx="45">
                  <c:v>3256.78</c:v>
                </c:pt>
                <c:pt idx="46">
                  <c:v>3655.99</c:v>
                </c:pt>
                <c:pt idx="47">
                  <c:v>3745.95</c:v>
                </c:pt>
                <c:pt idx="48">
                  <c:v>3965.16</c:v>
                </c:pt>
                <c:pt idx="49">
                  <c:v>4058.6</c:v>
                </c:pt>
                <c:pt idx="50">
                  <c:v>4018.16</c:v>
                </c:pt>
                <c:pt idx="51">
                  <c:v>3856.7</c:v>
                </c:pt>
                <c:pt idx="52">
                  <c:v>3985.21</c:v>
                </c:pt>
                <c:pt idx="53">
                  <c:v>3921.41</c:v>
                </c:pt>
                <c:pt idx="54">
                  <c:v>4052.73</c:v>
                </c:pt>
                <c:pt idx="55">
                  <c:v>3895.61</c:v>
                </c:pt>
                <c:pt idx="56">
                  <c:v>3785.21</c:v>
                </c:pt>
                <c:pt idx="57">
                  <c:v>3892.9</c:v>
                </c:pt>
                <c:pt idx="58">
                  <c:v>3960.25</c:v>
                </c:pt>
                <c:pt idx="59">
                  <c:v>4126</c:v>
                </c:pt>
                <c:pt idx="60">
                  <c:v>4256.08</c:v>
                </c:pt>
                <c:pt idx="61">
                  <c:v>4254.8500000000004</c:v>
                </c:pt>
                <c:pt idx="62">
                  <c:v>4350.49</c:v>
                </c:pt>
                <c:pt idx="63">
                  <c:v>4348.7700000000004</c:v>
                </c:pt>
                <c:pt idx="64">
                  <c:v>4184.84</c:v>
                </c:pt>
                <c:pt idx="65">
                  <c:v>4460.63</c:v>
                </c:pt>
                <c:pt idx="66">
                  <c:v>4586.28</c:v>
                </c:pt>
                <c:pt idx="67">
                  <c:v>4886.5</c:v>
                </c:pt>
                <c:pt idx="68">
                  <c:v>4829.6899999999996</c:v>
                </c:pt>
                <c:pt idx="69">
                  <c:v>5044.12</c:v>
                </c:pt>
                <c:pt idx="70">
                  <c:v>4929.07</c:v>
                </c:pt>
                <c:pt idx="71">
                  <c:v>5193.3999999999996</c:v>
                </c:pt>
                <c:pt idx="72">
                  <c:v>5408.26</c:v>
                </c:pt>
                <c:pt idx="73">
                  <c:v>5674.15</c:v>
                </c:pt>
                <c:pt idx="74">
                  <c:v>5796.04</c:v>
                </c:pt>
                <c:pt idx="75">
                  <c:v>5970.08</c:v>
                </c:pt>
                <c:pt idx="76">
                  <c:v>6009.89</c:v>
                </c:pt>
                <c:pt idx="77">
                  <c:v>5692.86</c:v>
                </c:pt>
                <c:pt idx="78">
                  <c:v>5683.31</c:v>
                </c:pt>
                <c:pt idx="79">
                  <c:v>5681.97</c:v>
                </c:pt>
                <c:pt idx="80">
                  <c:v>5859.57</c:v>
                </c:pt>
                <c:pt idx="81">
                  <c:v>6004.33</c:v>
                </c:pt>
                <c:pt idx="82">
                  <c:v>6268.92</c:v>
                </c:pt>
                <c:pt idx="83">
                  <c:v>6309.19</c:v>
                </c:pt>
                <c:pt idx="84">
                  <c:v>6596.92</c:v>
                </c:pt>
                <c:pt idx="85">
                  <c:v>6789.11</c:v>
                </c:pt>
                <c:pt idx="86">
                  <c:v>6715.44</c:v>
                </c:pt>
                <c:pt idx="87">
                  <c:v>6917.03</c:v>
                </c:pt>
                <c:pt idx="88">
                  <c:v>7408.87</c:v>
                </c:pt>
                <c:pt idx="89">
                  <c:v>7883.04</c:v>
                </c:pt>
                <c:pt idx="90">
                  <c:v>8007.32</c:v>
                </c:pt>
                <c:pt idx="91">
                  <c:v>7584.14</c:v>
                </c:pt>
                <c:pt idx="92">
                  <c:v>7638.17</c:v>
                </c:pt>
                <c:pt idx="93">
                  <c:v>7861.51</c:v>
                </c:pt>
                <c:pt idx="94">
                  <c:v>8019.22</c:v>
                </c:pt>
                <c:pt idx="95">
                  <c:v>7870.52</c:v>
                </c:pt>
                <c:pt idx="96">
                  <c:v>8067.32</c:v>
                </c:pt>
                <c:pt idx="97">
                  <c:v>6851.75</c:v>
                </c:pt>
                <c:pt idx="98">
                  <c:v>6748.13</c:v>
                </c:pt>
                <c:pt idx="99">
                  <c:v>6534.97</c:v>
                </c:pt>
                <c:pt idx="100">
                  <c:v>6948.82</c:v>
                </c:pt>
                <c:pt idx="101">
                  <c:v>7096.79</c:v>
                </c:pt>
                <c:pt idx="102">
                  <c:v>6418.32</c:v>
                </c:pt>
                <c:pt idx="103">
                  <c:v>6479.56</c:v>
                </c:pt>
                <c:pt idx="104">
                  <c:v>6422.3</c:v>
                </c:pt>
                <c:pt idx="105">
                  <c:v>5831.02</c:v>
                </c:pt>
                <c:pt idx="106">
                  <c:v>4987.97</c:v>
                </c:pt>
                <c:pt idx="107">
                  <c:v>4669.4399999999996</c:v>
                </c:pt>
                <c:pt idx="108">
                  <c:v>4810.2</c:v>
                </c:pt>
                <c:pt idx="109">
                  <c:v>4338.3500000000004</c:v>
                </c:pt>
                <c:pt idx="110">
                  <c:v>3843.74</c:v>
                </c:pt>
                <c:pt idx="111">
                  <c:v>4084.76</c:v>
                </c:pt>
                <c:pt idx="112">
                  <c:v>4769.45</c:v>
                </c:pt>
                <c:pt idx="113">
                  <c:v>4940.82</c:v>
                </c:pt>
                <c:pt idx="114">
                  <c:v>4808.6400000000003</c:v>
                </c:pt>
                <c:pt idx="115">
                  <c:v>5332.14</c:v>
                </c:pt>
                <c:pt idx="116">
                  <c:v>5458.04</c:v>
                </c:pt>
                <c:pt idx="117">
                  <c:v>5675.16</c:v>
                </c:pt>
                <c:pt idx="118">
                  <c:v>5414.96</c:v>
                </c:pt>
                <c:pt idx="119">
                  <c:v>5625.95</c:v>
                </c:pt>
                <c:pt idx="120">
                  <c:v>5957.43</c:v>
                </c:pt>
                <c:pt idx="121">
                  <c:v>5608.79</c:v>
                </c:pt>
                <c:pt idx="122">
                  <c:v>5598.46</c:v>
                </c:pt>
                <c:pt idx="123">
                  <c:v>6153.55</c:v>
                </c:pt>
                <c:pt idx="124">
                  <c:v>6135.7</c:v>
                </c:pt>
                <c:pt idx="125">
                  <c:v>5964.33</c:v>
                </c:pt>
                <c:pt idx="126">
                  <c:v>5965.52</c:v>
                </c:pt>
                <c:pt idx="127">
                  <c:v>6147.97</c:v>
                </c:pt>
                <c:pt idx="128">
                  <c:v>5925.22</c:v>
                </c:pt>
                <c:pt idx="129">
                  <c:v>6229.02</c:v>
                </c:pt>
                <c:pt idx="130">
                  <c:v>6601.37</c:v>
                </c:pt>
                <c:pt idx="131">
                  <c:v>6688.49</c:v>
                </c:pt>
                <c:pt idx="132">
                  <c:v>6914.19</c:v>
                </c:pt>
                <c:pt idx="133">
                  <c:v>7077.48</c:v>
                </c:pt>
                <c:pt idx="134">
                  <c:v>7272.32</c:v>
                </c:pt>
                <c:pt idx="135">
                  <c:v>7041.31</c:v>
                </c:pt>
                <c:pt idx="136">
                  <c:v>7514.46</c:v>
                </c:pt>
                <c:pt idx="137">
                  <c:v>7293.69</c:v>
                </c:pt>
                <c:pt idx="138">
                  <c:v>7376.24</c:v>
                </c:pt>
                <c:pt idx="139">
                  <c:v>7158.77</c:v>
                </c:pt>
                <c:pt idx="140">
                  <c:v>5784.85</c:v>
                </c:pt>
                <c:pt idx="141">
                  <c:v>5502.02</c:v>
                </c:pt>
                <c:pt idx="142">
                  <c:v>6141.34</c:v>
                </c:pt>
                <c:pt idx="143">
                  <c:v>6088.84</c:v>
                </c:pt>
                <c:pt idx="144">
                  <c:v>5898.35</c:v>
                </c:pt>
                <c:pt idx="145">
                  <c:v>6458.91</c:v>
                </c:pt>
                <c:pt idx="146">
                  <c:v>6856.08</c:v>
                </c:pt>
                <c:pt idx="147">
                  <c:v>6946.83</c:v>
                </c:pt>
                <c:pt idx="148">
                  <c:v>6761.19</c:v>
                </c:pt>
                <c:pt idx="149">
                  <c:v>6280.8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/>
        <c:upDownBars>
          <c:gapWidth val="150"/>
          <c:upBars/>
          <c:downBars/>
        </c:upDownBars>
        <c:axId val="186502656"/>
        <c:axId val="185125120"/>
      </c:stockChart>
      <c:catAx>
        <c:axId val="18650265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crossAx val="185125120"/>
        <c:crosses val="autoZero"/>
        <c:auto val="1"/>
        <c:lblAlgn val="ctr"/>
        <c:lblOffset val="100"/>
        <c:noMultiLvlLbl val="0"/>
      </c:catAx>
      <c:valAx>
        <c:axId val="18512512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8650265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'DAX-REXP Stopp'!$E$9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val>
            <c:numRef>
              <c:f>'DAX-REXP Stopp'!$E$10:$E$158</c:f>
              <c:numCache>
                <c:formatCode>General</c:formatCode>
                <c:ptCount val="149"/>
                <c:pt idx="0">
                  <c:v>6835.6</c:v>
                </c:pt>
                <c:pt idx="1">
                  <c:v>7644.55</c:v>
                </c:pt>
                <c:pt idx="2">
                  <c:v>7599.39</c:v>
                </c:pt>
                <c:pt idx="3">
                  <c:v>7414.68</c:v>
                </c:pt>
                <c:pt idx="4">
                  <c:v>7109.67</c:v>
                </c:pt>
                <c:pt idx="5">
                  <c:v>6882.44</c:v>
                </c:pt>
                <c:pt idx="6">
                  <c:v>7190.37</c:v>
                </c:pt>
                <c:pt idx="7">
                  <c:v>7244.79</c:v>
                </c:pt>
                <c:pt idx="8">
                  <c:v>6798.12</c:v>
                </c:pt>
                <c:pt idx="9">
                  <c:v>7077.44</c:v>
                </c:pt>
                <c:pt idx="10">
                  <c:v>6372.33</c:v>
                </c:pt>
                <c:pt idx="11">
                  <c:v>6433.61</c:v>
                </c:pt>
                <c:pt idx="12">
                  <c:v>6795.14</c:v>
                </c:pt>
                <c:pt idx="13">
                  <c:v>6208.24</c:v>
                </c:pt>
                <c:pt idx="14">
                  <c:v>5829.95</c:v>
                </c:pt>
                <c:pt idx="15">
                  <c:v>6264.51</c:v>
                </c:pt>
                <c:pt idx="16">
                  <c:v>6123.26</c:v>
                </c:pt>
                <c:pt idx="17">
                  <c:v>6058.38</c:v>
                </c:pt>
                <c:pt idx="18">
                  <c:v>5861.19</c:v>
                </c:pt>
                <c:pt idx="19">
                  <c:v>5188.17</c:v>
                </c:pt>
                <c:pt idx="20">
                  <c:v>4308.1499999999996</c:v>
                </c:pt>
                <c:pt idx="21">
                  <c:v>4559.13</c:v>
                </c:pt>
                <c:pt idx="22">
                  <c:v>4989.91</c:v>
                </c:pt>
                <c:pt idx="23">
                  <c:v>5160.1000000000004</c:v>
                </c:pt>
                <c:pt idx="24">
                  <c:v>5107.6099999999997</c:v>
                </c:pt>
                <c:pt idx="25">
                  <c:v>5039.08</c:v>
                </c:pt>
                <c:pt idx="26">
                  <c:v>5397.29</c:v>
                </c:pt>
                <c:pt idx="27">
                  <c:v>5041.2</c:v>
                </c:pt>
                <c:pt idx="28">
                  <c:v>4818.3</c:v>
                </c:pt>
                <c:pt idx="29">
                  <c:v>4382.5600000000004</c:v>
                </c:pt>
                <c:pt idx="30">
                  <c:v>3700.14</c:v>
                </c:pt>
                <c:pt idx="31">
                  <c:v>3712.94</c:v>
                </c:pt>
                <c:pt idx="32">
                  <c:v>2769.03</c:v>
                </c:pt>
                <c:pt idx="33">
                  <c:v>3152.85</c:v>
                </c:pt>
                <c:pt idx="34">
                  <c:v>3320.32</c:v>
                </c:pt>
                <c:pt idx="35">
                  <c:v>2892.63</c:v>
                </c:pt>
                <c:pt idx="36">
                  <c:v>2747.83</c:v>
                </c:pt>
                <c:pt idx="37">
                  <c:v>2547.0500000000002</c:v>
                </c:pt>
                <c:pt idx="38">
                  <c:v>2423.87</c:v>
                </c:pt>
                <c:pt idx="39">
                  <c:v>2942.04</c:v>
                </c:pt>
                <c:pt idx="40">
                  <c:v>2982.68</c:v>
                </c:pt>
                <c:pt idx="41">
                  <c:v>3220.58</c:v>
                </c:pt>
                <c:pt idx="42">
                  <c:v>3487.86</c:v>
                </c:pt>
                <c:pt idx="43">
                  <c:v>3484.58</c:v>
                </c:pt>
                <c:pt idx="44">
                  <c:v>3256.78</c:v>
                </c:pt>
                <c:pt idx="45">
                  <c:v>3655.99</c:v>
                </c:pt>
                <c:pt idx="46">
                  <c:v>3745.95</c:v>
                </c:pt>
                <c:pt idx="47">
                  <c:v>3965.16</c:v>
                </c:pt>
                <c:pt idx="48">
                  <c:v>4058.6</c:v>
                </c:pt>
                <c:pt idx="49">
                  <c:v>4018.16</c:v>
                </c:pt>
                <c:pt idx="50">
                  <c:v>3856.7</c:v>
                </c:pt>
                <c:pt idx="51">
                  <c:v>3985.21</c:v>
                </c:pt>
                <c:pt idx="52">
                  <c:v>3921.41</c:v>
                </c:pt>
                <c:pt idx="53">
                  <c:v>4052.73</c:v>
                </c:pt>
                <c:pt idx="54">
                  <c:v>3895.61</c:v>
                </c:pt>
                <c:pt idx="55">
                  <c:v>3785.21</c:v>
                </c:pt>
                <c:pt idx="56">
                  <c:v>3892.9</c:v>
                </c:pt>
                <c:pt idx="57">
                  <c:v>3960.25</c:v>
                </c:pt>
                <c:pt idx="58">
                  <c:v>4126</c:v>
                </c:pt>
                <c:pt idx="59">
                  <c:v>4256.08</c:v>
                </c:pt>
                <c:pt idx="60">
                  <c:v>4254.8500000000004</c:v>
                </c:pt>
                <c:pt idx="61">
                  <c:v>4350.49</c:v>
                </c:pt>
                <c:pt idx="62">
                  <c:v>4348.7700000000004</c:v>
                </c:pt>
                <c:pt idx="63">
                  <c:v>4184.84</c:v>
                </c:pt>
                <c:pt idx="64">
                  <c:v>4460.63</c:v>
                </c:pt>
                <c:pt idx="65">
                  <c:v>4586.28</c:v>
                </c:pt>
                <c:pt idx="66">
                  <c:v>4886.5</c:v>
                </c:pt>
                <c:pt idx="67">
                  <c:v>4829.6899999999996</c:v>
                </c:pt>
                <c:pt idx="68">
                  <c:v>5044.12</c:v>
                </c:pt>
                <c:pt idx="69">
                  <c:v>4929.07</c:v>
                </c:pt>
                <c:pt idx="70">
                  <c:v>5193.3999999999996</c:v>
                </c:pt>
                <c:pt idx="71">
                  <c:v>5408.26</c:v>
                </c:pt>
                <c:pt idx="72">
                  <c:v>5674.15</c:v>
                </c:pt>
                <c:pt idx="73">
                  <c:v>5796.04</c:v>
                </c:pt>
                <c:pt idx="74">
                  <c:v>5970.08</c:v>
                </c:pt>
                <c:pt idx="75">
                  <c:v>6009.89</c:v>
                </c:pt>
                <c:pt idx="76">
                  <c:v>5692.86</c:v>
                </c:pt>
                <c:pt idx="77">
                  <c:v>5683.31</c:v>
                </c:pt>
                <c:pt idx="78">
                  <c:v>5681.97</c:v>
                </c:pt>
                <c:pt idx="79">
                  <c:v>5859.57</c:v>
                </c:pt>
                <c:pt idx="80">
                  <c:v>6004.33</c:v>
                </c:pt>
                <c:pt idx="81">
                  <c:v>6268.92</c:v>
                </c:pt>
                <c:pt idx="82">
                  <c:v>6309.19</c:v>
                </c:pt>
                <c:pt idx="83">
                  <c:v>6596.92</c:v>
                </c:pt>
                <c:pt idx="84">
                  <c:v>6789.11</c:v>
                </c:pt>
                <c:pt idx="85">
                  <c:v>6715.44</c:v>
                </c:pt>
                <c:pt idx="86">
                  <c:v>6917.03</c:v>
                </c:pt>
                <c:pt idx="87">
                  <c:v>7408.87</c:v>
                </c:pt>
                <c:pt idx="88">
                  <c:v>7883.04</c:v>
                </c:pt>
                <c:pt idx="89">
                  <c:v>8007.32</c:v>
                </c:pt>
                <c:pt idx="90">
                  <c:v>7584.14</c:v>
                </c:pt>
                <c:pt idx="91">
                  <c:v>7638.17</c:v>
                </c:pt>
                <c:pt idx="92">
                  <c:v>7861.51</c:v>
                </c:pt>
                <c:pt idx="93">
                  <c:v>8019.22</c:v>
                </c:pt>
                <c:pt idx="94">
                  <c:v>7870.52</c:v>
                </c:pt>
                <c:pt idx="95">
                  <c:v>8067.32</c:v>
                </c:pt>
                <c:pt idx="96">
                  <c:v>6851.75</c:v>
                </c:pt>
                <c:pt idx="97">
                  <c:v>6748.13</c:v>
                </c:pt>
                <c:pt idx="98">
                  <c:v>6534.97</c:v>
                </c:pt>
                <c:pt idx="99">
                  <c:v>6948.82</c:v>
                </c:pt>
                <c:pt idx="100">
                  <c:v>7096.79</c:v>
                </c:pt>
                <c:pt idx="101">
                  <c:v>6418.32</c:v>
                </c:pt>
                <c:pt idx="102">
                  <c:v>6479.56</c:v>
                </c:pt>
                <c:pt idx="103">
                  <c:v>6422.3</c:v>
                </c:pt>
                <c:pt idx="104">
                  <c:v>5831.02</c:v>
                </c:pt>
                <c:pt idx="105">
                  <c:v>4987.97</c:v>
                </c:pt>
                <c:pt idx="106">
                  <c:v>4669.4399999999996</c:v>
                </c:pt>
                <c:pt idx="107">
                  <c:v>4810.2</c:v>
                </c:pt>
                <c:pt idx="108">
                  <c:v>4338.3500000000004</c:v>
                </c:pt>
                <c:pt idx="109">
                  <c:v>3843.74</c:v>
                </c:pt>
                <c:pt idx="110">
                  <c:v>4084.76</c:v>
                </c:pt>
                <c:pt idx="111">
                  <c:v>4769.45</c:v>
                </c:pt>
                <c:pt idx="112">
                  <c:v>4940.82</c:v>
                </c:pt>
                <c:pt idx="113">
                  <c:v>4808.6400000000003</c:v>
                </c:pt>
                <c:pt idx="114">
                  <c:v>5332.14</c:v>
                </c:pt>
                <c:pt idx="115">
                  <c:v>5458.04</c:v>
                </c:pt>
                <c:pt idx="116">
                  <c:v>5675.16</c:v>
                </c:pt>
                <c:pt idx="117">
                  <c:v>5414.96</c:v>
                </c:pt>
                <c:pt idx="118">
                  <c:v>5625.95</c:v>
                </c:pt>
                <c:pt idx="119">
                  <c:v>5957.43</c:v>
                </c:pt>
                <c:pt idx="120">
                  <c:v>5608.79</c:v>
                </c:pt>
                <c:pt idx="121">
                  <c:v>5598.46</c:v>
                </c:pt>
                <c:pt idx="122">
                  <c:v>6153.55</c:v>
                </c:pt>
                <c:pt idx="123">
                  <c:v>6135.7</c:v>
                </c:pt>
                <c:pt idx="124">
                  <c:v>5964.33</c:v>
                </c:pt>
                <c:pt idx="125">
                  <c:v>5965.52</c:v>
                </c:pt>
                <c:pt idx="126">
                  <c:v>6147.97</c:v>
                </c:pt>
                <c:pt idx="127">
                  <c:v>5925.22</c:v>
                </c:pt>
                <c:pt idx="128">
                  <c:v>6229.02</c:v>
                </c:pt>
                <c:pt idx="129">
                  <c:v>6601.37</c:v>
                </c:pt>
                <c:pt idx="130">
                  <c:v>6688.49</c:v>
                </c:pt>
                <c:pt idx="131">
                  <c:v>6914.19</c:v>
                </c:pt>
                <c:pt idx="132">
                  <c:v>7077.48</c:v>
                </c:pt>
                <c:pt idx="133">
                  <c:v>7272.32</c:v>
                </c:pt>
                <c:pt idx="134">
                  <c:v>7041.31</c:v>
                </c:pt>
                <c:pt idx="135">
                  <c:v>7514.46</c:v>
                </c:pt>
                <c:pt idx="136">
                  <c:v>7293.69</c:v>
                </c:pt>
                <c:pt idx="137">
                  <c:v>7376.24</c:v>
                </c:pt>
                <c:pt idx="138">
                  <c:v>7158.77</c:v>
                </c:pt>
                <c:pt idx="139">
                  <c:v>5784.85</c:v>
                </c:pt>
                <c:pt idx="140">
                  <c:v>5502.02</c:v>
                </c:pt>
                <c:pt idx="141">
                  <c:v>6141.34</c:v>
                </c:pt>
                <c:pt idx="142">
                  <c:v>6088.84</c:v>
                </c:pt>
                <c:pt idx="143">
                  <c:v>5898.35</c:v>
                </c:pt>
                <c:pt idx="144">
                  <c:v>6458.91</c:v>
                </c:pt>
                <c:pt idx="145">
                  <c:v>6856.08</c:v>
                </c:pt>
                <c:pt idx="146">
                  <c:v>6946.83</c:v>
                </c:pt>
                <c:pt idx="147">
                  <c:v>6761.19</c:v>
                </c:pt>
                <c:pt idx="148">
                  <c:v>6280.8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'DAX-REXP Stopp'!$F$9</c:f>
              <c:strCache>
                <c:ptCount val="1"/>
                <c:pt idx="0">
                  <c:v>Trailing Stopp</c:v>
                </c:pt>
              </c:strCache>
            </c:strRef>
          </c:tx>
          <c:marker>
            <c:symbol val="none"/>
          </c:marker>
          <c:val>
            <c:numRef>
              <c:f>'DAX-REXP Stopp'!$F$10:$F$158</c:f>
              <c:numCache>
                <c:formatCode>General</c:formatCode>
                <c:ptCount val="149"/>
                <c:pt idx="0">
                  <c:v>6210.5079999999998</c:v>
                </c:pt>
                <c:pt idx="1">
                  <c:v>6641.2199999999993</c:v>
                </c:pt>
                <c:pt idx="2">
                  <c:v>6915.7359999999999</c:v>
                </c:pt>
                <c:pt idx="3">
                  <c:v>6915.7359999999999</c:v>
                </c:pt>
                <c:pt idx="4">
                  <c:v>6435.9620000000004</c:v>
                </c:pt>
                <c:pt idx="5">
                  <c:v>6435.9620000000004</c:v>
                </c:pt>
                <c:pt idx="6">
                  <c:v>6435.9620000000004</c:v>
                </c:pt>
                <c:pt idx="7">
                  <c:v>6435.9620000000004</c:v>
                </c:pt>
                <c:pt idx="8">
                  <c:v>6435.9620000000004</c:v>
                </c:pt>
                <c:pt idx="9">
                  <c:v>6435.9620000000004</c:v>
                </c:pt>
                <c:pt idx="10">
                  <c:v>6107.8109999999997</c:v>
                </c:pt>
                <c:pt idx="11">
                  <c:v>6107.8109999999997</c:v>
                </c:pt>
                <c:pt idx="12">
                  <c:v>6107.8109999999997</c:v>
                </c:pt>
                <c:pt idx="13">
                  <c:v>6107.8109999999997</c:v>
                </c:pt>
                <c:pt idx="14">
                  <c:v>5391.1589999999997</c:v>
                </c:pt>
                <c:pt idx="15">
                  <c:v>5330.5199999999995</c:v>
                </c:pt>
                <c:pt idx="16">
                  <c:v>5386.8495000000003</c:v>
                </c:pt>
                <c:pt idx="17">
                  <c:v>5386.8495000000003</c:v>
                </c:pt>
                <c:pt idx="18">
                  <c:v>5386.8495000000003</c:v>
                </c:pt>
                <c:pt idx="19">
                  <c:v>5386.8495000000003</c:v>
                </c:pt>
                <c:pt idx="20">
                  <c:v>4437.085</c:v>
                </c:pt>
                <c:pt idx="21">
                  <c:v>4143.1635000000006</c:v>
                </c:pt>
                <c:pt idx="22">
                  <c:v>4434.8495000000003</c:v>
                </c:pt>
                <c:pt idx="23">
                  <c:v>4540.5809999999992</c:v>
                </c:pt>
                <c:pt idx="24">
                  <c:v>4549.3359999999993</c:v>
                </c:pt>
                <c:pt idx="25">
                  <c:v>4549.3359999999993</c:v>
                </c:pt>
                <c:pt idx="26">
                  <c:v>4647.2134999999998</c:v>
                </c:pt>
                <c:pt idx="27">
                  <c:v>4647.2134999999998</c:v>
                </c:pt>
                <c:pt idx="28">
                  <c:v>4647.2134999999998</c:v>
                </c:pt>
                <c:pt idx="29">
                  <c:v>4647.2134999999998</c:v>
                </c:pt>
                <c:pt idx="30">
                  <c:v>3810.5754999999995</c:v>
                </c:pt>
                <c:pt idx="31">
                  <c:v>3341.3159999999998</c:v>
                </c:pt>
                <c:pt idx="32">
                  <c:v>3143.8865000000001</c:v>
                </c:pt>
                <c:pt idx="33">
                  <c:v>2804.1585</c:v>
                </c:pt>
                <c:pt idx="34">
                  <c:v>2926.9664999999995</c:v>
                </c:pt>
                <c:pt idx="35">
                  <c:v>2955.3054999999999</c:v>
                </c:pt>
                <c:pt idx="36">
                  <c:v>2683.6624999999999</c:v>
                </c:pt>
                <c:pt idx="37">
                  <c:v>2382.4904999999999</c:v>
                </c:pt>
                <c:pt idx="38">
                  <c:v>2382.4904999999999</c:v>
                </c:pt>
                <c:pt idx="39">
                  <c:v>2554.0715</c:v>
                </c:pt>
                <c:pt idx="40">
                  <c:v>2607.8679999999999</c:v>
                </c:pt>
                <c:pt idx="41">
                  <c:v>2825.7739999999999</c:v>
                </c:pt>
                <c:pt idx="42">
                  <c:v>2964.681</c:v>
                </c:pt>
                <c:pt idx="43">
                  <c:v>3050.2505000000001</c:v>
                </c:pt>
                <c:pt idx="44">
                  <c:v>3125.348</c:v>
                </c:pt>
                <c:pt idx="45">
                  <c:v>3125.348</c:v>
                </c:pt>
                <c:pt idx="46">
                  <c:v>3242.0785000000001</c:v>
                </c:pt>
                <c:pt idx="47">
                  <c:v>3396.8380000000002</c:v>
                </c:pt>
                <c:pt idx="48">
                  <c:v>3549.1579999999994</c:v>
                </c:pt>
                <c:pt idx="49">
                  <c:v>3549.1579999999994</c:v>
                </c:pt>
                <c:pt idx="50">
                  <c:v>3549.1579999999994</c:v>
                </c:pt>
                <c:pt idx="51">
                  <c:v>3549.1579999999994</c:v>
                </c:pt>
                <c:pt idx="52">
                  <c:v>3549.1579999999994</c:v>
                </c:pt>
                <c:pt idx="53">
                  <c:v>3549.1579999999994</c:v>
                </c:pt>
                <c:pt idx="54">
                  <c:v>3549.1579999999994</c:v>
                </c:pt>
                <c:pt idx="55">
                  <c:v>3549.1579999999994</c:v>
                </c:pt>
                <c:pt idx="56">
                  <c:v>3549.1579999999994</c:v>
                </c:pt>
                <c:pt idx="57">
                  <c:v>3549.1579999999994</c:v>
                </c:pt>
                <c:pt idx="58">
                  <c:v>3586.1925000000001</c:v>
                </c:pt>
                <c:pt idx="59">
                  <c:v>3631.3530000000001</c:v>
                </c:pt>
                <c:pt idx="60">
                  <c:v>3676.9045000000001</c:v>
                </c:pt>
                <c:pt idx="61">
                  <c:v>3747.7265000000002</c:v>
                </c:pt>
                <c:pt idx="62">
                  <c:v>3770.0135</c:v>
                </c:pt>
                <c:pt idx="63">
                  <c:v>3770.0135</c:v>
                </c:pt>
                <c:pt idx="64">
                  <c:v>3809.7170000000001</c:v>
                </c:pt>
                <c:pt idx="65">
                  <c:v>3941.739</c:v>
                </c:pt>
                <c:pt idx="66">
                  <c:v>4176.067</c:v>
                </c:pt>
                <c:pt idx="67">
                  <c:v>4241.9844999999996</c:v>
                </c:pt>
                <c:pt idx="68">
                  <c:v>4302.5640000000003</c:v>
                </c:pt>
                <c:pt idx="69">
                  <c:v>4367.317</c:v>
                </c:pt>
                <c:pt idx="70">
                  <c:v>4454.8499999999995</c:v>
                </c:pt>
                <c:pt idx="71">
                  <c:v>4649.4660000000003</c:v>
                </c:pt>
                <c:pt idx="72">
                  <c:v>4842.4584999999997</c:v>
                </c:pt>
                <c:pt idx="73">
                  <c:v>5029.28</c:v>
                </c:pt>
                <c:pt idx="74">
                  <c:v>5094.8149999999996</c:v>
                </c:pt>
                <c:pt idx="75">
                  <c:v>5203.6574999999993</c:v>
                </c:pt>
                <c:pt idx="76">
                  <c:v>5238.0144999999993</c:v>
                </c:pt>
                <c:pt idx="77">
                  <c:v>5238.0144999999993</c:v>
                </c:pt>
                <c:pt idx="78">
                  <c:v>5238.0144999999993</c:v>
                </c:pt>
                <c:pt idx="79">
                  <c:v>5238.0144999999993</c:v>
                </c:pt>
                <c:pt idx="80">
                  <c:v>5238.0144999999993</c:v>
                </c:pt>
                <c:pt idx="81">
                  <c:v>5359.0629999999992</c:v>
                </c:pt>
                <c:pt idx="82">
                  <c:v>5522.5010000000002</c:v>
                </c:pt>
                <c:pt idx="83">
                  <c:v>5634.9304999999995</c:v>
                </c:pt>
                <c:pt idx="84">
                  <c:v>5784.3265000000001</c:v>
                </c:pt>
                <c:pt idx="85">
                  <c:v>5984.17</c:v>
                </c:pt>
                <c:pt idx="86">
                  <c:v>5984.17</c:v>
                </c:pt>
                <c:pt idx="87">
                  <c:v>6320.8549999999996</c:v>
                </c:pt>
                <c:pt idx="88">
                  <c:v>6711.3535000000002</c:v>
                </c:pt>
                <c:pt idx="89">
                  <c:v>6911.9704999999994</c:v>
                </c:pt>
                <c:pt idx="90">
                  <c:v>6928.8344999999999</c:v>
                </c:pt>
                <c:pt idx="91">
                  <c:v>6928.8344999999999</c:v>
                </c:pt>
                <c:pt idx="92">
                  <c:v>6928.8344999999999</c:v>
                </c:pt>
                <c:pt idx="93">
                  <c:v>6928.8344999999999</c:v>
                </c:pt>
                <c:pt idx="94">
                  <c:v>6928.8344999999999</c:v>
                </c:pt>
                <c:pt idx="95">
                  <c:v>6928.8344999999999</c:v>
                </c:pt>
                <c:pt idx="96">
                  <c:v>6928.8344999999999</c:v>
                </c:pt>
                <c:pt idx="97">
                  <c:v>6017.7789999999995</c:v>
                </c:pt>
                <c:pt idx="98">
                  <c:v>6017.7789999999995</c:v>
                </c:pt>
                <c:pt idx="99">
                  <c:v>6017.7789999999995</c:v>
                </c:pt>
                <c:pt idx="100">
                  <c:v>6147.0809999999992</c:v>
                </c:pt>
                <c:pt idx="101">
                  <c:v>6147.0809999999992</c:v>
                </c:pt>
                <c:pt idx="102">
                  <c:v>6147.0809999999992</c:v>
                </c:pt>
                <c:pt idx="103">
                  <c:v>5632.6949999999997</c:v>
                </c:pt>
                <c:pt idx="104">
                  <c:v>5632.6949999999997</c:v>
                </c:pt>
                <c:pt idx="105">
                  <c:v>5632.6949999999997</c:v>
                </c:pt>
                <c:pt idx="106">
                  <c:v>4507.1844999999994</c:v>
                </c:pt>
                <c:pt idx="107">
                  <c:v>4122.8315000000002</c:v>
                </c:pt>
                <c:pt idx="108">
                  <c:v>4344.3670000000002</c:v>
                </c:pt>
                <c:pt idx="109">
                  <c:v>3985.3015</c:v>
                </c:pt>
                <c:pt idx="110">
                  <c:v>3631.3019999999997</c:v>
                </c:pt>
                <c:pt idx="111">
                  <c:v>4111.6369999999997</c:v>
                </c:pt>
                <c:pt idx="112">
                  <c:v>4301.6459999999997</c:v>
                </c:pt>
                <c:pt idx="113">
                  <c:v>4400.9515000000001</c:v>
                </c:pt>
                <c:pt idx="114">
                  <c:v>4587.4074999999993</c:v>
                </c:pt>
                <c:pt idx="115">
                  <c:v>4739.2004999999999</c:v>
                </c:pt>
                <c:pt idx="116">
                  <c:v>4896.7055</c:v>
                </c:pt>
                <c:pt idx="117">
                  <c:v>5004.9785000000002</c:v>
                </c:pt>
                <c:pt idx="118">
                  <c:v>5004.9785000000002</c:v>
                </c:pt>
                <c:pt idx="119">
                  <c:v>5122.6864999999998</c:v>
                </c:pt>
                <c:pt idx="120">
                  <c:v>5180.1210000000001</c:v>
                </c:pt>
                <c:pt idx="121">
                  <c:v>5180.1210000000001</c:v>
                </c:pt>
                <c:pt idx="122">
                  <c:v>5272.9749999999995</c:v>
                </c:pt>
                <c:pt idx="123">
                  <c:v>5390.2920000000004</c:v>
                </c:pt>
                <c:pt idx="124">
                  <c:v>5390.2920000000004</c:v>
                </c:pt>
                <c:pt idx="125">
                  <c:v>5390.2920000000004</c:v>
                </c:pt>
                <c:pt idx="126">
                  <c:v>5390.2920000000004</c:v>
                </c:pt>
                <c:pt idx="127">
                  <c:v>5428.9245000000001</c:v>
                </c:pt>
                <c:pt idx="128">
                  <c:v>5428.9245000000001</c:v>
                </c:pt>
                <c:pt idx="129">
                  <c:v>5668.259</c:v>
                </c:pt>
                <c:pt idx="130">
                  <c:v>5871.4684999999999</c:v>
                </c:pt>
                <c:pt idx="131">
                  <c:v>6024.6639999999998</c:v>
                </c:pt>
                <c:pt idx="132">
                  <c:v>6103.1274999999996</c:v>
                </c:pt>
                <c:pt idx="133">
                  <c:v>6325.5469999999996</c:v>
                </c:pt>
                <c:pt idx="134">
                  <c:v>6325.5469999999996</c:v>
                </c:pt>
                <c:pt idx="135">
                  <c:v>6387.4864999999991</c:v>
                </c:pt>
                <c:pt idx="136">
                  <c:v>6460.3485000000001</c:v>
                </c:pt>
                <c:pt idx="137">
                  <c:v>6460.3485000000001</c:v>
                </c:pt>
                <c:pt idx="138">
                  <c:v>6460.3485000000001</c:v>
                </c:pt>
                <c:pt idx="139">
                  <c:v>6460.3485000000001</c:v>
                </c:pt>
                <c:pt idx="140">
                  <c:v>4925.3249999999998</c:v>
                </c:pt>
                <c:pt idx="141">
                  <c:v>5466.01</c:v>
                </c:pt>
                <c:pt idx="142">
                  <c:v>5264.3389999999999</c:v>
                </c:pt>
                <c:pt idx="143">
                  <c:v>5264.3389999999999</c:v>
                </c:pt>
                <c:pt idx="144">
                  <c:v>5588.0614999999998</c:v>
                </c:pt>
                <c:pt idx="145">
                  <c:v>5925.3754999999992</c:v>
                </c:pt>
                <c:pt idx="146">
                  <c:v>6115.1804999999995</c:v>
                </c:pt>
                <c:pt idx="147">
                  <c:v>6115.1804999999995</c:v>
                </c:pt>
                <c:pt idx="148">
                  <c:v>6115.1804999999995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113664"/>
        <c:axId val="185130304"/>
      </c:lineChart>
      <c:catAx>
        <c:axId val="216113664"/>
        <c:scaling>
          <c:orientation val="minMax"/>
        </c:scaling>
        <c:delete val="0"/>
        <c:axPos val="b"/>
        <c:majorTickMark val="out"/>
        <c:minorTickMark val="none"/>
        <c:tickLblPos val="nextTo"/>
        <c:crossAx val="185130304"/>
        <c:crosses val="autoZero"/>
        <c:auto val="1"/>
        <c:lblAlgn val="ctr"/>
        <c:lblOffset val="100"/>
        <c:noMultiLvlLbl val="0"/>
      </c:catAx>
      <c:valAx>
        <c:axId val="18513030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611366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Vergleich deltaHedge mit Naiv</a:t>
            </a:r>
          </a:p>
        </c:rich>
      </c:tx>
      <c:layout>
        <c:manualLayout>
          <c:xMode val="edge"/>
          <c:yMode val="edge"/>
          <c:x val="0.38079872701996392"/>
          <c:y val="2.901353965183752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8166230707076238E-2"/>
          <c:y val="0.14506783526867301"/>
          <c:w val="0.86192108060388917"/>
          <c:h val="0.73114188975411187"/>
        </c:manualLayout>
      </c:layout>
      <c:scatterChart>
        <c:scatterStyle val="lineMarker"/>
        <c:varyColors val="0"/>
        <c:ser>
          <c:idx val="0"/>
          <c:order val="0"/>
          <c:spPr>
            <a:ln w="38100">
              <a:solidFill>
                <a:srgbClr val="004586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004586"/>
              </a:solidFill>
              <a:ln>
                <a:solidFill>
                  <a:srgbClr val="004586"/>
                </a:solidFill>
                <a:prstDash val="solid"/>
              </a:ln>
            </c:spPr>
          </c:marker>
          <c:xVal>
            <c:numRef>
              <c:f>DAX!$S$268:$S$490</c:f>
              <c:numCache>
                <c:formatCode>General</c:formatCode>
                <c:ptCount val="223"/>
                <c:pt idx="0" formatCode="mm/dd/yy">
                  <c:v>38705</c:v>
                </c:pt>
                <c:pt idx="4" formatCode="mm/dd/yy">
                  <c:v>38733</c:v>
                </c:pt>
                <c:pt idx="8" formatCode="mm/dd/yy">
                  <c:v>38761</c:v>
                </c:pt>
                <c:pt idx="12" formatCode="mm/dd/yy">
                  <c:v>38789</c:v>
                </c:pt>
                <c:pt idx="16" formatCode="mm/dd/yy">
                  <c:v>38817</c:v>
                </c:pt>
                <c:pt idx="20" formatCode="mm/dd/yy">
                  <c:v>38845</c:v>
                </c:pt>
                <c:pt idx="24" formatCode="mm/dd/yy">
                  <c:v>38873</c:v>
                </c:pt>
                <c:pt idx="28" formatCode="mm/dd/yy">
                  <c:v>38901</c:v>
                </c:pt>
                <c:pt idx="32" formatCode="mm/dd/yy">
                  <c:v>38929</c:v>
                </c:pt>
                <c:pt idx="36" formatCode="mm/dd/yy">
                  <c:v>38957</c:v>
                </c:pt>
                <c:pt idx="40" formatCode="mm/dd/yy">
                  <c:v>38985</c:v>
                </c:pt>
                <c:pt idx="44" formatCode="mm/dd/yy">
                  <c:v>39013</c:v>
                </c:pt>
                <c:pt idx="48" formatCode="mm/dd/yy">
                  <c:v>39041</c:v>
                </c:pt>
                <c:pt idx="52" formatCode="mm/dd/yy">
                  <c:v>39069</c:v>
                </c:pt>
                <c:pt idx="56" formatCode="mm/dd/yy">
                  <c:v>39097</c:v>
                </c:pt>
                <c:pt idx="60" formatCode="mm/dd/yy">
                  <c:v>39125</c:v>
                </c:pt>
                <c:pt idx="64" formatCode="mm/dd/yy">
                  <c:v>39153</c:v>
                </c:pt>
                <c:pt idx="68" formatCode="mm/dd/yy">
                  <c:v>39182</c:v>
                </c:pt>
                <c:pt idx="72" formatCode="mm/dd/yy">
                  <c:v>39209</c:v>
                </c:pt>
                <c:pt idx="76" formatCode="mm/dd/yy">
                  <c:v>39237</c:v>
                </c:pt>
                <c:pt idx="80" formatCode="mm/dd/yy">
                  <c:v>39265</c:v>
                </c:pt>
                <c:pt idx="84" formatCode="mm/dd/yy">
                  <c:v>39293</c:v>
                </c:pt>
                <c:pt idx="88" formatCode="mm/dd/yy">
                  <c:v>39321</c:v>
                </c:pt>
                <c:pt idx="92" formatCode="mm/dd/yy">
                  <c:v>39349</c:v>
                </c:pt>
                <c:pt idx="96" formatCode="mm/dd/yy">
                  <c:v>39377</c:v>
                </c:pt>
                <c:pt idx="100" formatCode="mm/dd/yy">
                  <c:v>39405</c:v>
                </c:pt>
                <c:pt idx="104" formatCode="mm/dd/yy">
                  <c:v>39433</c:v>
                </c:pt>
                <c:pt idx="108" formatCode="mm/dd/yy">
                  <c:v>39461</c:v>
                </c:pt>
                <c:pt idx="112" formatCode="mm/dd/yy">
                  <c:v>39489</c:v>
                </c:pt>
                <c:pt idx="116" formatCode="mm/dd/yy">
                  <c:v>39517</c:v>
                </c:pt>
                <c:pt idx="120" formatCode="mm/dd/yy">
                  <c:v>39545</c:v>
                </c:pt>
                <c:pt idx="124" formatCode="mm/dd/yy">
                  <c:v>39573</c:v>
                </c:pt>
                <c:pt idx="128" formatCode="mm/dd/yy">
                  <c:v>39601</c:v>
                </c:pt>
                <c:pt idx="132" formatCode="mm/dd/yy">
                  <c:v>39629</c:v>
                </c:pt>
                <c:pt idx="136" formatCode="mm/dd/yy">
                  <c:v>39657</c:v>
                </c:pt>
                <c:pt idx="140" formatCode="mm/dd/yy">
                  <c:v>39685</c:v>
                </c:pt>
                <c:pt idx="144" formatCode="mm/dd/yy">
                  <c:v>39713</c:v>
                </c:pt>
                <c:pt idx="148" formatCode="mm/dd/yy">
                  <c:v>39741</c:v>
                </c:pt>
                <c:pt idx="152" formatCode="mm/dd/yy">
                  <c:v>39769</c:v>
                </c:pt>
                <c:pt idx="156" formatCode="mm/dd/yy">
                  <c:v>39797</c:v>
                </c:pt>
                <c:pt idx="160" formatCode="mm/dd/yy">
                  <c:v>39825</c:v>
                </c:pt>
                <c:pt idx="164" formatCode="mm/dd/yy">
                  <c:v>39853</c:v>
                </c:pt>
                <c:pt idx="168" formatCode="mm/dd/yy">
                  <c:v>39881</c:v>
                </c:pt>
                <c:pt idx="172" formatCode="mm/dd/yy">
                  <c:v>39909</c:v>
                </c:pt>
                <c:pt idx="176" formatCode="mm/dd/yy">
                  <c:v>39937</c:v>
                </c:pt>
                <c:pt idx="180" formatCode="mm/dd/yy">
                  <c:v>39965</c:v>
                </c:pt>
                <c:pt idx="184" formatCode="mm/dd/yy">
                  <c:v>39993</c:v>
                </c:pt>
                <c:pt idx="188" formatCode="mm/dd/yy">
                  <c:v>40021</c:v>
                </c:pt>
                <c:pt idx="192" formatCode="mm/dd/yy">
                  <c:v>40049</c:v>
                </c:pt>
                <c:pt idx="196" formatCode="mm/dd/yy">
                  <c:v>40077</c:v>
                </c:pt>
                <c:pt idx="200" formatCode="mm/dd/yy">
                  <c:v>40105</c:v>
                </c:pt>
                <c:pt idx="204" formatCode="mm/dd/yy">
                  <c:v>40133</c:v>
                </c:pt>
                <c:pt idx="208" formatCode="mm/dd/yy">
                  <c:v>40161</c:v>
                </c:pt>
                <c:pt idx="212" formatCode="mm/dd/yy">
                  <c:v>40189</c:v>
                </c:pt>
                <c:pt idx="216" formatCode="mm/dd/yy">
                  <c:v>40217</c:v>
                </c:pt>
                <c:pt idx="220" formatCode="mm/dd/yy">
                  <c:v>40245</c:v>
                </c:pt>
              </c:numCache>
            </c:numRef>
          </c:xVal>
          <c:yVal>
            <c:numRef>
              <c:f>DAX!$T$268:$T$490</c:f>
              <c:numCache>
                <c:formatCode>0.00%</c:formatCode>
                <c:ptCount val="223"/>
                <c:pt idx="0">
                  <c:v>1.0114972414345575</c:v>
                </c:pt>
                <c:pt idx="4">
                  <c:v>1.0033638001327654</c:v>
                </c:pt>
                <c:pt idx="8">
                  <c:v>1.0215891661812384</c:v>
                </c:pt>
                <c:pt idx="12">
                  <c:v>1.0234395153654421</c:v>
                </c:pt>
                <c:pt idx="16">
                  <c:v>1.0140976920932399</c:v>
                </c:pt>
                <c:pt idx="20">
                  <c:v>0.98447146095990035</c:v>
                </c:pt>
                <c:pt idx="24">
                  <c:v>0.94841756685051115</c:v>
                </c:pt>
                <c:pt idx="28">
                  <c:v>0.99479664316834948</c:v>
                </c:pt>
                <c:pt idx="32">
                  <c:v>1.0490946170560431</c:v>
                </c:pt>
                <c:pt idx="36">
                  <c:v>1.0947905982366326</c:v>
                </c:pt>
                <c:pt idx="40">
                  <c:v>1.1340839899690174</c:v>
                </c:pt>
                <c:pt idx="44">
                  <c:v>1.166865103963155</c:v>
                </c:pt>
                <c:pt idx="48">
                  <c:v>1.198793636189903</c:v>
                </c:pt>
                <c:pt idx="52">
                  <c:v>1.2491097070290862</c:v>
                </c:pt>
                <c:pt idx="56">
                  <c:v>1.2775570229511675</c:v>
                </c:pt>
                <c:pt idx="60">
                  <c:v>1.3074608407511621</c:v>
                </c:pt>
                <c:pt idx="64">
                  <c:v>1.2594240260324918</c:v>
                </c:pt>
                <c:pt idx="68">
                  <c:v>1.2685455881213865</c:v>
                </c:pt>
                <c:pt idx="72">
                  <c:v>1.288937854255652</c:v>
                </c:pt>
                <c:pt idx="76">
                  <c:v>1.2854885334907944</c:v>
                </c:pt>
                <c:pt idx="80">
                  <c:v>1.2882702436488829</c:v>
                </c:pt>
                <c:pt idx="84">
                  <c:v>1.1860518726079474</c:v>
                </c:pt>
                <c:pt idx="88">
                  <c:v>1.2277263752609702</c:v>
                </c:pt>
                <c:pt idx="92">
                  <c:v>1.2878116359051637</c:v>
                </c:pt>
                <c:pt idx="96">
                  <c:v>1.2810901239090153</c:v>
                </c:pt>
                <c:pt idx="100">
                  <c:v>1.2482834940949283</c:v>
                </c:pt>
                <c:pt idx="104">
                  <c:v>1.2613633843634051</c:v>
                </c:pt>
                <c:pt idx="108">
                  <c:v>1.1598956408881977</c:v>
                </c:pt>
                <c:pt idx="112">
                  <c:v>1.1639981636970003</c:v>
                </c:pt>
                <c:pt idx="116">
                  <c:v>1.1633799372878619</c:v>
                </c:pt>
                <c:pt idx="120">
                  <c:v>1.1615355360336561</c:v>
                </c:pt>
                <c:pt idx="124">
                  <c:v>1.1686011669218939</c:v>
                </c:pt>
                <c:pt idx="128">
                  <c:v>1.1386701508746564</c:v>
                </c:pt>
                <c:pt idx="132">
                  <c:v>1.1189380463077536</c:v>
                </c:pt>
                <c:pt idx="136">
                  <c:v>1.1317231989615681</c:v>
                </c:pt>
                <c:pt idx="140">
                  <c:v>1.1392179035806071</c:v>
                </c:pt>
                <c:pt idx="144">
                  <c:v>1.1302529858561619</c:v>
                </c:pt>
                <c:pt idx="148">
                  <c:v>1.1279946825060658</c:v>
                </c:pt>
                <c:pt idx="152">
                  <c:v>1.1453974898734749</c:v>
                </c:pt>
                <c:pt idx="156">
                  <c:v>1.1610945031006688</c:v>
                </c:pt>
                <c:pt idx="160">
                  <c:v>1.1629343332527033</c:v>
                </c:pt>
                <c:pt idx="164">
                  <c:v>1.1923440029039079</c:v>
                </c:pt>
                <c:pt idx="168">
                  <c:v>1.183569980643564</c:v>
                </c:pt>
                <c:pt idx="172">
                  <c:v>1.1974814256784228</c:v>
                </c:pt>
                <c:pt idx="176">
                  <c:v>1.2302837651893452</c:v>
                </c:pt>
                <c:pt idx="180">
                  <c:v>1.3082437176529467</c:v>
                </c:pt>
                <c:pt idx="184">
                  <c:v>1.2194619650484453</c:v>
                </c:pt>
                <c:pt idx="188">
                  <c:v>1.3753915167307744</c:v>
                </c:pt>
                <c:pt idx="192">
                  <c:v>1.3900340293455156</c:v>
                </c:pt>
                <c:pt idx="196">
                  <c:v>1.4407154488681162</c:v>
                </c:pt>
                <c:pt idx="200">
                  <c:v>1.512286265610822</c:v>
                </c:pt>
                <c:pt idx="204">
                  <c:v>1.5815686285550636</c:v>
                </c:pt>
                <c:pt idx="208">
                  <c:v>1.6220225747822914</c:v>
                </c:pt>
                <c:pt idx="212">
                  <c:v>1.5998445678049402</c:v>
                </c:pt>
                <c:pt idx="216">
                  <c:v>1.5758451566917013</c:v>
                </c:pt>
                <c:pt idx="220">
                  <c:v>1.5911122182312993</c:v>
                </c:pt>
              </c:numCache>
            </c:numRef>
          </c:yVal>
          <c:smooth val="0"/>
        </c:ser>
        <c:ser>
          <c:idx val="1"/>
          <c:order val="1"/>
          <c:spPr>
            <a:ln w="38100">
              <a:solidFill>
                <a:srgbClr val="FF420E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420E"/>
              </a:solidFill>
              <a:ln>
                <a:solidFill>
                  <a:srgbClr val="FF420E"/>
                </a:solidFill>
                <a:prstDash val="solid"/>
              </a:ln>
            </c:spPr>
          </c:marker>
          <c:xVal>
            <c:numRef>
              <c:f>DAX!$S$268:$S$490</c:f>
              <c:numCache>
                <c:formatCode>General</c:formatCode>
                <c:ptCount val="223"/>
                <c:pt idx="0" formatCode="mm/dd/yy">
                  <c:v>38705</c:v>
                </c:pt>
                <c:pt idx="4" formatCode="mm/dd/yy">
                  <c:v>38733</c:v>
                </c:pt>
                <c:pt idx="8" formatCode="mm/dd/yy">
                  <c:v>38761</c:v>
                </c:pt>
                <c:pt idx="12" formatCode="mm/dd/yy">
                  <c:v>38789</c:v>
                </c:pt>
                <c:pt idx="16" formatCode="mm/dd/yy">
                  <c:v>38817</c:v>
                </c:pt>
                <c:pt idx="20" formatCode="mm/dd/yy">
                  <c:v>38845</c:v>
                </c:pt>
                <c:pt idx="24" formatCode="mm/dd/yy">
                  <c:v>38873</c:v>
                </c:pt>
                <c:pt idx="28" formatCode="mm/dd/yy">
                  <c:v>38901</c:v>
                </c:pt>
                <c:pt idx="32" formatCode="mm/dd/yy">
                  <c:v>38929</c:v>
                </c:pt>
                <c:pt idx="36" formatCode="mm/dd/yy">
                  <c:v>38957</c:v>
                </c:pt>
                <c:pt idx="40" formatCode="mm/dd/yy">
                  <c:v>38985</c:v>
                </c:pt>
                <c:pt idx="44" formatCode="mm/dd/yy">
                  <c:v>39013</c:v>
                </c:pt>
                <c:pt idx="48" formatCode="mm/dd/yy">
                  <c:v>39041</c:v>
                </c:pt>
                <c:pt idx="52" formatCode="mm/dd/yy">
                  <c:v>39069</c:v>
                </c:pt>
                <c:pt idx="56" formatCode="mm/dd/yy">
                  <c:v>39097</c:v>
                </c:pt>
                <c:pt idx="60" formatCode="mm/dd/yy">
                  <c:v>39125</c:v>
                </c:pt>
                <c:pt idx="64" formatCode="mm/dd/yy">
                  <c:v>39153</c:v>
                </c:pt>
                <c:pt idx="68" formatCode="mm/dd/yy">
                  <c:v>39182</c:v>
                </c:pt>
                <c:pt idx="72" formatCode="mm/dd/yy">
                  <c:v>39209</c:v>
                </c:pt>
                <c:pt idx="76" formatCode="mm/dd/yy">
                  <c:v>39237</c:v>
                </c:pt>
                <c:pt idx="80" formatCode="mm/dd/yy">
                  <c:v>39265</c:v>
                </c:pt>
                <c:pt idx="84" formatCode="mm/dd/yy">
                  <c:v>39293</c:v>
                </c:pt>
                <c:pt idx="88" formatCode="mm/dd/yy">
                  <c:v>39321</c:v>
                </c:pt>
                <c:pt idx="92" formatCode="mm/dd/yy">
                  <c:v>39349</c:v>
                </c:pt>
                <c:pt idx="96" formatCode="mm/dd/yy">
                  <c:v>39377</c:v>
                </c:pt>
                <c:pt idx="100" formatCode="mm/dd/yy">
                  <c:v>39405</c:v>
                </c:pt>
                <c:pt idx="104" formatCode="mm/dd/yy">
                  <c:v>39433</c:v>
                </c:pt>
                <c:pt idx="108" formatCode="mm/dd/yy">
                  <c:v>39461</c:v>
                </c:pt>
                <c:pt idx="112" formatCode="mm/dd/yy">
                  <c:v>39489</c:v>
                </c:pt>
                <c:pt idx="116" formatCode="mm/dd/yy">
                  <c:v>39517</c:v>
                </c:pt>
                <c:pt idx="120" formatCode="mm/dd/yy">
                  <c:v>39545</c:v>
                </c:pt>
                <c:pt idx="124" formatCode="mm/dd/yy">
                  <c:v>39573</c:v>
                </c:pt>
                <c:pt idx="128" formatCode="mm/dd/yy">
                  <c:v>39601</c:v>
                </c:pt>
                <c:pt idx="132" formatCode="mm/dd/yy">
                  <c:v>39629</c:v>
                </c:pt>
                <c:pt idx="136" formatCode="mm/dd/yy">
                  <c:v>39657</c:v>
                </c:pt>
                <c:pt idx="140" formatCode="mm/dd/yy">
                  <c:v>39685</c:v>
                </c:pt>
                <c:pt idx="144" formatCode="mm/dd/yy">
                  <c:v>39713</c:v>
                </c:pt>
                <c:pt idx="148" formatCode="mm/dd/yy">
                  <c:v>39741</c:v>
                </c:pt>
                <c:pt idx="152" formatCode="mm/dd/yy">
                  <c:v>39769</c:v>
                </c:pt>
                <c:pt idx="156" formatCode="mm/dd/yy">
                  <c:v>39797</c:v>
                </c:pt>
                <c:pt idx="160" formatCode="mm/dd/yy">
                  <c:v>39825</c:v>
                </c:pt>
                <c:pt idx="164" formatCode="mm/dd/yy">
                  <c:v>39853</c:v>
                </c:pt>
                <c:pt idx="168" formatCode="mm/dd/yy">
                  <c:v>39881</c:v>
                </c:pt>
                <c:pt idx="172" formatCode="mm/dd/yy">
                  <c:v>39909</c:v>
                </c:pt>
                <c:pt idx="176" formatCode="mm/dd/yy">
                  <c:v>39937</c:v>
                </c:pt>
                <c:pt idx="180" formatCode="mm/dd/yy">
                  <c:v>39965</c:v>
                </c:pt>
                <c:pt idx="184" formatCode="mm/dd/yy">
                  <c:v>39993</c:v>
                </c:pt>
                <c:pt idx="188" formatCode="mm/dd/yy">
                  <c:v>40021</c:v>
                </c:pt>
                <c:pt idx="192" formatCode="mm/dd/yy">
                  <c:v>40049</c:v>
                </c:pt>
                <c:pt idx="196" formatCode="mm/dd/yy">
                  <c:v>40077</c:v>
                </c:pt>
                <c:pt idx="200" formatCode="mm/dd/yy">
                  <c:v>40105</c:v>
                </c:pt>
                <c:pt idx="204" formatCode="mm/dd/yy">
                  <c:v>40133</c:v>
                </c:pt>
                <c:pt idx="208" formatCode="mm/dd/yy">
                  <c:v>40161</c:v>
                </c:pt>
                <c:pt idx="212" formatCode="mm/dd/yy">
                  <c:v>40189</c:v>
                </c:pt>
                <c:pt idx="216" formatCode="mm/dd/yy">
                  <c:v>40217</c:v>
                </c:pt>
                <c:pt idx="220" formatCode="mm/dd/yy">
                  <c:v>40245</c:v>
                </c:pt>
              </c:numCache>
            </c:numRef>
          </c:xVal>
          <c:yVal>
            <c:numRef>
              <c:f>DAX!$U$268:$U$490</c:f>
              <c:numCache>
                <c:formatCode>0.00%</c:formatCode>
                <c:ptCount val="223"/>
                <c:pt idx="0">
                  <c:v>1.011256019770685</c:v>
                </c:pt>
                <c:pt idx="4">
                  <c:v>1.0062612510492379</c:v>
                </c:pt>
                <c:pt idx="8">
                  <c:v>1.0205234116889739</c:v>
                </c:pt>
                <c:pt idx="12">
                  <c:v>1.018972083602661</c:v>
                </c:pt>
                <c:pt idx="16">
                  <c:v>1.0101671038244253</c:v>
                </c:pt>
                <c:pt idx="20">
                  <c:v>0.9920458049131784</c:v>
                </c:pt>
                <c:pt idx="24">
                  <c:v>0.97640803653639419</c:v>
                </c:pt>
                <c:pt idx="28">
                  <c:v>1.0002137310930563</c:v>
                </c:pt>
                <c:pt idx="32">
                  <c:v>1.0287762523931099</c:v>
                </c:pt>
                <c:pt idx="36">
                  <c:v>1.0566535150807015</c:v>
                </c:pt>
                <c:pt idx="40">
                  <c:v>1.0806196278115934</c:v>
                </c:pt>
                <c:pt idx="44">
                  <c:v>1.0931555813084015</c:v>
                </c:pt>
                <c:pt idx="48">
                  <c:v>1.1102421453078863</c:v>
                </c:pt>
                <c:pt idx="52">
                  <c:v>1.1297835948717261</c:v>
                </c:pt>
                <c:pt idx="56">
                  <c:v>1.1413666136362222</c:v>
                </c:pt>
                <c:pt idx="60">
                  <c:v>1.1676255776722382</c:v>
                </c:pt>
                <c:pt idx="64">
                  <c:v>1.1385025963064119</c:v>
                </c:pt>
                <c:pt idx="68">
                  <c:v>1.1591855543880081</c:v>
                </c:pt>
                <c:pt idx="72">
                  <c:v>1.1720491162962285</c:v>
                </c:pt>
                <c:pt idx="76">
                  <c:v>1.1667525753129213</c:v>
                </c:pt>
                <c:pt idx="80">
                  <c:v>1.1689690969179711</c:v>
                </c:pt>
                <c:pt idx="84">
                  <c:v>1.1293999406669564</c:v>
                </c:pt>
                <c:pt idx="88">
                  <c:v>1.1570775648463587</c:v>
                </c:pt>
                <c:pt idx="92">
                  <c:v>1.1882466139272749</c:v>
                </c:pt>
                <c:pt idx="96">
                  <c:v>1.1894726779559324</c:v>
                </c:pt>
                <c:pt idx="100">
                  <c:v>1.182637314682855</c:v>
                </c:pt>
                <c:pt idx="104">
                  <c:v>1.1869858518613547</c:v>
                </c:pt>
                <c:pt idx="108">
                  <c:v>1.1455109858388028</c:v>
                </c:pt>
                <c:pt idx="112">
                  <c:v>1.1496350581849364</c:v>
                </c:pt>
                <c:pt idx="116">
                  <c:v>1.1315187696849189</c:v>
                </c:pt>
                <c:pt idx="120">
                  <c:v>1.1529089608766734</c:v>
                </c:pt>
                <c:pt idx="124">
                  <c:v>1.1681861325119496</c:v>
                </c:pt>
                <c:pt idx="128">
                  <c:v>1.130522024843913</c:v>
                </c:pt>
                <c:pt idx="132">
                  <c:v>1.0922433390418231</c:v>
                </c:pt>
                <c:pt idx="136">
                  <c:v>1.1184103517222586</c:v>
                </c:pt>
                <c:pt idx="140">
                  <c:v>1.1120304881364813</c:v>
                </c:pt>
                <c:pt idx="144">
                  <c:v>1.1019730283452263</c:v>
                </c:pt>
                <c:pt idx="148">
                  <c:v>0.9606813580709751</c:v>
                </c:pt>
                <c:pt idx="152">
                  <c:v>0.88522031453896799</c:v>
                </c:pt>
                <c:pt idx="156">
                  <c:v>0.89386997196681051</c:v>
                </c:pt>
                <c:pt idx="160">
                  <c:v>0.86917766377379546</c:v>
                </c:pt>
                <c:pt idx="164">
                  <c:v>0.89016284549071378</c:v>
                </c:pt>
                <c:pt idx="168">
                  <c:v>0.88489926729797364</c:v>
                </c:pt>
                <c:pt idx="172">
                  <c:v>0.92965216357382885</c:v>
                </c:pt>
                <c:pt idx="176">
                  <c:v>0.9493472748682884</c:v>
                </c:pt>
                <c:pt idx="180">
                  <c:v>0.9759883927165266</c:v>
                </c:pt>
                <c:pt idx="184">
                  <c:v>0.94968733240388947</c:v>
                </c:pt>
                <c:pt idx="188">
                  <c:v>1.0269834250635712</c:v>
                </c:pt>
                <c:pt idx="192">
                  <c:v>1.0356678327979834</c:v>
                </c:pt>
                <c:pt idx="196">
                  <c:v>1.0558605907350453</c:v>
                </c:pt>
                <c:pt idx="200">
                  <c:v>1.0796276448053288</c:v>
                </c:pt>
                <c:pt idx="204">
                  <c:v>1.1085031028397203</c:v>
                </c:pt>
                <c:pt idx="208">
                  <c:v>1.1256685962562998</c:v>
                </c:pt>
                <c:pt idx="212">
                  <c:v>1.1128635014562407</c:v>
                </c:pt>
                <c:pt idx="216">
                  <c:v>1.0968028986493823</c:v>
                </c:pt>
                <c:pt idx="220">
                  <c:v>1.1207439378749324</c:v>
                </c:pt>
              </c:numCache>
            </c:numRef>
          </c:yVal>
          <c:smooth val="0"/>
        </c:ser>
        <c:ser>
          <c:idx val="2"/>
          <c:order val="2"/>
          <c:spPr>
            <a:ln w="38100">
              <a:solidFill>
                <a:srgbClr val="FFD320"/>
              </a:solidFill>
              <a:prstDash val="solid"/>
            </a:ln>
          </c:spPr>
          <c:marker>
            <c:symbol val="dash"/>
            <c:size val="7"/>
            <c:spPr>
              <a:noFill/>
              <a:ln>
                <a:solidFill>
                  <a:srgbClr val="FFD320"/>
                </a:solidFill>
                <a:prstDash val="solid"/>
              </a:ln>
            </c:spPr>
          </c:marker>
          <c:xVal>
            <c:numRef>
              <c:f>DAX!$S$268:$S$490</c:f>
              <c:numCache>
                <c:formatCode>General</c:formatCode>
                <c:ptCount val="223"/>
                <c:pt idx="0" formatCode="mm/dd/yy">
                  <c:v>38705</c:v>
                </c:pt>
                <c:pt idx="4" formatCode="mm/dd/yy">
                  <c:v>38733</c:v>
                </c:pt>
                <c:pt idx="8" formatCode="mm/dd/yy">
                  <c:v>38761</c:v>
                </c:pt>
                <c:pt idx="12" formatCode="mm/dd/yy">
                  <c:v>38789</c:v>
                </c:pt>
                <c:pt idx="16" formatCode="mm/dd/yy">
                  <c:v>38817</c:v>
                </c:pt>
                <c:pt idx="20" formatCode="mm/dd/yy">
                  <c:v>38845</c:v>
                </c:pt>
                <c:pt idx="24" formatCode="mm/dd/yy">
                  <c:v>38873</c:v>
                </c:pt>
                <c:pt idx="28" formatCode="mm/dd/yy">
                  <c:v>38901</c:v>
                </c:pt>
                <c:pt idx="32" formatCode="mm/dd/yy">
                  <c:v>38929</c:v>
                </c:pt>
                <c:pt idx="36" formatCode="mm/dd/yy">
                  <c:v>38957</c:v>
                </c:pt>
                <c:pt idx="40" formatCode="mm/dd/yy">
                  <c:v>38985</c:v>
                </c:pt>
                <c:pt idx="44" formatCode="mm/dd/yy">
                  <c:v>39013</c:v>
                </c:pt>
                <c:pt idx="48" formatCode="mm/dd/yy">
                  <c:v>39041</c:v>
                </c:pt>
                <c:pt idx="52" formatCode="mm/dd/yy">
                  <c:v>39069</c:v>
                </c:pt>
                <c:pt idx="56" formatCode="mm/dd/yy">
                  <c:v>39097</c:v>
                </c:pt>
                <c:pt idx="60" formatCode="mm/dd/yy">
                  <c:v>39125</c:v>
                </c:pt>
                <c:pt idx="64" formatCode="mm/dd/yy">
                  <c:v>39153</c:v>
                </c:pt>
                <c:pt idx="68" formatCode="mm/dd/yy">
                  <c:v>39182</c:v>
                </c:pt>
                <c:pt idx="72" formatCode="mm/dd/yy">
                  <c:v>39209</c:v>
                </c:pt>
                <c:pt idx="76" formatCode="mm/dd/yy">
                  <c:v>39237</c:v>
                </c:pt>
                <c:pt idx="80" formatCode="mm/dd/yy">
                  <c:v>39265</c:v>
                </c:pt>
                <c:pt idx="84" formatCode="mm/dd/yy">
                  <c:v>39293</c:v>
                </c:pt>
                <c:pt idx="88" formatCode="mm/dd/yy">
                  <c:v>39321</c:v>
                </c:pt>
                <c:pt idx="92" formatCode="mm/dd/yy">
                  <c:v>39349</c:v>
                </c:pt>
                <c:pt idx="96" formatCode="mm/dd/yy">
                  <c:v>39377</c:v>
                </c:pt>
                <c:pt idx="100" formatCode="mm/dd/yy">
                  <c:v>39405</c:v>
                </c:pt>
                <c:pt idx="104" formatCode="mm/dd/yy">
                  <c:v>39433</c:v>
                </c:pt>
                <c:pt idx="108" formatCode="mm/dd/yy">
                  <c:v>39461</c:v>
                </c:pt>
                <c:pt idx="112" formatCode="mm/dd/yy">
                  <c:v>39489</c:v>
                </c:pt>
                <c:pt idx="116" formatCode="mm/dd/yy">
                  <c:v>39517</c:v>
                </c:pt>
                <c:pt idx="120" formatCode="mm/dd/yy">
                  <c:v>39545</c:v>
                </c:pt>
                <c:pt idx="124" formatCode="mm/dd/yy">
                  <c:v>39573</c:v>
                </c:pt>
                <c:pt idx="128" formatCode="mm/dd/yy">
                  <c:v>39601</c:v>
                </c:pt>
                <c:pt idx="132" formatCode="mm/dd/yy">
                  <c:v>39629</c:v>
                </c:pt>
                <c:pt idx="136" formatCode="mm/dd/yy">
                  <c:v>39657</c:v>
                </c:pt>
                <c:pt idx="140" formatCode="mm/dd/yy">
                  <c:v>39685</c:v>
                </c:pt>
                <c:pt idx="144" formatCode="mm/dd/yy">
                  <c:v>39713</c:v>
                </c:pt>
                <c:pt idx="148" formatCode="mm/dd/yy">
                  <c:v>39741</c:v>
                </c:pt>
                <c:pt idx="152" formatCode="mm/dd/yy">
                  <c:v>39769</c:v>
                </c:pt>
                <c:pt idx="156" formatCode="mm/dd/yy">
                  <c:v>39797</c:v>
                </c:pt>
                <c:pt idx="160" formatCode="mm/dd/yy">
                  <c:v>39825</c:v>
                </c:pt>
                <c:pt idx="164" formatCode="mm/dd/yy">
                  <c:v>39853</c:v>
                </c:pt>
                <c:pt idx="168" formatCode="mm/dd/yy">
                  <c:v>39881</c:v>
                </c:pt>
                <c:pt idx="172" formatCode="mm/dd/yy">
                  <c:v>39909</c:v>
                </c:pt>
                <c:pt idx="176" formatCode="mm/dd/yy">
                  <c:v>39937</c:v>
                </c:pt>
                <c:pt idx="180" formatCode="mm/dd/yy">
                  <c:v>39965</c:v>
                </c:pt>
                <c:pt idx="184" formatCode="mm/dd/yy">
                  <c:v>39993</c:v>
                </c:pt>
                <c:pt idx="188" formatCode="mm/dd/yy">
                  <c:v>40021</c:v>
                </c:pt>
                <c:pt idx="192" formatCode="mm/dd/yy">
                  <c:v>40049</c:v>
                </c:pt>
                <c:pt idx="196" formatCode="mm/dd/yy">
                  <c:v>40077</c:v>
                </c:pt>
                <c:pt idx="200" formatCode="mm/dd/yy">
                  <c:v>40105</c:v>
                </c:pt>
                <c:pt idx="204" formatCode="mm/dd/yy">
                  <c:v>40133</c:v>
                </c:pt>
                <c:pt idx="208" formatCode="mm/dd/yy">
                  <c:v>40161</c:v>
                </c:pt>
                <c:pt idx="212" formatCode="mm/dd/yy">
                  <c:v>40189</c:v>
                </c:pt>
                <c:pt idx="216" formatCode="mm/dd/yy">
                  <c:v>40217</c:v>
                </c:pt>
                <c:pt idx="220" formatCode="mm/dd/yy">
                  <c:v>40245</c:v>
                </c:pt>
              </c:numCache>
            </c:numRef>
          </c:xVal>
          <c:yVal>
            <c:numRef>
              <c:f>DAX!$V$268:$V$490</c:f>
              <c:numCache>
                <c:formatCode>General</c:formatCode>
                <c:ptCount val="223"/>
                <c:pt idx="0">
                  <c:v>1</c:v>
                </c:pt>
                <c:pt idx="4">
                  <c:v>0.98707707070427486</c:v>
                </c:pt>
                <c:pt idx="8">
                  <c:v>1.0694642049805778</c:v>
                </c:pt>
                <c:pt idx="12">
                  <c:v>1.0855002260543822</c:v>
                </c:pt>
                <c:pt idx="16">
                  <c:v>1.0921785183749917</c:v>
                </c:pt>
                <c:pt idx="20">
                  <c:v>1.0917559350808717</c:v>
                </c:pt>
                <c:pt idx="24">
                  <c:v>1.0083095745564254</c:v>
                </c:pt>
                <c:pt idx="28">
                  <c:v>1.0484955850195141</c:v>
                </c:pt>
                <c:pt idx="32">
                  <c:v>1.0560947029460881</c:v>
                </c:pt>
                <c:pt idx="36">
                  <c:v>1.0844225463872816</c:v>
                </c:pt>
                <c:pt idx="40">
                  <c:v>1.108004170472684</c:v>
                </c:pt>
                <c:pt idx="44">
                  <c:v>1.1556527435620629</c:v>
                </c:pt>
                <c:pt idx="48">
                  <c:v>1.1832258421679069</c:v>
                </c:pt>
                <c:pt idx="52">
                  <c:v>1.2000498242311837</c:v>
                </c:pt>
                <c:pt idx="56">
                  <c:v>1.2450835478543283</c:v>
                </c:pt>
                <c:pt idx="60">
                  <c:v>1.2838172742454852</c:v>
                </c:pt>
                <c:pt idx="64">
                  <c:v>1.2142109779389372</c:v>
                </c:pt>
                <c:pt idx="68">
                  <c:v>1.3308734925863386</c:v>
                </c:pt>
                <c:pt idx="72">
                  <c:v>1.3801939454332397</c:v>
                </c:pt>
                <c:pt idx="76">
                  <c:v>1.4007067659460604</c:v>
                </c:pt>
                <c:pt idx="80">
                  <c:v>1.485190208615901</c:v>
                </c:pt>
                <c:pt idx="84">
                  <c:v>1.3721353373746314</c:v>
                </c:pt>
                <c:pt idx="88">
                  <c:v>1.4095035107629557</c:v>
                </c:pt>
                <c:pt idx="92">
                  <c:v>1.4507173766619603</c:v>
                </c:pt>
                <c:pt idx="96">
                  <c:v>1.4668936437198394</c:v>
                </c:pt>
                <c:pt idx="100">
                  <c:v>1.4041132670855587</c:v>
                </c:pt>
                <c:pt idx="104">
                  <c:v>1.4767662228619403</c:v>
                </c:pt>
                <c:pt idx="108">
                  <c:v>1.3497144333416373</c:v>
                </c:pt>
                <c:pt idx="112">
                  <c:v>1.2608169328572352</c:v>
                </c:pt>
                <c:pt idx="116">
                  <c:v>1.1905961376994123</c:v>
                </c:pt>
                <c:pt idx="120">
                  <c:v>1.2185844382317934</c:v>
                </c:pt>
                <c:pt idx="124">
                  <c:v>1.2923243003847535</c:v>
                </c:pt>
                <c:pt idx="128">
                  <c:v>1.255535564351685</c:v>
                </c:pt>
                <c:pt idx="132">
                  <c:v>1.1574371891752244</c:v>
                </c:pt>
                <c:pt idx="136">
                  <c:v>1.1803655622295419</c:v>
                </c:pt>
                <c:pt idx="140">
                  <c:v>1.1851339256880817</c:v>
                </c:pt>
                <c:pt idx="144">
                  <c:v>1.1189230584696577</c:v>
                </c:pt>
                <c:pt idx="148">
                  <c:v>0.79269798211863685</c:v>
                </c:pt>
                <c:pt idx="152">
                  <c:v>0.7616482593812568</c:v>
                </c:pt>
                <c:pt idx="156">
                  <c:v>0.8667017281626852</c:v>
                </c:pt>
                <c:pt idx="160">
                  <c:v>0.80572794124431368</c:v>
                </c:pt>
                <c:pt idx="164">
                  <c:v>0.81442134691504942</c:v>
                </c:pt>
                <c:pt idx="168">
                  <c:v>0.72957437189175212</c:v>
                </c:pt>
                <c:pt idx="172">
                  <c:v>0.82876518947047906</c:v>
                </c:pt>
                <c:pt idx="176">
                  <c:v>0.90678255413771758</c:v>
                </c:pt>
                <c:pt idx="180">
                  <c:v>0.93688561648259361</c:v>
                </c:pt>
                <c:pt idx="184">
                  <c:v>0.8688257166846588</c:v>
                </c:pt>
                <c:pt idx="188">
                  <c:v>0.98396213358429985</c:v>
                </c:pt>
                <c:pt idx="192">
                  <c:v>1.018139710834925</c:v>
                </c:pt>
                <c:pt idx="196">
                  <c:v>1.0299609710189059</c:v>
                </c:pt>
                <c:pt idx="200">
                  <c:v>1.0592723816905181</c:v>
                </c:pt>
                <c:pt idx="204">
                  <c:v>1.0450447956745186</c:v>
                </c:pt>
                <c:pt idx="208">
                  <c:v>1.0760576115739846</c:v>
                </c:pt>
                <c:pt idx="212">
                  <c:v>1.0843173618992261</c:v>
                </c:pt>
                <c:pt idx="216">
                  <c:v>1.0150100109797846</c:v>
                </c:pt>
                <c:pt idx="220">
                  <c:v>1.0970760557662322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6219264"/>
        <c:axId val="186219840"/>
      </c:scatterChart>
      <c:valAx>
        <c:axId val="186219264"/>
        <c:scaling>
          <c:orientation val="minMax"/>
        </c:scaling>
        <c:delete val="0"/>
        <c:axPos val="b"/>
        <c:majorGridlines>
          <c:spPr>
            <a:ln w="3175">
              <a:solidFill>
                <a:srgbClr val="B3B3B3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Datum</a:t>
                </a:r>
              </a:p>
            </c:rich>
          </c:tx>
          <c:layout>
            <c:manualLayout>
              <c:xMode val="edge"/>
              <c:yMode val="edge"/>
              <c:x val="0.50701243250742523"/>
              <c:y val="0.92843408113637627"/>
            </c:manualLayout>
          </c:layout>
          <c:overlay val="0"/>
          <c:spPr>
            <a:noFill/>
            <a:ln w="25400">
              <a:noFill/>
            </a:ln>
          </c:spPr>
        </c:title>
        <c:numFmt formatCode="mm/dd/yy" sourceLinked="1"/>
        <c:majorTickMark val="out"/>
        <c:minorTickMark val="none"/>
        <c:tickLblPos val="nextTo"/>
        <c:spPr>
          <a:ln w="3175">
            <a:solidFill>
              <a:srgbClr val="B3B3B3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6219840"/>
        <c:crossesAt val="0"/>
        <c:crossBetween val="midCat"/>
      </c:valAx>
      <c:valAx>
        <c:axId val="186219840"/>
        <c:scaling>
          <c:orientation val="minMax"/>
          <c:max val="1.8"/>
          <c:min val="0.8"/>
        </c:scaling>
        <c:delete val="0"/>
        <c:axPos val="l"/>
        <c:majorGridlines>
          <c:spPr>
            <a:ln w="3175">
              <a:solidFill>
                <a:srgbClr val="B3B3B3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Depotwert</a:t>
                </a:r>
              </a:p>
            </c:rich>
          </c:tx>
          <c:layout>
            <c:manualLayout>
              <c:xMode val="edge"/>
              <c:yMode val="edge"/>
              <c:x val="1.7259978425026967E-2"/>
              <c:y val="0.45261162470745314"/>
            </c:manualLayout>
          </c:layout>
          <c:overlay val="0"/>
          <c:spPr>
            <a:noFill/>
            <a:ln w="25400">
              <a:noFill/>
            </a:ln>
          </c:spPr>
        </c:title>
        <c:numFmt formatCode="0.00%" sourceLinked="1"/>
        <c:majorTickMark val="out"/>
        <c:minorTickMark val="none"/>
        <c:tickLblPos val="nextTo"/>
        <c:spPr>
          <a:ln w="3175">
            <a:solidFill>
              <a:srgbClr val="B3B3B3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6219264"/>
        <c:crossesAt val="0"/>
        <c:crossBetween val="midCat"/>
      </c:valAx>
      <c:spPr>
        <a:noFill/>
        <a:ln w="3175">
          <a:solidFill>
            <a:srgbClr val="B3B3B3"/>
          </a:solidFill>
          <a:prstDash val="solid"/>
        </a:ln>
      </c:spPr>
    </c:plotArea>
    <c:plotVisOnly val="0"/>
    <c:dispBlanksAs val="span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Asset Allocation</a:t>
            </a:r>
          </a:p>
        </c:rich>
      </c:tx>
      <c:layout>
        <c:manualLayout>
          <c:xMode val="edge"/>
          <c:yMode val="edge"/>
          <c:x val="0.42515776094025981"/>
          <c:y val="3.10421286031042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39738526604905E-2"/>
          <c:y val="0.16186270295903088"/>
          <c:w val="0.77358585591816031"/>
          <c:h val="0.69623135245391365"/>
        </c:manualLayout>
      </c:layout>
      <c:scatterChart>
        <c:scatterStyle val="lineMarker"/>
        <c:varyColors val="0"/>
        <c:ser>
          <c:idx val="0"/>
          <c:order val="0"/>
          <c:tx>
            <c:strRef>
              <c:f>DAX!$Q$263</c:f>
              <c:strCache>
                <c:ptCount val="1"/>
                <c:pt idx="0">
                  <c:v>DAX</c:v>
                </c:pt>
              </c:strCache>
            </c:strRef>
          </c:tx>
          <c:spPr>
            <a:ln w="38100">
              <a:solidFill>
                <a:srgbClr val="004586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004586"/>
              </a:solidFill>
              <a:ln>
                <a:solidFill>
                  <a:srgbClr val="004586"/>
                </a:solidFill>
                <a:prstDash val="solid"/>
              </a:ln>
            </c:spPr>
          </c:marker>
          <c:xVal>
            <c:numRef>
              <c:f>DAX!$S$264:$S$488</c:f>
              <c:numCache>
                <c:formatCode>General</c:formatCode>
                <c:ptCount val="225"/>
                <c:pt idx="0" formatCode="mm/dd/yy">
                  <c:v>38675</c:v>
                </c:pt>
                <c:pt idx="4" formatCode="mm/dd/yy">
                  <c:v>38705</c:v>
                </c:pt>
                <c:pt idx="8" formatCode="mm/dd/yy">
                  <c:v>38733</c:v>
                </c:pt>
                <c:pt idx="12" formatCode="mm/dd/yy">
                  <c:v>38761</c:v>
                </c:pt>
                <c:pt idx="16" formatCode="mm/dd/yy">
                  <c:v>38789</c:v>
                </c:pt>
                <c:pt idx="20" formatCode="mm/dd/yy">
                  <c:v>38817</c:v>
                </c:pt>
                <c:pt idx="24" formatCode="mm/dd/yy">
                  <c:v>38845</c:v>
                </c:pt>
                <c:pt idx="28" formatCode="mm/dd/yy">
                  <c:v>38873</c:v>
                </c:pt>
                <c:pt idx="32" formatCode="mm/dd/yy">
                  <c:v>38901</c:v>
                </c:pt>
                <c:pt idx="36" formatCode="mm/dd/yy">
                  <c:v>38929</c:v>
                </c:pt>
                <c:pt idx="40" formatCode="mm/dd/yy">
                  <c:v>38957</c:v>
                </c:pt>
                <c:pt idx="44" formatCode="mm/dd/yy">
                  <c:v>38985</c:v>
                </c:pt>
                <c:pt idx="48" formatCode="mm/dd/yy">
                  <c:v>39013</c:v>
                </c:pt>
                <c:pt idx="52" formatCode="mm/dd/yy">
                  <c:v>39041</c:v>
                </c:pt>
                <c:pt idx="56" formatCode="mm/dd/yy">
                  <c:v>39069</c:v>
                </c:pt>
                <c:pt idx="60" formatCode="mm/dd/yy">
                  <c:v>39097</c:v>
                </c:pt>
                <c:pt idx="64" formatCode="mm/dd/yy">
                  <c:v>39125</c:v>
                </c:pt>
                <c:pt idx="68" formatCode="mm/dd/yy">
                  <c:v>39153</c:v>
                </c:pt>
                <c:pt idx="72" formatCode="mm/dd/yy">
                  <c:v>39182</c:v>
                </c:pt>
                <c:pt idx="76" formatCode="mm/dd/yy">
                  <c:v>39209</c:v>
                </c:pt>
                <c:pt idx="80" formatCode="mm/dd/yy">
                  <c:v>39237</c:v>
                </c:pt>
                <c:pt idx="84" formatCode="mm/dd/yy">
                  <c:v>39265</c:v>
                </c:pt>
                <c:pt idx="88" formatCode="mm/dd/yy">
                  <c:v>39293</c:v>
                </c:pt>
                <c:pt idx="92" formatCode="mm/dd/yy">
                  <c:v>39321</c:v>
                </c:pt>
                <c:pt idx="96" formatCode="mm/dd/yy">
                  <c:v>39349</c:v>
                </c:pt>
                <c:pt idx="100" formatCode="mm/dd/yy">
                  <c:v>39377</c:v>
                </c:pt>
                <c:pt idx="104" formatCode="mm/dd/yy">
                  <c:v>39405</c:v>
                </c:pt>
                <c:pt idx="108" formatCode="mm/dd/yy">
                  <c:v>39433</c:v>
                </c:pt>
                <c:pt idx="112" formatCode="mm/dd/yy">
                  <c:v>39461</c:v>
                </c:pt>
                <c:pt idx="116" formatCode="mm/dd/yy">
                  <c:v>39489</c:v>
                </c:pt>
                <c:pt idx="120" formatCode="mm/dd/yy">
                  <c:v>39517</c:v>
                </c:pt>
                <c:pt idx="124" formatCode="mm/dd/yy">
                  <c:v>39545</c:v>
                </c:pt>
                <c:pt idx="128" formatCode="mm/dd/yy">
                  <c:v>39573</c:v>
                </c:pt>
                <c:pt idx="132" formatCode="mm/dd/yy">
                  <c:v>39601</c:v>
                </c:pt>
                <c:pt idx="136" formatCode="mm/dd/yy">
                  <c:v>39629</c:v>
                </c:pt>
                <c:pt idx="140" formatCode="mm/dd/yy">
                  <c:v>39657</c:v>
                </c:pt>
                <c:pt idx="144" formatCode="mm/dd/yy">
                  <c:v>39685</c:v>
                </c:pt>
                <c:pt idx="148" formatCode="mm/dd/yy">
                  <c:v>39713</c:v>
                </c:pt>
                <c:pt idx="152" formatCode="mm/dd/yy">
                  <c:v>39741</c:v>
                </c:pt>
                <c:pt idx="156" formatCode="mm/dd/yy">
                  <c:v>39769</c:v>
                </c:pt>
                <c:pt idx="160" formatCode="mm/dd/yy">
                  <c:v>39797</c:v>
                </c:pt>
                <c:pt idx="164" formatCode="mm/dd/yy">
                  <c:v>39825</c:v>
                </c:pt>
                <c:pt idx="168" formatCode="mm/dd/yy">
                  <c:v>39853</c:v>
                </c:pt>
                <c:pt idx="172" formatCode="mm/dd/yy">
                  <c:v>39881</c:v>
                </c:pt>
                <c:pt idx="176" formatCode="mm/dd/yy">
                  <c:v>39909</c:v>
                </c:pt>
                <c:pt idx="180" formatCode="mm/dd/yy">
                  <c:v>39937</c:v>
                </c:pt>
                <c:pt idx="184" formatCode="mm/dd/yy">
                  <c:v>39965</c:v>
                </c:pt>
                <c:pt idx="188" formatCode="mm/dd/yy">
                  <c:v>39993</c:v>
                </c:pt>
                <c:pt idx="192" formatCode="mm/dd/yy">
                  <c:v>40021</c:v>
                </c:pt>
                <c:pt idx="196" formatCode="mm/dd/yy">
                  <c:v>40049</c:v>
                </c:pt>
                <c:pt idx="200" formatCode="mm/dd/yy">
                  <c:v>40077</c:v>
                </c:pt>
                <c:pt idx="204" formatCode="mm/dd/yy">
                  <c:v>40105</c:v>
                </c:pt>
                <c:pt idx="208" formatCode="mm/dd/yy">
                  <c:v>40133</c:v>
                </c:pt>
                <c:pt idx="212" formatCode="mm/dd/yy">
                  <c:v>40161</c:v>
                </c:pt>
                <c:pt idx="216" formatCode="mm/dd/yy">
                  <c:v>40189</c:v>
                </c:pt>
                <c:pt idx="220" formatCode="mm/dd/yy">
                  <c:v>40217</c:v>
                </c:pt>
                <c:pt idx="224" formatCode="mm/dd/yy">
                  <c:v>40245</c:v>
                </c:pt>
              </c:numCache>
            </c:numRef>
          </c:xVal>
          <c:yVal>
            <c:numRef>
              <c:f>DAX!$Q$264:$Q$488</c:f>
              <c:numCache>
                <c:formatCode>0.000</c:formatCode>
                <c:ptCount val="225"/>
                <c:pt idx="0">
                  <c:v>0.51247635293914007</c:v>
                </c:pt>
                <c:pt idx="4">
                  <c:v>0.7578642150329653</c:v>
                </c:pt>
                <c:pt idx="8">
                  <c:v>0.66567970660627807</c:v>
                </c:pt>
                <c:pt idx="12">
                  <c:v>0.97668570779099306</c:v>
                </c:pt>
                <c:pt idx="16">
                  <c:v>0.99188861036175835</c:v>
                </c:pt>
                <c:pt idx="20">
                  <c:v>0.99699376707718312</c:v>
                </c:pt>
                <c:pt idx="24">
                  <c:v>0.9980367442253214</c:v>
                </c:pt>
                <c:pt idx="28">
                  <c:v>0.87713762034588927</c:v>
                </c:pt>
                <c:pt idx="32">
                  <c:v>0.98337175248991771</c:v>
                </c:pt>
                <c:pt idx="36">
                  <c:v>0.9842557196864441</c:v>
                </c:pt>
                <c:pt idx="40">
                  <c:v>0.99310203669735098</c:v>
                </c:pt>
                <c:pt idx="44">
                  <c:v>0.99619705156543326</c:v>
                </c:pt>
                <c:pt idx="48">
                  <c:v>0.99975743691531438</c:v>
                </c:pt>
                <c:pt idx="52">
                  <c:v>0.99984979508042926</c:v>
                </c:pt>
                <c:pt idx="56">
                  <c:v>0.99993184746783259</c:v>
                </c:pt>
                <c:pt idx="60">
                  <c:v>0.51187429205482504</c:v>
                </c:pt>
                <c:pt idx="64">
                  <c:v>0.6731044884934333</c:v>
                </c:pt>
                <c:pt idx="68">
                  <c:v>0.2992113803413588</c:v>
                </c:pt>
                <c:pt idx="72">
                  <c:v>0.83038135883471997</c:v>
                </c:pt>
                <c:pt idx="76">
                  <c:v>0.90430414596152486</c:v>
                </c:pt>
                <c:pt idx="80">
                  <c:v>0.93765460996780059</c:v>
                </c:pt>
                <c:pt idx="84">
                  <c:v>0.98045792628010464</c:v>
                </c:pt>
                <c:pt idx="88">
                  <c:v>0.83954830185350349</c:v>
                </c:pt>
                <c:pt idx="92">
                  <c:v>0.86433261127628691</c:v>
                </c:pt>
                <c:pt idx="96">
                  <c:v>0.9082375540151767</c:v>
                </c:pt>
                <c:pt idx="100">
                  <c:v>0.8988925217531738</c:v>
                </c:pt>
                <c:pt idx="104">
                  <c:v>0.75932462971991876</c:v>
                </c:pt>
                <c:pt idx="108">
                  <c:v>0.88945622434497962</c:v>
                </c:pt>
                <c:pt idx="112">
                  <c:v>0.52434602441897604</c:v>
                </c:pt>
                <c:pt idx="116">
                  <c:v>0.29031547807318192</c:v>
                </c:pt>
                <c:pt idx="120">
                  <c:v>0.10546362079686569</c:v>
                </c:pt>
                <c:pt idx="124">
                  <c:v>0.1466703253014098</c:v>
                </c:pt>
                <c:pt idx="128">
                  <c:v>0.30557823649862381</c:v>
                </c:pt>
                <c:pt idx="132">
                  <c:v>0.28822938660345843</c:v>
                </c:pt>
                <c:pt idx="136">
                  <c:v>9.7330489053079283E-2</c:v>
                </c:pt>
                <c:pt idx="140">
                  <c:v>0.10319714785496813</c:v>
                </c:pt>
                <c:pt idx="144">
                  <c:v>7.7627415668151969E-2</c:v>
                </c:pt>
                <c:pt idx="148">
                  <c:v>1.7403936223081593E-2</c:v>
                </c:pt>
                <c:pt idx="152">
                  <c:v>5.5238498710652533E-10</c:v>
                </c:pt>
                <c:pt idx="156">
                  <c:v>7.9177209448128179E-12</c:v>
                </c:pt>
                <c:pt idx="160">
                  <c:v>6.7411422090915202E-9</c:v>
                </c:pt>
                <c:pt idx="164">
                  <c:v>0.51792095551911688</c:v>
                </c:pt>
                <c:pt idx="168">
                  <c:v>0.57775119325396007</c:v>
                </c:pt>
                <c:pt idx="172">
                  <c:v>0.13540211174881492</c:v>
                </c:pt>
                <c:pt idx="176">
                  <c:v>0.60519938279559926</c:v>
                </c:pt>
                <c:pt idx="180">
                  <c:v>0.90481655987479115</c:v>
                </c:pt>
                <c:pt idx="184">
                  <c:v>0.9620926896206895</c:v>
                </c:pt>
                <c:pt idx="188">
                  <c:v>0.77740364198458445</c:v>
                </c:pt>
                <c:pt idx="192">
                  <c:v>0.98881495046868084</c:v>
                </c:pt>
                <c:pt idx="196">
                  <c:v>0.99640934872410103</c:v>
                </c:pt>
                <c:pt idx="200">
                  <c:v>0.99758949012178399</c:v>
                </c:pt>
                <c:pt idx="204">
                  <c:v>0.99944629381433292</c:v>
                </c:pt>
                <c:pt idx="208">
                  <c:v>0.99851130605837679</c:v>
                </c:pt>
                <c:pt idx="212">
                  <c:v>0.99950427114771989</c:v>
                </c:pt>
                <c:pt idx="216">
                  <c:v>0.51438040647900607</c:v>
                </c:pt>
                <c:pt idx="220">
                  <c:v>0.14616155708690989</c:v>
                </c:pt>
                <c:pt idx="224">
                  <c:v>0.48988185688592184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DAX!$R$263</c:f>
              <c:strCache>
                <c:ptCount val="1"/>
                <c:pt idx="0">
                  <c:v>REXP</c:v>
                </c:pt>
              </c:strCache>
            </c:strRef>
          </c:tx>
          <c:spPr>
            <a:ln w="38100">
              <a:solidFill>
                <a:srgbClr val="FF420E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420E"/>
              </a:solidFill>
              <a:ln>
                <a:solidFill>
                  <a:srgbClr val="FF420E"/>
                </a:solidFill>
                <a:prstDash val="solid"/>
              </a:ln>
            </c:spPr>
          </c:marker>
          <c:xVal>
            <c:numRef>
              <c:f>DAX!$S$264:$S$488</c:f>
              <c:numCache>
                <c:formatCode>General</c:formatCode>
                <c:ptCount val="225"/>
                <c:pt idx="0" formatCode="mm/dd/yy">
                  <c:v>38675</c:v>
                </c:pt>
                <c:pt idx="4" formatCode="mm/dd/yy">
                  <c:v>38705</c:v>
                </c:pt>
                <c:pt idx="8" formatCode="mm/dd/yy">
                  <c:v>38733</c:v>
                </c:pt>
                <c:pt idx="12" formatCode="mm/dd/yy">
                  <c:v>38761</c:v>
                </c:pt>
                <c:pt idx="16" formatCode="mm/dd/yy">
                  <c:v>38789</c:v>
                </c:pt>
                <c:pt idx="20" formatCode="mm/dd/yy">
                  <c:v>38817</c:v>
                </c:pt>
                <c:pt idx="24" formatCode="mm/dd/yy">
                  <c:v>38845</c:v>
                </c:pt>
                <c:pt idx="28" formatCode="mm/dd/yy">
                  <c:v>38873</c:v>
                </c:pt>
                <c:pt idx="32" formatCode="mm/dd/yy">
                  <c:v>38901</c:v>
                </c:pt>
                <c:pt idx="36" formatCode="mm/dd/yy">
                  <c:v>38929</c:v>
                </c:pt>
                <c:pt idx="40" formatCode="mm/dd/yy">
                  <c:v>38957</c:v>
                </c:pt>
                <c:pt idx="44" formatCode="mm/dd/yy">
                  <c:v>38985</c:v>
                </c:pt>
                <c:pt idx="48" formatCode="mm/dd/yy">
                  <c:v>39013</c:v>
                </c:pt>
                <c:pt idx="52" formatCode="mm/dd/yy">
                  <c:v>39041</c:v>
                </c:pt>
                <c:pt idx="56" formatCode="mm/dd/yy">
                  <c:v>39069</c:v>
                </c:pt>
                <c:pt idx="60" formatCode="mm/dd/yy">
                  <c:v>39097</c:v>
                </c:pt>
                <c:pt idx="64" formatCode="mm/dd/yy">
                  <c:v>39125</c:v>
                </c:pt>
                <c:pt idx="68" formatCode="mm/dd/yy">
                  <c:v>39153</c:v>
                </c:pt>
                <c:pt idx="72" formatCode="mm/dd/yy">
                  <c:v>39182</c:v>
                </c:pt>
                <c:pt idx="76" formatCode="mm/dd/yy">
                  <c:v>39209</c:v>
                </c:pt>
                <c:pt idx="80" formatCode="mm/dd/yy">
                  <c:v>39237</c:v>
                </c:pt>
                <c:pt idx="84" formatCode="mm/dd/yy">
                  <c:v>39265</c:v>
                </c:pt>
                <c:pt idx="88" formatCode="mm/dd/yy">
                  <c:v>39293</c:v>
                </c:pt>
                <c:pt idx="92" formatCode="mm/dd/yy">
                  <c:v>39321</c:v>
                </c:pt>
                <c:pt idx="96" formatCode="mm/dd/yy">
                  <c:v>39349</c:v>
                </c:pt>
                <c:pt idx="100" formatCode="mm/dd/yy">
                  <c:v>39377</c:v>
                </c:pt>
                <c:pt idx="104" formatCode="mm/dd/yy">
                  <c:v>39405</c:v>
                </c:pt>
                <c:pt idx="108" formatCode="mm/dd/yy">
                  <c:v>39433</c:v>
                </c:pt>
                <c:pt idx="112" formatCode="mm/dd/yy">
                  <c:v>39461</c:v>
                </c:pt>
                <c:pt idx="116" formatCode="mm/dd/yy">
                  <c:v>39489</c:v>
                </c:pt>
                <c:pt idx="120" formatCode="mm/dd/yy">
                  <c:v>39517</c:v>
                </c:pt>
                <c:pt idx="124" formatCode="mm/dd/yy">
                  <c:v>39545</c:v>
                </c:pt>
                <c:pt idx="128" formatCode="mm/dd/yy">
                  <c:v>39573</c:v>
                </c:pt>
                <c:pt idx="132" formatCode="mm/dd/yy">
                  <c:v>39601</c:v>
                </c:pt>
                <c:pt idx="136" formatCode="mm/dd/yy">
                  <c:v>39629</c:v>
                </c:pt>
                <c:pt idx="140" formatCode="mm/dd/yy">
                  <c:v>39657</c:v>
                </c:pt>
                <c:pt idx="144" formatCode="mm/dd/yy">
                  <c:v>39685</c:v>
                </c:pt>
                <c:pt idx="148" formatCode="mm/dd/yy">
                  <c:v>39713</c:v>
                </c:pt>
                <c:pt idx="152" formatCode="mm/dd/yy">
                  <c:v>39741</c:v>
                </c:pt>
                <c:pt idx="156" formatCode="mm/dd/yy">
                  <c:v>39769</c:v>
                </c:pt>
                <c:pt idx="160" formatCode="mm/dd/yy">
                  <c:v>39797</c:v>
                </c:pt>
                <c:pt idx="164" formatCode="mm/dd/yy">
                  <c:v>39825</c:v>
                </c:pt>
                <c:pt idx="168" formatCode="mm/dd/yy">
                  <c:v>39853</c:v>
                </c:pt>
                <c:pt idx="172" formatCode="mm/dd/yy">
                  <c:v>39881</c:v>
                </c:pt>
                <c:pt idx="176" formatCode="mm/dd/yy">
                  <c:v>39909</c:v>
                </c:pt>
                <c:pt idx="180" formatCode="mm/dd/yy">
                  <c:v>39937</c:v>
                </c:pt>
                <c:pt idx="184" formatCode="mm/dd/yy">
                  <c:v>39965</c:v>
                </c:pt>
                <c:pt idx="188" formatCode="mm/dd/yy">
                  <c:v>39993</c:v>
                </c:pt>
                <c:pt idx="192" formatCode="mm/dd/yy">
                  <c:v>40021</c:v>
                </c:pt>
                <c:pt idx="196" formatCode="mm/dd/yy">
                  <c:v>40049</c:v>
                </c:pt>
                <c:pt idx="200" formatCode="mm/dd/yy">
                  <c:v>40077</c:v>
                </c:pt>
                <c:pt idx="204" formatCode="mm/dd/yy">
                  <c:v>40105</c:v>
                </c:pt>
                <c:pt idx="208" formatCode="mm/dd/yy">
                  <c:v>40133</c:v>
                </c:pt>
                <c:pt idx="212" formatCode="mm/dd/yy">
                  <c:v>40161</c:v>
                </c:pt>
                <c:pt idx="216" formatCode="mm/dd/yy">
                  <c:v>40189</c:v>
                </c:pt>
                <c:pt idx="220" formatCode="mm/dd/yy">
                  <c:v>40217</c:v>
                </c:pt>
                <c:pt idx="224" formatCode="mm/dd/yy">
                  <c:v>40245</c:v>
                </c:pt>
              </c:numCache>
            </c:numRef>
          </c:xVal>
          <c:yVal>
            <c:numRef>
              <c:f>DAX!$R$264:$R$488</c:f>
              <c:numCache>
                <c:formatCode>0.000</c:formatCode>
                <c:ptCount val="225"/>
                <c:pt idx="0">
                  <c:v>0.48752364706085993</c:v>
                </c:pt>
                <c:pt idx="4">
                  <c:v>0.2421357849670347</c:v>
                </c:pt>
                <c:pt idx="8">
                  <c:v>0.33432029339372193</c:v>
                </c:pt>
                <c:pt idx="12">
                  <c:v>2.3314292209006937E-2</c:v>
                </c:pt>
                <c:pt idx="16">
                  <c:v>8.1113896382416506E-3</c:v>
                </c:pt>
                <c:pt idx="20">
                  <c:v>3.006232922816876E-3</c:v>
                </c:pt>
                <c:pt idx="24">
                  <c:v>1.9632557746785961E-3</c:v>
                </c:pt>
                <c:pt idx="28">
                  <c:v>0.12286237965411073</c:v>
                </c:pt>
                <c:pt idx="32">
                  <c:v>1.6628247510082295E-2</c:v>
                </c:pt>
                <c:pt idx="36">
                  <c:v>1.5744280313555903E-2</c:v>
                </c:pt>
                <c:pt idx="40">
                  <c:v>6.8979633026490239E-3</c:v>
                </c:pt>
                <c:pt idx="44">
                  <c:v>3.8029484345667441E-3</c:v>
                </c:pt>
                <c:pt idx="48">
                  <c:v>2.4256308468562082E-4</c:v>
                </c:pt>
                <c:pt idx="52">
                  <c:v>1.5020491957074E-4</c:v>
                </c:pt>
                <c:pt idx="56">
                  <c:v>6.8152532167409241E-5</c:v>
                </c:pt>
                <c:pt idx="60">
                  <c:v>0.48812570794517496</c:v>
                </c:pt>
                <c:pt idx="64">
                  <c:v>0.3268955115065667</c:v>
                </c:pt>
                <c:pt idx="68">
                  <c:v>0.70078861965864125</c:v>
                </c:pt>
                <c:pt idx="72">
                  <c:v>0.16961864116528003</c:v>
                </c:pt>
                <c:pt idx="76">
                  <c:v>9.5695854038475137E-2</c:v>
                </c:pt>
                <c:pt idx="80">
                  <c:v>6.234539003219941E-2</c:v>
                </c:pt>
                <c:pt idx="84">
                  <c:v>1.9542073719895359E-2</c:v>
                </c:pt>
                <c:pt idx="88">
                  <c:v>0.16045169814649651</c:v>
                </c:pt>
                <c:pt idx="92">
                  <c:v>0.13566738872371309</c:v>
                </c:pt>
                <c:pt idx="96">
                  <c:v>9.1762445984823304E-2</c:v>
                </c:pt>
                <c:pt idx="100">
                  <c:v>0.1011074782468262</c:v>
                </c:pt>
                <c:pt idx="104">
                  <c:v>0.24067537028008124</c:v>
                </c:pt>
                <c:pt idx="108">
                  <c:v>0.11054377565502038</c:v>
                </c:pt>
                <c:pt idx="112">
                  <c:v>0.47565397558102396</c:v>
                </c:pt>
                <c:pt idx="116">
                  <c:v>0.70968452192681808</c:v>
                </c:pt>
                <c:pt idx="120">
                  <c:v>0.89453637920313434</c:v>
                </c:pt>
                <c:pt idx="124">
                  <c:v>0.85332967469859022</c:v>
                </c:pt>
                <c:pt idx="128">
                  <c:v>0.69442176350137619</c:v>
                </c:pt>
                <c:pt idx="132">
                  <c:v>0.71177061339654157</c:v>
                </c:pt>
                <c:pt idx="136">
                  <c:v>0.90266951094692072</c:v>
                </c:pt>
                <c:pt idx="140">
                  <c:v>0.89680285214503186</c:v>
                </c:pt>
                <c:pt idx="144">
                  <c:v>0.92237258433184799</c:v>
                </c:pt>
                <c:pt idx="148">
                  <c:v>0.98259606377691844</c:v>
                </c:pt>
                <c:pt idx="152">
                  <c:v>0.99999999944761497</c:v>
                </c:pt>
                <c:pt idx="156">
                  <c:v>0.99999999999208233</c:v>
                </c:pt>
                <c:pt idx="160">
                  <c:v>0.9999999932588578</c:v>
                </c:pt>
                <c:pt idx="164">
                  <c:v>0.48207904448088312</c:v>
                </c:pt>
                <c:pt idx="168">
                  <c:v>0.42224880674603993</c:v>
                </c:pt>
                <c:pt idx="172">
                  <c:v>0.86459788825118511</c:v>
                </c:pt>
                <c:pt idx="176">
                  <c:v>0.39480061720440074</c:v>
                </c:pt>
                <c:pt idx="180">
                  <c:v>9.5183440125208851E-2</c:v>
                </c:pt>
                <c:pt idx="184">
                  <c:v>3.7907310379310499E-2</c:v>
                </c:pt>
                <c:pt idx="188">
                  <c:v>0.22259635801541555</c:v>
                </c:pt>
                <c:pt idx="192">
                  <c:v>1.1185049531319158E-2</c:v>
                </c:pt>
                <c:pt idx="196">
                  <c:v>3.5906512758989706E-3</c:v>
                </c:pt>
                <c:pt idx="200">
                  <c:v>2.410509878216005E-3</c:v>
                </c:pt>
                <c:pt idx="204">
                  <c:v>5.5370618566707996E-4</c:v>
                </c:pt>
                <c:pt idx="208">
                  <c:v>1.4886939416232092E-3</c:v>
                </c:pt>
                <c:pt idx="212">
                  <c:v>4.9572885228010843E-4</c:v>
                </c:pt>
                <c:pt idx="216">
                  <c:v>0.48561959352099393</c:v>
                </c:pt>
                <c:pt idx="220">
                  <c:v>0.85383844291309008</c:v>
                </c:pt>
                <c:pt idx="224">
                  <c:v>0.51011814311407822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261760"/>
        <c:axId val="221262912"/>
      </c:scatterChart>
      <c:valAx>
        <c:axId val="221261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Datum</a:t>
                </a:r>
              </a:p>
            </c:rich>
          </c:tx>
          <c:layout>
            <c:manualLayout>
              <c:xMode val="edge"/>
              <c:yMode val="edge"/>
              <c:x val="0.45534644018554282"/>
              <c:y val="0.91796101983926059"/>
            </c:manualLayout>
          </c:layout>
          <c:overlay val="0"/>
          <c:spPr>
            <a:noFill/>
            <a:ln w="25400">
              <a:noFill/>
            </a:ln>
          </c:spPr>
        </c:title>
        <c:numFmt formatCode="mm/dd/yy" sourceLinked="1"/>
        <c:majorTickMark val="out"/>
        <c:minorTickMark val="none"/>
        <c:tickLblPos val="nextTo"/>
        <c:spPr>
          <a:ln w="3175">
            <a:solidFill>
              <a:srgbClr val="B3B3B3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21262912"/>
        <c:crossesAt val="0"/>
        <c:crossBetween val="midCat"/>
      </c:valAx>
      <c:valAx>
        <c:axId val="221262912"/>
        <c:scaling>
          <c:orientation val="minMax"/>
        </c:scaling>
        <c:delete val="0"/>
        <c:axPos val="l"/>
        <c:majorGridlines>
          <c:spPr>
            <a:ln w="3175">
              <a:solidFill>
                <a:srgbClr val="B3B3B3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Assetallocation</a:t>
                </a:r>
              </a:p>
            </c:rich>
          </c:tx>
          <c:layout>
            <c:manualLayout>
              <c:xMode val="edge"/>
              <c:yMode val="edge"/>
              <c:x val="2.0125786163522012E-2"/>
              <c:y val="0.41241731701497397"/>
            </c:manualLayout>
          </c:layout>
          <c:overlay val="0"/>
          <c:spPr>
            <a:noFill/>
            <a:ln w="25400">
              <a:noFill/>
            </a:ln>
          </c:spPr>
        </c:title>
        <c:numFmt formatCode="0.000" sourceLinked="1"/>
        <c:majorTickMark val="out"/>
        <c:minorTickMark val="none"/>
        <c:tickLblPos val="nextTo"/>
        <c:spPr>
          <a:ln w="3175">
            <a:solidFill>
              <a:srgbClr val="B3B3B3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21261760"/>
        <c:crossesAt val="0"/>
        <c:crossBetween val="midCat"/>
      </c:valAx>
      <c:spPr>
        <a:noFill/>
        <a:ln w="3175">
          <a:solidFill>
            <a:srgbClr val="B3B3B3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1069288037108564"/>
          <c:y val="0.46784968952051725"/>
          <c:w val="8.0503276713052352E-2"/>
          <c:h val="8.6474501108647461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span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1" workbookViewId="0" zoomToFit="1"/>
  </sheetViews>
  <pageMargins left="0.7" right="0.7" top="0.75" bottom="0.75" header="0.3" footer="0.3"/>
  <pageSetup paperSize="9" orientation="landscape" horizontalDpi="300" verticalDpi="0" copies="0" r:id="rId1"/>
  <drawing r:id="rId2"/>
  <webPublishItems count="1">
    <webPublishItem id="9635" divId="BestofTwo Tarik_9635" sourceType="chart" destinationFile="C:\Users\Tarik\Documents\Dropbox\Finanzielle Freiheit\BestofTwo Tarik.htm"/>
  </webPublishItems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574" cy="6079537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169</xdr:row>
      <xdr:rowOff>85725</xdr:rowOff>
    </xdr:from>
    <xdr:to>
      <xdr:col>14</xdr:col>
      <xdr:colOff>361950</xdr:colOff>
      <xdr:row>200</xdr:row>
      <xdr:rowOff>71437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123825</xdr:colOff>
      <xdr:row>117</xdr:row>
      <xdr:rowOff>57150</xdr:rowOff>
    </xdr:from>
    <xdr:to>
      <xdr:col>25</xdr:col>
      <xdr:colOff>561975</xdr:colOff>
      <xdr:row>144</xdr:row>
      <xdr:rowOff>14287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158</xdr:row>
      <xdr:rowOff>85725</xdr:rowOff>
    </xdr:from>
    <xdr:to>
      <xdr:col>9</xdr:col>
      <xdr:colOff>219075</xdr:colOff>
      <xdr:row>183</xdr:row>
      <xdr:rowOff>33337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819150</xdr:colOff>
      <xdr:row>228</xdr:row>
      <xdr:rowOff>28575</xdr:rowOff>
    </xdr:from>
    <xdr:to>
      <xdr:col>22</xdr:col>
      <xdr:colOff>209550</xdr:colOff>
      <xdr:row>258</xdr:row>
      <xdr:rowOff>95250</xdr:rowOff>
    </xdr:to>
    <xdr:graphicFrame macro="">
      <xdr:nvGraphicFramePr>
        <xdr:cNvPr id="103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133350</xdr:colOff>
      <xdr:row>478</xdr:row>
      <xdr:rowOff>66675</xdr:rowOff>
    </xdr:from>
    <xdr:to>
      <xdr:col>33</xdr:col>
      <xdr:colOff>762000</xdr:colOff>
      <xdr:row>504</xdr:row>
      <xdr:rowOff>152400</xdr:rowOff>
    </xdr:to>
    <xdr:graphicFrame macro="">
      <xdr:nvGraphicFramePr>
        <xdr:cNvPr id="103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2"/>
  <sheetViews>
    <sheetView topLeftCell="C1" zoomScale="80" zoomScaleNormal="80" workbookViewId="0">
      <selection activeCell="K1" sqref="K1:L1048576"/>
    </sheetView>
  </sheetViews>
  <sheetFormatPr defaultRowHeight="12.75" x14ac:dyDescent="0.2"/>
  <cols>
    <col min="2" max="2" width="10.140625" bestFit="1" customWidth="1"/>
  </cols>
  <sheetData>
    <row r="1" spans="1:10" x14ac:dyDescent="0.2">
      <c r="B1" t="str">
        <f>'DAX-REXP'!AG9</f>
        <v>Date</v>
      </c>
      <c r="C1" t="str">
        <f>'DAX-REXP'!AH9</f>
        <v>50/50</v>
      </c>
      <c r="D1" t="str">
        <f>'DAX-REXP'!AI9</f>
        <v>Bo2 1y</v>
      </c>
      <c r="E1" t="str">
        <f>'DAX-REXP'!AJ9</f>
        <v>Bo2 3y</v>
      </c>
      <c r="F1" t="str">
        <f>'DAX-REXP'!AK9</f>
        <v>DAX</v>
      </c>
      <c r="G1" t="str">
        <f>'DAX-REXP'!AL9</f>
        <v>REXP</v>
      </c>
      <c r="H1" t="s">
        <v>55</v>
      </c>
      <c r="I1" t="s">
        <v>56</v>
      </c>
      <c r="J1" t="s">
        <v>67</v>
      </c>
    </row>
    <row r="2" spans="1:10" x14ac:dyDescent="0.2">
      <c r="A2">
        <v>1</v>
      </c>
      <c r="B2" s="13">
        <f>'DAX-REXP'!AG10</f>
        <v>36528</v>
      </c>
      <c r="C2" s="15">
        <f>'DAX-REXP'!AH10</f>
        <v>1</v>
      </c>
      <c r="D2" s="15">
        <f>'DAX-REXP'!AI10</f>
        <v>1</v>
      </c>
      <c r="E2" s="15">
        <f>'DAX-REXP'!AJ10</f>
        <v>1</v>
      </c>
      <c r="F2" s="15">
        <f>'DAX-REXP'!AK10</f>
        <v>1</v>
      </c>
      <c r="G2" s="15">
        <f>'DAX-REXP'!AL10</f>
        <v>1</v>
      </c>
      <c r="H2" s="1">
        <f>'DAX-REXP Stopp'!AI10</f>
        <v>1</v>
      </c>
      <c r="I2" s="1">
        <f>'DAX-REXP Stopp'!AJ10</f>
        <v>1</v>
      </c>
      <c r="J2" s="14">
        <f>'200-Tageslinie'!I3</f>
        <v>1</v>
      </c>
    </row>
    <row r="3" spans="1:10" x14ac:dyDescent="0.2">
      <c r="A3">
        <f>A2+1</f>
        <v>2</v>
      </c>
      <c r="B3" s="13">
        <f>'DAX-REXP'!AG11</f>
        <v>36557</v>
      </c>
      <c r="C3" s="15">
        <f>'DAX-REXP'!AH11</f>
        <v>1.0628431405833787</v>
      </c>
      <c r="D3" s="15">
        <f>'DAX-REXP'!AI11</f>
        <v>1.0628431405833787</v>
      </c>
      <c r="E3" s="15">
        <f>'DAX-REXP'!AJ11</f>
        <v>1.0628431405833787</v>
      </c>
      <c r="F3" s="15">
        <f>'DAX-REXP'!AK11</f>
        <v>1.1183436713675463</v>
      </c>
      <c r="G3" s="15">
        <f>'DAX-REXP'!AL11</f>
        <v>1.0073426097992113</v>
      </c>
      <c r="H3" s="1">
        <f>'DAX-REXP Stopp'!AI11</f>
        <v>1.0628431405833787</v>
      </c>
      <c r="I3" s="1">
        <f>'DAX-REXP Stopp'!AJ11</f>
        <v>1.0628431405833787</v>
      </c>
      <c r="J3" s="14">
        <f>'200-Tageslinie'!I4</f>
        <v>1</v>
      </c>
    </row>
    <row r="4" spans="1:10" x14ac:dyDescent="0.2">
      <c r="A4">
        <f t="shared" ref="A4:A67" si="0">A3+1</f>
        <v>3</v>
      </c>
      <c r="B4" s="13">
        <f>'DAX-REXP'!AG12</f>
        <v>36586</v>
      </c>
      <c r="C4" s="15">
        <f>'DAX-REXP'!AH12</f>
        <v>1.0667464816101084</v>
      </c>
      <c r="D4" s="15">
        <f>'DAX-REXP'!AI12</f>
        <v>1.058686204472389</v>
      </c>
      <c r="E4" s="15">
        <f>'DAX-REXP'!AJ12</f>
        <v>1.058686204472389</v>
      </c>
      <c r="F4" s="15">
        <f>'DAX-REXP'!AK12</f>
        <v>1.111737082333665</v>
      </c>
      <c r="G4" s="15">
        <f>'DAX-REXP'!AL12</f>
        <v>1.0217558808865521</v>
      </c>
      <c r="H4" s="1">
        <f>'DAX-REXP Stopp'!AI12</f>
        <v>1.058686204472389</v>
      </c>
      <c r="I4" s="1">
        <f>'DAX-REXP Stopp'!AJ12</f>
        <v>1.058686204472389</v>
      </c>
      <c r="J4" s="14">
        <f>'200-Tageslinie'!I5</f>
        <v>1</v>
      </c>
    </row>
    <row r="5" spans="1:10" x14ac:dyDescent="0.2">
      <c r="A5">
        <f t="shared" si="0"/>
        <v>4</v>
      </c>
      <c r="B5" s="13">
        <f>'DAX-REXP'!AG13</f>
        <v>36619</v>
      </c>
      <c r="C5" s="15">
        <f>'DAX-REXP'!AH13</f>
        <v>1.0524650766341987</v>
      </c>
      <c r="D5" s="15">
        <f>'DAX-REXP'!AI13</f>
        <v>1.0355931767081581</v>
      </c>
      <c r="E5" s="15">
        <f>'DAX-REXP'!AJ13</f>
        <v>1.0355931767081581</v>
      </c>
      <c r="F5" s="15">
        <f>'DAX-REXP'!AK13</f>
        <v>1.0847153139446428</v>
      </c>
      <c r="G5" s="15">
        <f>'DAX-REXP'!AL13</f>
        <v>1.0202148393237547</v>
      </c>
      <c r="H5" s="1">
        <f>'DAX-REXP Stopp'!AI13</f>
        <v>0.97368527762358437</v>
      </c>
      <c r="I5" s="1">
        <f>'DAX-REXP Stopp'!AJ13</f>
        <v>0.97368527762358437</v>
      </c>
      <c r="J5" s="14">
        <f>'200-Tageslinie'!I6</f>
        <v>1</v>
      </c>
    </row>
    <row r="6" spans="1:10" x14ac:dyDescent="0.2">
      <c r="A6">
        <f t="shared" si="0"/>
        <v>5</v>
      </c>
      <c r="B6" s="13">
        <f>'DAX-REXP'!AG14</f>
        <v>36647</v>
      </c>
      <c r="C6" s="15">
        <f>'DAX-REXP'!AH14</f>
        <v>1.031355778204466</v>
      </c>
      <c r="D6" s="15">
        <f>'DAX-REXP'!AI14</f>
        <v>1.0001683782450734</v>
      </c>
      <c r="E6" s="15">
        <f>'DAX-REXP'!AJ14</f>
        <v>1.0001683782450734</v>
      </c>
      <c r="F6" s="15">
        <f>'DAX-REXP'!AK14</f>
        <v>1.0400945052372872</v>
      </c>
      <c r="G6" s="15">
        <f>'DAX-REXP'!AL14</f>
        <v>1.0226170511716448</v>
      </c>
      <c r="H6" s="1">
        <f>'DAX-REXP Stopp'!AI14</f>
        <v>0.94282489315931384</v>
      </c>
      <c r="I6" s="1">
        <f>'DAX-REXP Stopp'!AJ14</f>
        <v>0.94282489315931384</v>
      </c>
      <c r="J6" s="14">
        <f>'200-Tageslinie'!I7</f>
        <v>1</v>
      </c>
    </row>
    <row r="7" spans="1:10" x14ac:dyDescent="0.2">
      <c r="A7">
        <f t="shared" si="0"/>
        <v>6</v>
      </c>
      <c r="B7" s="13">
        <f>'DAX-REXP'!AG15</f>
        <v>36678</v>
      </c>
      <c r="C7" s="15">
        <f>'DAX-REXP'!AH15</f>
        <v>1.0186099724527409</v>
      </c>
      <c r="D7" s="15">
        <f>'DAX-REXP'!AI15</f>
        <v>0.98320435988722876</v>
      </c>
      <c r="E7" s="15">
        <f>'DAX-REXP'!AJ15</f>
        <v>0.98320435988722876</v>
      </c>
      <c r="F7" s="15">
        <f>'DAX-REXP'!AK15</f>
        <v>1.0068523611680027</v>
      </c>
      <c r="G7" s="15">
        <f>'DAX-REXP'!AL15</f>
        <v>1.0303675837374791</v>
      </c>
      <c r="H7" s="1">
        <f>'DAX-REXP Stopp'!AI15</f>
        <v>0.9274338131206854</v>
      </c>
      <c r="I7" s="1">
        <f>'DAX-REXP Stopp'!AJ15</f>
        <v>0.9274338131206854</v>
      </c>
      <c r="J7" s="14">
        <f>'200-Tageslinie'!I8</f>
        <v>1</v>
      </c>
    </row>
    <row r="8" spans="1:10" x14ac:dyDescent="0.2">
      <c r="A8">
        <f t="shared" si="0"/>
        <v>7</v>
      </c>
      <c r="B8" s="13">
        <f>'DAX-REXP'!AG16</f>
        <v>36710</v>
      </c>
      <c r="C8" s="15">
        <f>'DAX-REXP'!AH16</f>
        <v>1.0414285753814103</v>
      </c>
      <c r="D8" s="15">
        <f>'DAX-REXP'!AI16</f>
        <v>0.99919722845804382</v>
      </c>
      <c r="E8" s="15">
        <f>'DAX-REXP'!AJ16</f>
        <v>0.99919722845804382</v>
      </c>
      <c r="F8" s="15">
        <f>'DAX-REXP'!AK16</f>
        <v>1.0519003452513311</v>
      </c>
      <c r="G8" s="15">
        <f>'DAX-REXP'!AL16</f>
        <v>1.0309568055114899</v>
      </c>
      <c r="H8" s="1">
        <f>'DAX-REXP Stopp'!AI16</f>
        <v>0.94350525781544736</v>
      </c>
      <c r="I8" s="1">
        <f>'DAX-REXP Stopp'!AJ16</f>
        <v>0.94350525781544736</v>
      </c>
      <c r="J8" s="14">
        <f>'200-Tageslinie'!I9</f>
        <v>1</v>
      </c>
    </row>
    <row r="9" spans="1:10" x14ac:dyDescent="0.2">
      <c r="A9">
        <f t="shared" si="0"/>
        <v>8</v>
      </c>
      <c r="B9" s="13">
        <f>'DAX-REXP'!AG17</f>
        <v>36739</v>
      </c>
      <c r="C9" s="15">
        <f>'DAX-REXP'!AH17</f>
        <v>1.0457038170835602</v>
      </c>
      <c r="D9" s="15">
        <f>'DAX-REXP'!AI17</f>
        <v>1.0043238149977161</v>
      </c>
      <c r="E9" s="15">
        <f>'DAX-REXP'!AJ17</f>
        <v>1.0043238149977161</v>
      </c>
      <c r="F9" s="15">
        <f>'DAX-REXP'!AK17</f>
        <v>1.0598616068816198</v>
      </c>
      <c r="G9" s="15">
        <f>'DAX-REXP'!AL17</f>
        <v>1.0315460272855006</v>
      </c>
      <c r="H9" s="1">
        <f>'DAX-REXP Stopp'!AI17</f>
        <v>0.94822291982373796</v>
      </c>
      <c r="I9" s="1">
        <f>'DAX-REXP Stopp'!AJ17</f>
        <v>0.94822291982373796</v>
      </c>
      <c r="J9" s="14">
        <f>'200-Tageslinie'!I10</f>
        <v>1</v>
      </c>
    </row>
    <row r="10" spans="1:10" x14ac:dyDescent="0.2">
      <c r="A10">
        <f t="shared" si="0"/>
        <v>9</v>
      </c>
      <c r="B10" s="13">
        <f>'DAX-REXP'!AG18</f>
        <v>36770</v>
      </c>
      <c r="C10" s="15">
        <f>'DAX-REXP'!AH18</f>
        <v>1.0176999334440406</v>
      </c>
      <c r="D10" s="15">
        <f>'DAX-REXP'!AI18</f>
        <v>0.96303260679909874</v>
      </c>
      <c r="E10" s="15">
        <f>'DAX-REXP'!AJ18</f>
        <v>0.96303260679909874</v>
      </c>
      <c r="F10" s="15">
        <f>'DAX-REXP'!AK18</f>
        <v>0.99451694072210184</v>
      </c>
      <c r="G10" s="15">
        <f>'DAX-REXP'!AL18</f>
        <v>1.0408829261659793</v>
      </c>
      <c r="H10" s="1">
        <f>'DAX-REXP Stopp'!AI18</f>
        <v>0.91102625860596809</v>
      </c>
      <c r="I10" s="1">
        <f>'DAX-REXP Stopp'!AJ18</f>
        <v>0.91102625860596809</v>
      </c>
      <c r="J10" s="14">
        <f>'200-Tageslinie'!I11</f>
        <v>1</v>
      </c>
    </row>
    <row r="11" spans="1:10" x14ac:dyDescent="0.2">
      <c r="A11">
        <f t="shared" si="0"/>
        <v>10</v>
      </c>
      <c r="B11" s="13">
        <f>'DAX-REXP'!AG19</f>
        <v>36801</v>
      </c>
      <c r="C11" s="15">
        <f>'DAX-REXP'!AH19</f>
        <v>1.0413266000274612</v>
      </c>
      <c r="D11" s="15">
        <f>'DAX-REXP'!AI19</f>
        <v>0.97595587102028047</v>
      </c>
      <c r="E11" s="15">
        <f>'DAX-REXP'!AJ19</f>
        <v>0.97595587102028047</v>
      </c>
      <c r="F11" s="15">
        <f>'DAX-REXP'!AK19</f>
        <v>1.0353794838785182</v>
      </c>
      <c r="G11" s="15">
        <f>'DAX-REXP'!AL19</f>
        <v>1.0472737161764039</v>
      </c>
      <c r="H11" s="1">
        <f>'DAX-REXP Stopp'!AI19</f>
        <v>0.90377353494652579</v>
      </c>
      <c r="I11" s="1">
        <f>'DAX-REXP Stopp'!AJ19</f>
        <v>0.90377353494652579</v>
      </c>
      <c r="J11" s="14">
        <f>'200-Tageslinie'!I12</f>
        <v>1</v>
      </c>
    </row>
    <row r="12" spans="1:10" x14ac:dyDescent="0.2">
      <c r="A12">
        <f t="shared" si="0"/>
        <v>11</v>
      </c>
      <c r="B12" s="13">
        <f>'DAX-REXP'!AG20</f>
        <v>36831</v>
      </c>
      <c r="C12" s="15">
        <f>'DAX-REXP'!AH20</f>
        <v>0.9969795915511277</v>
      </c>
      <c r="D12" s="15">
        <f>'DAX-REXP'!AI20</f>
        <v>0.94244983869244969</v>
      </c>
      <c r="E12" s="15">
        <f>'DAX-REXP'!AJ20</f>
        <v>0.94244983869244969</v>
      </c>
      <c r="F12" s="15">
        <f>'DAX-REXP'!AK20</f>
        <v>0.93222687108666391</v>
      </c>
      <c r="G12" s="15">
        <f>'DAX-REXP'!AL20</f>
        <v>1.0617323120155917</v>
      </c>
      <c r="H12" s="1">
        <f>'DAX-REXP Stopp'!AI20</f>
        <v>0.87160579915588876</v>
      </c>
      <c r="I12" s="1">
        <f>'DAX-REXP Stopp'!AJ20</f>
        <v>0.87160579915588876</v>
      </c>
      <c r="J12" s="14">
        <f>'200-Tageslinie'!I13</f>
        <v>1</v>
      </c>
    </row>
    <row r="13" spans="1:10" x14ac:dyDescent="0.2">
      <c r="A13">
        <f t="shared" si="0"/>
        <v>12</v>
      </c>
      <c r="B13" s="13">
        <f>'DAX-REXP'!AG21</f>
        <v>36861</v>
      </c>
      <c r="C13" s="15">
        <f>'DAX-REXP'!AH21</f>
        <v>1.0089405911948555</v>
      </c>
      <c r="D13" s="15">
        <f>'DAX-REXP'!AI21</f>
        <v>0.95565479612406523</v>
      </c>
      <c r="E13" s="15">
        <f>'DAX-REXP'!AJ21</f>
        <v>0.95565479612406523</v>
      </c>
      <c r="F13" s="15">
        <f>'DAX-REXP'!AK21</f>
        <v>0.94119170226461457</v>
      </c>
      <c r="G13" s="15">
        <f>'DAX-REXP'!AL21</f>
        <v>1.0766894801250964</v>
      </c>
      <c r="H13" s="1">
        <f>'DAX-REXP Stopp'!AI21</f>
        <v>0.88378942656149295</v>
      </c>
      <c r="I13" s="1">
        <f>'DAX-REXP Stopp'!AJ21</f>
        <v>0.88378942656149295</v>
      </c>
      <c r="J13" s="14">
        <f>'200-Tageslinie'!I14</f>
        <v>1</v>
      </c>
    </row>
    <row r="14" spans="1:10" x14ac:dyDescent="0.2">
      <c r="A14">
        <f t="shared" si="0"/>
        <v>13</v>
      </c>
      <c r="B14" s="13">
        <f>'DAX-REXP'!AG22</f>
        <v>36892</v>
      </c>
      <c r="C14" s="15">
        <f>'DAX-REXP'!AH22</f>
        <v>1.0410476129246116</v>
      </c>
      <c r="D14" s="15">
        <f>'DAX-REXP'!AI22</f>
        <v>0.96327377607699904</v>
      </c>
      <c r="E14" s="15">
        <f>'DAX-REXP'!AJ22</f>
        <v>0.96327377607699904</v>
      </c>
      <c r="F14" s="15">
        <f>'DAX-REXP'!AK22</f>
        <v>0.9940809877699105</v>
      </c>
      <c r="G14" s="15">
        <f>'DAX-REXP'!AL22</f>
        <v>1.0847119612020124</v>
      </c>
      <c r="H14" s="1">
        <f>'DAX-REXP Stopp'!AI22</f>
        <v>0.89107600545708832</v>
      </c>
      <c r="I14" s="1">
        <f>'DAX-REXP Stopp'!AJ22</f>
        <v>0.89107600545708832</v>
      </c>
      <c r="J14" s="14">
        <f>'200-Tageslinie'!I15</f>
        <v>1</v>
      </c>
    </row>
    <row r="15" spans="1:10" x14ac:dyDescent="0.2">
      <c r="A15">
        <f t="shared" si="0"/>
        <v>14</v>
      </c>
      <c r="B15" s="13">
        <f>'DAX-REXP'!AG23</f>
        <v>36923</v>
      </c>
      <c r="C15" s="15">
        <f>'DAX-REXP'!AH23</f>
        <v>0.99791593453198257</v>
      </c>
      <c r="D15" s="15">
        <f>'DAX-REXP'!AI23</f>
        <v>0.9233478738648031</v>
      </c>
      <c r="E15" s="15">
        <f>'DAX-REXP'!AJ23</f>
        <v>0.92339275733110726</v>
      </c>
      <c r="F15" s="15">
        <f>'DAX-REXP'!AK23</f>
        <v>0.90822166305810748</v>
      </c>
      <c r="G15" s="15">
        <f>'DAX-REXP'!AL23</f>
        <v>1.0908761274532022</v>
      </c>
      <c r="H15" s="1">
        <f>'DAX-REXP Stopp'!AI23</f>
        <v>0.84731413429243818</v>
      </c>
      <c r="I15" s="1">
        <f>'DAX-REXP Stopp'!AJ23</f>
        <v>0.84736489828740524</v>
      </c>
      <c r="J15" s="14">
        <f>'200-Tageslinie'!I16</f>
        <v>1.0945356493949978</v>
      </c>
    </row>
    <row r="16" spans="1:10" x14ac:dyDescent="0.2">
      <c r="A16">
        <f t="shared" si="0"/>
        <v>15</v>
      </c>
      <c r="B16" s="13">
        <f>'DAX-REXP'!AG24</f>
        <v>36951</v>
      </c>
      <c r="C16" s="15">
        <f>'DAX-REXP'!AH24</f>
        <v>0.97209735809121334</v>
      </c>
      <c r="D16" s="15">
        <f>'DAX-REXP'!AI24</f>
        <v>0.92805276935752956</v>
      </c>
      <c r="E16" s="15">
        <f>'DAX-REXP'!AJ24</f>
        <v>0.9266555571748788</v>
      </c>
      <c r="F16" s="15">
        <f>'DAX-REXP'!AK24</f>
        <v>0.8528805079290771</v>
      </c>
      <c r="G16" s="15">
        <f>'DAX-REXP'!AL24</f>
        <v>1.0990799075375064</v>
      </c>
      <c r="H16" s="1">
        <f>'DAX-REXP Stopp'!AI24</f>
        <v>0.84837646029325442</v>
      </c>
      <c r="I16" s="1">
        <f>'DAX-REXP Stopp'!AJ24</f>
        <v>0.84557853017078966</v>
      </c>
      <c r="J16" s="14">
        <f>'200-Tageslinie'!I17</f>
        <v>1.1655571660134307</v>
      </c>
    </row>
    <row r="17" spans="1:10" x14ac:dyDescent="0.2">
      <c r="A17">
        <f t="shared" si="0"/>
        <v>16</v>
      </c>
      <c r="B17" s="13">
        <f>'DAX-REXP'!AG25</f>
        <v>36983</v>
      </c>
      <c r="C17" s="15">
        <f>'DAX-REXP'!AH25</f>
        <v>1.0005655410267336</v>
      </c>
      <c r="D17" s="15">
        <f>'DAX-REXP'!AI25</f>
        <v>0.91803867126563077</v>
      </c>
      <c r="E17" s="15">
        <f>'DAX-REXP'!AJ25</f>
        <v>0.91679701254982526</v>
      </c>
      <c r="F17" s="15">
        <f>'DAX-REXP'!AK25</f>
        <v>0.91645356662180344</v>
      </c>
      <c r="G17" s="15">
        <f>'DAX-REXP'!AL25</f>
        <v>1.0871141730499025</v>
      </c>
      <c r="H17" s="1">
        <f>'DAX-REXP Stopp'!AI25</f>
        <v>0.83927578414627535</v>
      </c>
      <c r="I17" s="1">
        <f>'DAX-REXP Stopp'!AJ25</f>
        <v>0.83668431136971577</v>
      </c>
      <c r="J17" s="14">
        <f>'200-Tageslinie'!I18</f>
        <v>1.0847041508434019</v>
      </c>
    </row>
    <row r="18" spans="1:10" x14ac:dyDescent="0.2">
      <c r="A18">
        <f t="shared" si="0"/>
        <v>17</v>
      </c>
      <c r="B18" s="13">
        <f>'DAX-REXP'!AG26</f>
        <v>37012</v>
      </c>
      <c r="C18" s="15">
        <f>'DAX-REXP'!AH26</f>
        <v>0.99016945271721357</v>
      </c>
      <c r="D18" s="15">
        <f>'DAX-REXP'!AI26</f>
        <v>0.91711955709602799</v>
      </c>
      <c r="E18" s="15">
        <f>'DAX-REXP'!AJ26</f>
        <v>0.91588682978650948</v>
      </c>
      <c r="F18" s="15">
        <f>'DAX-REXP'!AK26</f>
        <v>0.89578968927380187</v>
      </c>
      <c r="G18" s="15">
        <f>'DAX-REXP'!AL26</f>
        <v>1.0885645651090059</v>
      </c>
      <c r="H18" s="1">
        <f>'DAX-REXP Stopp'!AI26</f>
        <v>0.83843552513588981</v>
      </c>
      <c r="I18" s="1">
        <f>'DAX-REXP Stopp'!AJ26</f>
        <v>0.83562975095918535</v>
      </c>
      <c r="J18" s="14">
        <f>'200-Tageslinie'!I19</f>
        <v>1.1097258649804187</v>
      </c>
    </row>
    <row r="19" spans="1:10" x14ac:dyDescent="0.2">
      <c r="A19">
        <f t="shared" si="0"/>
        <v>18</v>
      </c>
      <c r="B19" s="13">
        <f>'DAX-REXP'!AG27</f>
        <v>37043</v>
      </c>
      <c r="C19" s="15">
        <f>'DAX-REXP'!AH27</f>
        <v>0.99049737948987771</v>
      </c>
      <c r="D19" s="15">
        <f>'DAX-REXP'!AI27</f>
        <v>0.92597299232103192</v>
      </c>
      <c r="E19" s="15">
        <f>'DAX-REXP'!AJ27</f>
        <v>0.92480578249908951</v>
      </c>
      <c r="F19" s="15">
        <f>'DAX-REXP'!AK27</f>
        <v>0.88629820352273392</v>
      </c>
      <c r="G19" s="15">
        <f>'DAX-REXP'!AL27</f>
        <v>1.1001223768299868</v>
      </c>
      <c r="H19" s="1">
        <f>'DAX-REXP Stopp'!AI27</f>
        <v>0.84652938220686658</v>
      </c>
      <c r="I19" s="1">
        <f>'DAX-REXP Stopp'!AJ27</f>
        <v>0.8436306132400706</v>
      </c>
      <c r="J19" s="14">
        <f>'200-Tageslinie'!I20</f>
        <v>1.1216100673777476</v>
      </c>
    </row>
    <row r="20" spans="1:10" x14ac:dyDescent="0.2">
      <c r="A20">
        <f t="shared" si="0"/>
        <v>19</v>
      </c>
      <c r="B20" s="13">
        <f>'DAX-REXP'!AG28</f>
        <v>37074</v>
      </c>
      <c r="C20" s="15">
        <f>'DAX-REXP'!AH28</f>
        <v>0.98093909109513866</v>
      </c>
      <c r="D20" s="15">
        <f>'DAX-REXP'!AI28</f>
        <v>0.9357437132921963</v>
      </c>
      <c r="E20" s="15">
        <f>'DAX-REXP'!AJ28</f>
        <v>0.93474857223105112</v>
      </c>
      <c r="F20" s="15">
        <f>'DAX-REXP'!AK28</f>
        <v>0.85745069928023865</v>
      </c>
      <c r="G20" s="15">
        <f>'DAX-REXP'!AL28</f>
        <v>1.1127226578434484</v>
      </c>
      <c r="H20" s="1">
        <f>'DAX-REXP Stopp'!AI28</f>
        <v>0.85546182673389637</v>
      </c>
      <c r="I20" s="1">
        <f>'DAX-REXP Stopp'!AJ28</f>
        <v>0.852538989000859</v>
      </c>
      <c r="J20" s="14">
        <f>'200-Tageslinie'!I21</f>
        <v>1.1593447746959233</v>
      </c>
    </row>
    <row r="21" spans="1:10" x14ac:dyDescent="0.2">
      <c r="A21">
        <f t="shared" si="0"/>
        <v>20</v>
      </c>
      <c r="B21" s="13">
        <f>'DAX-REXP'!AG29</f>
        <v>37104</v>
      </c>
      <c r="C21" s="15">
        <f>'DAX-REXP'!AH29</f>
        <v>0.93417634552933182</v>
      </c>
      <c r="D21" s="15">
        <f>'DAX-REXP'!AI29</f>
        <v>0.94629028636243329</v>
      </c>
      <c r="E21" s="15">
        <f>'DAX-REXP'!AJ29</f>
        <v>0.94533923250324836</v>
      </c>
      <c r="F21" s="15">
        <f>'DAX-REXP'!AK29</f>
        <v>0.75899262683597635</v>
      </c>
      <c r="G21" s="15">
        <f>'DAX-REXP'!AL29</f>
        <v>1.1255495626161447</v>
      </c>
      <c r="H21" s="1">
        <f>'DAX-REXP Stopp'!AI29</f>
        <v>0.86516247205614849</v>
      </c>
      <c r="I21" s="1">
        <f>'DAX-REXP Stopp'!AJ29</f>
        <v>0.86218194613143251</v>
      </c>
      <c r="J21" s="14">
        <f>'200-Tageslinie'!I22</f>
        <v>1.3097373447670371</v>
      </c>
    </row>
    <row r="22" spans="1:10" x14ac:dyDescent="0.2">
      <c r="A22">
        <f t="shared" si="0"/>
        <v>21</v>
      </c>
      <c r="B22" s="13">
        <f>'DAX-REXP'!AG30</f>
        <v>37137</v>
      </c>
      <c r="C22" s="15">
        <f>'DAX-REXP'!AH30</f>
        <v>0.8695896493362395</v>
      </c>
      <c r="D22" s="15">
        <f>'DAX-REXP'!AI30</f>
        <v>0.9542160436327225</v>
      </c>
      <c r="E22" s="15">
        <f>'DAX-REXP'!AJ30</f>
        <v>0.95325727306123864</v>
      </c>
      <c r="F22" s="15">
        <f>'DAX-REXP'!AK30</f>
        <v>0.63025191643747436</v>
      </c>
      <c r="G22" s="15">
        <f>'DAX-REXP'!AL30</f>
        <v>1.1349771110003173</v>
      </c>
      <c r="H22" s="1">
        <f>'DAX-REXP Stopp'!AI30</f>
        <v>0.87240877586500487</v>
      </c>
      <c r="I22" s="1">
        <f>'DAX-REXP Stopp'!AJ30</f>
        <v>0.86940341297191692</v>
      </c>
      <c r="J22" s="14">
        <f>'200-Tageslinie'!I23</f>
        <v>1.5772756287501595</v>
      </c>
    </row>
    <row r="23" spans="1:10" x14ac:dyDescent="0.2">
      <c r="A23">
        <f t="shared" si="0"/>
        <v>22</v>
      </c>
      <c r="B23" s="13">
        <f>'DAX-REXP'!AG31</f>
        <v>37165</v>
      </c>
      <c r="C23" s="15">
        <f>'DAX-REXP'!AH31</f>
        <v>0.89948411831425679</v>
      </c>
      <c r="D23" s="15">
        <f>'DAX-REXP'!AI31</f>
        <v>0.97254510066148769</v>
      </c>
      <c r="E23" s="15">
        <f>'DAX-REXP'!AJ31</f>
        <v>0.97156791354456162</v>
      </c>
      <c r="F23" s="15">
        <f>'DAX-REXP'!AK31</f>
        <v>0.66696851775996258</v>
      </c>
      <c r="G23" s="15">
        <f>'DAX-REXP'!AL31</f>
        <v>1.1567783166387164</v>
      </c>
      <c r="H23" s="1">
        <f>'DAX-REXP Stopp'!AI31</f>
        <v>0.8891664381490606</v>
      </c>
      <c r="I23" s="1">
        <f>'DAX-REXP Stopp'!AJ31</f>
        <v>0.88610334674614866</v>
      </c>
      <c r="J23" s="14">
        <f>'200-Tageslinie'!I24</f>
        <v>1.49044664223218</v>
      </c>
    </row>
    <row r="24" spans="1:10" x14ac:dyDescent="0.2">
      <c r="A24">
        <f t="shared" si="0"/>
        <v>23</v>
      </c>
      <c r="B24" s="13">
        <f>'DAX-REXP'!AG32</f>
        <v>37196</v>
      </c>
      <c r="C24" s="15">
        <f>'DAX-REXP'!AH32</f>
        <v>0.93028921660773678</v>
      </c>
      <c r="D24" s="15">
        <f>'DAX-REXP'!AI32</f>
        <v>0.96721024017315027</v>
      </c>
      <c r="E24" s="15">
        <f>'DAX-REXP'!AJ32</f>
        <v>0.96623841319760861</v>
      </c>
      <c r="F24" s="15">
        <f>'DAX-REXP'!AK32</f>
        <v>0.72998858915091569</v>
      </c>
      <c r="G24" s="15">
        <f>'DAX-REXP'!AL32</f>
        <v>1.1504328513801387</v>
      </c>
      <c r="H24" s="1">
        <f>'DAX-REXP Stopp'!AI32</f>
        <v>0.88428894825660131</v>
      </c>
      <c r="I24" s="1">
        <f>'DAX-REXP Stopp'!AJ32</f>
        <v>0.88124265916473532</v>
      </c>
      <c r="J24" s="14">
        <f>'200-Tageslinie'!I25</f>
        <v>1.3617760640973482</v>
      </c>
    </row>
    <row r="25" spans="1:10" x14ac:dyDescent="0.2">
      <c r="A25">
        <f t="shared" si="0"/>
        <v>24</v>
      </c>
      <c r="B25" s="13">
        <f>'DAX-REXP'!AG33</f>
        <v>37228</v>
      </c>
      <c r="C25" s="15">
        <f>'DAX-REXP'!AH33</f>
        <v>0.93745431612081664</v>
      </c>
      <c r="D25" s="15">
        <f>'DAX-REXP'!AI33</f>
        <v>0.9561216983571309</v>
      </c>
      <c r="E25" s="15">
        <f>'DAX-REXP'!AJ33</f>
        <v>0.9551606768930323</v>
      </c>
      <c r="F25" s="15">
        <f>'DAX-REXP'!AK33</f>
        <v>0.75488618409503194</v>
      </c>
      <c r="G25" s="15">
        <f>'DAX-REXP'!AL33</f>
        <v>1.1372433485926665</v>
      </c>
      <c r="H25" s="1">
        <f>'DAX-REXP Stopp'!AI33</f>
        <v>0.87415105416396666</v>
      </c>
      <c r="I25" s="1">
        <f>'DAX-REXP Stopp'!AJ33</f>
        <v>0.87113938970463167</v>
      </c>
      <c r="J25" s="14">
        <f>'200-Tageslinie'!I26</f>
        <v>1.3168620763163501</v>
      </c>
    </row>
    <row r="26" spans="1:10" x14ac:dyDescent="0.2">
      <c r="A26">
        <f t="shared" si="0"/>
        <v>25</v>
      </c>
      <c r="B26" s="13">
        <f>'DAX-REXP'!AG34</f>
        <v>37257</v>
      </c>
      <c r="C26" s="15">
        <f>'DAX-REXP'!AH34</f>
        <v>0.93304123124903993</v>
      </c>
      <c r="D26" s="15">
        <f>'DAX-REXP'!AI34</f>
        <v>0.9568445103312011</v>
      </c>
      <c r="E26" s="15">
        <f>'DAX-REXP'!AJ34</f>
        <v>0.95588391832251274</v>
      </c>
      <c r="F26" s="15">
        <f>'DAX-REXP'!AK34</f>
        <v>0.74720726783310898</v>
      </c>
      <c r="G26" s="15">
        <f>'DAX-REXP'!AL34</f>
        <v>1.1381045188777592</v>
      </c>
      <c r="H26" s="1">
        <f>'DAX-REXP Stopp'!AI34</f>
        <v>0.87481189770530821</v>
      </c>
      <c r="I26" s="1">
        <f>'DAX-REXP Stopp'!AJ34</f>
        <v>0.87179898690055369</v>
      </c>
      <c r="J26" s="14">
        <f>'200-Tageslinie'!I27</f>
        <v>1.3303952337786165</v>
      </c>
    </row>
    <row r="27" spans="1:10" x14ac:dyDescent="0.2">
      <c r="A27">
        <f t="shared" si="0"/>
        <v>26</v>
      </c>
      <c r="B27" s="13">
        <f>'DAX-REXP'!AG35</f>
        <v>37288</v>
      </c>
      <c r="C27" s="15">
        <f>'DAX-REXP'!AH35</f>
        <v>0.92847879962746527</v>
      </c>
      <c r="D27" s="15">
        <f>'DAX-REXP'!AI35</f>
        <v>0.95184941854659277</v>
      </c>
      <c r="E27" s="15">
        <f>'DAX-REXP'!AJ35</f>
        <v>0.95093695027404868</v>
      </c>
      <c r="F27" s="15">
        <f>'DAX-REXP'!AK35</f>
        <v>0.73718181286207496</v>
      </c>
      <c r="G27" s="15">
        <f>'DAX-REXP'!AL35</f>
        <v>1.1421384217921406</v>
      </c>
      <c r="H27" s="1">
        <f>'DAX-REXP Stopp'!AI35</f>
        <v>0.8702450473172626</v>
      </c>
      <c r="I27" s="1">
        <f>'DAX-REXP Stopp'!AJ35</f>
        <v>0.86728268936069064</v>
      </c>
      <c r="J27" s="14">
        <f>'200-Tageslinie'!I28</f>
        <v>1.3484882161029395</v>
      </c>
    </row>
    <row r="28" spans="1:10" x14ac:dyDescent="0.2">
      <c r="A28">
        <f t="shared" si="0"/>
        <v>27</v>
      </c>
      <c r="B28" s="13">
        <f>'DAX-REXP'!AG36</f>
        <v>37316</v>
      </c>
      <c r="C28" s="15">
        <f>'DAX-REXP'!AH36</f>
        <v>0.95644059633838541</v>
      </c>
      <c r="D28" s="15">
        <f>'DAX-REXP'!AI36</f>
        <v>0.97588470775101188</v>
      </c>
      <c r="E28" s="15">
        <f>'DAX-REXP'!AJ36</f>
        <v>0.97366949036742867</v>
      </c>
      <c r="F28" s="15">
        <f>'DAX-REXP'!AK36</f>
        <v>0.78958540581660708</v>
      </c>
      <c r="G28" s="15">
        <f>'DAX-REXP'!AL36</f>
        <v>1.1310338575896297</v>
      </c>
      <c r="H28" s="1">
        <f>'DAX-REXP Stopp'!AI36</f>
        <v>0.89221973258094844</v>
      </c>
      <c r="I28" s="1">
        <f>'DAX-REXP Stopp'!AJ36</f>
        <v>0.88817808426762734</v>
      </c>
      <c r="J28" s="14">
        <f>'200-Tageslinie'!I29</f>
        <v>1.2589910862673674</v>
      </c>
    </row>
    <row r="29" spans="1:10" x14ac:dyDescent="0.2">
      <c r="A29">
        <f t="shared" si="0"/>
        <v>28</v>
      </c>
      <c r="B29" s="13">
        <f>'DAX-REXP'!AG37</f>
        <v>37347</v>
      </c>
      <c r="C29" s="15">
        <f>'DAX-REXP'!AH37</f>
        <v>0.92895159002751559</v>
      </c>
      <c r="D29" s="15">
        <f>'DAX-REXP'!AI37</f>
        <v>0.92792506676373543</v>
      </c>
      <c r="E29" s="15">
        <f>'DAX-REXP'!AJ37</f>
        <v>0.92295155132471229</v>
      </c>
      <c r="F29" s="15">
        <f>'DAX-REXP'!AK37</f>
        <v>0.73749195388846622</v>
      </c>
      <c r="G29" s="15">
        <f>'DAX-REXP'!AL37</f>
        <v>1.1428182930698454</v>
      </c>
      <c r="H29" s="1">
        <f>'DAX-REXP Stopp'!AI37</f>
        <v>0.84837178853952622</v>
      </c>
      <c r="I29" s="1">
        <f>'DAX-REXP Stopp'!AJ37</f>
        <v>0.8422374453360757</v>
      </c>
      <c r="J29" s="14">
        <f>'200-Tageslinie'!I30</f>
        <v>1.1759282647571379</v>
      </c>
    </row>
    <row r="30" spans="1:10" x14ac:dyDescent="0.2">
      <c r="A30">
        <f t="shared" si="0"/>
        <v>29</v>
      </c>
      <c r="B30" s="13">
        <f>'DAX-REXP'!AG38</f>
        <v>37377</v>
      </c>
      <c r="C30" s="15">
        <f>'DAX-REXP'!AH38</f>
        <v>0.9107776599318016</v>
      </c>
      <c r="D30" s="15">
        <f>'DAX-REXP'!AI38</f>
        <v>0.91252592401461119</v>
      </c>
      <c r="E30" s="15">
        <f>'DAX-REXP'!AJ38</f>
        <v>0.90832324740158921</v>
      </c>
      <c r="F30" s="15">
        <f>'DAX-REXP'!AK38</f>
        <v>0.70488325823629239</v>
      </c>
      <c r="G30" s="15">
        <f>'DAX-REXP'!AL38</f>
        <v>1.1478493405248607</v>
      </c>
      <c r="H30" s="1">
        <f>'DAX-REXP Stopp'!AI38</f>
        <v>0.83429285184088398</v>
      </c>
      <c r="I30" s="1">
        <f>'DAX-REXP Stopp'!AJ38</f>
        <v>0.8287996922668055</v>
      </c>
      <c r="J30" s="14">
        <f>'200-Tageslinie'!I31</f>
        <v>1.2303280344299199</v>
      </c>
    </row>
    <row r="31" spans="1:10" x14ac:dyDescent="0.2">
      <c r="A31">
        <f t="shared" si="0"/>
        <v>30</v>
      </c>
      <c r="B31" s="13">
        <f>'DAX-REXP'!AG39</f>
        <v>37410</v>
      </c>
      <c r="C31" s="15">
        <f>'DAX-REXP'!AH39</f>
        <v>0.87726777028974467</v>
      </c>
      <c r="D31" s="15">
        <f>'DAX-REXP'!AI39</f>
        <v>0.90367152704060871</v>
      </c>
      <c r="E31" s="15">
        <f>'DAX-REXP'!AJ39</f>
        <v>0.90351297360491167</v>
      </c>
      <c r="F31" s="15">
        <f>'DAX-REXP'!AK39</f>
        <v>0.64113757387793324</v>
      </c>
      <c r="G31" s="15">
        <f>'DAX-REXP'!AL39</f>
        <v>1.1625798848751303</v>
      </c>
      <c r="H31" s="1">
        <f>'DAX-REXP Stopp'!AI39</f>
        <v>0.8361980672160606</v>
      </c>
      <c r="I31" s="1">
        <f>'DAX-REXP Stopp'!AJ39</f>
        <v>0.83220348182074544</v>
      </c>
      <c r="J31" s="14">
        <f>'200-Tageslinie'!I32</f>
        <v>1.3526545143235191</v>
      </c>
    </row>
    <row r="32" spans="1:10" x14ac:dyDescent="0.2">
      <c r="A32">
        <f t="shared" si="0"/>
        <v>31</v>
      </c>
      <c r="B32" s="13">
        <f>'DAX-REXP'!AG40</f>
        <v>37438</v>
      </c>
      <c r="C32" s="15">
        <f>'DAX-REXP'!AH40</f>
        <v>0.82127552556506056</v>
      </c>
      <c r="D32" s="15">
        <f>'DAX-REXP'!AI40</f>
        <v>0.91160334118647424</v>
      </c>
      <c r="E32" s="15">
        <f>'DAX-REXP'!AJ40</f>
        <v>0.91377231240955159</v>
      </c>
      <c r="F32" s="15">
        <f>'DAX-REXP'!AK40</f>
        <v>0.54130434782608694</v>
      </c>
      <c r="G32" s="15">
        <f>'DAX-REXP'!AL40</f>
        <v>1.177129130218012</v>
      </c>
      <c r="H32" s="1">
        <f>'DAX-REXP Stopp'!AI40</f>
        <v>0.84400575914229792</v>
      </c>
      <c r="I32" s="1">
        <f>'DAX-REXP Stopp'!AJ40</f>
        <v>0.84169551796856201</v>
      </c>
      <c r="J32" s="14">
        <f>'200-Tageslinie'!I33</f>
        <v>1.6021257488348233</v>
      </c>
    </row>
    <row r="33" spans="1:10" x14ac:dyDescent="0.2">
      <c r="A33">
        <f t="shared" si="0"/>
        <v>32</v>
      </c>
      <c r="B33" s="13">
        <f>'DAX-REXP'!AG41</f>
        <v>37469</v>
      </c>
      <c r="C33" s="15">
        <f>'DAX-REXP'!AH41</f>
        <v>0.82985462867194937</v>
      </c>
      <c r="D33" s="15">
        <f>'DAX-REXP'!AI41</f>
        <v>0.92553735771321399</v>
      </c>
      <c r="E33" s="15">
        <f>'DAX-REXP'!AJ41</f>
        <v>0.92774048356561922</v>
      </c>
      <c r="F33" s="15">
        <f>'DAX-REXP'!AK41</f>
        <v>0.54317689741939257</v>
      </c>
      <c r="G33" s="15">
        <f>'DAX-REXP'!AL41</f>
        <v>1.1951230567012645</v>
      </c>
      <c r="H33" s="1">
        <f>'DAX-REXP Stopp'!AI41</f>
        <v>0.85689860820441843</v>
      </c>
      <c r="I33" s="1">
        <f>'DAX-REXP Stopp'!AJ41</f>
        <v>0.85456180474548504</v>
      </c>
      <c r="J33" s="14">
        <f>'200-Tageslinie'!I34</f>
        <v>1.5966025759354265</v>
      </c>
    </row>
    <row r="34" spans="1:10" x14ac:dyDescent="0.2">
      <c r="A34">
        <f t="shared" si="0"/>
        <v>33</v>
      </c>
      <c r="B34" s="13">
        <f>'DAX-REXP'!AG42</f>
        <v>37501</v>
      </c>
      <c r="C34" s="15">
        <f>'DAX-REXP'!AH42</f>
        <v>0.75266876861199172</v>
      </c>
      <c r="D34" s="15">
        <f>'DAX-REXP'!AI42</f>
        <v>0.94160665473131977</v>
      </c>
      <c r="E34" s="15">
        <f>'DAX-REXP'!AJ42</f>
        <v>0.94385484592204139</v>
      </c>
      <c r="F34" s="15">
        <f>'DAX-REXP'!AK42</f>
        <v>0.40508953127742992</v>
      </c>
      <c r="G34" s="15">
        <f>'DAX-REXP'!AL42</f>
        <v>1.215881793047183</v>
      </c>
      <c r="H34" s="1">
        <f>'DAX-REXP Stopp'!AI42</f>
        <v>0.87177855153914097</v>
      </c>
      <c r="I34" s="1">
        <f>'DAX-REXP Stopp'!AJ42</f>
        <v>0.8694050988689549</v>
      </c>
      <c r="J34" s="14">
        <f>'200-Tageslinie'!I35</f>
        <v>2.1408542227038647</v>
      </c>
    </row>
    <row r="35" spans="1:10" x14ac:dyDescent="0.2">
      <c r="A35">
        <f t="shared" si="0"/>
        <v>34</v>
      </c>
      <c r="B35" s="13">
        <f>'DAX-REXP'!AG43</f>
        <v>37530</v>
      </c>
      <c r="C35" s="15">
        <f>'DAX-REXP'!AH43</f>
        <v>0.7851986271557494</v>
      </c>
      <c r="D35" s="15">
        <f>'DAX-REXP'!AI43</f>
        <v>0.93721908926080144</v>
      </c>
      <c r="E35" s="15">
        <f>'DAX-REXP'!AJ43</f>
        <v>0.93945680462851067</v>
      </c>
      <c r="F35" s="15">
        <f>'DAX-REXP'!AK43</f>
        <v>0.4612396863479431</v>
      </c>
      <c r="G35" s="15">
        <f>'DAX-REXP'!AL43</f>
        <v>1.2102161990663101</v>
      </c>
      <c r="H35" s="1">
        <f>'DAX-REXP Stopp'!AI43</f>
        <v>0.86771636116849071</v>
      </c>
      <c r="I35" s="1">
        <f>'DAX-REXP Stopp'!AJ43</f>
        <v>0.86535396797509745</v>
      </c>
      <c r="J35" s="14">
        <f>'200-Tageslinie'!I36</f>
        <v>1.8802320339672625</v>
      </c>
    </row>
    <row r="36" spans="1:10" x14ac:dyDescent="0.2">
      <c r="A36">
        <f t="shared" si="0"/>
        <v>35</v>
      </c>
      <c r="B36" s="13">
        <f>'DAX-REXP'!AG44</f>
        <v>37561</v>
      </c>
      <c r="C36" s="15">
        <f>'DAX-REXP'!AH44</f>
        <v>0.80244731060168761</v>
      </c>
      <c r="D36" s="15">
        <f>'DAX-REXP'!AI44</f>
        <v>0.94104515208642947</v>
      </c>
      <c r="E36" s="15">
        <f>'DAX-REXP'!AJ44</f>
        <v>0.94329189665219493</v>
      </c>
      <c r="F36" s="15">
        <f>'DAX-REXP'!AK44</f>
        <v>0.48573936450348176</v>
      </c>
      <c r="G36" s="15">
        <f>'DAX-REXP'!AL44</f>
        <v>1.2151565970176315</v>
      </c>
      <c r="H36" s="1">
        <f>'DAX-REXP Stopp'!AI44</f>
        <v>0.8712586890517976</v>
      </c>
      <c r="I36" s="1">
        <f>'DAX-REXP Stopp'!AJ44</f>
        <v>0.86888655413417726</v>
      </c>
      <c r="J36" s="14">
        <f>'200-Tageslinie'!I37</f>
        <v>1.785397060612737</v>
      </c>
    </row>
    <row r="37" spans="1:10" x14ac:dyDescent="0.2">
      <c r="A37">
        <f t="shared" si="0"/>
        <v>36</v>
      </c>
      <c r="B37" s="13">
        <f>'DAX-REXP'!AG45</f>
        <v>37592</v>
      </c>
      <c r="C37" s="15">
        <f>'DAX-REXP'!AH45</f>
        <v>0.77375981557955753</v>
      </c>
      <c r="D37" s="15">
        <f>'DAX-REXP'!AI45</f>
        <v>0.96013881905436271</v>
      </c>
      <c r="E37" s="15">
        <f>'DAX-REXP'!AJ45</f>
        <v>0.96243217124474056</v>
      </c>
      <c r="F37" s="15">
        <f>'DAX-REXP'!AK45</f>
        <v>0.42317133828778747</v>
      </c>
      <c r="G37" s="15">
        <f>'DAX-REXP'!AL45</f>
        <v>1.2398132620223905</v>
      </c>
      <c r="H37" s="1">
        <f>'DAX-REXP Stopp'!AI45</f>
        <v>0.88893651858455458</v>
      </c>
      <c r="I37" s="1">
        <f>'DAX-REXP Stopp'!AJ45</f>
        <v>0.8865170746082518</v>
      </c>
      <c r="J37" s="14">
        <f>'200-Tageslinie'!I38</f>
        <v>2.0493770611152073</v>
      </c>
    </row>
    <row r="38" spans="1:10" x14ac:dyDescent="0.2">
      <c r="A38">
        <f t="shared" si="0"/>
        <v>37</v>
      </c>
      <c r="B38" s="13">
        <f>'DAX-REXP'!AG46</f>
        <v>37622</v>
      </c>
      <c r="C38" s="15">
        <f>'DAX-REXP'!AH46</f>
        <v>0.75907476552550635</v>
      </c>
      <c r="D38" s="15">
        <f>'DAX-REXP'!AI46</f>
        <v>0.97175708094006674</v>
      </c>
      <c r="E38" s="15">
        <f>'DAX-REXP'!AJ46</f>
        <v>0.97407818457667938</v>
      </c>
      <c r="F38" s="15">
        <f>'DAX-REXP'!AK46</f>
        <v>0.40198812101351744</v>
      </c>
      <c r="G38" s="15">
        <f>'DAX-REXP'!AL46</f>
        <v>1.2548157548837422</v>
      </c>
      <c r="H38" s="1">
        <f>'DAX-REXP Stopp'!AI46</f>
        <v>0.8996931892985397</v>
      </c>
      <c r="I38" s="1">
        <f>'DAX-REXP Stopp'!AJ46</f>
        <v>0.89724446920118328</v>
      </c>
      <c r="J38" s="14">
        <f>'200-Tageslinie'!I39</f>
        <v>2.1573712960021845</v>
      </c>
    </row>
    <row r="39" spans="1:10" x14ac:dyDescent="0.2">
      <c r="A39">
        <f t="shared" si="0"/>
        <v>38</v>
      </c>
      <c r="B39" s="13">
        <f>'DAX-REXP'!AG47</f>
        <v>37655</v>
      </c>
      <c r="C39" s="15">
        <f>'DAX-REXP'!AH47</f>
        <v>0.73602567766299487</v>
      </c>
      <c r="D39" s="15">
        <f>'DAX-REXP'!AI47</f>
        <v>0.9391450746439336</v>
      </c>
      <c r="E39" s="15">
        <f>'DAX-REXP'!AJ47</f>
        <v>0.94180004772555448</v>
      </c>
      <c r="F39" s="15">
        <f>'DAX-REXP'!AK47</f>
        <v>0.37261542512727486</v>
      </c>
      <c r="G39" s="15">
        <f>'DAX-REXP'!AL47</f>
        <v>1.2670081131305808</v>
      </c>
      <c r="H39" s="1">
        <f>'DAX-REXP Stopp'!AI47</f>
        <v>0.86949963524117369</v>
      </c>
      <c r="I39" s="1">
        <f>'DAX-REXP Stopp'!AJ47</f>
        <v>0.86750394509738638</v>
      </c>
      <c r="J39" s="14">
        <f>'200-Tageslinie'!I40</f>
        <v>2.3274335283145922</v>
      </c>
    </row>
    <row r="40" spans="1:10" x14ac:dyDescent="0.2">
      <c r="A40">
        <f t="shared" si="0"/>
        <v>39</v>
      </c>
      <c r="B40" s="13">
        <f>'DAX-REXP'!AG48</f>
        <v>37683</v>
      </c>
      <c r="C40" s="15">
        <f>'DAX-REXP'!AH48</f>
        <v>0.71837684474610108</v>
      </c>
      <c r="D40" s="15">
        <f>'DAX-REXP'!AI48</f>
        <v>0.92596916387547501</v>
      </c>
      <c r="E40" s="15">
        <f>'DAX-REXP'!AJ48</f>
        <v>0.93175207297828944</v>
      </c>
      <c r="F40" s="15">
        <f>'DAX-REXP'!AK48</f>
        <v>0.35459506115044764</v>
      </c>
      <c r="G40" s="15">
        <f>'DAX-REXP'!AL48</f>
        <v>1.263246158727281</v>
      </c>
      <c r="H40" s="1">
        <f>'DAX-REXP Stopp'!AI48</f>
        <v>0.85385885779129833</v>
      </c>
      <c r="I40" s="1">
        <f>'DAX-REXP Stopp'!AJ48</f>
        <v>0.85578079055502532</v>
      </c>
      <c r="J40" s="14">
        <f>'200-Tageslinie'!I41</f>
        <v>2.4457126695300007</v>
      </c>
    </row>
    <row r="41" spans="1:10" x14ac:dyDescent="0.2">
      <c r="A41">
        <f t="shared" si="0"/>
        <v>40</v>
      </c>
      <c r="B41" s="13">
        <f>'DAX-REXP'!AG49</f>
        <v>37712</v>
      </c>
      <c r="C41" s="15">
        <f>'DAX-REXP'!AH49</f>
        <v>0.78794913202787897</v>
      </c>
      <c r="D41" s="15">
        <f>'DAX-REXP'!AI49</f>
        <v>0.94922669318395458</v>
      </c>
      <c r="E41" s="15">
        <f>'DAX-REXP'!AJ49</f>
        <v>0.94566154226091548</v>
      </c>
      <c r="F41" s="15">
        <f>'DAX-REXP'!AK49</f>
        <v>0.43039967230382115</v>
      </c>
      <c r="G41" s="15">
        <f>'DAX-REXP'!AL49</f>
        <v>1.2641073290123737</v>
      </c>
      <c r="H41" s="1">
        <f>'DAX-REXP Stopp'!AI49</f>
        <v>0.85963356657861634</v>
      </c>
      <c r="I41" s="1">
        <f>'DAX-REXP Stopp'!AJ49</f>
        <v>0.85944818557857849</v>
      </c>
      <c r="J41" s="14">
        <f>'200-Tageslinie'!I42</f>
        <v>2.0149588612981746</v>
      </c>
    </row>
    <row r="42" spans="1:10" x14ac:dyDescent="0.2">
      <c r="A42">
        <f t="shared" si="0"/>
        <v>41</v>
      </c>
      <c r="B42" s="13">
        <f>'DAX-REXP'!AG50</f>
        <v>37742</v>
      </c>
      <c r="C42" s="15">
        <f>'DAX-REXP'!AH50</f>
        <v>0.80335573224296097</v>
      </c>
      <c r="D42" s="15">
        <f>'DAX-REXP'!AI50</f>
        <v>0.96560286249251648</v>
      </c>
      <c r="E42" s="15">
        <f>'DAX-REXP'!AJ50</f>
        <v>0.96138705886858977</v>
      </c>
      <c r="F42" s="15">
        <f>'DAX-REXP'!AK50</f>
        <v>0.43634501726256653</v>
      </c>
      <c r="G42" s="15">
        <f>'DAX-REXP'!AL50</f>
        <v>1.2960612790644972</v>
      </c>
      <c r="H42" s="1">
        <f>'DAX-REXP Stopp'!AI50</f>
        <v>0.87446406484704864</v>
      </c>
      <c r="I42" s="1">
        <f>'DAX-REXP Stopp'!AJ50</f>
        <v>0.87374005017469902</v>
      </c>
      <c r="J42" s="14">
        <f>'200-Tageslinie'!I43</f>
        <v>1.987504381393137</v>
      </c>
    </row>
    <row r="43" spans="1:10" x14ac:dyDescent="0.2">
      <c r="A43">
        <f t="shared" si="0"/>
        <v>42</v>
      </c>
      <c r="B43" s="13">
        <f>'DAX-REXP'!AG51</f>
        <v>37774</v>
      </c>
      <c r="C43" s="15">
        <f>'DAX-REXP'!AH51</f>
        <v>0.83323643534664948</v>
      </c>
      <c r="D43" s="15">
        <f>'DAX-REXP'!AI51</f>
        <v>1.015657884526183</v>
      </c>
      <c r="E43" s="15">
        <f>'DAX-REXP'!AJ51</f>
        <v>1.0149587137606357</v>
      </c>
      <c r="F43" s="15">
        <f>'DAX-REXP'!AK51</f>
        <v>0.47114810696939546</v>
      </c>
      <c r="G43" s="15">
        <f>'DAX-REXP'!AL51</f>
        <v>1.2898517880614604</v>
      </c>
      <c r="H43" s="1">
        <f>'DAX-REXP Stopp'!AI51</f>
        <v>0.91979462436981307</v>
      </c>
      <c r="I43" s="1">
        <f>'DAX-REXP Stopp'!AJ51</f>
        <v>0.92242772492705494</v>
      </c>
      <c r="J43" s="14">
        <f>'200-Tageslinie'!I44</f>
        <v>1.8406900521936054</v>
      </c>
    </row>
    <row r="44" spans="1:10" x14ac:dyDescent="0.2">
      <c r="A44">
        <f t="shared" si="0"/>
        <v>43</v>
      </c>
      <c r="B44" s="13">
        <f>'DAX-REXP'!AG52</f>
        <v>37803</v>
      </c>
      <c r="C44" s="15">
        <f>'DAX-REXP'!AH52</f>
        <v>0.86662231496176312</v>
      </c>
      <c r="D44" s="15">
        <f>'DAX-REXP'!AI52</f>
        <v>1.0862769373409156</v>
      </c>
      <c r="E44" s="15">
        <f>'DAX-REXP'!AJ52</f>
        <v>1.0919636381816342</v>
      </c>
      <c r="F44" s="15">
        <f>'DAX-REXP'!AK52</f>
        <v>0.51024928316460882</v>
      </c>
      <c r="G44" s="15">
        <f>'DAX-REXP'!AL52</f>
        <v>1.2822825545030143</v>
      </c>
      <c r="H44" s="1">
        <f>'DAX-REXP Stopp'!AI52</f>
        <v>0.98374827071735382</v>
      </c>
      <c r="I44" s="1">
        <f>'DAX-REXP Stopp'!AJ52</f>
        <v>0.99241232260458501</v>
      </c>
      <c r="J44" s="14">
        <f>'200-Tageslinie'!I45</f>
        <v>1.9934512433921805</v>
      </c>
    </row>
    <row r="45" spans="1:10" x14ac:dyDescent="0.2">
      <c r="A45">
        <f t="shared" si="0"/>
        <v>44</v>
      </c>
      <c r="B45" s="13">
        <f>'DAX-REXP'!AG53</f>
        <v>37834</v>
      </c>
      <c r="C45" s="15">
        <f>'DAX-REXP'!AH53</f>
        <v>0.86355294402908389</v>
      </c>
      <c r="D45" s="15">
        <f>'DAX-REXP'!AI53</f>
        <v>1.0849863812624516</v>
      </c>
      <c r="E45" s="15">
        <f>'DAX-REXP'!AJ53</f>
        <v>1.0908639778469569</v>
      </c>
      <c r="F45" s="15">
        <f>'DAX-REXP'!AK53</f>
        <v>0.50976944233132415</v>
      </c>
      <c r="G45" s="15">
        <f>'DAX-REXP'!AL53</f>
        <v>1.2738521506594753</v>
      </c>
      <c r="H45" s="1">
        <f>'DAX-REXP Stopp'!AI53</f>
        <v>0.98257952427083484</v>
      </c>
      <c r="I45" s="1">
        <f>'DAX-REXP Stopp'!AJ53</f>
        <v>0.99141291527209308</v>
      </c>
      <c r="J45" s="14">
        <f>'200-Tageslinie'!I46</f>
        <v>1.9915765924376334</v>
      </c>
    </row>
    <row r="46" spans="1:10" x14ac:dyDescent="0.2">
      <c r="A46">
        <f t="shared" si="0"/>
        <v>45</v>
      </c>
      <c r="B46" s="13">
        <f>'DAX-REXP'!AG54</f>
        <v>37865</v>
      </c>
      <c r="C46" s="15">
        <f>'DAX-REXP'!AH54</f>
        <v>0.83857308899645866</v>
      </c>
      <c r="D46" s="15">
        <f>'DAX-REXP'!AI54</f>
        <v>1.0175041680379808</v>
      </c>
      <c r="E46" s="15">
        <f>'DAX-REXP'!AJ54</f>
        <v>1.0204270842180869</v>
      </c>
      <c r="F46" s="15">
        <f>'DAX-REXP'!AK54</f>
        <v>0.47644391128796304</v>
      </c>
      <c r="G46" s="15">
        <f>'DAX-REXP'!AL54</f>
        <v>1.2914381543761049</v>
      </c>
      <c r="H46" s="1">
        <f>'DAX-REXP Stopp'!AI54</f>
        <v>0.92146664570208126</v>
      </c>
      <c r="I46" s="1">
        <f>'DAX-REXP Stopp'!AJ54</f>
        <v>0.92739755912004906</v>
      </c>
      <c r="J46" s="14">
        <f>'200-Tageslinie'!I47</f>
        <v>1.8613797974846429</v>
      </c>
    </row>
    <row r="47" spans="1:10" x14ac:dyDescent="0.2">
      <c r="A47">
        <f t="shared" si="0"/>
        <v>46</v>
      </c>
      <c r="B47" s="13">
        <f>'DAX-REXP'!AG55</f>
        <v>37895</v>
      </c>
      <c r="C47" s="15">
        <f>'DAX-REXP'!AH55</f>
        <v>0.8871290758528787</v>
      </c>
      <c r="D47" s="15">
        <f>'DAX-REXP'!AI55</f>
        <v>1.1309341258297207</v>
      </c>
      <c r="E47" s="15">
        <f>'DAX-REXP'!AJ55</f>
        <v>1.1361272596143399</v>
      </c>
      <c r="F47" s="15">
        <f>'DAX-REXP'!AK55</f>
        <v>0.53484551465855223</v>
      </c>
      <c r="G47" s="15">
        <f>'DAX-REXP'!AL55</f>
        <v>1.2759370892444364</v>
      </c>
      <c r="H47" s="1">
        <f>'DAX-REXP Stopp'!AI55</f>
        <v>1.0241904732909446</v>
      </c>
      <c r="I47" s="1">
        <f>'DAX-REXP Stopp'!AJ55</f>
        <v>1.0325496683807185</v>
      </c>
      <c r="J47" s="14">
        <f>'200-Tageslinie'!I48</f>
        <v>2.0895442510104703</v>
      </c>
    </row>
    <row r="48" spans="1:10" x14ac:dyDescent="0.2">
      <c r="A48">
        <f t="shared" si="0"/>
        <v>47</v>
      </c>
      <c r="B48" s="13">
        <f>'DAX-REXP'!AG56</f>
        <v>37928</v>
      </c>
      <c r="C48" s="15">
        <f>'DAX-REXP'!AH56</f>
        <v>0.89906193077997187</v>
      </c>
      <c r="D48" s="15">
        <f>'DAX-REXP'!AI56</f>
        <v>1.1586384026664889</v>
      </c>
      <c r="E48" s="15">
        <f>'DAX-REXP'!AJ56</f>
        <v>1.1639881637597951</v>
      </c>
      <c r="F48" s="15">
        <f>'DAX-REXP'!AK56</f>
        <v>0.54800602726900338</v>
      </c>
      <c r="G48" s="15">
        <f>'DAX-REXP'!AL56</f>
        <v>1.2756198159815075</v>
      </c>
      <c r="H48" s="1">
        <f>'DAX-REXP Stopp'!AI56</f>
        <v>1.0492798713005904</v>
      </c>
      <c r="I48" s="1">
        <f>'DAX-REXP Stopp'!AJ56</f>
        <v>1.0578705706764189</v>
      </c>
      <c r="J48" s="14">
        <f>'200-Tageslinie'!I49</f>
        <v>2.1409599826784733</v>
      </c>
    </row>
    <row r="49" spans="1:10" x14ac:dyDescent="0.2">
      <c r="A49">
        <f t="shared" si="0"/>
        <v>48</v>
      </c>
      <c r="B49" s="13">
        <f>'DAX-REXP'!AG57</f>
        <v>37956</v>
      </c>
      <c r="C49" s="15">
        <f>'DAX-REXP'!AH57</f>
        <v>0.93301961067710548</v>
      </c>
      <c r="D49" s="15">
        <f>'DAX-REXP'!AI57</f>
        <v>1.2263290157261562</v>
      </c>
      <c r="E49" s="15">
        <f>'DAX-REXP'!AJ57</f>
        <v>1.2320261435312216</v>
      </c>
      <c r="F49" s="15">
        <f>'DAX-REXP'!AK57</f>
        <v>0.58007490198373213</v>
      </c>
      <c r="G49" s="15">
        <f>'DAX-REXP'!AL57</f>
        <v>1.2904863345873183</v>
      </c>
      <c r="H49" s="1">
        <f>'DAX-REXP Stopp'!AI57</f>
        <v>1.1105814798059237</v>
      </c>
      <c r="I49" s="1">
        <f>'DAX-REXP Stopp'!AJ57</f>
        <v>1.1197057153362941</v>
      </c>
      <c r="J49" s="14">
        <f>'200-Tageslinie'!I50</f>
        <v>2.266247249674282</v>
      </c>
    </row>
    <row r="50" spans="1:10" x14ac:dyDescent="0.2">
      <c r="A50">
        <f t="shared" si="0"/>
        <v>49</v>
      </c>
      <c r="B50" s="13">
        <f>'DAX-REXP'!AG58</f>
        <v>37987</v>
      </c>
      <c r="C50" s="15">
        <f>'DAX-REXP'!AH58</f>
        <v>0.9468967682347853</v>
      </c>
      <c r="D50" s="15">
        <f>'DAX-REXP'!AI58</f>
        <v>1.2552258506243357</v>
      </c>
      <c r="E50" s="15">
        <f>'DAX-REXP'!AJ58</f>
        <v>1.2610524226346249</v>
      </c>
      <c r="F50" s="15">
        <f>'DAX-REXP'!AK58</f>
        <v>0.59374451401486328</v>
      </c>
      <c r="G50" s="15">
        <f>'DAX-REXP'!AL58</f>
        <v>1.2984634909123873</v>
      </c>
      <c r="H50" s="1">
        <f>'DAX-REXP Stopp'!AI58</f>
        <v>1.1367508758255755</v>
      </c>
      <c r="I50" s="1">
        <f>'DAX-REXP Stopp'!AJ58</f>
        <v>1.1460857485666551</v>
      </c>
      <c r="J50" s="14">
        <f>'200-Tageslinie'!I51</f>
        <v>2.3196519402818652</v>
      </c>
    </row>
    <row r="51" spans="1:10" x14ac:dyDescent="0.2">
      <c r="A51">
        <f t="shared" si="0"/>
        <v>50</v>
      </c>
      <c r="B51" s="13">
        <f>'DAX-REXP'!AG59</f>
        <v>38019</v>
      </c>
      <c r="C51" s="15">
        <f>'DAX-REXP'!AH59</f>
        <v>0.9489222462638004</v>
      </c>
      <c r="D51" s="15">
        <f>'DAX-REXP'!AI59</f>
        <v>1.2575084012102129</v>
      </c>
      <c r="E51" s="15">
        <f>'DAX-REXP'!AJ59</f>
        <v>1.2632671261193953</v>
      </c>
      <c r="F51" s="15">
        <f>'DAX-REXP'!AK59</f>
        <v>0.58782842764351328</v>
      </c>
      <c r="G51" s="15">
        <f>'DAX-REXP'!AL59</f>
        <v>1.3172279381770384</v>
      </c>
      <c r="H51" s="1">
        <f>'DAX-REXP Stopp'!AI59</f>
        <v>1.1388179869963035</v>
      </c>
      <c r="I51" s="1">
        <f>'DAX-REXP Stopp'!AJ59</f>
        <v>1.1480985436381663</v>
      </c>
      <c r="J51" s="14">
        <f>'200-Tageslinie'!I52</f>
        <v>2.2965388657081207</v>
      </c>
    </row>
    <row r="52" spans="1:10" x14ac:dyDescent="0.2">
      <c r="A52">
        <f t="shared" si="0"/>
        <v>51</v>
      </c>
      <c r="B52" s="13">
        <f>'DAX-REXP'!AG60</f>
        <v>38047</v>
      </c>
      <c r="C52" s="15">
        <f>'DAX-REXP'!AH60</f>
        <v>0.93374379469104274</v>
      </c>
      <c r="D52" s="15">
        <f>'DAX-REXP'!AI60</f>
        <v>1.2434352541926565</v>
      </c>
      <c r="E52" s="15">
        <f>'DAX-REXP'!AJ60</f>
        <v>1.24767675636047</v>
      </c>
      <c r="F52" s="15">
        <f>'DAX-REXP'!AK60</f>
        <v>0.56420797003920642</v>
      </c>
      <c r="G52" s="15">
        <f>'DAX-REXP'!AL60</f>
        <v>1.3277886053573857</v>
      </c>
      <c r="H52" s="1">
        <f>'DAX-REXP Stopp'!AI60</f>
        <v>1.1260731393739636</v>
      </c>
      <c r="I52" s="1">
        <f>'DAX-REXP Stopp'!AJ60</f>
        <v>1.1339295049250424</v>
      </c>
      <c r="J52" s="14">
        <f>'200-Tageslinie'!I53</f>
        <v>2.2042580293906937</v>
      </c>
    </row>
    <row r="53" spans="1:10" x14ac:dyDescent="0.2">
      <c r="A53">
        <f t="shared" si="0"/>
        <v>52</v>
      </c>
      <c r="B53" s="13">
        <f>'DAX-REXP'!AG61</f>
        <v>38078</v>
      </c>
      <c r="C53" s="15">
        <f>'DAX-REXP'!AH61</f>
        <v>0.94407889931943867</v>
      </c>
      <c r="D53" s="15">
        <f>'DAX-REXP'!AI61</f>
        <v>1.241626875587085</v>
      </c>
      <c r="E53" s="15">
        <f>'DAX-REXP'!AJ61</f>
        <v>1.2484515649400834</v>
      </c>
      <c r="F53" s="15">
        <f>'DAX-REXP'!AK61</f>
        <v>0.58300807537012111</v>
      </c>
      <c r="G53" s="15">
        <f>'DAX-REXP'!AL61</f>
        <v>1.3145537778180663</v>
      </c>
      <c r="H53" s="1">
        <f>'DAX-REXP Stopp'!AI61</f>
        <v>1.1244354452787653</v>
      </c>
      <c r="I53" s="1">
        <f>'DAX-REXP Stopp'!AJ61</f>
        <v>1.1346336763417284</v>
      </c>
      <c r="J53" s="14">
        <f>'200-Tageslinie'!I54</f>
        <v>2.277706625173876</v>
      </c>
    </row>
    <row r="54" spans="1:10" x14ac:dyDescent="0.2">
      <c r="A54">
        <f t="shared" si="0"/>
        <v>53</v>
      </c>
      <c r="B54" s="13">
        <f>'DAX-REXP'!AG62</f>
        <v>38110</v>
      </c>
      <c r="C54" s="15">
        <f>'DAX-REXP'!AH62</f>
        <v>0.93568790625548148</v>
      </c>
      <c r="D54" s="15">
        <f>'DAX-REXP'!AI62</f>
        <v>1.2337158258459846</v>
      </c>
      <c r="E54" s="15">
        <f>'DAX-REXP'!AJ62</f>
        <v>1.2391259669681758</v>
      </c>
      <c r="F54" s="15">
        <f>'DAX-REXP'!AK62</f>
        <v>0.57367458599098831</v>
      </c>
      <c r="G54" s="15">
        <f>'DAX-REXP'!AL62</f>
        <v>1.3121062412183293</v>
      </c>
      <c r="H54" s="1">
        <f>'DAX-REXP Stopp'!AI62</f>
        <v>1.1172710830108732</v>
      </c>
      <c r="I54" s="1">
        <f>'DAX-REXP Stopp'!AJ62</f>
        <v>1.1261582674367316</v>
      </c>
      <c r="J54" s="14">
        <f>'200-Tageslinie'!I55</f>
        <v>2.2412423779482356</v>
      </c>
    </row>
    <row r="55" spans="1:10" x14ac:dyDescent="0.2">
      <c r="A55">
        <f t="shared" si="0"/>
        <v>54</v>
      </c>
      <c r="B55" s="13">
        <f>'DAX-REXP'!AG63</f>
        <v>38139</v>
      </c>
      <c r="C55" s="15">
        <f>'DAX-REXP'!AH63</f>
        <v>0.95144930581164311</v>
      </c>
      <c r="D55" s="15">
        <f>'DAX-REXP'!AI63</f>
        <v>1.2442804010901343</v>
      </c>
      <c r="E55" s="15">
        <f>'DAX-REXP'!AJ63</f>
        <v>1.2538322186184119</v>
      </c>
      <c r="F55" s="15">
        <f>'DAX-REXP'!AK63</f>
        <v>0.59288577447480828</v>
      </c>
      <c r="G55" s="15">
        <f>'DAX-REXP'!AL63</f>
        <v>1.312967411503422</v>
      </c>
      <c r="H55" s="1">
        <f>'DAX-REXP Stopp'!AI63</f>
        <v>1.126838516756393</v>
      </c>
      <c r="I55" s="1">
        <f>'DAX-REXP Stopp'!AJ63</f>
        <v>1.1395237906526161</v>
      </c>
      <c r="J55" s="14">
        <f>'200-Tageslinie'!I56</f>
        <v>2.3162970009211361</v>
      </c>
    </row>
    <row r="56" spans="1:10" x14ac:dyDescent="0.2">
      <c r="A56">
        <f t="shared" si="0"/>
        <v>55</v>
      </c>
      <c r="B56" s="13">
        <f>'DAX-REXP'!AG64</f>
        <v>38169</v>
      </c>
      <c r="C56" s="15">
        <f>'DAX-REXP'!AH64</f>
        <v>0.9371419317708114</v>
      </c>
      <c r="D56" s="15">
        <f>'DAX-REXP'!AI64</f>
        <v>1.2300272787306914</v>
      </c>
      <c r="E56" s="15">
        <f>'DAX-REXP'!AJ64</f>
        <v>1.2369130258807937</v>
      </c>
      <c r="F56" s="15">
        <f>'DAX-REXP'!AK64</f>
        <v>0.56990022821698172</v>
      </c>
      <c r="G56" s="15">
        <f>'DAX-REXP'!AL64</f>
        <v>1.3245252232244029</v>
      </c>
      <c r="H56" s="1">
        <f>'DAX-REXP Stopp'!AI64</f>
        <v>1.1139306808340474</v>
      </c>
      <c r="I56" s="1">
        <f>'DAX-REXP Stopp'!AJ64</f>
        <v>1.1241470740896957</v>
      </c>
      <c r="J56" s="14">
        <f>'200-Tageslinie'!I57</f>
        <v>2.2264966478789328</v>
      </c>
    </row>
    <row r="57" spans="1:10" x14ac:dyDescent="0.2">
      <c r="A57">
        <f t="shared" si="0"/>
        <v>56</v>
      </c>
      <c r="B57" s="13">
        <f>'DAX-REXP'!AG65</f>
        <v>38201</v>
      </c>
      <c r="C57" s="15">
        <f>'DAX-REXP'!AH65</f>
        <v>0.92983867595885306</v>
      </c>
      <c r="D57" s="15">
        <f>'DAX-REXP'!AI65</f>
        <v>1.2373483395599558</v>
      </c>
      <c r="E57" s="15">
        <f>'DAX-REXP'!AJ65</f>
        <v>1.2374505011213794</v>
      </c>
      <c r="F57" s="15">
        <f>'DAX-REXP'!AK65</f>
        <v>0.55374948797472057</v>
      </c>
      <c r="G57" s="15">
        <f>'DAX-REXP'!AL65</f>
        <v>1.3402529121153062</v>
      </c>
      <c r="H57" s="1">
        <f>'DAX-REXP Stopp'!AI65</f>
        <v>1.1205607405205167</v>
      </c>
      <c r="I57" s="1">
        <f>'DAX-REXP Stopp'!AJ65</f>
        <v>1.124635549193812</v>
      </c>
      <c r="J57" s="14">
        <f>'200-Tageslinie'!I58</f>
        <v>2.163398640140521</v>
      </c>
    </row>
    <row r="58" spans="1:10" x14ac:dyDescent="0.2">
      <c r="A58">
        <f t="shared" si="0"/>
        <v>57</v>
      </c>
      <c r="B58" s="13">
        <f>'DAX-REXP'!AG66</f>
        <v>38231</v>
      </c>
      <c r="C58" s="15">
        <f>'DAX-REXP'!AH66</f>
        <v>0.94498275583252545</v>
      </c>
      <c r="D58" s="15">
        <f>'DAX-REXP'!AI66</f>
        <v>1.2449189451438289</v>
      </c>
      <c r="E58" s="15">
        <f>'DAX-REXP'!AJ66</f>
        <v>1.2483355640697218</v>
      </c>
      <c r="F58" s="15">
        <f>'DAX-REXP'!AK66</f>
        <v>0.569503774357774</v>
      </c>
      <c r="G58" s="15">
        <f>'DAX-REXP'!AL66</f>
        <v>1.3470969496442007</v>
      </c>
      <c r="H58" s="1">
        <f>'DAX-REXP Stopp'!AI66</f>
        <v>1.1274167915839308</v>
      </c>
      <c r="I58" s="1">
        <f>'DAX-REXP Stopp'!AJ66</f>
        <v>1.1345282509510337</v>
      </c>
      <c r="J58" s="14">
        <f>'200-Tageslinie'!I59</f>
        <v>2.1035521504909709</v>
      </c>
    </row>
    <row r="59" spans="1:10" x14ac:dyDescent="0.2">
      <c r="A59">
        <f t="shared" si="0"/>
        <v>58</v>
      </c>
      <c r="B59" s="13">
        <f>'DAX-REXP'!AG67</f>
        <v>38261</v>
      </c>
      <c r="C59" s="15">
        <f>'DAX-REXP'!AH67</f>
        <v>0.95741246882798459</v>
      </c>
      <c r="D59" s="15">
        <f>'DAX-REXP'!AI67</f>
        <v>1.2571347067189886</v>
      </c>
      <c r="E59" s="15">
        <f>'DAX-REXP'!AJ67</f>
        <v>1.2620008748144464</v>
      </c>
      <c r="F59" s="15">
        <f>'DAX-REXP'!AK67</f>
        <v>0.5793566036631751</v>
      </c>
      <c r="G59" s="15">
        <f>'DAX-REXP'!AL67</f>
        <v>1.3595612564021211</v>
      </c>
      <c r="H59" s="1">
        <f>'DAX-REXP Stopp'!AI67</f>
        <v>1.1384795638033942</v>
      </c>
      <c r="I59" s="1">
        <f>'DAX-REXP Stopp'!AJ67</f>
        <v>1.1469477329750586</v>
      </c>
      <c r="J59" s="14">
        <f>'200-Tageslinie'!I60</f>
        <v>2.139945131902147</v>
      </c>
    </row>
    <row r="60" spans="1:10" x14ac:dyDescent="0.2">
      <c r="A60">
        <f t="shared" si="0"/>
        <v>59</v>
      </c>
      <c r="B60" s="13">
        <f>'DAX-REXP'!AG68</f>
        <v>38292</v>
      </c>
      <c r="C60" s="15">
        <f>'DAX-REXP'!AH68</f>
        <v>0.98123892501404719</v>
      </c>
      <c r="D60" s="15">
        <f>'DAX-REXP'!AI68</f>
        <v>1.2691784019739087</v>
      </c>
      <c r="E60" s="15">
        <f>'DAX-REXP'!AJ68</f>
        <v>1.2829303285159115</v>
      </c>
      <c r="F60" s="15">
        <f>'DAX-REXP'!AK68</f>
        <v>0.60360465796711327</v>
      </c>
      <c r="G60" s="15">
        <f>'DAX-REXP'!AL68</f>
        <v>1.371526990889725</v>
      </c>
      <c r="H60" s="1">
        <f>'DAX-REXP Stopp'!AI68</f>
        <v>1.1493865102484482</v>
      </c>
      <c r="I60" s="1">
        <f>'DAX-REXP Stopp'!AJ68</f>
        <v>1.1659691060615323</v>
      </c>
      <c r="J60" s="14">
        <f>'200-Tageslinie'!I61</f>
        <v>2.2295091507425688</v>
      </c>
    </row>
    <row r="61" spans="1:10" x14ac:dyDescent="0.2">
      <c r="A61">
        <f t="shared" si="0"/>
        <v>60</v>
      </c>
      <c r="B61" s="13">
        <f>'DAX-REXP'!AG69</f>
        <v>38322</v>
      </c>
      <c r="C61" s="15">
        <f>'DAX-REXP'!AH69</f>
        <v>0.9985093069530574</v>
      </c>
      <c r="D61" s="15">
        <f>'DAX-REXP'!AI69</f>
        <v>1.2793323690666321</v>
      </c>
      <c r="E61" s="15">
        <f>'DAX-REXP'!AJ69</f>
        <v>1.3004895743876783</v>
      </c>
      <c r="F61" s="15">
        <f>'DAX-REXP'!AK69</f>
        <v>0.62263444320908179</v>
      </c>
      <c r="G61" s="15">
        <f>'DAX-REXP'!AL69</f>
        <v>1.3769659611113629</v>
      </c>
      <c r="H61" s="1">
        <f>'DAX-REXP Stopp'!AI69</f>
        <v>1.1585820912508757</v>
      </c>
      <c r="I61" s="1">
        <f>'DAX-REXP Stopp'!AJ69</f>
        <v>1.1819275238782676</v>
      </c>
      <c r="J61" s="14">
        <f>'200-Tageslinie'!I62</f>
        <v>2.2997986685148888</v>
      </c>
    </row>
    <row r="62" spans="1:10" x14ac:dyDescent="0.2">
      <c r="A62">
        <f t="shared" si="0"/>
        <v>61</v>
      </c>
      <c r="B62" s="13">
        <f>'DAX-REXP'!AG70</f>
        <v>38355</v>
      </c>
      <c r="C62" s="15">
        <f>'DAX-REXP'!AH70</f>
        <v>1.0030157495572594</v>
      </c>
      <c r="D62" s="15">
        <f>'DAX-REXP'!AI70</f>
        <v>1.2866124119564257</v>
      </c>
      <c r="E62" s="15">
        <f>'DAX-REXP'!AJ70</f>
        <v>1.3067521077996025</v>
      </c>
      <c r="F62" s="15">
        <f>'DAX-REXP'!AK70</f>
        <v>0.6224545028966002</v>
      </c>
      <c r="G62" s="15">
        <f>'DAX-REXP'!AL70</f>
        <v>1.3897928658840593</v>
      </c>
      <c r="H62" s="1">
        <f>'DAX-REXP Stopp'!AI70</f>
        <v>1.1651750044918709</v>
      </c>
      <c r="I62" s="1">
        <f>'DAX-REXP Stopp'!AJ70</f>
        <v>1.1876191193777899</v>
      </c>
      <c r="J62" s="14">
        <f>'200-Tageslinie'!I63</f>
        <v>2.2991340305470231</v>
      </c>
    </row>
    <row r="63" spans="1:10" x14ac:dyDescent="0.2">
      <c r="A63">
        <f t="shared" si="0"/>
        <v>62</v>
      </c>
      <c r="B63" s="13">
        <f>'DAX-REXP'!AG71</f>
        <v>38384</v>
      </c>
      <c r="C63" s="15">
        <f>'DAX-REXP'!AH71</f>
        <v>1.0126077591049141</v>
      </c>
      <c r="D63" s="15">
        <f>'DAX-REXP'!AI71</f>
        <v>1.299217807844506</v>
      </c>
      <c r="E63" s="15">
        <f>'DAX-REXP'!AJ71</f>
        <v>1.3199331722230758</v>
      </c>
      <c r="F63" s="15">
        <f>'DAX-REXP'!AK71</f>
        <v>0.63644595938908066</v>
      </c>
      <c r="G63" s="15">
        <f>'DAX-REXP'!AL71</f>
        <v>1.3853057154512078</v>
      </c>
      <c r="H63" s="1">
        <f>'DAX-REXP Stopp'!AI71</f>
        <v>1.1765906352397368</v>
      </c>
      <c r="I63" s="1">
        <f>'DAX-REXP Stopp'!AJ71</f>
        <v>1.1995985024831493</v>
      </c>
      <c r="J63" s="14">
        <f>'200-Tageslinie'!I64</f>
        <v>2.3508136852191073</v>
      </c>
    </row>
    <row r="64" spans="1:10" x14ac:dyDescent="0.2">
      <c r="A64">
        <f t="shared" si="0"/>
        <v>63</v>
      </c>
      <c r="B64" s="13">
        <f>'DAX-REXP'!AG72</f>
        <v>38412</v>
      </c>
      <c r="C64" s="15">
        <f>'DAX-REXP'!AH72</f>
        <v>1.0141479646278286</v>
      </c>
      <c r="D64" s="15">
        <f>'DAX-REXP'!AI72</f>
        <v>1.299807258626273</v>
      </c>
      <c r="E64" s="15">
        <f>'DAX-REXP'!AJ72</f>
        <v>1.3213074070205324</v>
      </c>
      <c r="F64" s="15">
        <f>'DAX-REXP'!AK72</f>
        <v>0.63619433553748028</v>
      </c>
      <c r="G64" s="15">
        <f>'DAX-REXP'!AL72</f>
        <v>1.3901101391469881</v>
      </c>
      <c r="H64" s="1">
        <f>'DAX-REXP Stopp'!AI72</f>
        <v>1.1771244504827041</v>
      </c>
      <c r="I64" s="1">
        <f>'DAX-REXP Stopp'!AJ72</f>
        <v>1.2008474520813419</v>
      </c>
      <c r="J64" s="14">
        <f>'200-Tageslinie'!I65</f>
        <v>2.3498842727762388</v>
      </c>
    </row>
    <row r="65" spans="1:10" x14ac:dyDescent="0.2">
      <c r="A65">
        <f t="shared" si="0"/>
        <v>64</v>
      </c>
      <c r="B65" s="13">
        <f>'DAX-REXP'!AG73</f>
        <v>38443</v>
      </c>
      <c r="C65" s="15">
        <f>'DAX-REXP'!AH73</f>
        <v>1.0032009069583427</v>
      </c>
      <c r="D65" s="15">
        <f>'DAX-REXP'!AI73</f>
        <v>1.2669546579266309</v>
      </c>
      <c r="E65" s="15">
        <f>'DAX-REXP'!AJ73</f>
        <v>1.2991814746088899</v>
      </c>
      <c r="F65" s="15">
        <f>'DAX-REXP'!AK73</f>
        <v>0.61221253437884016</v>
      </c>
      <c r="G65" s="15">
        <f>'DAX-REXP'!AL73</f>
        <v>1.4129538140778679</v>
      </c>
      <c r="H65" s="1">
        <f>'DAX-REXP Stopp'!AI73</f>
        <v>1.1473726551385506</v>
      </c>
      <c r="I65" s="1">
        <f>'DAX-REXP Stopp'!AJ73</f>
        <v>1.1807386799513513</v>
      </c>
      <c r="J65" s="14">
        <f>'200-Tageslinie'!I66</f>
        <v>2.2613037019858293</v>
      </c>
    </row>
    <row r="66" spans="1:10" x14ac:dyDescent="0.2">
      <c r="A66">
        <f t="shared" si="0"/>
        <v>65</v>
      </c>
      <c r="B66" s="13">
        <f>'DAX-REXP'!AG74</f>
        <v>38474</v>
      </c>
      <c r="C66" s="15">
        <f>'DAX-REXP'!AH74</f>
        <v>1.0392497151291995</v>
      </c>
      <c r="D66" s="15">
        <f>'DAX-REXP'!AI74</f>
        <v>1.2875769097497285</v>
      </c>
      <c r="E66" s="15">
        <f>'DAX-REXP'!AJ74</f>
        <v>1.3368480505952194</v>
      </c>
      <c r="F66" s="15">
        <f>'DAX-REXP'!AK74</f>
        <v>0.65255866346772773</v>
      </c>
      <c r="G66" s="15">
        <f>'DAX-REXP'!AL74</f>
        <v>1.4231518832434393</v>
      </c>
      <c r="H66" s="1">
        <f>'DAX-REXP Stopp'!AI74</f>
        <v>1.1660484677899088</v>
      </c>
      <c r="I66" s="1">
        <f>'DAX-REXP Stopp'!AJ74</f>
        <v>1.2149712980094056</v>
      </c>
      <c r="J66" s="14">
        <f>'200-Tageslinie'!I67</f>
        <v>2.4103285029270056</v>
      </c>
    </row>
    <row r="67" spans="1:10" x14ac:dyDescent="0.2">
      <c r="A67">
        <f t="shared" si="0"/>
        <v>66</v>
      </c>
      <c r="B67" s="13">
        <f>'DAX-REXP'!AG75</f>
        <v>38504</v>
      </c>
      <c r="C67" s="15">
        <f>'DAX-REXP'!AH75</f>
        <v>1.0591162489125314</v>
      </c>
      <c r="D67" s="15">
        <f>'DAX-REXP'!AI75</f>
        <v>1.3179413978631636</v>
      </c>
      <c r="E67" s="15">
        <f>'DAX-REXP'!AJ75</f>
        <v>1.365271213802542</v>
      </c>
      <c r="F67" s="15">
        <f>'DAX-REXP'!AK75</f>
        <v>0.67094037099888815</v>
      </c>
      <c r="G67" s="15">
        <f>'DAX-REXP'!AL75</f>
        <v>1.4372932058196983</v>
      </c>
      <c r="H67" s="1">
        <f>'DAX-REXP Stopp'!AI75</f>
        <v>1.1935469920114856</v>
      </c>
      <c r="I67" s="1">
        <f>'DAX-REXP Stopp'!AJ75</f>
        <v>1.2408031997578193</v>
      </c>
      <c r="J67" s="14">
        <f>'200-Tageslinie'!I68</f>
        <v>2.4782242433028663</v>
      </c>
    </row>
    <row r="68" spans="1:10" x14ac:dyDescent="0.2">
      <c r="A68">
        <f t="shared" ref="A68:A131" si="1">A67+1</f>
        <v>67</v>
      </c>
      <c r="B68" s="13">
        <f>'DAX-REXP'!AG76</f>
        <v>38534</v>
      </c>
      <c r="C68" s="15">
        <f>'DAX-REXP'!AH76</f>
        <v>1.0923611772068091</v>
      </c>
      <c r="D68" s="15">
        <f>'DAX-REXP'!AI76</f>
        <v>1.3935589218204274</v>
      </c>
      <c r="E68" s="15">
        <f>'DAX-REXP'!AJ76</f>
        <v>1.4260318088820831</v>
      </c>
      <c r="F68" s="15">
        <f>'DAX-REXP'!AK76</f>
        <v>0.71486043653812392</v>
      </c>
      <c r="G68" s="15">
        <f>'DAX-REXP'!AL76</f>
        <v>1.4318542355980604</v>
      </c>
      <c r="H68" s="1">
        <f>'DAX-REXP Stopp'!AI76</f>
        <v>1.2620273268798492</v>
      </c>
      <c r="I68" s="1">
        <f>'DAX-REXP Stopp'!AJ76</f>
        <v>1.2960244188326013</v>
      </c>
      <c r="J68" s="14">
        <f>'200-Tageslinie'!I69</f>
        <v>2.6404499430692101</v>
      </c>
    </row>
    <row r="69" spans="1:10" x14ac:dyDescent="0.2">
      <c r="A69">
        <f t="shared" si="1"/>
        <v>68</v>
      </c>
      <c r="B69" s="13">
        <f>'DAX-REXP'!AG77</f>
        <v>38565</v>
      </c>
      <c r="C69" s="15">
        <f>'DAX-REXP'!AH77</f>
        <v>1.0887702391786362</v>
      </c>
      <c r="D69" s="15">
        <f>'DAX-REXP'!AI77</f>
        <v>1.3773876128543161</v>
      </c>
      <c r="E69" s="15">
        <f>'DAX-REXP'!AJ77</f>
        <v>1.4116938044344924</v>
      </c>
      <c r="F69" s="15">
        <f>'DAX-REXP'!AK77</f>
        <v>0.70654953478846028</v>
      </c>
      <c r="G69" s="15">
        <f>'DAX-REXP'!AL77</f>
        <v>1.4403299641934459</v>
      </c>
      <c r="H69" s="1">
        <f>'DAX-REXP Stopp'!AI77</f>
        <v>1.2473823531316353</v>
      </c>
      <c r="I69" s="1">
        <f>'DAX-REXP Stopp'!AJ77</f>
        <v>1.2829935707367406</v>
      </c>
      <c r="J69" s="14">
        <f>'200-Tageslinie'!I70</f>
        <v>2.6097523146509634</v>
      </c>
    </row>
    <row r="70" spans="1:10" x14ac:dyDescent="0.2">
      <c r="A70">
        <f t="shared" si="1"/>
        <v>69</v>
      </c>
      <c r="B70" s="13">
        <f>'DAX-REXP'!AG78</f>
        <v>38596</v>
      </c>
      <c r="C70" s="15">
        <f>'DAX-REXP'!AH78</f>
        <v>1.1136607693514802</v>
      </c>
      <c r="D70" s="15">
        <f>'DAX-REXP'!AI78</f>
        <v>1.4383453341500334</v>
      </c>
      <c r="E70" s="15">
        <f>'DAX-REXP'!AJ78</f>
        <v>1.4662057493026339</v>
      </c>
      <c r="F70" s="15">
        <f>'DAX-REXP'!AK78</f>
        <v>0.73791912926443903</v>
      </c>
      <c r="G70" s="15">
        <f>'DAX-REXP'!AL78</f>
        <v>1.4396047681638944</v>
      </c>
      <c r="H70" s="1">
        <f>'DAX-REXP Stopp'!AI78</f>
        <v>1.3025865564523142</v>
      </c>
      <c r="I70" s="1">
        <f>'DAX-REXP Stopp'!AJ78</f>
        <v>1.3325358118193935</v>
      </c>
      <c r="J70" s="14">
        <f>'200-Tageslinie'!I71</f>
        <v>2.7256208670488618</v>
      </c>
    </row>
    <row r="71" spans="1:10" x14ac:dyDescent="0.2">
      <c r="A71">
        <f t="shared" si="1"/>
        <v>70</v>
      </c>
      <c r="B71" s="13">
        <f>'DAX-REXP'!AG79</f>
        <v>38628</v>
      </c>
      <c r="C71" s="15">
        <f>'DAX-REXP'!AH79</f>
        <v>1.094084504186621</v>
      </c>
      <c r="D71" s="15">
        <f>'DAX-REXP'!AI79</f>
        <v>1.4055392125614674</v>
      </c>
      <c r="E71" s="15">
        <f>'DAX-REXP'!AJ79</f>
        <v>1.4331411950169439</v>
      </c>
      <c r="F71" s="15">
        <f>'DAX-REXP'!AK79</f>
        <v>0.72108812686523482</v>
      </c>
      <c r="G71" s="15">
        <f>'DAX-REXP'!AL79</f>
        <v>1.4228346099805105</v>
      </c>
      <c r="H71" s="1">
        <f>'DAX-REXP Stopp'!AI79</f>
        <v>1.2728768532704573</v>
      </c>
      <c r="I71" s="1">
        <f>'DAX-REXP Stopp'!AJ79</f>
        <v>1.3024856618261307</v>
      </c>
      <c r="J71" s="14">
        <f>'200-Tageslinie'!I72</f>
        <v>2.6634529010302157</v>
      </c>
    </row>
    <row r="72" spans="1:10" x14ac:dyDescent="0.2">
      <c r="A72">
        <f t="shared" si="1"/>
        <v>71</v>
      </c>
      <c r="B72" s="13">
        <f>'DAX-REXP'!AG80</f>
        <v>38657</v>
      </c>
      <c r="C72" s="15">
        <f>'DAX-REXP'!AH80</f>
        <v>1.1257159152056624</v>
      </c>
      <c r="D72" s="15">
        <f>'DAX-REXP'!AI80</f>
        <v>1.4808967323193318</v>
      </c>
      <c r="E72" s="15">
        <f>'DAX-REXP'!AJ80</f>
        <v>1.507959701050958</v>
      </c>
      <c r="F72" s="15">
        <f>'DAX-REXP'!AK80</f>
        <v>0.759757738896366</v>
      </c>
      <c r="G72" s="15">
        <f>'DAX-REXP'!AL80</f>
        <v>1.4245569505506959</v>
      </c>
      <c r="H72" s="1">
        <f>'DAX-REXP Stopp'!AI80</f>
        <v>1.341121724535806</v>
      </c>
      <c r="I72" s="1">
        <f>'DAX-REXP Stopp'!AJ80</f>
        <v>1.3704831708555205</v>
      </c>
      <c r="J72" s="14">
        <f>'200-Tageslinie'!I73</f>
        <v>2.8062852213927418</v>
      </c>
    </row>
    <row r="73" spans="1:10" x14ac:dyDescent="0.2">
      <c r="A73">
        <f t="shared" si="1"/>
        <v>72</v>
      </c>
      <c r="B73" s="13">
        <f>'DAX-REXP'!AG81</f>
        <v>38687</v>
      </c>
      <c r="C73" s="15">
        <f>'DAX-REXP'!AH81</f>
        <v>1.1540422204274448</v>
      </c>
      <c r="D73" s="15">
        <f>'DAX-REXP'!AI81</f>
        <v>1.5421639594980294</v>
      </c>
      <c r="E73" s="15">
        <f>'DAX-REXP'!AJ81</f>
        <v>1.5701641614898125</v>
      </c>
      <c r="F73" s="15">
        <f>'DAX-REXP'!AK81</f>
        <v>0.7911902393352449</v>
      </c>
      <c r="G73" s="15">
        <f>'DAX-REXP'!AL81</f>
        <v>1.4331686534016226</v>
      </c>
      <c r="H73" s="1">
        <f>'DAX-REXP Stopp'!AI81</f>
        <v>1.3966062209076326</v>
      </c>
      <c r="I73" s="1">
        <f>'DAX-REXP Stopp'!AJ81</f>
        <v>1.4270166220639209</v>
      </c>
      <c r="J73" s="14">
        <f>'200-Tageslinie'!I74</f>
        <v>2.9223861269013578</v>
      </c>
    </row>
    <row r="74" spans="1:10" x14ac:dyDescent="0.2">
      <c r="A74">
        <f t="shared" si="1"/>
        <v>73</v>
      </c>
      <c r="B74" s="13">
        <f>'DAX-REXP'!AG82</f>
        <v>38719</v>
      </c>
      <c r="C74" s="15">
        <f>'DAX-REXP'!AH82</f>
        <v>1.1796551650783664</v>
      </c>
      <c r="D74" s="15">
        <f>'DAX-REXP'!AI82</f>
        <v>1.6179824245582208</v>
      </c>
      <c r="E74" s="15">
        <f>'DAX-REXP'!AJ82</f>
        <v>1.647342471152518</v>
      </c>
      <c r="F74" s="15">
        <f>'DAX-REXP'!AK82</f>
        <v>0.83008806834806004</v>
      </c>
      <c r="G74" s="15">
        <f>'DAX-REXP'!AL82</f>
        <v>1.4263246158727281</v>
      </c>
      <c r="H74" s="1">
        <f>'DAX-REXP Stopp'!AI82</f>
        <v>1.4652685309756217</v>
      </c>
      <c r="I74" s="1">
        <f>'DAX-REXP Stopp'!AJ82</f>
        <v>1.4971587979284997</v>
      </c>
      <c r="J74" s="14">
        <f>'200-Tageslinie'!I75</f>
        <v>3.0660614027353232</v>
      </c>
    </row>
    <row r="75" spans="1:10" x14ac:dyDescent="0.2">
      <c r="A75">
        <f t="shared" si="1"/>
        <v>74</v>
      </c>
      <c r="B75" s="13">
        <f>'DAX-REXP'!AG83</f>
        <v>38749</v>
      </c>
      <c r="C75" s="15">
        <f>'DAX-REXP'!AH83</f>
        <v>1.1928059102402031</v>
      </c>
      <c r="D75" s="15">
        <f>'DAX-REXP'!AI83</f>
        <v>1.6358226604859962</v>
      </c>
      <c r="E75" s="15">
        <f>'DAX-REXP'!AJ83</f>
        <v>1.6656527261120864</v>
      </c>
      <c r="F75" s="15">
        <f>'DAX-REXP'!AK83</f>
        <v>0.84791971443618697</v>
      </c>
      <c r="G75" s="15">
        <f>'DAX-REXP'!AL83</f>
        <v>1.426687213887504</v>
      </c>
      <c r="H75" s="1">
        <f>'DAX-REXP Stopp'!AI83</f>
        <v>1.4814249093721839</v>
      </c>
      <c r="I75" s="1">
        <f>'DAX-REXP Stopp'!AJ83</f>
        <v>1.5137997574041895</v>
      </c>
      <c r="J75" s="14">
        <f>'200-Tageslinie'!I76</f>
        <v>3.1319254042825877</v>
      </c>
    </row>
    <row r="76" spans="1:10" x14ac:dyDescent="0.2">
      <c r="A76">
        <f t="shared" si="1"/>
        <v>75</v>
      </c>
      <c r="B76" s="13">
        <f>'DAX-REXP'!AG84</f>
        <v>38777</v>
      </c>
      <c r="C76" s="15">
        <f>'DAX-REXP'!AH84</f>
        <v>1.2054073874536873</v>
      </c>
      <c r="D76" s="15">
        <f>'DAX-REXP'!AI84</f>
        <v>1.6663791578990836</v>
      </c>
      <c r="E76" s="15">
        <f>'DAX-REXP'!AJ84</f>
        <v>1.6925852210859493</v>
      </c>
      <c r="F76" s="15">
        <f>'DAX-REXP'!AK84</f>
        <v>0.87338053718766451</v>
      </c>
      <c r="G76" s="15">
        <f>'DAX-REXP'!AL84</f>
        <v>1.4118660200335404</v>
      </c>
      <c r="H76" s="1">
        <f>'DAX-REXP Stopp'!AI84</f>
        <v>1.509097320021799</v>
      </c>
      <c r="I76" s="1">
        <f>'DAX-REXP Stopp'!AJ84</f>
        <v>1.5382768910338915</v>
      </c>
      <c r="J76" s="14">
        <f>'200-Tageslinie'!I77</f>
        <v>3.2259689749552094</v>
      </c>
    </row>
    <row r="77" spans="1:10" x14ac:dyDescent="0.2">
      <c r="A77">
        <f t="shared" si="1"/>
        <v>76</v>
      </c>
      <c r="B77" s="13">
        <f>'DAX-REXP'!AG85</f>
        <v>38810</v>
      </c>
      <c r="C77" s="15">
        <f>'DAX-REXP'!AH85</f>
        <v>1.2063518195440297</v>
      </c>
      <c r="D77" s="15">
        <f>'DAX-REXP'!AI85</f>
        <v>1.6765232207435377</v>
      </c>
      <c r="E77" s="15">
        <f>'DAX-REXP'!AJ85</f>
        <v>1.7012044205150456</v>
      </c>
      <c r="F77" s="15">
        <f>'DAX-REXP'!AK85</f>
        <v>0.87920445900871902</v>
      </c>
      <c r="G77" s="15">
        <f>'DAX-REXP'!AL85</f>
        <v>1.4036622399492362</v>
      </c>
      <c r="H77" s="1">
        <f>'DAX-REXP Stopp'!AI85</f>
        <v>1.5182839315922405</v>
      </c>
      <c r="I77" s="1">
        <f>'DAX-REXP Stopp'!AJ85</f>
        <v>1.5461103018044786</v>
      </c>
      <c r="J77" s="14">
        <f>'200-Tageslinie'!I78</f>
        <v>3.2474805501590542</v>
      </c>
    </row>
    <row r="78" spans="1:10" x14ac:dyDescent="0.2">
      <c r="A78">
        <f t="shared" si="1"/>
        <v>77</v>
      </c>
      <c r="B78" s="13">
        <f>'DAX-REXP'!AG86</f>
        <v>38838</v>
      </c>
      <c r="C78" s="15">
        <f>'DAX-REXP'!AH86</f>
        <v>1.176395782650745</v>
      </c>
      <c r="D78" s="15">
        <f>'DAX-REXP'!AI86</f>
        <v>1.5884327151471065</v>
      </c>
      <c r="E78" s="15">
        <f>'DAX-REXP'!AJ86</f>
        <v>1.6160273881074927</v>
      </c>
      <c r="F78" s="15">
        <f>'DAX-REXP'!AK86</f>
        <v>0.8328252091988998</v>
      </c>
      <c r="G78" s="15">
        <f>'DAX-REXP'!AL86</f>
        <v>1.4132710873407968</v>
      </c>
      <c r="H78" s="1">
        <f>'DAX-REXP Stopp'!AI86</f>
        <v>1.4385078822551003</v>
      </c>
      <c r="I78" s="1">
        <f>'DAX-REXP Stopp'!AJ86</f>
        <v>1.4686986247042151</v>
      </c>
      <c r="J78" s="14">
        <f>'200-Tageslinie'!I79</f>
        <v>3.076171464831881</v>
      </c>
    </row>
    <row r="79" spans="1:10" x14ac:dyDescent="0.2">
      <c r="A79">
        <f t="shared" si="1"/>
        <v>78</v>
      </c>
      <c r="B79" s="13">
        <f>'DAX-REXP'!AG87</f>
        <v>38869</v>
      </c>
      <c r="C79" s="15">
        <f>'DAX-REXP'!AH87</f>
        <v>1.1723111018832515</v>
      </c>
      <c r="D79" s="15">
        <f>'DAX-REXP'!AI87</f>
        <v>1.5836507306793079</v>
      </c>
      <c r="E79" s="15">
        <f>'DAX-REXP'!AJ87</f>
        <v>1.611018350299128</v>
      </c>
      <c r="F79" s="15">
        <f>'DAX-REXP'!AK87</f>
        <v>0.83142811165076946</v>
      </c>
      <c r="G79" s="15">
        <f>'DAX-REXP'!AL87</f>
        <v>1.4056565290305036</v>
      </c>
      <c r="H79" s="1">
        <f>'DAX-REXP Stopp'!AI87</f>
        <v>1.4341772472309327</v>
      </c>
      <c r="I79" s="1">
        <f>'DAX-REXP Stopp'!AJ87</f>
        <v>1.4641462470685538</v>
      </c>
      <c r="J79" s="14">
        <f>'200-Tageslinie'!I80</f>
        <v>3.0710110643496731</v>
      </c>
    </row>
    <row r="80" spans="1:10" x14ac:dyDescent="0.2">
      <c r="A80">
        <f t="shared" si="1"/>
        <v>79</v>
      </c>
      <c r="B80" s="13">
        <f>'DAX-REXP'!AG88</f>
        <v>38901</v>
      </c>
      <c r="C80" s="15">
        <f>'DAX-REXP'!AH88</f>
        <v>1.1779529438431533</v>
      </c>
      <c r="D80" s="15">
        <f>'DAX-REXP'!AI88</f>
        <v>1.5886325050737249</v>
      </c>
      <c r="E80" s="15">
        <f>'DAX-REXP'!AJ88</f>
        <v>1.6165064052516793</v>
      </c>
      <c r="F80" s="15">
        <f>'DAX-REXP'!AK88</f>
        <v>0.83123207911522035</v>
      </c>
      <c r="G80" s="15">
        <f>'DAX-REXP'!AL88</f>
        <v>1.4200244753659974</v>
      </c>
      <c r="H80" s="1">
        <f>'DAX-REXP Stopp'!AI88</f>
        <v>1.4386888149326351</v>
      </c>
      <c r="I80" s="1">
        <f>'DAX-REXP Stopp'!AJ88</f>
        <v>1.4691339711754778</v>
      </c>
      <c r="J80" s="14">
        <f>'200-Tageslinie'!I81</f>
        <v>3.0702869872139495</v>
      </c>
    </row>
    <row r="81" spans="1:10" x14ac:dyDescent="0.2">
      <c r="A81">
        <f t="shared" si="1"/>
        <v>80</v>
      </c>
      <c r="B81" s="13">
        <f>'DAX-REXP'!AG89</f>
        <v>38930</v>
      </c>
      <c r="C81" s="15">
        <f>'DAX-REXP'!AH89</f>
        <v>1.2010622262124442</v>
      </c>
      <c r="D81" s="15">
        <f>'DAX-REXP'!AI89</f>
        <v>1.6220532697780086</v>
      </c>
      <c r="E81" s="15">
        <f>'DAX-REXP'!AJ89</f>
        <v>1.6500890355187268</v>
      </c>
      <c r="F81" s="15">
        <f>'DAX-REXP'!AK89</f>
        <v>0.85721370472233593</v>
      </c>
      <c r="G81" s="15">
        <f>'DAX-REXP'!AL89</f>
        <v>1.4303585187871095</v>
      </c>
      <c r="H81" s="1">
        <f>'DAX-REXP Stopp'!AI89</f>
        <v>1.4689551479032783</v>
      </c>
      <c r="I81" s="1">
        <f>'DAX-REXP Stopp'!AJ89</f>
        <v>1.4996549655906306</v>
      </c>
      <c r="J81" s="14">
        <f>'200-Tageslinie'!I82</f>
        <v>3.166254225500881</v>
      </c>
    </row>
    <row r="82" spans="1:10" x14ac:dyDescent="0.2">
      <c r="A82">
        <f t="shared" si="1"/>
        <v>81</v>
      </c>
      <c r="B82" s="13">
        <f>'DAX-REXP'!AG90</f>
        <v>38961</v>
      </c>
      <c r="C82" s="15">
        <f>'DAX-REXP'!AH90</f>
        <v>1.2217443929826297</v>
      </c>
      <c r="D82" s="15">
        <f>'DAX-REXP'!AI90</f>
        <v>1.657506176902114</v>
      </c>
      <c r="E82" s="15">
        <f>'DAX-REXP'!AJ90</f>
        <v>1.6847289973263206</v>
      </c>
      <c r="F82" s="15">
        <f>'DAX-REXP'!AK90</f>
        <v>0.87839107027912688</v>
      </c>
      <c r="G82" s="15">
        <f>'DAX-REXP'!AL90</f>
        <v>1.443366722567194</v>
      </c>
      <c r="H82" s="1">
        <f>'DAX-REXP Stopp'!AI90</f>
        <v>1.5010618187496796</v>
      </c>
      <c r="I82" s="1">
        <f>'DAX-REXP Stopp'!AJ90</f>
        <v>1.5311368975436523</v>
      </c>
      <c r="J82" s="14">
        <f>'200-Tageslinie'!I83</f>
        <v>3.2444761704018736</v>
      </c>
    </row>
    <row r="83" spans="1:10" x14ac:dyDescent="0.2">
      <c r="A83">
        <f t="shared" si="1"/>
        <v>82</v>
      </c>
      <c r="B83" s="13">
        <f>'DAX-REXP'!AG91</f>
        <v>38992</v>
      </c>
      <c r="C83" s="15">
        <f>'DAX-REXP'!AH91</f>
        <v>1.2478208414989092</v>
      </c>
      <c r="D83" s="15">
        <f>'DAX-REXP'!AI91</f>
        <v>1.7243962454795034</v>
      </c>
      <c r="E83" s="15">
        <f>'DAX-REXP'!AJ91</f>
        <v>1.7489728372488447</v>
      </c>
      <c r="F83" s="15">
        <f>'DAX-REXP'!AK91</f>
        <v>0.91709871847387203</v>
      </c>
      <c r="G83" s="15">
        <f>'DAX-REXP'!AL91</f>
        <v>1.4380184018492499</v>
      </c>
      <c r="H83" s="1">
        <f>'DAX-REXP Stopp'!AI91</f>
        <v>1.5616384424716656</v>
      </c>
      <c r="I83" s="1">
        <f>'DAX-REXP Stopp'!AJ91</f>
        <v>1.589523803628472</v>
      </c>
      <c r="J83" s="14">
        <f>'200-Tageslinie'!I84</f>
        <v>3.3874489833429728</v>
      </c>
    </row>
    <row r="84" spans="1:10" x14ac:dyDescent="0.2">
      <c r="A84">
        <f t="shared" si="1"/>
        <v>83</v>
      </c>
      <c r="B84" s="13">
        <f>'DAX-REXP'!AG92</f>
        <v>39022</v>
      </c>
      <c r="C84" s="15">
        <f>'DAX-REXP'!AH92</f>
        <v>1.2568437414302696</v>
      </c>
      <c r="D84" s="15">
        <f>'DAX-REXP'!AI92</f>
        <v>1.7354793429959194</v>
      </c>
      <c r="E84" s="15">
        <f>'DAX-REXP'!AJ92</f>
        <v>1.760218425306286</v>
      </c>
      <c r="F84" s="15">
        <f>'DAX-REXP'!AK92</f>
        <v>0.92298993504593585</v>
      </c>
      <c r="G84" s="15">
        <f>'DAX-REXP'!AL92</f>
        <v>1.4497575125776188</v>
      </c>
      <c r="H84" s="1">
        <f>'DAX-REXP Stopp'!AI92</f>
        <v>1.5716754575653076</v>
      </c>
      <c r="I84" s="1">
        <f>'DAX-REXP Stopp'!AJ92</f>
        <v>1.5997441624141584</v>
      </c>
      <c r="J84" s="14">
        <f>'200-Tageslinie'!I85</f>
        <v>3.4092091223396772</v>
      </c>
    </row>
    <row r="85" spans="1:10" x14ac:dyDescent="0.2">
      <c r="A85">
        <f t="shared" si="1"/>
        <v>84</v>
      </c>
      <c r="B85" s="13">
        <f>'DAX-REXP'!AG93</f>
        <v>39052</v>
      </c>
      <c r="C85" s="15">
        <f>'DAX-REXP'!AH93</f>
        <v>1.2824145320595224</v>
      </c>
      <c r="D85" s="15">
        <f>'DAX-REXP'!AI93</f>
        <v>1.8144689070819442</v>
      </c>
      <c r="E85" s="15">
        <f>'DAX-REXP'!AJ93</f>
        <v>1.8401040026748696</v>
      </c>
      <c r="F85" s="15">
        <f>'DAX-REXP'!AK93</f>
        <v>0.96508280180232897</v>
      </c>
      <c r="G85" s="15">
        <f>'DAX-REXP'!AL93</f>
        <v>1.4370212573086163</v>
      </c>
      <c r="H85" s="1">
        <f>'DAX-REXP Stopp'!AI93</f>
        <v>1.6432095612576494</v>
      </c>
      <c r="I85" s="1">
        <f>'DAX-REXP Stopp'!AJ93</f>
        <v>1.6723467918487633</v>
      </c>
      <c r="J85" s="14">
        <f>'200-Tageslinie'!I86</f>
        <v>3.5646857747737926</v>
      </c>
    </row>
    <row r="86" spans="1:10" x14ac:dyDescent="0.2">
      <c r="A86">
        <f t="shared" si="1"/>
        <v>85</v>
      </c>
      <c r="B86" s="13">
        <f>'DAX-REXP'!AG94</f>
        <v>39084</v>
      </c>
      <c r="C86" s="15">
        <f>'DAX-REXP'!AH94</f>
        <v>1.2985669898206336</v>
      </c>
      <c r="D86" s="15">
        <f>'DAX-REXP'!AI94</f>
        <v>1.8673300983337913</v>
      </c>
      <c r="E86" s="15">
        <f>'DAX-REXP'!AJ94</f>
        <v>1.8937114095364056</v>
      </c>
      <c r="F86" s="15">
        <f>'DAX-REXP'!AK94</f>
        <v>0.99319884135993908</v>
      </c>
      <c r="G86" s="15">
        <f>'DAX-REXP'!AL94</f>
        <v>1.4313556633277433</v>
      </c>
      <c r="H86" s="1">
        <f>'DAX-REXP Stopp'!AI94</f>
        <v>1.6910814286373981</v>
      </c>
      <c r="I86" s="1">
        <f>'DAX-REXP Stopp'!AJ94</f>
        <v>1.7210669591620786</v>
      </c>
      <c r="J86" s="14">
        <f>'200-Tageslinie'!I87</f>
        <v>3.6685368081429668</v>
      </c>
    </row>
    <row r="87" spans="1:10" x14ac:dyDescent="0.2">
      <c r="A87">
        <f t="shared" si="1"/>
        <v>86</v>
      </c>
      <c r="B87" s="13">
        <f>'DAX-REXP'!AG95</f>
        <v>39114</v>
      </c>
      <c r="C87" s="15">
        <f>'DAX-REXP'!AH95</f>
        <v>1.297999493962958</v>
      </c>
      <c r="D87" s="15">
        <f>'DAX-REXP'!AI95</f>
        <v>1.8665950696649658</v>
      </c>
      <c r="E87" s="15">
        <f>'DAX-REXP'!AJ95</f>
        <v>1.8929348330293214</v>
      </c>
      <c r="F87" s="15">
        <f>'DAX-REXP'!AK95</f>
        <v>0.98242144069284321</v>
      </c>
      <c r="G87" s="15">
        <f>'DAX-REXP'!AL95</f>
        <v>1.44613153242986</v>
      </c>
      <c r="H87" s="1">
        <f>'DAX-REXP Stopp'!AI95</f>
        <v>1.6904157759322465</v>
      </c>
      <c r="I87" s="1">
        <f>'DAX-REXP Stopp'!AJ95</f>
        <v>1.720361180994997</v>
      </c>
      <c r="J87" s="14">
        <f>'200-Tageslinie'!I88</f>
        <v>3.6287287763603189</v>
      </c>
    </row>
    <row r="88" spans="1:10" x14ac:dyDescent="0.2">
      <c r="A88">
        <f t="shared" si="1"/>
        <v>87</v>
      </c>
      <c r="B88" s="13">
        <f>'DAX-REXP'!AG96</f>
        <v>39142</v>
      </c>
      <c r="C88" s="15">
        <f>'DAX-REXP'!AH96</f>
        <v>1.3167644428541005</v>
      </c>
      <c r="D88" s="15">
        <f>'DAX-REXP'!AI96</f>
        <v>1.879456911326528</v>
      </c>
      <c r="E88" s="15">
        <f>'DAX-REXP'!AJ96</f>
        <v>1.9068081514186708</v>
      </c>
      <c r="F88" s="15">
        <f>'DAX-REXP'!AK96</f>
        <v>1.0119126338580373</v>
      </c>
      <c r="G88" s="15">
        <f>'DAX-REXP'!AL96</f>
        <v>1.4442732176041335</v>
      </c>
      <c r="H88" s="1">
        <f>'DAX-REXP Stopp'!AI96</f>
        <v>1.7020636477206093</v>
      </c>
      <c r="I88" s="1">
        <f>'DAX-REXP Stopp'!AJ96</f>
        <v>1.7329697071799295</v>
      </c>
      <c r="J88" s="14">
        <f>'200-Tageslinie'!I89</f>
        <v>3.7376591568009867</v>
      </c>
    </row>
    <row r="89" spans="1:10" x14ac:dyDescent="0.2">
      <c r="A89">
        <f t="shared" si="1"/>
        <v>88</v>
      </c>
      <c r="B89" s="13">
        <f>'DAX-REXP'!AG97</f>
        <v>39174</v>
      </c>
      <c r="C89" s="15">
        <f>'DAX-REXP'!AH97</f>
        <v>1.36157711798176</v>
      </c>
      <c r="D89" s="15">
        <f>'DAX-REXP'!AI97</f>
        <v>1.9598748051764843</v>
      </c>
      <c r="E89" s="15">
        <f>'DAX-REXP'!AJ97</f>
        <v>1.9877468752937617</v>
      </c>
      <c r="F89" s="15">
        <f>'DAX-REXP'!AK97</f>
        <v>1.0838653519808064</v>
      </c>
      <c r="G89" s="15">
        <f>'DAX-REXP'!AL97</f>
        <v>1.4375651543307801</v>
      </c>
      <c r="H89" s="1">
        <f>'DAX-REXP Stopp'!AI97</f>
        <v>1.7748912677226327</v>
      </c>
      <c r="I89" s="1">
        <f>'DAX-REXP Stopp'!AJ97</f>
        <v>1.8065294706563844</v>
      </c>
      <c r="J89" s="14">
        <f>'200-Tageslinie'!I90</f>
        <v>4.0034278869757873</v>
      </c>
    </row>
    <row r="90" spans="1:10" x14ac:dyDescent="0.2">
      <c r="A90">
        <f t="shared" si="1"/>
        <v>89</v>
      </c>
      <c r="B90" s="13">
        <f>'DAX-REXP'!AG98</f>
        <v>39204</v>
      </c>
      <c r="C90" s="15">
        <f>'DAX-REXP'!AH98</f>
        <v>1.4051576849358751</v>
      </c>
      <c r="D90" s="15">
        <f>'DAX-REXP'!AI98</f>
        <v>2.0837789487640062</v>
      </c>
      <c r="E90" s="15">
        <f>'DAX-REXP'!AJ98</f>
        <v>2.1139784932467003</v>
      </c>
      <c r="F90" s="15">
        <f>'DAX-REXP'!AK98</f>
        <v>1.1532330739071917</v>
      </c>
      <c r="G90" s="15">
        <f>'DAX-REXP'!AL98</f>
        <v>1.4319448851017542</v>
      </c>
      <c r="H90" s="1">
        <f>'DAX-REXP Stopp'!AI98</f>
        <v>1.8871006710515053</v>
      </c>
      <c r="I90" s="1">
        <f>'DAX-REXP Stopp'!AJ98</f>
        <v>1.921252899879192</v>
      </c>
      <c r="J90" s="14">
        <f>'200-Tageslinie'!I91</f>
        <v>4.2596485253683234</v>
      </c>
    </row>
    <row r="91" spans="1:10" x14ac:dyDescent="0.2">
      <c r="A91">
        <f t="shared" si="1"/>
        <v>90</v>
      </c>
      <c r="B91" s="13">
        <f>'DAX-REXP'!AG99</f>
        <v>39234</v>
      </c>
      <c r="C91" s="15">
        <f>'DAX-REXP'!AH99</f>
        <v>1.4148509973869006</v>
      </c>
      <c r="D91" s="15">
        <f>'DAX-REXP'!AI99</f>
        <v>2.1166307208005644</v>
      </c>
      <c r="E91" s="15">
        <f>'DAX-REXP'!AJ99</f>
        <v>2.1473060201634397</v>
      </c>
      <c r="F91" s="15">
        <f>'DAX-REXP'!AK99</f>
        <v>1.1714143601146936</v>
      </c>
      <c r="G91" s="15">
        <f>'DAX-REXP'!AL99</f>
        <v>1.4265965643838101</v>
      </c>
      <c r="H91" s="1">
        <f>'DAX-REXP Stopp'!AI99</f>
        <v>1.9168517159462586</v>
      </c>
      <c r="I91" s="1">
        <f>'DAX-REXP Stopp'!AJ99</f>
        <v>1.9515420480134511</v>
      </c>
      <c r="J91" s="14">
        <f>'200-Tageslinie'!I92</f>
        <v>4.3268039779263185</v>
      </c>
    </row>
    <row r="92" spans="1:10" x14ac:dyDescent="0.2">
      <c r="A92">
        <f t="shared" si="1"/>
        <v>91</v>
      </c>
      <c r="B92" s="13">
        <f>'DAX-REXP'!AG100</f>
        <v>39265</v>
      </c>
      <c r="C92" s="15">
        <f>'DAX-REXP'!AH100</f>
        <v>1.3806354239428602</v>
      </c>
      <c r="D92" s="15">
        <f>'DAX-REXP'!AI100</f>
        <v>2.004768602587045</v>
      </c>
      <c r="E92" s="15">
        <f>'DAX-REXP'!AJ100</f>
        <v>2.0338228219630272</v>
      </c>
      <c r="F92" s="15">
        <f>'DAX-REXP'!AK100</f>
        <v>1.1095061150447656</v>
      </c>
      <c r="G92" s="15">
        <f>'DAX-REXP'!AL100</f>
        <v>1.4420976295154786</v>
      </c>
      <c r="H92" s="1">
        <f>'DAX-REXP Stopp'!AI100</f>
        <v>1.815547746793875</v>
      </c>
      <c r="I92" s="1">
        <f>'DAX-REXP Stopp'!AJ100</f>
        <v>1.848404800247391</v>
      </c>
      <c r="J92" s="14">
        <f>'200-Tageslinie'!I93</f>
        <v>4.0981360956162751</v>
      </c>
    </row>
    <row r="93" spans="1:10" x14ac:dyDescent="0.2">
      <c r="A93">
        <f t="shared" si="1"/>
        <v>92</v>
      </c>
      <c r="B93" s="13">
        <f>'DAX-REXP'!AG101</f>
        <v>39295</v>
      </c>
      <c r="C93" s="15">
        <f>'DAX-REXP'!AH101</f>
        <v>1.3923789886649411</v>
      </c>
      <c r="D93" s="15">
        <f>'DAX-REXP'!AI101</f>
        <v>2.0190733764271527</v>
      </c>
      <c r="E93" s="15">
        <f>'DAX-REXP'!AJ101</f>
        <v>2.0483230848004168</v>
      </c>
      <c r="F93" s="15">
        <f>'DAX-REXP'!AK101</f>
        <v>1.117410322429633</v>
      </c>
      <c r="G93" s="15">
        <f>'DAX-REXP'!AL101</f>
        <v>1.4566468748583601</v>
      </c>
      <c r="H93" s="1">
        <f>'DAX-REXP Stopp'!AI101</f>
        <v>1.8285023590520126</v>
      </c>
      <c r="I93" s="1">
        <f>'DAX-REXP Stopp'!AJ101</f>
        <v>1.8615831140828167</v>
      </c>
      <c r="J93" s="14">
        <f>'200-Tageslinie'!I94</f>
        <v>4.1273315341559309</v>
      </c>
    </row>
    <row r="94" spans="1:10" x14ac:dyDescent="0.2">
      <c r="A94">
        <f t="shared" si="1"/>
        <v>93</v>
      </c>
      <c r="B94" s="13">
        <f>'DAX-REXP'!AG102</f>
        <v>39328</v>
      </c>
      <c r="C94" s="15">
        <f>'DAX-REXP'!AH102</f>
        <v>1.41380404606763</v>
      </c>
      <c r="D94" s="15">
        <f>'DAX-REXP'!AI102</f>
        <v>2.0777839763770132</v>
      </c>
      <c r="E94" s="15">
        <f>'DAX-REXP'!AJ102</f>
        <v>2.1081080115808355</v>
      </c>
      <c r="F94" s="15">
        <f>'DAX-REXP'!AK102</f>
        <v>1.150083386974077</v>
      </c>
      <c r="G94" s="15">
        <f>'DAX-REXP'!AL102</f>
        <v>1.4560123283325024</v>
      </c>
      <c r="H94" s="1">
        <f>'DAX-REXP Stopp'!AI102</f>
        <v>1.8816715364395351</v>
      </c>
      <c r="I94" s="1">
        <f>'DAX-REXP Stopp'!AJ102</f>
        <v>1.915917613848487</v>
      </c>
      <c r="J94" s="14">
        <f>'200-Tageslinie'!I95</f>
        <v>4.2480146591503187</v>
      </c>
    </row>
    <row r="95" spans="1:10" x14ac:dyDescent="0.2">
      <c r="A95">
        <f t="shared" si="1"/>
        <v>94</v>
      </c>
      <c r="B95" s="13">
        <f>'DAX-REXP'!AG103</f>
        <v>39356</v>
      </c>
      <c r="C95" s="15">
        <f>'DAX-REXP'!AH103</f>
        <v>1.4368789953044785</v>
      </c>
      <c r="D95" s="15">
        <f>'DAX-REXP'!AI103</f>
        <v>2.1194576842648054</v>
      </c>
      <c r="E95" s="15">
        <f>'DAX-REXP'!AJ103</f>
        <v>2.1503973490122714</v>
      </c>
      <c r="F95" s="15">
        <f>'DAX-REXP'!AK103</f>
        <v>1.1731552460647199</v>
      </c>
      <c r="G95" s="15">
        <f>'DAX-REXP'!AL103</f>
        <v>1.4733717082898972</v>
      </c>
      <c r="H95" s="1">
        <f>'DAX-REXP Stopp'!AI103</f>
        <v>1.9194118553763897</v>
      </c>
      <c r="I95" s="1">
        <f>'DAX-REXP Stopp'!AJ103</f>
        <v>1.954351548930453</v>
      </c>
      <c r="J95" s="14">
        <f>'200-Tageslinie'!I96</f>
        <v>4.3332342151763994</v>
      </c>
    </row>
    <row r="96" spans="1:10" x14ac:dyDescent="0.2">
      <c r="A96">
        <f t="shared" si="1"/>
        <v>95</v>
      </c>
      <c r="B96" s="13">
        <f>'DAX-REXP'!AG104</f>
        <v>39387</v>
      </c>
      <c r="C96" s="15">
        <f>'DAX-REXP'!AH104</f>
        <v>1.4315265322821533</v>
      </c>
      <c r="D96" s="15">
        <f>'DAX-REXP'!AI104</f>
        <v>2.0801704862922019</v>
      </c>
      <c r="E96" s="15">
        <f>'DAX-REXP'!AJ104</f>
        <v>2.1105249702555779</v>
      </c>
      <c r="F96" s="15">
        <f>'DAX-REXP'!AK104</f>
        <v>1.1514014863362396</v>
      </c>
      <c r="G96" s="15">
        <f>'DAX-REXP'!AL104</f>
        <v>1.4937678466210398</v>
      </c>
      <c r="H96" s="1">
        <f>'DAX-REXP Stopp'!AI104</f>
        <v>1.8838327946982842</v>
      </c>
      <c r="I96" s="1">
        <f>'DAX-REXP Stopp'!AJ104</f>
        <v>1.9181142250616907</v>
      </c>
      <c r="J96" s="14">
        <f>'200-Tageslinie'!I97</f>
        <v>4.2528832673539512</v>
      </c>
    </row>
    <row r="97" spans="1:10" x14ac:dyDescent="0.2">
      <c r="A97">
        <f t="shared" si="1"/>
        <v>96</v>
      </c>
      <c r="B97" s="13">
        <f>'DAX-REXP'!AG105</f>
        <v>39419</v>
      </c>
      <c r="C97" s="15">
        <f>'DAX-REXP'!AH105</f>
        <v>1.4414530970646695</v>
      </c>
      <c r="D97" s="15">
        <f>'DAX-REXP'!AI105</f>
        <v>2.1317534132515532</v>
      </c>
      <c r="E97" s="15">
        <f>'DAX-REXP'!AJ105</f>
        <v>2.1631777951603257</v>
      </c>
      <c r="F97" s="15">
        <f>'DAX-REXP'!AK105</f>
        <v>1.1801919363333138</v>
      </c>
      <c r="G97" s="15">
        <f>'DAX-REXP'!AL105</f>
        <v>1.4731450845306622</v>
      </c>
      <c r="H97" s="1">
        <f>'DAX-REXP Stopp'!AI105</f>
        <v>1.9305470472525348</v>
      </c>
      <c r="I97" s="1">
        <f>'DAX-REXP Stopp'!AJ105</f>
        <v>1.9659668370245091</v>
      </c>
      <c r="J97" s="14">
        <f>'200-Tageslinie'!I98</f>
        <v>4.3592253422124427</v>
      </c>
    </row>
    <row r="98" spans="1:10" x14ac:dyDescent="0.2">
      <c r="A98">
        <f t="shared" si="1"/>
        <v>97</v>
      </c>
      <c r="B98" s="13">
        <f>'DAX-REXP'!AG106</f>
        <v>39449</v>
      </c>
      <c r="C98" s="15">
        <f>'DAX-REXP'!AH106</f>
        <v>1.351748212637784</v>
      </c>
      <c r="D98" s="15">
        <f>'DAX-REXP'!AI106</f>
        <v>1.8106110393972934</v>
      </c>
      <c r="E98" s="15">
        <f>'DAX-REXP'!AJ106</f>
        <v>1.8372439599657227</v>
      </c>
      <c r="F98" s="15">
        <f>'DAX-REXP'!AK106</f>
        <v>1.0023626309321785</v>
      </c>
      <c r="G98" s="15">
        <f>'DAX-REXP'!AL106</f>
        <v>1.5117617731042923</v>
      </c>
      <c r="H98" s="1">
        <f>'DAX-REXP Stopp'!AI106</f>
        <v>1.6581592403664014</v>
      </c>
      <c r="I98" s="1">
        <f>'DAX-REXP Stopp'!AJ106</f>
        <v>1.6885321150377226</v>
      </c>
      <c r="J98" s="14">
        <f>'200-Tageslinie'!I99</f>
        <v>3.7023847124576816</v>
      </c>
    </row>
    <row r="99" spans="1:10" x14ac:dyDescent="0.2">
      <c r="A99">
        <f t="shared" si="1"/>
        <v>98</v>
      </c>
      <c r="B99" s="13">
        <f>'DAX-REXP'!AG107</f>
        <v>39479</v>
      </c>
      <c r="C99" s="15">
        <f>'DAX-REXP'!AH107</f>
        <v>1.3510725641601804</v>
      </c>
      <c r="D99" s="15">
        <f>'DAX-REXP'!AI107</f>
        <v>1.8067671785463195</v>
      </c>
      <c r="E99" s="15">
        <f>'DAX-REXP'!AJ107</f>
        <v>1.8335402279836621</v>
      </c>
      <c r="F99" s="15">
        <f>'DAX-REXP'!AK107</f>
        <v>0.98720375680262151</v>
      </c>
      <c r="G99" s="15">
        <f>'DAX-REXP'!AL107</f>
        <v>1.529302452069075</v>
      </c>
      <c r="H99" s="1">
        <f>'DAX-REXP Stopp'!AI107</f>
        <v>1.6546390290951574</v>
      </c>
      <c r="I99" s="1">
        <f>'DAX-REXP Stopp'!AJ107</f>
        <v>1.685128173844568</v>
      </c>
      <c r="J99" s="14">
        <f>'200-Tageslinie'!I100</f>
        <v>3.7592361815172382</v>
      </c>
    </row>
    <row r="100" spans="1:10" x14ac:dyDescent="0.2">
      <c r="A100">
        <f t="shared" si="1"/>
        <v>99</v>
      </c>
      <c r="B100" s="13">
        <f>'DAX-REXP'!AG108</f>
        <v>39511</v>
      </c>
      <c r="C100" s="15">
        <f>'DAX-REXP'!AH108</f>
        <v>1.3364196740962173</v>
      </c>
      <c r="D100" s="15">
        <f>'DAX-REXP'!AI108</f>
        <v>1.7930035328341014</v>
      </c>
      <c r="E100" s="15">
        <f>'DAX-REXP'!AJ108</f>
        <v>1.8238233418098553</v>
      </c>
      <c r="F100" s="15">
        <f>'DAX-REXP'!AK108</f>
        <v>0.9560199543566037</v>
      </c>
      <c r="G100" s="15">
        <f>'DAX-REXP'!AL108</f>
        <v>1.5382767529347776</v>
      </c>
      <c r="H100" s="1">
        <f>'DAX-REXP Stopp'!AI108</f>
        <v>1.6420342698054753</v>
      </c>
      <c r="I100" s="1">
        <f>'DAX-REXP Stopp'!AJ108</f>
        <v>1.6761978005679865</v>
      </c>
      <c r="J100" s="14">
        <f>'200-Tageslinie'!I101</f>
        <v>3.881856298281694</v>
      </c>
    </row>
    <row r="101" spans="1:10" x14ac:dyDescent="0.2">
      <c r="A101">
        <f t="shared" si="1"/>
        <v>100</v>
      </c>
      <c r="B101" s="13">
        <f>'DAX-REXP'!AG109</f>
        <v>39539</v>
      </c>
      <c r="C101" s="15">
        <f>'DAX-REXP'!AH109</f>
        <v>1.3677380485134658</v>
      </c>
      <c r="D101" s="15">
        <f>'DAX-REXP'!AI109</f>
        <v>1.8023155671315898</v>
      </c>
      <c r="E101" s="15">
        <f>'DAX-REXP'!AJ109</f>
        <v>1.8226725766123661</v>
      </c>
      <c r="F101" s="15">
        <f>'DAX-REXP'!AK109</f>
        <v>1.0165632863245362</v>
      </c>
      <c r="G101" s="15">
        <f>'DAX-REXP'!AL109</f>
        <v>1.5267189412137967</v>
      </c>
      <c r="H101" s="1">
        <f>'DAX-REXP Stopp'!AI109</f>
        <v>1.6505622393036228</v>
      </c>
      <c r="I101" s="1">
        <f>'DAX-REXP Stopp'!AJ109</f>
        <v>1.6751401816370393</v>
      </c>
      <c r="J101" s="14">
        <f>'200-Tageslinie'!I102</f>
        <v>3.6506650702683223</v>
      </c>
    </row>
    <row r="102" spans="1:10" x14ac:dyDescent="0.2">
      <c r="A102">
        <f t="shared" si="1"/>
        <v>101</v>
      </c>
      <c r="B102" s="13">
        <f>'DAX-REXP'!AG110</f>
        <v>39570</v>
      </c>
      <c r="C102" s="15">
        <f>'DAX-REXP'!AH110</f>
        <v>1.3690718323029316</v>
      </c>
      <c r="D102" s="15">
        <f>'DAX-REXP'!AI110</f>
        <v>1.8097381463667677</v>
      </c>
      <c r="E102" s="15">
        <f>'DAX-REXP'!AJ110</f>
        <v>1.8305742365929762</v>
      </c>
      <c r="F102" s="15">
        <f>'DAX-REXP'!AK110</f>
        <v>1.0382102522090233</v>
      </c>
      <c r="G102" s="15">
        <f>'DAX-REXP'!AL110</f>
        <v>1.5024248742238138</v>
      </c>
      <c r="H102" s="1">
        <f>'DAX-REXP Stopp'!AI110</f>
        <v>1.6573598441333486</v>
      </c>
      <c r="I102" s="1">
        <f>'DAX-REXP Stopp'!AJ110</f>
        <v>1.6824022583835687</v>
      </c>
      <c r="J102" s="14">
        <f>'200-Tageslinie'!I103</f>
        <v>3.5745477115120954</v>
      </c>
    </row>
    <row r="103" spans="1:10" x14ac:dyDescent="0.2">
      <c r="A103">
        <f t="shared" si="1"/>
        <v>102</v>
      </c>
      <c r="B103" s="13">
        <f>'DAX-REXP'!AG111</f>
        <v>39601</v>
      </c>
      <c r="C103" s="15">
        <f>'DAX-REXP'!AH111</f>
        <v>1.3022046761931698</v>
      </c>
      <c r="D103" s="15">
        <f>'DAX-REXP'!AI111</f>
        <v>1.6763499020913064</v>
      </c>
      <c r="E103" s="15">
        <f>'DAX-REXP'!AJ111</f>
        <v>1.6857637330404402</v>
      </c>
      <c r="F103" s="15">
        <f>'DAX-REXP'!AK111</f>
        <v>0.93895488325823617</v>
      </c>
      <c r="G103" s="15">
        <f>'DAX-REXP'!AL111</f>
        <v>1.4896432942029645</v>
      </c>
      <c r="H103" s="1">
        <f>'DAX-REXP Stopp'!AI111</f>
        <v>1.5352027684340688</v>
      </c>
      <c r="I103" s="1">
        <f>'DAX-REXP Stopp'!AJ111</f>
        <v>1.5493131362139667</v>
      </c>
      <c r="J103" s="14">
        <f>'200-Tageslinie'!I104</f>
        <v>3.9524072426401182</v>
      </c>
    </row>
    <row r="104" spans="1:10" x14ac:dyDescent="0.2">
      <c r="A104">
        <f t="shared" si="1"/>
        <v>103</v>
      </c>
      <c r="B104" s="13">
        <f>'DAX-REXP'!AG112</f>
        <v>39630</v>
      </c>
      <c r="C104" s="15">
        <f>'DAX-REXP'!AH112</f>
        <v>1.3126429618914761</v>
      </c>
      <c r="D104" s="15">
        <f>'DAX-REXP'!AI112</f>
        <v>1.6888574987122975</v>
      </c>
      <c r="E104" s="15">
        <f>'DAX-REXP'!AJ112</f>
        <v>1.6980204816133606</v>
      </c>
      <c r="F104" s="15">
        <f>'DAX-REXP'!AK112</f>
        <v>0.94791386271870792</v>
      </c>
      <c r="G104" s="15">
        <f>'DAX-REXP'!AL112</f>
        <v>1.4997960386166884</v>
      </c>
      <c r="H104" s="1">
        <f>'DAX-REXP Stopp'!AI112</f>
        <v>1.527820675351993</v>
      </c>
      <c r="I104" s="1">
        <f>'DAX-REXP Stopp'!AJ112</f>
        <v>1.5471759955711173</v>
      </c>
      <c r="J104" s="14">
        <f>'200-Tageslinie'!I105</f>
        <v>3.9150520179737387</v>
      </c>
    </row>
    <row r="105" spans="1:10" x14ac:dyDescent="0.2">
      <c r="A105">
        <f t="shared" si="1"/>
        <v>104</v>
      </c>
      <c r="B105" s="13">
        <f>'DAX-REXP'!AG113</f>
        <v>39661</v>
      </c>
      <c r="C105" s="15">
        <f>'DAX-REXP'!AH113</f>
        <v>1.3233602425359552</v>
      </c>
      <c r="D105" s="15">
        <f>'DAX-REXP'!AI113</f>
        <v>1.712702372387805</v>
      </c>
      <c r="E105" s="15">
        <f>'DAX-REXP'!AJ113</f>
        <v>1.725601974364674</v>
      </c>
      <c r="F105" s="15">
        <f>'DAX-REXP'!AK113</f>
        <v>0.93953712914740473</v>
      </c>
      <c r="G105" s="15">
        <f>'DAX-REXP'!AL113</f>
        <v>1.5321579114354351</v>
      </c>
      <c r="H105" s="1">
        <f>'DAX-REXP Stopp'!AI113</f>
        <v>1.5493918801637514</v>
      </c>
      <c r="I105" s="1">
        <f>'DAX-REXP Stopp'!AJ113</f>
        <v>1.5723072728253851</v>
      </c>
      <c r="J105" s="14">
        <f>'200-Tageslinie'!I106</f>
        <v>3.9499578739052863</v>
      </c>
    </row>
    <row r="106" spans="1:10" x14ac:dyDescent="0.2">
      <c r="A106">
        <f t="shared" si="1"/>
        <v>105</v>
      </c>
      <c r="B106" s="13">
        <f>'DAX-REXP'!AG114</f>
        <v>39692</v>
      </c>
      <c r="C106" s="15">
        <f>'DAX-REXP'!AH114</f>
        <v>1.2763013180995584</v>
      </c>
      <c r="D106" s="15">
        <f>'DAX-REXP'!AI114</f>
        <v>1.7043281875339045</v>
      </c>
      <c r="E106" s="15">
        <f>'DAX-REXP'!AJ114</f>
        <v>1.7280346682821057</v>
      </c>
      <c r="F106" s="15">
        <f>'DAX-REXP'!AK114</f>
        <v>0.8530370413716426</v>
      </c>
      <c r="G106" s="15">
        <f>'DAX-REXP'!AL114</f>
        <v>1.5439423469156506</v>
      </c>
      <c r="H106" s="1">
        <f>'DAX-REXP Stopp'!AI114</f>
        <v>1.5418161949630971</v>
      </c>
      <c r="I106" s="1">
        <f>'DAX-REXP Stopp'!AJ114</f>
        <v>1.5745238571801545</v>
      </c>
      <c r="J106" s="14">
        <f>'200-Tageslinie'!I107</f>
        <v>4.3504934734543728</v>
      </c>
    </row>
    <row r="107" spans="1:10" x14ac:dyDescent="0.2">
      <c r="A107">
        <f t="shared" si="1"/>
        <v>106</v>
      </c>
      <c r="B107" s="13">
        <f>'DAX-REXP'!AG115</f>
        <v>39722</v>
      </c>
      <c r="C107" s="15">
        <f>'DAX-REXP'!AH115</f>
        <v>1.214577223344445</v>
      </c>
      <c r="D107" s="15">
        <f>'DAX-REXP'!AI115</f>
        <v>1.7338049296365214</v>
      </c>
      <c r="E107" s="15">
        <f>'DAX-REXP'!AJ115</f>
        <v>1.7590451113561709</v>
      </c>
      <c r="F107" s="15">
        <f>'DAX-REXP'!AK115</f>
        <v>0.72970478085318036</v>
      </c>
      <c r="G107" s="15">
        <f>'DAX-REXP'!AL115</f>
        <v>1.5717264197978515</v>
      </c>
      <c r="H107" s="1">
        <f>'DAX-REXP Stopp'!AI115</f>
        <v>1.5692165966869067</v>
      </c>
      <c r="I107" s="1">
        <f>'DAX-REXP Stopp'!AJ115</f>
        <v>1.6028330565225388</v>
      </c>
      <c r="J107" s="14">
        <f>'200-Tageslinie'!I108</f>
        <v>5.0857993238896624</v>
      </c>
    </row>
    <row r="108" spans="1:10" x14ac:dyDescent="0.2">
      <c r="A108">
        <f t="shared" si="1"/>
        <v>107</v>
      </c>
      <c r="B108" s="13">
        <f>'DAX-REXP'!AG116</f>
        <v>39755</v>
      </c>
      <c r="C108" s="15">
        <f>'DAX-REXP'!AH116</f>
        <v>1.2035494837137655</v>
      </c>
      <c r="D108" s="15">
        <f>'DAX-REXP'!AI116</f>
        <v>1.7731035202154686</v>
      </c>
      <c r="E108" s="15">
        <f>'DAX-REXP'!AJ116</f>
        <v>1.7989161916219978</v>
      </c>
      <c r="F108" s="15">
        <f>'DAX-REXP'!AK116</f>
        <v>0.6831060916378956</v>
      </c>
      <c r="G108" s="15">
        <f>'DAX-REXP'!AL116</f>
        <v>1.6073516747495808</v>
      </c>
      <c r="H108" s="1">
        <f>'DAX-REXP Stopp'!AI116</f>
        <v>1.6047844801916868</v>
      </c>
      <c r="I108" s="1">
        <f>'DAX-REXP Stopp'!AJ116</f>
        <v>1.6391633842171205</v>
      </c>
      <c r="J108" s="14">
        <f>'200-Tageslinie'!I109</f>
        <v>5.4327316452469505</v>
      </c>
    </row>
    <row r="109" spans="1:10" x14ac:dyDescent="0.2">
      <c r="A109">
        <f t="shared" si="1"/>
        <v>108</v>
      </c>
      <c r="B109" s="13">
        <f>'DAX-REXP'!AG117</f>
        <v>39783</v>
      </c>
      <c r="C109" s="15">
        <f>'DAX-REXP'!AH117</f>
        <v>1.2235755908587307</v>
      </c>
      <c r="D109" s="15">
        <f>'DAX-REXP'!AI117</f>
        <v>1.7899030801706062</v>
      </c>
      <c r="E109" s="15">
        <f>'DAX-REXP'!AJ117</f>
        <v>1.8159603176233277</v>
      </c>
      <c r="F109" s="15">
        <f>'DAX-REXP'!AK117</f>
        <v>0.70369828544677859</v>
      </c>
      <c r="G109" s="15">
        <f>'DAX-REXP'!AL117</f>
        <v>1.6225807913701673</v>
      </c>
      <c r="H109" s="1">
        <f>'DAX-REXP Stopp'!AI117</f>
        <v>1.6199892738107182</v>
      </c>
      <c r="I109" s="1">
        <f>'DAX-REXP Stopp'!AJ117</f>
        <v>1.654693906087721</v>
      </c>
      <c r="J109" s="14">
        <f>'200-Tageslinie'!I110</f>
        <v>5.2737546159373663</v>
      </c>
    </row>
    <row r="110" spans="1:10" x14ac:dyDescent="0.2">
      <c r="A110">
        <f t="shared" si="1"/>
        <v>109</v>
      </c>
      <c r="B110" s="13">
        <f>'DAX-REXP'!AG118</f>
        <v>39815</v>
      </c>
      <c r="C110" s="15">
        <f>'DAX-REXP'!AH118</f>
        <v>1.1606578838203554</v>
      </c>
      <c r="D110" s="15">
        <f>'DAX-REXP'!AI118</f>
        <v>1.7814032995241604</v>
      </c>
      <c r="E110" s="15">
        <f>'DAX-REXP'!AJ118</f>
        <v>1.8073368014914999</v>
      </c>
      <c r="F110" s="15">
        <f>'DAX-REXP'!AK118</f>
        <v>0.63466996313417989</v>
      </c>
      <c r="G110" s="15">
        <f>'DAX-REXP'!AL118</f>
        <v>1.6148755835561801</v>
      </c>
      <c r="H110" s="1">
        <f>'DAX-REXP Stopp'!AI118</f>
        <v>1.6122963693431533</v>
      </c>
      <c r="I110" s="1">
        <f>'DAX-REXP Stopp'!AJ118</f>
        <v>1.6468362015696756</v>
      </c>
      <c r="J110" s="14">
        <f>'200-Tageslinie'!I111</f>
        <v>5.8473416053527068</v>
      </c>
    </row>
    <row r="111" spans="1:10" x14ac:dyDescent="0.2">
      <c r="A111">
        <f t="shared" si="1"/>
        <v>110</v>
      </c>
      <c r="B111" s="13">
        <f>'DAX-REXP'!AG119</f>
        <v>39846</v>
      </c>
      <c r="C111" s="15">
        <f>'DAX-REXP'!AH119</f>
        <v>1.1067568310954969</v>
      </c>
      <c r="D111" s="15">
        <f>'DAX-REXP'!AI119</f>
        <v>1.689950043531776</v>
      </c>
      <c r="E111" s="15">
        <f>'DAX-REXP'!AJ119</f>
        <v>1.7148370878106871</v>
      </c>
      <c r="F111" s="15">
        <f>'DAX-REXP'!AK119</f>
        <v>0.56231201357598448</v>
      </c>
      <c r="G111" s="15">
        <f>'DAX-REXP'!AL119</f>
        <v>1.6387617277795405</v>
      </c>
      <c r="H111" s="1">
        <f>'DAX-REXP Stopp'!AI119</f>
        <v>1.5565357506679987</v>
      </c>
      <c r="I111" s="1">
        <f>'DAX-REXP Stopp'!AJ119</f>
        <v>1.5900748761389907</v>
      </c>
      <c r="J111" s="14">
        <f>'200-Tageslinie'!I112</f>
        <v>6.5997737759530875</v>
      </c>
    </row>
    <row r="112" spans="1:10" x14ac:dyDescent="0.2">
      <c r="A112">
        <f t="shared" si="1"/>
        <v>111</v>
      </c>
      <c r="B112" s="13">
        <f>'DAX-REXP'!AG120</f>
        <v>39874</v>
      </c>
      <c r="C112" s="15">
        <f>'DAX-REXP'!AH120</f>
        <v>1.145169728437331</v>
      </c>
      <c r="D112" s="15">
        <f>'DAX-REXP'!AI120</f>
        <v>1.7138434085578407</v>
      </c>
      <c r="E112" s="15">
        <f>'DAX-REXP'!AJ120</f>
        <v>1.7379579662298794</v>
      </c>
      <c r="F112" s="15">
        <f>'DAX-REXP'!AK120</f>
        <v>0.59757153724618173</v>
      </c>
      <c r="G112" s="15">
        <f>'DAX-REXP'!AL120</f>
        <v>1.6593391651180711</v>
      </c>
      <c r="H112" s="1">
        <f>'DAX-REXP Stopp'!AI120</f>
        <v>1.5727506478671751</v>
      </c>
      <c r="I112" s="1">
        <f>'DAX-REXP Stopp'!AJ120</f>
        <v>1.6080492159402504</v>
      </c>
      <c r="J112" s="14">
        <f>'200-Tageslinie'!I113</f>
        <v>6.2103561662330025</v>
      </c>
    </row>
    <row r="113" spans="1:10" x14ac:dyDescent="0.2">
      <c r="A113">
        <f t="shared" si="1"/>
        <v>112</v>
      </c>
      <c r="B113" s="13">
        <f>'DAX-REXP'!AG121</f>
        <v>39904</v>
      </c>
      <c r="C113" s="15">
        <f>'DAX-REXP'!AH121</f>
        <v>1.2295522386760545</v>
      </c>
      <c r="D113" s="15">
        <f>'DAX-REXP'!AI121</f>
        <v>1.7468834039241707</v>
      </c>
      <c r="E113" s="15">
        <f>'DAX-REXP'!AJ121</f>
        <v>1.7580505528689971</v>
      </c>
      <c r="F113" s="15">
        <f>'DAX-REXP'!AK121</f>
        <v>0.69773684826496574</v>
      </c>
      <c r="G113" s="15">
        <f>'DAX-REXP'!AL121</f>
        <v>1.6521778543262475</v>
      </c>
      <c r="H113" s="1">
        <f>'DAX-REXP Stopp'!AI121</f>
        <v>1.5683145346363865</v>
      </c>
      <c r="I113" s="1">
        <f>'DAX-REXP Stopp'!AJ121</f>
        <v>1.6027271348369594</v>
      </c>
      <c r="J113" s="14">
        <f>'200-Tageslinie'!I114</f>
        <v>5.318813375458789</v>
      </c>
    </row>
    <row r="114" spans="1:10" x14ac:dyDescent="0.2">
      <c r="A114">
        <f t="shared" si="1"/>
        <v>113</v>
      </c>
      <c r="B114" s="13">
        <f>'DAX-REXP'!AG122</f>
        <v>39937</v>
      </c>
      <c r="C114" s="15">
        <f>'DAX-REXP'!AH122</f>
        <v>1.2454863154716826</v>
      </c>
      <c r="D114" s="15">
        <f>'DAX-REXP'!AI122</f>
        <v>1.7930871183968851</v>
      </c>
      <c r="E114" s="15">
        <f>'DAX-REXP'!AJ122</f>
        <v>1.8094125968526664</v>
      </c>
      <c r="F114" s="15">
        <f>'DAX-REXP'!AK122</f>
        <v>0.72280706887471469</v>
      </c>
      <c r="G114" s="15">
        <f>'DAX-REXP'!AL122</f>
        <v>1.636631464442732</v>
      </c>
      <c r="H114" s="1">
        <f>'DAX-REXP Stopp'!AI122</f>
        <v>1.6097952406749063</v>
      </c>
      <c r="I114" s="1">
        <f>'DAX-REXP Stopp'!AJ122</f>
        <v>1.6495513524107814</v>
      </c>
      <c r="J114" s="14">
        <f>'200-Tageslinie'!I115</f>
        <v>5.134332854380836</v>
      </c>
    </row>
    <row r="115" spans="1:10" x14ac:dyDescent="0.2">
      <c r="A115">
        <f t="shared" si="1"/>
        <v>114</v>
      </c>
      <c r="B115" s="13">
        <f>'DAX-REXP'!AG123</f>
        <v>39965</v>
      </c>
      <c r="C115" s="15">
        <f>'DAX-REXP'!AH123</f>
        <v>1.2356987267538757</v>
      </c>
      <c r="D115" s="15">
        <f>'DAX-REXP'!AI123</f>
        <v>1.7520139937135597</v>
      </c>
      <c r="E115" s="15">
        <f>'DAX-REXP'!AJ123</f>
        <v>1.7642649180591565</v>
      </c>
      <c r="F115" s="15">
        <f>'DAX-REXP'!AK123</f>
        <v>0.70347006846509452</v>
      </c>
      <c r="G115" s="15">
        <f>'DAX-REXP'!AL123</f>
        <v>1.6552599374518424</v>
      </c>
      <c r="H115" s="1">
        <f>'DAX-REXP Stopp'!AI123</f>
        <v>1.5729206683485051</v>
      </c>
      <c r="I115" s="1">
        <f>'DAX-REXP Stopp'!AJ123</f>
        <v>1.6083924620937897</v>
      </c>
      <c r="J115" s="14">
        <f>'200-Tageslinie'!I116</f>
        <v>5.2754655065843812</v>
      </c>
    </row>
    <row r="116" spans="1:10" x14ac:dyDescent="0.2">
      <c r="A116">
        <f t="shared" si="1"/>
        <v>115</v>
      </c>
      <c r="B116" s="13">
        <f>'DAX-REXP'!AG124</f>
        <v>39995</v>
      </c>
      <c r="C116" s="15">
        <f>'DAX-REXP'!AH124</f>
        <v>1.3015796768503716</v>
      </c>
      <c r="D116" s="15">
        <f>'DAX-REXP'!AI124</f>
        <v>1.9064582157624326</v>
      </c>
      <c r="E116" s="15">
        <f>'DAX-REXP'!AJ124</f>
        <v>1.931272830545643</v>
      </c>
      <c r="F116" s="15">
        <f>'DAX-REXP'!AK124</f>
        <v>0.78005442097255551</v>
      </c>
      <c r="G116" s="15">
        <f>'DAX-REXP'!AL124</f>
        <v>1.6534016226261163</v>
      </c>
      <c r="H116" s="1">
        <f>'DAX-REXP Stopp'!AI124</f>
        <v>1.5138508605501744</v>
      </c>
      <c r="I116" s="1">
        <f>'DAX-REXP Stopp'!AJ124</f>
        <v>1.5437182646665177</v>
      </c>
      <c r="J116" s="14">
        <f>'200-Tageslinie'!I117</f>
        <v>4.7575297073186222</v>
      </c>
    </row>
    <row r="117" spans="1:10" x14ac:dyDescent="0.2">
      <c r="A117">
        <f t="shared" si="1"/>
        <v>116</v>
      </c>
      <c r="B117" s="13">
        <f>'DAX-REXP'!AG125</f>
        <v>40028</v>
      </c>
      <c r="C117" s="15">
        <f>'DAX-REXP'!AH125</f>
        <v>1.3233344133720082</v>
      </c>
      <c r="D117" s="15">
        <f>'DAX-REXP'!AI125</f>
        <v>1.9505905140545492</v>
      </c>
      <c r="E117" s="15">
        <f>'DAX-REXP'!AJ125</f>
        <v>1.9767021725530192</v>
      </c>
      <c r="F117" s="15">
        <f>'DAX-REXP'!AK125</f>
        <v>0.79847270173796003</v>
      </c>
      <c r="G117" s="15">
        <f>'DAX-REXP'!AL125</f>
        <v>1.6686307392467026</v>
      </c>
      <c r="H117" s="1">
        <f>'DAX-REXP Stopp'!AI125</f>
        <v>1.5488947535635122</v>
      </c>
      <c r="I117" s="1">
        <f>'DAX-REXP Stopp'!AJ125</f>
        <v>1.5800311583702802</v>
      </c>
      <c r="J117" s="14">
        <f>'200-Tageslinie'!I118</f>
        <v>4.8698622773845646</v>
      </c>
    </row>
    <row r="118" spans="1:10" x14ac:dyDescent="0.2">
      <c r="A118">
        <f t="shared" si="1"/>
        <v>117</v>
      </c>
      <c r="B118" s="13">
        <f>'DAX-REXP'!AG126</f>
        <v>40057</v>
      </c>
      <c r="C118" s="15">
        <f>'DAX-REXP'!AH126</f>
        <v>1.3534952725630047</v>
      </c>
      <c r="D118" s="15">
        <f>'DAX-REXP'!AI126</f>
        <v>2.0265314153850289</v>
      </c>
      <c r="E118" s="15">
        <f>'DAX-REXP'!AJ126</f>
        <v>2.0550886447421886</v>
      </c>
      <c r="F118" s="15">
        <f>'DAX-REXP'!AK126</f>
        <v>0.83023582421440689</v>
      </c>
      <c r="G118" s="15">
        <f>'DAX-REXP'!AL126</f>
        <v>1.6753841272719032</v>
      </c>
      <c r="H118" s="1">
        <f>'DAX-REXP Stopp'!AI126</f>
        <v>1.6091967302234762</v>
      </c>
      <c r="I118" s="1">
        <f>'DAX-REXP Stopp'!AJ126</f>
        <v>1.6426875717507794</v>
      </c>
      <c r="J118" s="14">
        <f>'200-Tageslinie'!I119</f>
        <v>5.0635846571519787</v>
      </c>
    </row>
    <row r="119" spans="1:10" x14ac:dyDescent="0.2">
      <c r="A119">
        <f t="shared" si="1"/>
        <v>118</v>
      </c>
      <c r="B119" s="13">
        <f>'DAX-REXP'!AG127</f>
        <v>40087</v>
      </c>
      <c r="C119" s="15">
        <f>'DAX-REXP'!AH127</f>
        <v>1.324759427964703</v>
      </c>
      <c r="D119" s="15">
        <f>'DAX-REXP'!AI127</f>
        <v>1.9345329877374788</v>
      </c>
      <c r="E119" s="15">
        <f>'DAX-REXP'!AJ127</f>
        <v>1.9609502321158696</v>
      </c>
      <c r="F119" s="15">
        <f>'DAX-REXP'!AK127</f>
        <v>0.79217040201299083</v>
      </c>
      <c r="G119" s="15">
        <f>'DAX-REXP'!AL127</f>
        <v>1.6869419389928841</v>
      </c>
      <c r="H119" s="1">
        <f>'DAX-REXP Stopp'!AI127</f>
        <v>1.5361440413619956</v>
      </c>
      <c r="I119" s="1">
        <f>'DAX-REXP Stopp'!AJ127</f>
        <v>1.5674402091412698</v>
      </c>
      <c r="J119" s="14">
        <f>'200-Tageslinie'!I120</f>
        <v>4.8314247307726443</v>
      </c>
    </row>
    <row r="120" spans="1:10" x14ac:dyDescent="0.2">
      <c r="A120">
        <f t="shared" si="1"/>
        <v>119</v>
      </c>
      <c r="B120" s="13">
        <f>'DAX-REXP'!AG128</f>
        <v>40119</v>
      </c>
      <c r="C120" s="15">
        <f>'DAX-REXP'!AH128</f>
        <v>1.3596947345349737</v>
      </c>
      <c r="D120" s="15">
        <f>'DAX-REXP'!AI128</f>
        <v>2.0089335691782852</v>
      </c>
      <c r="E120" s="15">
        <f>'DAX-REXP'!AJ128</f>
        <v>2.0369783561737553</v>
      </c>
      <c r="F120" s="15">
        <f>'DAX-REXP'!AK128</f>
        <v>0.8230367487857686</v>
      </c>
      <c r="G120" s="15">
        <f>'DAX-REXP'!AL128</f>
        <v>1.7084258713683542</v>
      </c>
      <c r="H120" s="1">
        <f>'DAX-REXP Stopp'!AI128</f>
        <v>1.59522290462182</v>
      </c>
      <c r="I120" s="1">
        <f>'DAX-REXP Stopp'!AJ128</f>
        <v>1.6282115314941712</v>
      </c>
      <c r="J120" s="14">
        <f>'200-Tageslinie'!I121</f>
        <v>5.0196777010523359</v>
      </c>
    </row>
    <row r="121" spans="1:10" x14ac:dyDescent="0.2">
      <c r="A121">
        <f t="shared" si="1"/>
        <v>120</v>
      </c>
      <c r="B121" s="13">
        <f>'DAX-REXP'!AG129</f>
        <v>40148</v>
      </c>
      <c r="C121" s="15">
        <f>'DAX-REXP'!AH129</f>
        <v>1.3996154638232885</v>
      </c>
      <c r="D121" s="15">
        <f>'DAX-REXP'!AI129</f>
        <v>2.1264936671431647</v>
      </c>
      <c r="E121" s="15">
        <f>'DAX-REXP'!AJ129</f>
        <v>2.1566478640952393</v>
      </c>
      <c r="F121" s="15">
        <f>'DAX-REXP'!AK129</f>
        <v>0.87152993153490554</v>
      </c>
      <c r="G121" s="15">
        <f>'DAX-REXP'!AL129</f>
        <v>1.7024883288763994</v>
      </c>
      <c r="H121" s="1">
        <f>'DAX-REXP Stopp'!AI129</f>
        <v>1.6885732093906671</v>
      </c>
      <c r="I121" s="1">
        <f>'DAX-REXP Stopp'!AJ129</f>
        <v>1.7238665845660128</v>
      </c>
      <c r="J121" s="14">
        <f>'200-Tageslinie'!I122</f>
        <v>5.3154362421600299</v>
      </c>
    </row>
    <row r="122" spans="1:10" x14ac:dyDescent="0.2">
      <c r="A122">
        <f t="shared" si="1"/>
        <v>121</v>
      </c>
      <c r="B122" s="13">
        <f>'DAX-REXP'!AG130</f>
        <v>40182</v>
      </c>
      <c r="C122" s="15">
        <f>'DAX-REXP'!AH130</f>
        <v>1.361865886844793</v>
      </c>
      <c r="D122" s="15">
        <f>'DAX-REXP'!AI130</f>
        <v>2.0021484527293074</v>
      </c>
      <c r="E122" s="15">
        <f>'DAX-REXP'!AJ130</f>
        <v>2.0304597344554862</v>
      </c>
      <c r="F122" s="15">
        <f>'DAX-REXP'!AK130</f>
        <v>0.82052636198724316</v>
      </c>
      <c r="G122" s="15">
        <f>'DAX-REXP'!AL130</f>
        <v>1.7102841861940805</v>
      </c>
      <c r="H122" s="1">
        <f>'DAX-REXP Stopp'!AI130</f>
        <v>1.5898350842697699</v>
      </c>
      <c r="I122" s="1">
        <f>'DAX-REXP Stopp'!AJ130</f>
        <v>1.6230010220064461</v>
      </c>
      <c r="J122" s="14">
        <f>'200-Tageslinie'!I123</f>
        <v>5.0043669234325456</v>
      </c>
    </row>
    <row r="123" spans="1:10" x14ac:dyDescent="0.2">
      <c r="A123">
        <f t="shared" si="1"/>
        <v>122</v>
      </c>
      <c r="B123" s="13">
        <f>'DAX-REXP'!AG131</f>
        <v>40210</v>
      </c>
      <c r="C123" s="15">
        <f>'DAX-REXP'!AH131</f>
        <v>1.3672849840722128</v>
      </c>
      <c r="D123" s="15">
        <f>'DAX-REXP'!AI131</f>
        <v>2.0093836527520623</v>
      </c>
      <c r="E123" s="15">
        <f>'DAX-REXP'!AJ131</f>
        <v>2.037826467914448</v>
      </c>
      <c r="F123" s="15">
        <f>'DAX-REXP'!AK131</f>
        <v>0.81901515594827079</v>
      </c>
      <c r="G123" s="15">
        <f>'DAX-REXP'!AL131</f>
        <v>1.7264197978516067</v>
      </c>
      <c r="H123" s="1">
        <f>'DAX-REXP Stopp'!AI131</f>
        <v>1.5955803000264759</v>
      </c>
      <c r="I123" s="1">
        <f>'DAX-REXP Stopp'!AJ131</f>
        <v>1.628889449996352</v>
      </c>
      <c r="J123" s="14">
        <f>'200-Tageslinie'!I124</f>
        <v>4.9951501208210987</v>
      </c>
    </row>
    <row r="124" spans="1:10" x14ac:dyDescent="0.2">
      <c r="A124">
        <f t="shared" si="1"/>
        <v>123</v>
      </c>
      <c r="B124" s="13">
        <f>'DAX-REXP'!AG132</f>
        <v>40238</v>
      </c>
      <c r="C124" s="15">
        <f>'DAX-REXP'!AH132</f>
        <v>1.4359742760701986</v>
      </c>
      <c r="D124" s="15">
        <f>'DAX-REXP'!AI132</f>
        <v>2.1039768767297082</v>
      </c>
      <c r="E124" s="15">
        <f>'DAX-REXP'!AJ132</f>
        <v>2.1352288937501198</v>
      </c>
      <c r="F124" s="15">
        <f>'DAX-REXP'!AK132</f>
        <v>0.9002209023348352</v>
      </c>
      <c r="G124" s="15">
        <f>'DAX-REXP'!AL132</f>
        <v>1.7348955264469927</v>
      </c>
      <c r="H124" s="1">
        <f>'DAX-REXP Stopp'!AI132</f>
        <v>1.670693424634615</v>
      </c>
      <c r="I124" s="1">
        <f>'DAX-REXP Stopp'!AJ132</f>
        <v>1.7067458260646007</v>
      </c>
      <c r="J124" s="14">
        <f>'200-Tageslinie'!I125</f>
        <v>5.4904216563088193</v>
      </c>
    </row>
    <row r="125" spans="1:10" x14ac:dyDescent="0.2">
      <c r="A125">
        <f t="shared" si="1"/>
        <v>124</v>
      </c>
      <c r="B125" s="13">
        <f>'DAX-REXP'!AG133</f>
        <v>40269</v>
      </c>
      <c r="C125" s="15">
        <f>'DAX-REXP'!AH133</f>
        <v>1.438404740255484</v>
      </c>
      <c r="D125" s="15">
        <f>'DAX-REXP'!AI133</f>
        <v>2.1002915213916498</v>
      </c>
      <c r="E125" s="15">
        <f>'DAX-REXP'!AJ133</f>
        <v>2.1318725107967635</v>
      </c>
      <c r="F125" s="15">
        <f>'DAX-REXP'!AK133</f>
        <v>0.89760957340979575</v>
      </c>
      <c r="G125" s="15">
        <f>'DAX-REXP'!AL133</f>
        <v>1.7459094411458098</v>
      </c>
      <c r="H125" s="1">
        <f>'DAX-REXP Stopp'!AI133</f>
        <v>1.6677670146541468</v>
      </c>
      <c r="I125" s="1">
        <f>'DAX-REXP Stopp'!AJ133</f>
        <v>1.7040629789876045</v>
      </c>
      <c r="J125" s="14">
        <f>'200-Tageslinie'!I126</f>
        <v>5.4744952355329879</v>
      </c>
    </row>
    <row r="126" spans="1:10" x14ac:dyDescent="0.2">
      <c r="A126">
        <f t="shared" si="1"/>
        <v>125</v>
      </c>
      <c r="B126" s="13">
        <f>'DAX-REXP'!AG134</f>
        <v>40301</v>
      </c>
      <c r="C126" s="15">
        <f>'DAX-REXP'!AH134</f>
        <v>1.4318001540246765</v>
      </c>
      <c r="D126" s="15">
        <f>'DAX-REXP'!AI134</f>
        <v>2.0515332321141679</v>
      </c>
      <c r="E126" s="15">
        <f>'DAX-REXP'!AJ134</f>
        <v>2.0891835685477904</v>
      </c>
      <c r="F126" s="15">
        <f>'DAX-REXP'!AK134</f>
        <v>0.8725393528000468</v>
      </c>
      <c r="G126" s="15">
        <f>'DAX-REXP'!AL134</f>
        <v>1.7788152109867197</v>
      </c>
      <c r="H126" s="1">
        <f>'DAX-REXP Stopp'!AI134</f>
        <v>1.6290497862505067</v>
      </c>
      <c r="I126" s="1">
        <f>'DAX-REXP Stopp'!AJ134</f>
        <v>1.6699405604423101</v>
      </c>
      <c r="J126" s="14">
        <f>'200-Tageslinie'!I127</f>
        <v>5.321592673720434</v>
      </c>
    </row>
    <row r="127" spans="1:10" x14ac:dyDescent="0.2">
      <c r="A127">
        <f t="shared" si="1"/>
        <v>126</v>
      </c>
      <c r="B127" s="13">
        <f>'DAX-REXP'!AG135</f>
        <v>40330</v>
      </c>
      <c r="C127" s="15">
        <f>'DAX-REXP'!AH135</f>
        <v>1.4351630584625616</v>
      </c>
      <c r="D127" s="15">
        <f>'DAX-REXP'!AI135</f>
        <v>2.0548729959904821</v>
      </c>
      <c r="E127" s="15">
        <f>'DAX-REXP'!AJ135</f>
        <v>2.09284066342595</v>
      </c>
      <c r="F127" s="15">
        <f>'DAX-REXP'!AK135</f>
        <v>0.87271344139504947</v>
      </c>
      <c r="G127" s="15">
        <f>'DAX-REXP'!AL135</f>
        <v>1.786656393056248</v>
      </c>
      <c r="H127" s="1">
        <f>'DAX-REXP Stopp'!AI135</f>
        <v>1.6317017743068885</v>
      </c>
      <c r="I127" s="1">
        <f>'DAX-REXP Stopp'!AJ135</f>
        <v>1.6728637746406056</v>
      </c>
      <c r="J127" s="14">
        <f>'200-Tageslinie'!I128</f>
        <v>5.3226544351054903</v>
      </c>
    </row>
    <row r="128" spans="1:10" x14ac:dyDescent="0.2">
      <c r="A128">
        <f t="shared" si="1"/>
        <v>127</v>
      </c>
      <c r="B128" s="13">
        <f>'DAX-REXP'!AG136</f>
        <v>40360</v>
      </c>
      <c r="C128" s="15">
        <f>'DAX-REXP'!AH136</f>
        <v>1.4463109389601474</v>
      </c>
      <c r="D128" s="15">
        <f>'DAX-REXP'!AI136</f>
        <v>2.0844523967232291</v>
      </c>
      <c r="E128" s="15">
        <f>'DAX-REXP'!AJ136</f>
        <v>2.1204692427209184</v>
      </c>
      <c r="F128" s="15">
        <f>'DAX-REXP'!AK136</f>
        <v>0.89940458774650356</v>
      </c>
      <c r="G128" s="15">
        <f>'DAX-REXP'!AL136</f>
        <v>1.7616371300367131</v>
      </c>
      <c r="H128" s="1">
        <f>'DAX-REXP Stopp'!AI136</f>
        <v>1.6551897274566614</v>
      </c>
      <c r="I128" s="1">
        <f>'DAX-REXP Stopp'!AJ136</f>
        <v>1.6949480404211064</v>
      </c>
      <c r="J128" s="14">
        <f>'200-Tageslinie'!I129</f>
        <v>5.4854429768730135</v>
      </c>
    </row>
    <row r="129" spans="1:10" x14ac:dyDescent="0.2">
      <c r="A129">
        <f t="shared" si="1"/>
        <v>128</v>
      </c>
      <c r="B129" s="13">
        <f>'DAX-REXP'!AG137</f>
        <v>40392</v>
      </c>
      <c r="C129" s="15">
        <f>'DAX-REXP'!AH137</f>
        <v>1.4416075377507547</v>
      </c>
      <c r="D129" s="15">
        <f>'DAX-REXP'!AI137</f>
        <v>2.0218132635758863</v>
      </c>
      <c r="E129" s="15">
        <f>'DAX-REXP'!AJ137</f>
        <v>2.0702401530334784</v>
      </c>
      <c r="F129" s="15">
        <f>'DAX-REXP'!AK137</f>
        <v>0.86681783603487628</v>
      </c>
      <c r="G129" s="15">
        <f>'DAX-REXP'!AL137</f>
        <v>1.8138512441644383</v>
      </c>
      <c r="H129" s="1">
        <f>'DAX-REXP Stopp'!AI137</f>
        <v>1.6054502131913049</v>
      </c>
      <c r="I129" s="1">
        <f>'DAX-REXP Stopp'!AJ137</f>
        <v>1.6547985794326416</v>
      </c>
      <c r="J129" s="14">
        <f>'200-Tageslinie'!I130</f>
        <v>5.286697305846892</v>
      </c>
    </row>
    <row r="130" spans="1:10" x14ac:dyDescent="0.2">
      <c r="A130">
        <f t="shared" si="1"/>
        <v>129</v>
      </c>
      <c r="B130" s="13">
        <f>'DAX-REXP'!AG138</f>
        <v>40422</v>
      </c>
      <c r="C130" s="15">
        <f>'DAX-REXP'!AH138</f>
        <v>1.4741271084883971</v>
      </c>
      <c r="D130" s="15">
        <f>'DAX-REXP'!AI138</f>
        <v>2.0671858872511351</v>
      </c>
      <c r="E130" s="15">
        <f>'DAX-REXP'!AJ138</f>
        <v>2.1182289671950643</v>
      </c>
      <c r="F130" s="15">
        <f>'DAX-REXP'!AK138</f>
        <v>0.91126163028848972</v>
      </c>
      <c r="G130" s="15">
        <f>'DAX-REXP'!AL138</f>
        <v>1.8061460363504511</v>
      </c>
      <c r="H130" s="1">
        <f>'DAX-REXP Stopp'!AI138</f>
        <v>1.6414790046058205</v>
      </c>
      <c r="I130" s="1">
        <f>'DAX-REXP Stopp'!AJ138</f>
        <v>1.6931573279995114</v>
      </c>
      <c r="J130" s="14">
        <f>'200-Tageslinie'!I131</f>
        <v>5.5577587417963228</v>
      </c>
    </row>
    <row r="131" spans="1:10" x14ac:dyDescent="0.2">
      <c r="A131">
        <f t="shared" si="1"/>
        <v>130</v>
      </c>
      <c r="B131" s="13">
        <f>'DAX-REXP'!AG139</f>
        <v>40452</v>
      </c>
      <c r="C131" s="15">
        <f>'DAX-REXP'!AH139</f>
        <v>1.5102836299942386</v>
      </c>
      <c r="D131" s="15">
        <f>'DAX-REXP'!AI139</f>
        <v>2.1663985181189656</v>
      </c>
      <c r="E131" s="15">
        <f>'DAX-REXP'!AJ139</f>
        <v>2.209294634293379</v>
      </c>
      <c r="F131" s="15">
        <f>'DAX-REXP'!AK139</f>
        <v>0.96573380537187659</v>
      </c>
      <c r="G131" s="15">
        <f>'DAX-REXP'!AL139</f>
        <v>1.7876988623487287</v>
      </c>
      <c r="H131" s="1">
        <f>'DAX-REXP Stopp'!AI139</f>
        <v>1.7202602364077706</v>
      </c>
      <c r="I131" s="1">
        <f>'DAX-REXP Stopp'!AJ139</f>
        <v>1.7659485625471394</v>
      </c>
      <c r="J131" s="14">
        <f>'200-Tageslinie'!I132</f>
        <v>5.889982986943691</v>
      </c>
    </row>
    <row r="132" spans="1:10" x14ac:dyDescent="0.2">
      <c r="A132">
        <f t="shared" ref="A132:A150" si="2">A131+1</f>
        <v>131</v>
      </c>
      <c r="B132" s="13">
        <f>'DAX-REXP'!AG140</f>
        <v>40483</v>
      </c>
      <c r="C132" s="15">
        <f>'DAX-REXP'!AH140</f>
        <v>1.5236660416968706</v>
      </c>
      <c r="D132" s="15">
        <f>'DAX-REXP'!AI140</f>
        <v>2.1947335588983901</v>
      </c>
      <c r="E132" s="15">
        <f>'DAX-REXP'!AJ140</f>
        <v>2.2373554747935689</v>
      </c>
      <c r="F132" s="15">
        <f>'DAX-REXP'!AK140</f>
        <v>0.97847884604131308</v>
      </c>
      <c r="G132" s="15">
        <f>'DAX-REXP'!AL140</f>
        <v>1.795358745410869</v>
      </c>
      <c r="H132" s="1">
        <f>'DAX-REXP Stopp'!AI140</f>
        <v>1.7427600874472551</v>
      </c>
      <c r="I132" s="1">
        <f>'DAX-REXP Stopp'!AJ140</f>
        <v>1.7883783463233645</v>
      </c>
      <c r="J132" s="14">
        <f>'200-Tageslinie'!I133</f>
        <v>5.9677146271672399</v>
      </c>
    </row>
    <row r="133" spans="1:10" x14ac:dyDescent="0.2">
      <c r="A133">
        <f t="shared" si="2"/>
        <v>132</v>
      </c>
      <c r="B133" s="13">
        <f>'DAX-REXP'!AG141</f>
        <v>40513</v>
      </c>
      <c r="C133" s="15">
        <f>'DAX-REXP'!AH141</f>
        <v>1.5400434615903149</v>
      </c>
      <c r="D133" s="15">
        <f>'DAX-REXP'!AI141</f>
        <v>2.2679149775953982</v>
      </c>
      <c r="E133" s="15">
        <f>'DAX-REXP'!AJ141</f>
        <v>2.3082128401873643</v>
      </c>
      <c r="F133" s="15">
        <f>'DAX-REXP'!AK141</f>
        <v>1.0114971619170225</v>
      </c>
      <c r="G133" s="15">
        <f>'DAX-REXP'!AL141</f>
        <v>1.77070208040611</v>
      </c>
      <c r="H133" s="1">
        <f>'DAX-REXP Stopp'!AI141</f>
        <v>1.800870856807308</v>
      </c>
      <c r="I133" s="1">
        <f>'DAX-REXP Stopp'!AJ141</f>
        <v>1.845016542343368</v>
      </c>
      <c r="J133" s="14">
        <f>'200-Tageslinie'!I134</f>
        <v>6.1690923957445483</v>
      </c>
    </row>
    <row r="134" spans="1:10" x14ac:dyDescent="0.2">
      <c r="A134">
        <f t="shared" si="2"/>
        <v>133</v>
      </c>
      <c r="B134" s="13">
        <f>'DAX-REXP'!AG142</f>
        <v>40546</v>
      </c>
      <c r="C134" s="15">
        <f>'DAX-REXP'!AH142</f>
        <v>1.5466677042220289</v>
      </c>
      <c r="D134" s="15">
        <f>'DAX-REXP'!AI142</f>
        <v>2.3214351367136135</v>
      </c>
      <c r="E134" s="15">
        <f>'DAX-REXP'!AJ142</f>
        <v>2.3617677188045287</v>
      </c>
      <c r="F134" s="15">
        <f>'DAX-REXP'!AK142</f>
        <v>1.0353853355959972</v>
      </c>
      <c r="G134" s="15">
        <f>'DAX-REXP'!AL142</f>
        <v>1.7401531976612428</v>
      </c>
      <c r="H134" s="1">
        <f>'DAX-REXP Stopp'!AI142</f>
        <v>1.8433693171816363</v>
      </c>
      <c r="I134" s="1">
        <f>'DAX-REXP Stopp'!AJ142</f>
        <v>1.8878243957837115</v>
      </c>
      <c r="J134" s="14">
        <f>'200-Tageslinie'!I135</f>
        <v>6.3147856869762222</v>
      </c>
    </row>
    <row r="135" spans="1:10" x14ac:dyDescent="0.2">
      <c r="A135">
        <f t="shared" si="2"/>
        <v>134</v>
      </c>
      <c r="B135" s="13">
        <f>'DAX-REXP'!AG143</f>
        <v>40575</v>
      </c>
      <c r="C135" s="15">
        <f>'DAX-REXP'!AH143</f>
        <v>1.5727969288003818</v>
      </c>
      <c r="D135" s="15">
        <f>'DAX-REXP'!AI143</f>
        <v>2.35916155983023</v>
      </c>
      <c r="E135" s="15">
        <f>'DAX-REXP'!AJ143</f>
        <v>2.4003985124556024</v>
      </c>
      <c r="F135" s="15">
        <f>'DAX-REXP'!AK143</f>
        <v>1.0638890514365966</v>
      </c>
      <c r="G135" s="15">
        <f>'DAX-REXP'!AL143</f>
        <v>1.7480397044826181</v>
      </c>
      <c r="H135" s="1">
        <f>'DAX-REXP Stopp'!AI143</f>
        <v>1.8733265318891874</v>
      </c>
      <c r="I135" s="1">
        <f>'DAX-REXP Stopp'!AJ143</f>
        <v>1.918703027116643</v>
      </c>
      <c r="J135" s="14">
        <f>'200-Tageslinie'!I136</f>
        <v>6.4886290384587344</v>
      </c>
    </row>
    <row r="136" spans="1:10" x14ac:dyDescent="0.2">
      <c r="A136">
        <f t="shared" si="2"/>
        <v>135</v>
      </c>
      <c r="B136" s="13">
        <f>'DAX-REXP'!AG144</f>
        <v>40603</v>
      </c>
      <c r="C136" s="15">
        <f>'DAX-REXP'!AH144</f>
        <v>1.5406117031095219</v>
      </c>
      <c r="D136" s="15">
        <f>'DAX-REXP'!AI144</f>
        <v>2.302151823673579</v>
      </c>
      <c r="E136" s="15">
        <f>'DAX-REXP'!AJ144</f>
        <v>2.3456209120308507</v>
      </c>
      <c r="F136" s="15">
        <f>'DAX-REXP'!AK144</f>
        <v>1.0300939200655392</v>
      </c>
      <c r="G136" s="15">
        <f>'DAX-REXP'!AL144</f>
        <v>1.7357566967320854</v>
      </c>
      <c r="H136" s="1">
        <f>'DAX-REXP Stopp'!AI144</f>
        <v>1.8280571221392496</v>
      </c>
      <c r="I136" s="1">
        <f>'DAX-REXP Stopp'!AJ144</f>
        <v>1.8749178192822831</v>
      </c>
      <c r="J136" s="14">
        <f>'200-Tageslinie'!I137</f>
        <v>6.2825134942892884</v>
      </c>
    </row>
    <row r="137" spans="1:10" x14ac:dyDescent="0.2">
      <c r="A137">
        <f t="shared" si="2"/>
        <v>136</v>
      </c>
      <c r="B137" s="13">
        <f>'DAX-REXP'!AG145</f>
        <v>40634</v>
      </c>
      <c r="C137" s="15">
        <f>'DAX-REXP'!AH145</f>
        <v>1.6010915984359786</v>
      </c>
      <c r="D137" s="15">
        <f>'DAX-REXP'!AI145</f>
        <v>2.3852300065074337</v>
      </c>
      <c r="E137" s="15">
        <f>'DAX-REXP'!AJ145</f>
        <v>2.4324176307409742</v>
      </c>
      <c r="F137" s="15">
        <f>'DAX-REXP'!AK145</f>
        <v>1.0993124231962081</v>
      </c>
      <c r="G137" s="15">
        <f>'DAX-REXP'!AL145</f>
        <v>1.747677106467842</v>
      </c>
      <c r="H137" s="1">
        <f>'DAX-REXP Stopp'!AI145</f>
        <v>1.8940265609321574</v>
      </c>
      <c r="I137" s="1">
        <f>'DAX-REXP Stopp'!AJ145</f>
        <v>1.9442967686812054</v>
      </c>
      <c r="J137" s="14">
        <f>'200-Tageslinie'!I138</f>
        <v>6.7046751744060522</v>
      </c>
    </row>
    <row r="138" spans="1:10" x14ac:dyDescent="0.2">
      <c r="A138">
        <f t="shared" si="2"/>
        <v>137</v>
      </c>
      <c r="B138" s="13">
        <f>'DAX-REXP'!AG146</f>
        <v>40665</v>
      </c>
      <c r="C138" s="15">
        <f>'DAX-REXP'!AH146</f>
        <v>1.5865415554266384</v>
      </c>
      <c r="D138" s="15">
        <f>'DAX-REXP'!AI146</f>
        <v>2.3260609562468448</v>
      </c>
      <c r="E138" s="15">
        <f>'DAX-REXP'!AJ146</f>
        <v>2.3835370384848544</v>
      </c>
      <c r="F138" s="15">
        <f>'DAX-REXP'!AK146</f>
        <v>1.067015331499795</v>
      </c>
      <c r="G138" s="15">
        <f>'DAX-REXP'!AL146</f>
        <v>1.7753705298463491</v>
      </c>
      <c r="H138" s="1">
        <f>'DAX-REXP Stopp'!AI146</f>
        <v>1.8470425164278792</v>
      </c>
      <c r="I138" s="1">
        <f>'DAX-REXP Stopp'!AJ146</f>
        <v>1.9052251979222621</v>
      </c>
      <c r="J138" s="14">
        <f>'200-Tageslinie'!I139</f>
        <v>6.5076961315668296</v>
      </c>
    </row>
    <row r="139" spans="1:10" x14ac:dyDescent="0.2">
      <c r="A139">
        <f t="shared" si="2"/>
        <v>138</v>
      </c>
      <c r="B139" s="13">
        <f>'DAX-REXP'!AG147</f>
        <v>40695</v>
      </c>
      <c r="C139" s="15">
        <f>'DAX-REXP'!AH147</f>
        <v>1.5989958926341774</v>
      </c>
      <c r="D139" s="15">
        <f>'DAX-REXP'!AI147</f>
        <v>2.34534795520727</v>
      </c>
      <c r="E139" s="15">
        <f>'DAX-REXP'!AJ147</f>
        <v>2.4027949278063052</v>
      </c>
      <c r="F139" s="15">
        <f>'DAX-REXP'!AK147</f>
        <v>1.0790918134472467</v>
      </c>
      <c r="G139" s="15">
        <f>'DAX-REXP'!AL147</f>
        <v>1.7820785931197027</v>
      </c>
      <c r="H139" s="1">
        <f>'DAX-REXP Stopp'!AI147</f>
        <v>1.8623576383289344</v>
      </c>
      <c r="I139" s="1">
        <f>'DAX-REXP Stopp'!AJ147</f>
        <v>1.9206185462955474</v>
      </c>
      <c r="J139" s="14">
        <f>'200-Tageslinie'!I140</f>
        <v>6.5813502511771835</v>
      </c>
    </row>
    <row r="140" spans="1:10" x14ac:dyDescent="0.2">
      <c r="A140">
        <f t="shared" si="2"/>
        <v>139</v>
      </c>
      <c r="B140" s="13">
        <f>'DAX-REXP'!AG148</f>
        <v>40725</v>
      </c>
      <c r="C140" s="15">
        <f>'DAX-REXP'!AH148</f>
        <v>1.5877957813510033</v>
      </c>
      <c r="D140" s="15">
        <f>'DAX-REXP'!AI148</f>
        <v>2.3149013528498816</v>
      </c>
      <c r="E140" s="15">
        <f>'DAX-REXP'!AJ148</f>
        <v>2.3775371163421899</v>
      </c>
      <c r="F140" s="15">
        <f>'DAX-REXP'!AK148</f>
        <v>1.047277488442858</v>
      </c>
      <c r="G140" s="15">
        <f>'DAX-REXP'!AL148</f>
        <v>1.81697865204188</v>
      </c>
      <c r="H140" s="1">
        <f>'DAX-REXP Stopp'!AI148</f>
        <v>1.8381810711225408</v>
      </c>
      <c r="I140" s="1">
        <f>'DAX-REXP Stopp'!AJ148</f>
        <v>1.9004292989422142</v>
      </c>
      <c r="J140" s="14">
        <f>'200-Tageslinie'!I141</f>
        <v>6.3873155886494599</v>
      </c>
    </row>
    <row r="141" spans="1:10" x14ac:dyDescent="0.2">
      <c r="A141">
        <f t="shared" si="2"/>
        <v>140</v>
      </c>
      <c r="B141" s="13">
        <f>'DAX-REXP'!AG149</f>
        <v>40756</v>
      </c>
      <c r="C141" s="15">
        <f>'DAX-REXP'!AH149</f>
        <v>1.4457800334694357</v>
      </c>
      <c r="D141" s="15">
        <f>'DAX-REXP'!AI149</f>
        <v>2.2455108054191486</v>
      </c>
      <c r="E141" s="15">
        <f>'DAX-REXP'!AJ149</f>
        <v>2.2647747719314917</v>
      </c>
      <c r="F141" s="15">
        <f>'DAX-REXP'!AK149</f>
        <v>0.84628269647141441</v>
      </c>
      <c r="G141" s="15">
        <f>'DAX-REXP'!AL149</f>
        <v>1.864116393962743</v>
      </c>
      <c r="H141" s="1">
        <f>'DAX-REXP Stopp'!AI149</f>
        <v>1.8275993699910937</v>
      </c>
      <c r="I141" s="1">
        <f>'DAX-REXP Stopp'!AJ149</f>
        <v>1.8706870161990665</v>
      </c>
      <c r="J141" s="14">
        <f>'200-Tageslinie'!I142</f>
        <v>5.1614540742332595</v>
      </c>
    </row>
    <row r="142" spans="1:10" x14ac:dyDescent="0.2">
      <c r="A142">
        <f t="shared" si="2"/>
        <v>141</v>
      </c>
      <c r="B142" s="13">
        <f>'DAX-REXP'!AG150</f>
        <v>40787</v>
      </c>
      <c r="C142" s="15">
        <f>'DAX-REXP'!AH150</f>
        <v>1.4185929013567724</v>
      </c>
      <c r="D142" s="15">
        <f>'DAX-REXP'!AI150</f>
        <v>2.263154943459464</v>
      </c>
      <c r="E142" s="15">
        <f>'DAX-REXP'!AJ150</f>
        <v>2.2825745393639183</v>
      </c>
      <c r="F142" s="15">
        <f>'DAX-REXP'!AK150</f>
        <v>0.80490666510620867</v>
      </c>
      <c r="G142" s="15">
        <f>'DAX-REXP'!AL150</f>
        <v>1.8788016135611658</v>
      </c>
      <c r="H142" s="1">
        <f>'DAX-REXP Stopp'!AI150</f>
        <v>1.8419597620625525</v>
      </c>
      <c r="I142" s="1">
        <f>'DAX-REXP Stopp'!AJ150</f>
        <v>1.8853894909174711</v>
      </c>
      <c r="J142" s="14">
        <f>'200-Tageslinie'!I143</f>
        <v>5.4267773656453935</v>
      </c>
    </row>
    <row r="143" spans="1:10" x14ac:dyDescent="0.2">
      <c r="A143">
        <f t="shared" si="2"/>
        <v>142</v>
      </c>
      <c r="B143" s="13">
        <f>'DAX-REXP'!AG151</f>
        <v>40819</v>
      </c>
      <c r="C143" s="15">
        <f>'DAX-REXP'!AH151</f>
        <v>1.4957233304053772</v>
      </c>
      <c r="D143" s="15">
        <f>'DAX-REXP'!AI151</f>
        <v>2.2691101310101711</v>
      </c>
      <c r="E143" s="15">
        <f>'DAX-REXP'!AJ151</f>
        <v>2.2885799555273114</v>
      </c>
      <c r="F143" s="15">
        <f>'DAX-REXP'!AK151</f>
        <v>0.89843466557434604</v>
      </c>
      <c r="G143" s="15">
        <f>'DAX-REXP'!AL151</f>
        <v>1.883742011512487</v>
      </c>
      <c r="H143" s="1">
        <f>'DAX-REXP Stopp'!AI151</f>
        <v>1.8468030121075965</v>
      </c>
      <c r="I143" s="1">
        <f>'DAX-REXP Stopp'!AJ151</f>
        <v>1.8903469932645003</v>
      </c>
      <c r="J143" s="14">
        <f>'200-Tageslinie'!I144</f>
        <v>4.8618440928735867</v>
      </c>
    </row>
    <row r="144" spans="1:10" x14ac:dyDescent="0.2">
      <c r="A144">
        <f t="shared" si="2"/>
        <v>143</v>
      </c>
      <c r="B144" s="13">
        <f>'DAX-REXP'!AG152</f>
        <v>40848</v>
      </c>
      <c r="C144" s="15">
        <f>'DAX-REXP'!AH152</f>
        <v>1.4864635550758107</v>
      </c>
      <c r="D144" s="15">
        <f>'DAX-REXP'!AI152</f>
        <v>2.2600010498882406</v>
      </c>
      <c r="E144" s="15">
        <f>'DAX-REXP'!AJ152</f>
        <v>2.2794207617831961</v>
      </c>
      <c r="F144" s="15">
        <f>'DAX-REXP'!AK152</f>
        <v>0.89075428638305343</v>
      </c>
      <c r="G144" s="15">
        <f>'DAX-REXP'!AL152</f>
        <v>1.8762181027058877</v>
      </c>
      <c r="H144" s="1">
        <f>'DAX-REXP Stopp'!AI152</f>
        <v>1.8393892342465701</v>
      </c>
      <c r="I144" s="1">
        <f>'DAX-REXP Stopp'!AJ152</f>
        <v>1.882781579474565</v>
      </c>
      <c r="J144" s="14">
        <f>'200-Tageslinie'!I145</f>
        <v>4.9037645267946397</v>
      </c>
    </row>
    <row r="145" spans="1:10" x14ac:dyDescent="0.2">
      <c r="A145">
        <f t="shared" si="2"/>
        <v>144</v>
      </c>
      <c r="B145" s="13">
        <f>'DAX-REXP'!AG153</f>
        <v>40878</v>
      </c>
      <c r="C145" s="15">
        <f>'DAX-REXP'!AH153</f>
        <v>1.4810596658682331</v>
      </c>
      <c r="D145" s="15">
        <f>'DAX-REXP'!AI153</f>
        <v>2.3092896189726395</v>
      </c>
      <c r="E145" s="15">
        <f>'DAX-REXP'!AJ153</f>
        <v>2.3294440918070216</v>
      </c>
      <c r="F145" s="15">
        <f>'DAX-REXP'!AK153</f>
        <v>0.86288694481830419</v>
      </c>
      <c r="G145" s="15">
        <f>'DAX-REXP'!AL153</f>
        <v>1.9175089516384898</v>
      </c>
      <c r="H145" s="1">
        <f>'DAX-REXP Stopp'!AI153</f>
        <v>1.8795046418698298</v>
      </c>
      <c r="I145" s="1">
        <f>'DAX-REXP Stopp'!AJ153</f>
        <v>1.9241004118252698</v>
      </c>
      <c r="J145" s="14">
        <f>'200-Tageslinie'!I146</f>
        <v>5.0621339190329966</v>
      </c>
    </row>
    <row r="146" spans="1:10" x14ac:dyDescent="0.2">
      <c r="A146">
        <f t="shared" si="2"/>
        <v>145</v>
      </c>
      <c r="B146" s="13">
        <f>'DAX-REXP'!AG154</f>
        <v>40910</v>
      </c>
      <c r="C146" s="15">
        <f>'DAX-REXP'!AH154</f>
        <v>1.5476714205845434</v>
      </c>
      <c r="D146" s="15">
        <f>'DAX-REXP'!AI154</f>
        <v>2.3116100247183566</v>
      </c>
      <c r="E146" s="15">
        <f>'DAX-REXP'!AJ154</f>
        <v>2.3317213065454387</v>
      </c>
      <c r="F146" s="15">
        <f>'DAX-REXP'!AK154</f>
        <v>0.94489291357013272</v>
      </c>
      <c r="G146" s="15">
        <f>'DAX-REXP'!AL154</f>
        <v>1.9193672664642163</v>
      </c>
      <c r="H146" s="1">
        <f>'DAX-REXP Stopp'!AI154</f>
        <v>1.8813931938012403</v>
      </c>
      <c r="I146" s="1">
        <f>'DAX-REXP Stopp'!AJ154</f>
        <v>1.9259813712487708</v>
      </c>
      <c r="J146" s="14">
        <f>'200-Tageslinie'!I147</f>
        <v>4.6227982122878748</v>
      </c>
    </row>
    <row r="147" spans="1:10" x14ac:dyDescent="0.2">
      <c r="A147">
        <f t="shared" si="2"/>
        <v>146</v>
      </c>
      <c r="B147" s="13">
        <f>'DAX-REXP'!AG155</f>
        <v>40940</v>
      </c>
      <c r="C147" s="15">
        <f>'DAX-REXP'!AH155</f>
        <v>1.5955744684819912</v>
      </c>
      <c r="D147" s="15">
        <f>'DAX-REXP'!AI155</f>
        <v>2.3869047567149235</v>
      </c>
      <c r="E147" s="15">
        <f>'DAX-REXP'!AJ155</f>
        <v>2.4073024258496805</v>
      </c>
      <c r="F147" s="15">
        <f>'DAX-REXP'!AK155</f>
        <v>1.0029960793492889</v>
      </c>
      <c r="G147" s="15">
        <f>'DAX-REXP'!AL155</f>
        <v>1.9224040248379639</v>
      </c>
      <c r="H147" s="1">
        <f>'DAX-REXP Stopp'!AI155</f>
        <v>1.9426747226026604</v>
      </c>
      <c r="I147" s="1">
        <f>'DAX-REXP Stopp'!AJ155</f>
        <v>1.9884107136360765</v>
      </c>
      <c r="J147" s="14">
        <f>'200-Tageslinie'!I148</f>
        <v>4.3550013420683937</v>
      </c>
    </row>
    <row r="148" spans="1:10" x14ac:dyDescent="0.2">
      <c r="A148">
        <f t="shared" si="2"/>
        <v>147</v>
      </c>
      <c r="B148" s="13">
        <f>'DAX-REXP'!AG156</f>
        <v>40969</v>
      </c>
      <c r="C148" s="15">
        <f>'DAX-REXP'!AH156</f>
        <v>1.6082654450326617</v>
      </c>
      <c r="D148" s="15">
        <f>'DAX-REXP'!AI156</f>
        <v>2.412333555262228</v>
      </c>
      <c r="E148" s="15">
        <f>'DAX-REXP'!AJ156</f>
        <v>2.4341961807152277</v>
      </c>
      <c r="F148" s="15">
        <f>'DAX-REXP'!AK156</f>
        <v>1.0162721633799519</v>
      </c>
      <c r="G148" s="15">
        <f>'DAX-REXP'!AL156</f>
        <v>1.9273444227892853</v>
      </c>
      <c r="H148" s="1">
        <f>'DAX-REXP Stopp'!AI156</f>
        <v>1.9633709334694871</v>
      </c>
      <c r="I148" s="1">
        <f>'DAX-REXP Stopp'!AJ156</f>
        <v>2.0106247195417457</v>
      </c>
      <c r="J148" s="14">
        <f>'200-Tageslinie'!I149</f>
        <v>4.4126459978764805</v>
      </c>
    </row>
    <row r="149" spans="1:10" x14ac:dyDescent="0.2">
      <c r="A149">
        <f t="shared" si="2"/>
        <v>148</v>
      </c>
      <c r="B149" s="13">
        <f>'DAX-REXP'!AG157</f>
        <v>41001</v>
      </c>
      <c r="C149" s="15">
        <f>'DAX-REXP'!AH157</f>
        <v>1.5954200591248422</v>
      </c>
      <c r="D149" s="15">
        <f>'DAX-REXP'!AI157</f>
        <v>2.3668224454711702</v>
      </c>
      <c r="E149" s="15">
        <f>'DAX-REXP'!AJ157</f>
        <v>2.3833974630740205</v>
      </c>
      <c r="F149" s="15">
        <f>'DAX-REXP'!AK157</f>
        <v>0.98911434255954112</v>
      </c>
      <c r="G149" s="15">
        <f>'DAX-REXP'!AL157</f>
        <v>1.9491456284276845</v>
      </c>
      <c r="H149" s="1">
        <f>'DAX-REXP Stopp'!AI157</f>
        <v>1.9263299571423191</v>
      </c>
      <c r="I149" s="1">
        <f>'DAX-REXP Stopp'!AJ157</f>
        <v>1.9686654238121706</v>
      </c>
      <c r="J149" s="14">
        <f>'200-Tageslinie'!I150</f>
        <v>4.2947269465903846</v>
      </c>
    </row>
    <row r="150" spans="1:10" x14ac:dyDescent="0.2">
      <c r="A150">
        <f t="shared" si="2"/>
        <v>149</v>
      </c>
      <c r="B150" s="13">
        <f>'DAX-REXP'!AG158</f>
        <v>41031</v>
      </c>
      <c r="C150" s="15">
        <f>'DAX-REXP'!AH158</f>
        <v>1.5527204317591439</v>
      </c>
      <c r="D150" s="15">
        <f>'DAX-REXP'!AI158</f>
        <v>2.2710360970426597</v>
      </c>
      <c r="E150" s="15">
        <f>'DAX-REXP'!AJ158</f>
        <v>2.2787655585040718</v>
      </c>
      <c r="F150" s="15">
        <f>'DAX-REXP'!AK158</f>
        <v>0.91883667856515883</v>
      </c>
      <c r="G150" s="15">
        <f>'DAX-REXP'!AL158</f>
        <v>1.9825499705389114</v>
      </c>
      <c r="H150" s="1">
        <f>'DAX-REXP Stopp'!AI158</f>
        <v>1.8483705340279335</v>
      </c>
      <c r="I150" s="1">
        <f>'DAX-REXP Stopp'!AJ158</f>
        <v>1.8822403873061739</v>
      </c>
      <c r="J150" s="14">
        <f>'200-Tageslinie'!I151</f>
        <v>3.9895818644565364</v>
      </c>
    </row>
    <row r="152" spans="1:10" x14ac:dyDescent="0.2">
      <c r="C152" s="14"/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5"/>
  <sheetViews>
    <sheetView topLeftCell="A16" workbookViewId="0">
      <selection activeCell="H16" sqref="H16"/>
    </sheetView>
  </sheetViews>
  <sheetFormatPr defaultRowHeight="12.75" x14ac:dyDescent="0.2"/>
  <cols>
    <col min="1" max="1" width="13.28515625" customWidth="1"/>
    <col min="12" max="12" width="20.5703125" bestFit="1" customWidth="1"/>
  </cols>
  <sheetData>
    <row r="1" spans="1:12" x14ac:dyDescent="0.2">
      <c r="A1" s="7"/>
      <c r="B1" s="7" t="s">
        <v>5</v>
      </c>
      <c r="C1" s="7"/>
      <c r="D1" s="7"/>
      <c r="E1" s="7"/>
      <c r="F1" s="7"/>
      <c r="G1" s="7" t="s">
        <v>59</v>
      </c>
    </row>
    <row r="2" spans="1:12" x14ac:dyDescent="0.2">
      <c r="A2" s="7" t="s">
        <v>4</v>
      </c>
      <c r="B2" s="7" t="s">
        <v>50</v>
      </c>
      <c r="C2" s="7" t="s">
        <v>51</v>
      </c>
      <c r="D2" s="7" t="s">
        <v>46</v>
      </c>
      <c r="E2" s="7" t="s">
        <v>47</v>
      </c>
      <c r="F2" s="7" t="s">
        <v>58</v>
      </c>
      <c r="G2" s="7">
        <v>200</v>
      </c>
      <c r="I2" s="7" t="s">
        <v>61</v>
      </c>
      <c r="J2" s="7" t="s">
        <v>60</v>
      </c>
      <c r="K2" s="7" t="s">
        <v>62</v>
      </c>
      <c r="L2" s="7" t="s">
        <v>63</v>
      </c>
    </row>
    <row r="3" spans="1:12" x14ac:dyDescent="0.2">
      <c r="A3" s="13">
        <v>36528</v>
      </c>
      <c r="B3">
        <v>6961.72</v>
      </c>
      <c r="C3">
        <v>7306.48</v>
      </c>
      <c r="D3">
        <v>6388.91</v>
      </c>
      <c r="E3">
        <v>6835.6</v>
      </c>
      <c r="F3">
        <f>AVERAGE(B3:E3)</f>
        <v>6873.1774999999998</v>
      </c>
      <c r="I3" s="14">
        <v>1</v>
      </c>
    </row>
    <row r="4" spans="1:12" x14ac:dyDescent="0.2">
      <c r="A4" s="13">
        <v>36557</v>
      </c>
      <c r="B4">
        <v>6841.12</v>
      </c>
      <c r="C4">
        <v>7813.2</v>
      </c>
      <c r="D4">
        <v>6841.12</v>
      </c>
      <c r="E4">
        <v>7644.55</v>
      </c>
      <c r="F4">
        <f t="shared" ref="F4:F67" si="0">AVERAGE(B4:E4)</f>
        <v>7284.9974999999995</v>
      </c>
      <c r="I4" s="14">
        <v>1</v>
      </c>
    </row>
    <row r="5" spans="1:12" x14ac:dyDescent="0.2">
      <c r="A5" s="13">
        <v>36586</v>
      </c>
      <c r="B5">
        <v>7645.3</v>
      </c>
      <c r="C5">
        <v>8136.16</v>
      </c>
      <c r="D5">
        <v>7411.76</v>
      </c>
      <c r="E5">
        <v>7599.39</v>
      </c>
      <c r="F5">
        <f t="shared" si="0"/>
        <v>7698.1525000000001</v>
      </c>
      <c r="I5" s="14">
        <v>1</v>
      </c>
    </row>
    <row r="6" spans="1:12" x14ac:dyDescent="0.2">
      <c r="A6" s="13">
        <v>36619</v>
      </c>
      <c r="B6">
        <v>7599.78</v>
      </c>
      <c r="C6">
        <v>7641.53</v>
      </c>
      <c r="D6">
        <v>6890.96</v>
      </c>
      <c r="E6">
        <v>7414.68</v>
      </c>
      <c r="F6">
        <f t="shared" si="0"/>
        <v>7386.7375000000002</v>
      </c>
      <c r="I6" s="14">
        <v>1</v>
      </c>
    </row>
    <row r="7" spans="1:12" x14ac:dyDescent="0.2">
      <c r="A7" s="13">
        <v>36647</v>
      </c>
      <c r="B7">
        <v>7407.53</v>
      </c>
      <c r="C7">
        <v>7571.72</v>
      </c>
      <c r="D7">
        <v>6794.08</v>
      </c>
      <c r="E7">
        <v>7109.67</v>
      </c>
      <c r="F7">
        <f t="shared" si="0"/>
        <v>7220.75</v>
      </c>
      <c r="I7" s="14">
        <v>1</v>
      </c>
    </row>
    <row r="8" spans="1:12" x14ac:dyDescent="0.2">
      <c r="A8" s="13">
        <v>36678</v>
      </c>
      <c r="B8">
        <v>7117.57</v>
      </c>
      <c r="C8">
        <v>7486.4</v>
      </c>
      <c r="D8">
        <v>6851.84</v>
      </c>
      <c r="E8">
        <v>6882.44</v>
      </c>
      <c r="F8">
        <f t="shared" si="0"/>
        <v>7084.5624999999991</v>
      </c>
      <c r="I8" s="14">
        <v>1</v>
      </c>
    </row>
    <row r="9" spans="1:12" x14ac:dyDescent="0.2">
      <c r="A9" s="13">
        <v>36710</v>
      </c>
      <c r="B9">
        <v>6912.97</v>
      </c>
      <c r="C9">
        <v>7503.32</v>
      </c>
      <c r="D9">
        <v>6842.61</v>
      </c>
      <c r="E9">
        <v>7190.37</v>
      </c>
      <c r="F9">
        <f t="shared" si="0"/>
        <v>7112.3175000000001</v>
      </c>
      <c r="I9" s="14">
        <v>1</v>
      </c>
    </row>
    <row r="10" spans="1:12" x14ac:dyDescent="0.2">
      <c r="A10" s="13">
        <v>36739</v>
      </c>
      <c r="B10">
        <v>7194.03</v>
      </c>
      <c r="C10">
        <v>7395.81</v>
      </c>
      <c r="D10">
        <v>6954.6</v>
      </c>
      <c r="E10">
        <v>7244.79</v>
      </c>
      <c r="F10">
        <f t="shared" si="0"/>
        <v>7197.3075000000008</v>
      </c>
      <c r="I10" s="14">
        <v>1</v>
      </c>
    </row>
    <row r="11" spans="1:12" x14ac:dyDescent="0.2">
      <c r="A11" s="13">
        <v>36770</v>
      </c>
      <c r="B11">
        <v>7221.41</v>
      </c>
      <c r="C11">
        <v>7456.71</v>
      </c>
      <c r="D11">
        <v>6468.46</v>
      </c>
      <c r="E11">
        <v>6798.12</v>
      </c>
      <c r="F11">
        <f t="shared" si="0"/>
        <v>6986.1749999999993</v>
      </c>
      <c r="I11" s="14">
        <v>1</v>
      </c>
    </row>
    <row r="12" spans="1:12" x14ac:dyDescent="0.2">
      <c r="A12" s="13">
        <v>36801</v>
      </c>
      <c r="B12">
        <v>6800.07</v>
      </c>
      <c r="C12">
        <v>7087.92</v>
      </c>
      <c r="D12">
        <v>6297.49</v>
      </c>
      <c r="E12">
        <v>7077.44</v>
      </c>
      <c r="F12">
        <f t="shared" si="0"/>
        <v>6815.73</v>
      </c>
      <c r="I12" s="14">
        <v>1</v>
      </c>
    </row>
    <row r="13" spans="1:12" x14ac:dyDescent="0.2">
      <c r="A13" s="13">
        <v>36831</v>
      </c>
      <c r="B13">
        <v>7093.84</v>
      </c>
      <c r="C13">
        <v>7185.66</v>
      </c>
      <c r="D13">
        <v>6361.43</v>
      </c>
      <c r="E13">
        <v>6372.33</v>
      </c>
      <c r="F13">
        <f t="shared" si="0"/>
        <v>6753.3150000000005</v>
      </c>
      <c r="I13" s="14">
        <v>1</v>
      </c>
    </row>
    <row r="14" spans="1:12" x14ac:dyDescent="0.2">
      <c r="A14" s="13">
        <v>36861</v>
      </c>
      <c r="B14">
        <v>6379.26</v>
      </c>
      <c r="C14">
        <v>6813.3</v>
      </c>
      <c r="D14">
        <v>6110.26</v>
      </c>
      <c r="E14">
        <v>6433.61</v>
      </c>
      <c r="F14">
        <f t="shared" si="0"/>
        <v>6434.1075000000001</v>
      </c>
      <c r="I14" s="14">
        <v>1</v>
      </c>
    </row>
    <row r="15" spans="1:12" x14ac:dyDescent="0.2">
      <c r="A15" s="13">
        <v>36892</v>
      </c>
      <c r="B15">
        <v>6431.14</v>
      </c>
      <c r="C15">
        <v>6795.14</v>
      </c>
      <c r="D15">
        <v>6172.44</v>
      </c>
      <c r="E15">
        <v>6795.14</v>
      </c>
      <c r="F15">
        <f t="shared" si="0"/>
        <v>6548.4650000000001</v>
      </c>
      <c r="G15">
        <f t="shared" ref="G15:G46" si="1">AVERAGE(F3:F15)</f>
        <v>7030.4457692307687</v>
      </c>
      <c r="H15" t="str">
        <f>IF(G15&lt;B15,"LONG",IF(G15&gt;B15,"SHORT","ERROR"))</f>
        <v>SHORT</v>
      </c>
      <c r="I15" s="14">
        <v>1</v>
      </c>
      <c r="J15" s="14">
        <f>I15/I14-1</f>
        <v>0</v>
      </c>
      <c r="K15" s="14">
        <v>2.5000000000000001E-3</v>
      </c>
      <c r="L15" s="14">
        <f>J15-K15</f>
        <v>-2.5000000000000001E-3</v>
      </c>
    </row>
    <row r="16" spans="1:12" x14ac:dyDescent="0.2">
      <c r="A16" s="13">
        <v>36923</v>
      </c>
      <c r="B16">
        <v>6788.57</v>
      </c>
      <c r="C16">
        <v>6788.57</v>
      </c>
      <c r="D16">
        <v>6071.35</v>
      </c>
      <c r="E16">
        <v>6208.24</v>
      </c>
      <c r="F16">
        <f t="shared" si="0"/>
        <v>6464.182499999999</v>
      </c>
      <c r="G16">
        <f t="shared" si="1"/>
        <v>6998.9846153846147</v>
      </c>
      <c r="H16" t="str">
        <f t="shared" ref="H16:H79" si="2">IF(G16&lt;B16,"LONG",IF(G16&gt;B16,"SHORT","ERROR"))</f>
        <v>SHORT</v>
      </c>
      <c r="I16" s="15">
        <f t="shared" ref="I16:I81" si="3">IF(H16="LONG",E16/E15*I15,IF(H16="SHORT",E15/E16*I15,"ERROR"))</f>
        <v>1.0945356493949978</v>
      </c>
      <c r="J16" s="14">
        <f>I16/I15-1</f>
        <v>9.4535649394997812E-2</v>
      </c>
      <c r="K16" s="14">
        <v>2.5000000000000001E-3</v>
      </c>
      <c r="L16" s="14">
        <f t="shared" ref="L16:L79" si="4">J16-K16</f>
        <v>9.2035649394997809E-2</v>
      </c>
    </row>
    <row r="17" spans="1:12" x14ac:dyDescent="0.2">
      <c r="A17" s="13">
        <v>36951</v>
      </c>
      <c r="B17">
        <v>6212.66</v>
      </c>
      <c r="C17">
        <v>6342.54</v>
      </c>
      <c r="D17">
        <v>5351.48</v>
      </c>
      <c r="E17">
        <v>5829.95</v>
      </c>
      <c r="F17">
        <f t="shared" si="0"/>
        <v>5934.1575000000003</v>
      </c>
      <c r="G17">
        <f t="shared" si="1"/>
        <v>6895.0738461538458</v>
      </c>
      <c r="H17" t="str">
        <f t="shared" si="2"/>
        <v>SHORT</v>
      </c>
      <c r="I17" s="15">
        <f t="shared" si="3"/>
        <v>1.1655571660134307</v>
      </c>
      <c r="J17" s="14">
        <f>I17/I16-1</f>
        <v>6.4887348948104107E-2</v>
      </c>
      <c r="K17" s="14">
        <v>2.5000000000000001E-3</v>
      </c>
      <c r="L17" s="14">
        <f t="shared" si="4"/>
        <v>6.2387348948104104E-2</v>
      </c>
    </row>
    <row r="18" spans="1:12" x14ac:dyDescent="0.2">
      <c r="A18" s="13">
        <v>36983</v>
      </c>
      <c r="B18">
        <v>5843.37</v>
      </c>
      <c r="C18">
        <v>6271.2</v>
      </c>
      <c r="D18">
        <v>5383.99</v>
      </c>
      <c r="E18">
        <v>6264.51</v>
      </c>
      <c r="F18">
        <f t="shared" si="0"/>
        <v>5940.7674999999999</v>
      </c>
      <c r="G18">
        <f t="shared" si="1"/>
        <v>6759.8903846153844</v>
      </c>
      <c r="H18" t="str">
        <f t="shared" si="2"/>
        <v>SHORT</v>
      </c>
      <c r="I18" s="15">
        <f t="shared" si="3"/>
        <v>1.0847041508434019</v>
      </c>
      <c r="J18" s="14">
        <f t="shared" ref="J18:J81" si="5">I18/I17-1</f>
        <v>-6.9368553965114765E-2</v>
      </c>
      <c r="K18" s="14">
        <v>2.5000000000000001E-3</v>
      </c>
      <c r="L18" s="14">
        <f t="shared" si="4"/>
        <v>-7.1868553965114768E-2</v>
      </c>
    </row>
    <row r="19" spans="1:12" x14ac:dyDescent="0.2">
      <c r="A19" s="13">
        <v>37012</v>
      </c>
      <c r="B19">
        <v>6272.03</v>
      </c>
      <c r="C19">
        <v>6337.47</v>
      </c>
      <c r="D19">
        <v>5960.46</v>
      </c>
      <c r="E19">
        <v>6123.26</v>
      </c>
      <c r="F19">
        <f t="shared" si="0"/>
        <v>6173.3050000000003</v>
      </c>
      <c r="G19">
        <f t="shared" si="1"/>
        <v>6666.5494230769218</v>
      </c>
      <c r="H19" t="str">
        <f t="shared" si="2"/>
        <v>SHORT</v>
      </c>
      <c r="I19" s="15">
        <f t="shared" si="3"/>
        <v>1.1097258649804187</v>
      </c>
      <c r="J19" s="14">
        <f t="shared" si="5"/>
        <v>2.3067777621724295E-2</v>
      </c>
      <c r="K19" s="14">
        <v>2.5000000000000001E-3</v>
      </c>
      <c r="L19" s="14">
        <f t="shared" si="4"/>
        <v>2.0567777621724296E-2</v>
      </c>
    </row>
    <row r="20" spans="1:12" x14ac:dyDescent="0.2">
      <c r="A20" s="13">
        <v>37043</v>
      </c>
      <c r="B20">
        <v>6122.96</v>
      </c>
      <c r="C20">
        <v>6278.04</v>
      </c>
      <c r="D20">
        <v>5758.69</v>
      </c>
      <c r="E20">
        <v>6058.38</v>
      </c>
      <c r="F20">
        <f t="shared" si="0"/>
        <v>6054.5174999999999</v>
      </c>
      <c r="G20">
        <f t="shared" si="1"/>
        <v>6576.8392307692302</v>
      </c>
      <c r="H20" t="str">
        <f t="shared" si="2"/>
        <v>SHORT</v>
      </c>
      <c r="I20" s="15">
        <f t="shared" si="3"/>
        <v>1.1216100673777476</v>
      </c>
      <c r="J20" s="14">
        <f t="shared" si="5"/>
        <v>1.0709133464721576E-2</v>
      </c>
      <c r="K20" s="14">
        <v>2.5000000000000001E-3</v>
      </c>
      <c r="L20" s="14">
        <f t="shared" si="4"/>
        <v>8.2091334647215759E-3</v>
      </c>
    </row>
    <row r="21" spans="1:12" x14ac:dyDescent="0.2">
      <c r="A21" s="13">
        <v>37074</v>
      </c>
      <c r="B21">
        <v>6053.81</v>
      </c>
      <c r="C21">
        <v>6131.97</v>
      </c>
      <c r="D21">
        <v>5551.14</v>
      </c>
      <c r="E21">
        <v>5861.19</v>
      </c>
      <c r="F21">
        <f t="shared" si="0"/>
        <v>5899.5275000000001</v>
      </c>
      <c r="G21">
        <f t="shared" si="1"/>
        <v>6485.6826923076915</v>
      </c>
      <c r="H21" t="str">
        <f t="shared" si="2"/>
        <v>SHORT</v>
      </c>
      <c r="I21" s="15">
        <f t="shared" si="3"/>
        <v>1.1593447746959233</v>
      </c>
      <c r="J21" s="14">
        <f t="shared" si="5"/>
        <v>3.3643338639423037E-2</v>
      </c>
      <c r="K21" s="14">
        <v>2.5000000000000001E-3</v>
      </c>
      <c r="L21" s="14">
        <f t="shared" si="4"/>
        <v>3.1143338639423038E-2</v>
      </c>
    </row>
    <row r="22" spans="1:12" x14ac:dyDescent="0.2">
      <c r="A22" s="13">
        <v>37104</v>
      </c>
      <c r="B22">
        <v>5859.68</v>
      </c>
      <c r="C22">
        <v>5930.45</v>
      </c>
      <c r="D22">
        <v>5124.6899999999996</v>
      </c>
      <c r="E22">
        <v>5188.17</v>
      </c>
      <c r="F22">
        <f t="shared" si="0"/>
        <v>5525.7474999999995</v>
      </c>
      <c r="G22">
        <f t="shared" si="1"/>
        <v>6363.6388461538454</v>
      </c>
      <c r="H22" t="str">
        <f t="shared" si="2"/>
        <v>SHORT</v>
      </c>
      <c r="I22" s="15">
        <f t="shared" si="3"/>
        <v>1.3097373447670371</v>
      </c>
      <c r="J22" s="14">
        <f t="shared" si="5"/>
        <v>0.12972204071956006</v>
      </c>
      <c r="K22" s="14">
        <v>2.5000000000000001E-3</v>
      </c>
      <c r="L22" s="14">
        <f t="shared" si="4"/>
        <v>0.12722204071956006</v>
      </c>
    </row>
    <row r="23" spans="1:12" x14ac:dyDescent="0.2">
      <c r="A23" s="13">
        <v>37137</v>
      </c>
      <c r="B23">
        <v>5195.67</v>
      </c>
      <c r="C23">
        <v>5220.1000000000004</v>
      </c>
      <c r="D23">
        <v>3539.18</v>
      </c>
      <c r="E23">
        <v>4308.1499999999996</v>
      </c>
      <c r="F23">
        <f t="shared" si="0"/>
        <v>4565.7749999999996</v>
      </c>
      <c r="G23">
        <f t="shared" si="1"/>
        <v>6161.2132692307687</v>
      </c>
      <c r="H23" t="str">
        <f t="shared" si="2"/>
        <v>SHORT</v>
      </c>
      <c r="I23" s="15">
        <f t="shared" si="3"/>
        <v>1.5772756287501595</v>
      </c>
      <c r="J23" s="14">
        <f t="shared" si="5"/>
        <v>0.2042686535984124</v>
      </c>
      <c r="K23" s="14">
        <v>2.5000000000000001E-3</v>
      </c>
      <c r="L23" s="14">
        <f t="shared" si="4"/>
        <v>0.2017686535984124</v>
      </c>
    </row>
    <row r="24" spans="1:12" x14ac:dyDescent="0.2">
      <c r="A24" s="13">
        <v>37165</v>
      </c>
      <c r="B24">
        <v>4315.0600000000004</v>
      </c>
      <c r="C24">
        <v>4874.3100000000004</v>
      </c>
      <c r="D24">
        <v>4157.6000000000004</v>
      </c>
      <c r="E24">
        <v>4559.13</v>
      </c>
      <c r="F24">
        <f t="shared" si="0"/>
        <v>4476.5250000000005</v>
      </c>
      <c r="G24">
        <f t="shared" si="1"/>
        <v>5968.1632692307694</v>
      </c>
      <c r="H24" t="str">
        <f t="shared" si="2"/>
        <v>SHORT</v>
      </c>
      <c r="I24" s="15">
        <f t="shared" si="3"/>
        <v>1.49044664223218</v>
      </c>
      <c r="J24" s="14">
        <f t="shared" si="5"/>
        <v>-5.5049976640280107E-2</v>
      </c>
      <c r="K24" s="14">
        <v>2.5000000000000001E-3</v>
      </c>
      <c r="L24" s="14">
        <f t="shared" si="4"/>
        <v>-5.7549976640280109E-2</v>
      </c>
    </row>
    <row r="25" spans="1:12" x14ac:dyDescent="0.2">
      <c r="A25" s="13">
        <v>37196</v>
      </c>
      <c r="B25">
        <v>4556.71</v>
      </c>
      <c r="C25">
        <v>5217.47</v>
      </c>
      <c r="D25">
        <v>4481.55</v>
      </c>
      <c r="E25">
        <v>4989.91</v>
      </c>
      <c r="F25">
        <f t="shared" si="0"/>
        <v>4811.41</v>
      </c>
      <c r="G25">
        <f t="shared" si="1"/>
        <v>5813.9848076923072</v>
      </c>
      <c r="H25" t="str">
        <f t="shared" si="2"/>
        <v>SHORT</v>
      </c>
      <c r="I25" s="15">
        <f t="shared" si="3"/>
        <v>1.3617760640973482</v>
      </c>
      <c r="J25" s="14">
        <f t="shared" si="5"/>
        <v>-8.6330214372603908E-2</v>
      </c>
      <c r="K25" s="14">
        <v>2.5000000000000001E-3</v>
      </c>
      <c r="L25" s="14">
        <f t="shared" si="4"/>
        <v>-8.8830214372603911E-2</v>
      </c>
    </row>
    <row r="26" spans="1:12" x14ac:dyDescent="0.2">
      <c r="A26" s="13">
        <v>37228</v>
      </c>
      <c r="B26">
        <v>4986.58</v>
      </c>
      <c r="C26">
        <v>5341.86</v>
      </c>
      <c r="D26">
        <v>4872.25</v>
      </c>
      <c r="E26">
        <v>5160.1000000000004</v>
      </c>
      <c r="F26">
        <f t="shared" si="0"/>
        <v>5090.1975000000002</v>
      </c>
      <c r="G26">
        <f t="shared" si="1"/>
        <v>5686.0526923076923</v>
      </c>
      <c r="H26" t="str">
        <f t="shared" si="2"/>
        <v>SHORT</v>
      </c>
      <c r="I26" s="15">
        <f t="shared" si="3"/>
        <v>1.3168620763163501</v>
      </c>
      <c r="J26" s="14">
        <f t="shared" si="5"/>
        <v>-3.2981918955059086E-2</v>
      </c>
      <c r="K26" s="14">
        <v>2.5000000000000001E-3</v>
      </c>
      <c r="L26" s="14">
        <f t="shared" si="4"/>
        <v>-3.5481918955059089E-2</v>
      </c>
    </row>
    <row r="27" spans="1:12" x14ac:dyDescent="0.2">
      <c r="A27" s="13">
        <v>37257</v>
      </c>
      <c r="B27">
        <v>5155.26</v>
      </c>
      <c r="C27">
        <v>5352.16</v>
      </c>
      <c r="D27">
        <v>4974.58</v>
      </c>
      <c r="E27">
        <v>5107.6099999999997</v>
      </c>
      <c r="F27">
        <f t="shared" si="0"/>
        <v>5147.4025000000001</v>
      </c>
      <c r="G27">
        <f t="shared" si="1"/>
        <v>5587.0753846153839</v>
      </c>
      <c r="H27" t="str">
        <f t="shared" si="2"/>
        <v>SHORT</v>
      </c>
      <c r="I27" s="15">
        <f t="shared" si="3"/>
        <v>1.3303952337786165</v>
      </c>
      <c r="J27" s="14">
        <f t="shared" si="5"/>
        <v>1.027682223192472E-2</v>
      </c>
      <c r="K27" s="14">
        <v>2.5000000000000001E-3</v>
      </c>
      <c r="L27" s="14">
        <f t="shared" si="4"/>
        <v>7.77682223192472E-3</v>
      </c>
    </row>
    <row r="28" spans="1:12" x14ac:dyDescent="0.2">
      <c r="A28" s="13">
        <v>37288</v>
      </c>
      <c r="B28">
        <v>5109.4799999999996</v>
      </c>
      <c r="C28">
        <v>5165.97</v>
      </c>
      <c r="D28">
        <v>4706.01</v>
      </c>
      <c r="E28">
        <v>5039.08</v>
      </c>
      <c r="F28">
        <f t="shared" si="0"/>
        <v>5005.1350000000002</v>
      </c>
      <c r="G28">
        <f t="shared" si="1"/>
        <v>5468.3576923076926</v>
      </c>
      <c r="H28" t="str">
        <f t="shared" si="2"/>
        <v>SHORT</v>
      </c>
      <c r="I28" s="15">
        <f t="shared" si="3"/>
        <v>1.3484882161029395</v>
      </c>
      <c r="J28" s="14">
        <f t="shared" si="5"/>
        <v>1.3599704708002314E-2</v>
      </c>
      <c r="K28" s="14">
        <v>2.5000000000000001E-3</v>
      </c>
      <c r="L28" s="14">
        <f t="shared" si="4"/>
        <v>1.1099704708002313E-2</v>
      </c>
    </row>
    <row r="29" spans="1:12" x14ac:dyDescent="0.2">
      <c r="A29" s="13">
        <v>37316</v>
      </c>
      <c r="B29">
        <v>5025.96</v>
      </c>
      <c r="C29">
        <v>5467.31</v>
      </c>
      <c r="D29">
        <v>5003.0600000000004</v>
      </c>
      <c r="E29">
        <v>5397.29</v>
      </c>
      <c r="F29">
        <f t="shared" si="0"/>
        <v>5223.4050000000007</v>
      </c>
      <c r="G29">
        <f t="shared" si="1"/>
        <v>5372.9132692307703</v>
      </c>
      <c r="H29" t="str">
        <f t="shared" si="2"/>
        <v>SHORT</v>
      </c>
      <c r="I29" s="15">
        <f t="shared" si="3"/>
        <v>1.2589910862673674</v>
      </c>
      <c r="J29" s="14">
        <f t="shared" si="5"/>
        <v>-6.6368492335968643E-2</v>
      </c>
      <c r="K29" s="14">
        <v>2.5000000000000001E-3</v>
      </c>
      <c r="L29" s="14">
        <f t="shared" si="4"/>
        <v>-6.8868492335968645E-2</v>
      </c>
    </row>
    <row r="30" spans="1:12" x14ac:dyDescent="0.2">
      <c r="A30" s="13">
        <v>37347</v>
      </c>
      <c r="B30">
        <v>5379.64</v>
      </c>
      <c r="C30">
        <v>5379.64</v>
      </c>
      <c r="D30">
        <v>4929.3500000000004</v>
      </c>
      <c r="E30">
        <v>5041.2</v>
      </c>
      <c r="F30">
        <f t="shared" si="0"/>
        <v>5182.4575000000004</v>
      </c>
      <c r="G30">
        <f t="shared" si="1"/>
        <v>5315.0901923076926</v>
      </c>
      <c r="H30" t="str">
        <f t="shared" si="2"/>
        <v>LONG</v>
      </c>
      <c r="I30" s="15">
        <f t="shared" si="3"/>
        <v>1.1759282647571379</v>
      </c>
      <c r="J30" s="14">
        <f t="shared" si="5"/>
        <v>-6.5975702621130283E-2</v>
      </c>
      <c r="K30" s="14">
        <v>2.5000000000000001E-3</v>
      </c>
      <c r="L30" s="14">
        <f t="shared" si="4"/>
        <v>-6.8475702621130285E-2</v>
      </c>
    </row>
    <row r="31" spans="1:12" x14ac:dyDescent="0.2">
      <c r="A31" s="13">
        <v>37377</v>
      </c>
      <c r="B31">
        <v>5043.01</v>
      </c>
      <c r="C31">
        <v>5126.33</v>
      </c>
      <c r="D31">
        <v>4741.95</v>
      </c>
      <c r="E31">
        <v>4818.3</v>
      </c>
      <c r="F31">
        <f t="shared" si="0"/>
        <v>4932.3975</v>
      </c>
      <c r="G31">
        <f t="shared" si="1"/>
        <v>5237.52326923077</v>
      </c>
      <c r="H31" t="str">
        <f t="shared" si="2"/>
        <v>SHORT</v>
      </c>
      <c r="I31" s="15">
        <f t="shared" si="3"/>
        <v>1.2303280344299199</v>
      </c>
      <c r="J31" s="14">
        <f t="shared" si="5"/>
        <v>4.6261129443994742E-2</v>
      </c>
      <c r="K31" s="14">
        <v>2.5000000000000001E-3</v>
      </c>
      <c r="L31" s="14">
        <f t="shared" si="4"/>
        <v>4.376112944399474E-2</v>
      </c>
    </row>
    <row r="32" spans="1:12" x14ac:dyDescent="0.2">
      <c r="A32" s="13">
        <v>37410</v>
      </c>
      <c r="B32">
        <v>4818.07</v>
      </c>
      <c r="C32">
        <v>4850.38</v>
      </c>
      <c r="D32">
        <v>3946.7</v>
      </c>
      <c r="E32">
        <v>4382.5600000000004</v>
      </c>
      <c r="F32">
        <f t="shared" si="0"/>
        <v>4499.4275000000007</v>
      </c>
      <c r="G32">
        <f t="shared" si="1"/>
        <v>5108.7634615384604</v>
      </c>
      <c r="H32" t="str">
        <f t="shared" si="2"/>
        <v>SHORT</v>
      </c>
      <c r="I32" s="15">
        <f t="shared" si="3"/>
        <v>1.3526545143235191</v>
      </c>
      <c r="J32" s="14">
        <f t="shared" si="5"/>
        <v>9.9425906319593915E-2</v>
      </c>
      <c r="K32" s="14">
        <v>2.5000000000000001E-3</v>
      </c>
      <c r="L32" s="14">
        <f t="shared" si="4"/>
        <v>9.6925906319593913E-2</v>
      </c>
    </row>
    <row r="33" spans="1:12" x14ac:dyDescent="0.2">
      <c r="A33" s="13">
        <v>37438</v>
      </c>
      <c r="B33">
        <v>4377.1000000000004</v>
      </c>
      <c r="C33">
        <v>4483.03</v>
      </c>
      <c r="D33">
        <v>3265.96</v>
      </c>
      <c r="E33">
        <v>3700.14</v>
      </c>
      <c r="F33">
        <f t="shared" si="0"/>
        <v>3956.5574999999999</v>
      </c>
      <c r="G33">
        <f t="shared" si="1"/>
        <v>4947.3819230769232</v>
      </c>
      <c r="H33" t="str">
        <f t="shared" si="2"/>
        <v>SHORT</v>
      </c>
      <c r="I33" s="15">
        <f t="shared" si="3"/>
        <v>1.6021257488348233</v>
      </c>
      <c r="J33" s="14">
        <f t="shared" si="5"/>
        <v>0.18443085937288872</v>
      </c>
      <c r="K33" s="14">
        <v>2.5000000000000001E-3</v>
      </c>
      <c r="L33" s="14">
        <f t="shared" si="4"/>
        <v>0.18193085937288872</v>
      </c>
    </row>
    <row r="34" spans="1:12" x14ac:dyDescent="0.2">
      <c r="A34" s="13">
        <v>37469</v>
      </c>
      <c r="B34">
        <v>3699.31</v>
      </c>
      <c r="C34">
        <v>3930.96</v>
      </c>
      <c r="D34">
        <v>3235.38</v>
      </c>
      <c r="E34">
        <v>3712.94</v>
      </c>
      <c r="F34">
        <f t="shared" si="0"/>
        <v>3644.6475000000005</v>
      </c>
      <c r="G34">
        <f t="shared" si="1"/>
        <v>4773.9296153846144</v>
      </c>
      <c r="H34" t="str">
        <f t="shared" si="2"/>
        <v>SHORT</v>
      </c>
      <c r="I34" s="15">
        <f t="shared" si="3"/>
        <v>1.5966025759354265</v>
      </c>
      <c r="J34" s="14">
        <f t="shared" si="5"/>
        <v>-3.4474028667310641E-3</v>
      </c>
      <c r="K34" s="14">
        <v>2.5000000000000001E-3</v>
      </c>
      <c r="L34" s="14">
        <f t="shared" si="4"/>
        <v>-5.9474028667310646E-3</v>
      </c>
    </row>
    <row r="35" spans="1:12" x14ac:dyDescent="0.2">
      <c r="A35" s="13">
        <v>37501</v>
      </c>
      <c r="B35">
        <v>3698.69</v>
      </c>
      <c r="C35">
        <v>3698.69</v>
      </c>
      <c r="D35">
        <v>2719.49</v>
      </c>
      <c r="E35">
        <v>2769.03</v>
      </c>
      <c r="F35">
        <f t="shared" si="0"/>
        <v>3221.4749999999999</v>
      </c>
      <c r="G35">
        <f t="shared" si="1"/>
        <v>4596.6778846153838</v>
      </c>
      <c r="H35" t="str">
        <f t="shared" si="2"/>
        <v>SHORT</v>
      </c>
      <c r="I35" s="15">
        <f t="shared" si="3"/>
        <v>2.1408542227038647</v>
      </c>
      <c r="J35" s="14">
        <f t="shared" si="5"/>
        <v>0.34088110276883965</v>
      </c>
      <c r="K35" s="14">
        <v>2.5000000000000001E-3</v>
      </c>
      <c r="L35" s="14">
        <f t="shared" si="4"/>
        <v>0.33838110276883965</v>
      </c>
    </row>
    <row r="36" spans="1:12" x14ac:dyDescent="0.2">
      <c r="A36" s="13">
        <v>37530</v>
      </c>
      <c r="B36">
        <v>2772.96</v>
      </c>
      <c r="C36">
        <v>3299.01</v>
      </c>
      <c r="D36">
        <v>2519.3000000000002</v>
      </c>
      <c r="E36">
        <v>3152.85</v>
      </c>
      <c r="F36">
        <f t="shared" si="0"/>
        <v>2936.03</v>
      </c>
      <c r="G36">
        <f t="shared" si="1"/>
        <v>4471.3128846153841</v>
      </c>
      <c r="H36" t="str">
        <f t="shared" si="2"/>
        <v>SHORT</v>
      </c>
      <c r="I36" s="15">
        <f t="shared" si="3"/>
        <v>1.8802320339672625</v>
      </c>
      <c r="J36" s="14">
        <f t="shared" si="5"/>
        <v>-0.12173747561729853</v>
      </c>
      <c r="K36" s="14">
        <v>2.5000000000000001E-3</v>
      </c>
      <c r="L36" s="14">
        <f t="shared" si="4"/>
        <v>-0.12423747561729853</v>
      </c>
    </row>
    <row r="37" spans="1:12" x14ac:dyDescent="0.2">
      <c r="A37" s="13">
        <v>37561</v>
      </c>
      <c r="B37">
        <v>3152.19</v>
      </c>
      <c r="C37">
        <v>3443.49</v>
      </c>
      <c r="D37">
        <v>2987.85</v>
      </c>
      <c r="E37">
        <v>3320.32</v>
      </c>
      <c r="F37">
        <f t="shared" si="0"/>
        <v>3225.9625000000001</v>
      </c>
      <c r="G37">
        <f t="shared" si="1"/>
        <v>4375.1157692307697</v>
      </c>
      <c r="H37" t="str">
        <f t="shared" si="2"/>
        <v>SHORT</v>
      </c>
      <c r="I37" s="15">
        <f t="shared" si="3"/>
        <v>1.785397060612737</v>
      </c>
      <c r="J37" s="14">
        <f t="shared" si="5"/>
        <v>-5.0437909599074904E-2</v>
      </c>
      <c r="K37" s="14">
        <v>2.5000000000000001E-3</v>
      </c>
      <c r="L37" s="14">
        <f t="shared" si="4"/>
        <v>-5.2937909599074906E-2</v>
      </c>
    </row>
    <row r="38" spans="1:12" x14ac:dyDescent="0.2">
      <c r="A38" s="13">
        <v>37592</v>
      </c>
      <c r="B38">
        <v>3332.73</v>
      </c>
      <c r="C38">
        <v>3476.83</v>
      </c>
      <c r="D38">
        <v>2836.01</v>
      </c>
      <c r="E38">
        <v>2892.63</v>
      </c>
      <c r="F38">
        <f t="shared" si="0"/>
        <v>3134.55</v>
      </c>
      <c r="G38">
        <f t="shared" si="1"/>
        <v>4246.126538461539</v>
      </c>
      <c r="H38" t="str">
        <f t="shared" si="2"/>
        <v>SHORT</v>
      </c>
      <c r="I38" s="15">
        <f t="shared" si="3"/>
        <v>2.0493770611152073</v>
      </c>
      <c r="J38" s="14">
        <f t="shared" si="5"/>
        <v>0.14785506615087307</v>
      </c>
      <c r="K38" s="14">
        <v>2.5000000000000001E-3</v>
      </c>
      <c r="L38" s="14">
        <f t="shared" si="4"/>
        <v>0.14535506615087307</v>
      </c>
    </row>
    <row r="39" spans="1:12" x14ac:dyDescent="0.2">
      <c r="A39" s="13">
        <v>37622</v>
      </c>
      <c r="B39">
        <v>2898.68</v>
      </c>
      <c r="C39">
        <v>3157.25</v>
      </c>
      <c r="D39">
        <v>2563.92</v>
      </c>
      <c r="E39">
        <v>2747.83</v>
      </c>
      <c r="F39">
        <f t="shared" si="0"/>
        <v>2841.92</v>
      </c>
      <c r="G39">
        <f t="shared" si="1"/>
        <v>4073.1821153846154</v>
      </c>
      <c r="H39" t="str">
        <f t="shared" si="2"/>
        <v>SHORT</v>
      </c>
      <c r="I39" s="15">
        <f t="shared" si="3"/>
        <v>2.1573712960021845</v>
      </c>
      <c r="J39" s="14">
        <f t="shared" si="5"/>
        <v>5.2696127489691991E-2</v>
      </c>
      <c r="K39" s="14">
        <v>2.5000000000000001E-3</v>
      </c>
      <c r="L39" s="14">
        <f t="shared" si="4"/>
        <v>5.0196127489691988E-2</v>
      </c>
    </row>
    <row r="40" spans="1:12" x14ac:dyDescent="0.2">
      <c r="A40" s="13">
        <v>37655</v>
      </c>
      <c r="B40">
        <v>2750.4</v>
      </c>
      <c r="C40">
        <v>2802.93</v>
      </c>
      <c r="D40">
        <v>2433.15</v>
      </c>
      <c r="E40">
        <v>2547.0500000000002</v>
      </c>
      <c r="F40">
        <f t="shared" si="0"/>
        <v>2633.3824999999997</v>
      </c>
      <c r="G40">
        <f t="shared" si="1"/>
        <v>3879.7959615384616</v>
      </c>
      <c r="H40" t="str">
        <f t="shared" si="2"/>
        <v>SHORT</v>
      </c>
      <c r="I40" s="15">
        <f t="shared" si="3"/>
        <v>2.3274335283145922</v>
      </c>
      <c r="J40" s="14">
        <f t="shared" si="5"/>
        <v>7.8828448597396905E-2</v>
      </c>
      <c r="K40" s="14">
        <v>2.5000000000000001E-3</v>
      </c>
      <c r="L40" s="14">
        <f t="shared" si="4"/>
        <v>7.6328448597396903E-2</v>
      </c>
    </row>
    <row r="41" spans="1:12" x14ac:dyDescent="0.2">
      <c r="A41" s="13">
        <v>37683</v>
      </c>
      <c r="B41">
        <v>2553.7399999999998</v>
      </c>
      <c r="C41">
        <v>2731.57</v>
      </c>
      <c r="D41">
        <v>2188.75</v>
      </c>
      <c r="E41">
        <v>2423.87</v>
      </c>
      <c r="F41">
        <f t="shared" si="0"/>
        <v>2474.4825000000001</v>
      </c>
      <c r="G41">
        <f t="shared" si="1"/>
        <v>3685.1303846153846</v>
      </c>
      <c r="H41" t="str">
        <f t="shared" si="2"/>
        <v>SHORT</v>
      </c>
      <c r="I41" s="15">
        <f t="shared" si="3"/>
        <v>2.4457126695300007</v>
      </c>
      <c r="J41" s="14">
        <f t="shared" si="5"/>
        <v>5.0819557154468065E-2</v>
      </c>
      <c r="K41" s="14">
        <v>2.5000000000000001E-3</v>
      </c>
      <c r="L41" s="14">
        <f t="shared" si="4"/>
        <v>4.8319557154468062E-2</v>
      </c>
    </row>
    <row r="42" spans="1:12" x14ac:dyDescent="0.2">
      <c r="A42" s="13">
        <v>37712</v>
      </c>
      <c r="B42">
        <v>2426.2399999999998</v>
      </c>
      <c r="C42">
        <v>3004.79</v>
      </c>
      <c r="D42">
        <v>2395.7199999999998</v>
      </c>
      <c r="E42">
        <v>2942.04</v>
      </c>
      <c r="F42">
        <f t="shared" si="0"/>
        <v>2692.1975000000002</v>
      </c>
      <c r="G42">
        <f t="shared" si="1"/>
        <v>3490.4221153846152</v>
      </c>
      <c r="H42" t="str">
        <f t="shared" si="2"/>
        <v>SHORT</v>
      </c>
      <c r="I42" s="15">
        <f t="shared" si="3"/>
        <v>2.0149588612981746</v>
      </c>
      <c r="J42" s="14">
        <f t="shared" si="5"/>
        <v>-0.17612608938015817</v>
      </c>
      <c r="K42" s="14">
        <v>2.5000000000000001E-3</v>
      </c>
      <c r="L42" s="14">
        <f t="shared" si="4"/>
        <v>-0.17862608938015817</v>
      </c>
    </row>
    <row r="43" spans="1:12" x14ac:dyDescent="0.2">
      <c r="A43" s="13">
        <v>37742</v>
      </c>
      <c r="B43">
        <v>2938.72</v>
      </c>
      <c r="C43">
        <v>3068.08</v>
      </c>
      <c r="D43">
        <v>2769.45</v>
      </c>
      <c r="E43">
        <v>2982.68</v>
      </c>
      <c r="F43">
        <f t="shared" si="0"/>
        <v>2939.7325000000001</v>
      </c>
      <c r="G43">
        <f t="shared" si="1"/>
        <v>3317.9048076923073</v>
      </c>
      <c r="H43" t="str">
        <f t="shared" si="2"/>
        <v>SHORT</v>
      </c>
      <c r="I43" s="15">
        <f t="shared" si="3"/>
        <v>1.987504381393137</v>
      </c>
      <c r="J43" s="14">
        <f t="shared" si="5"/>
        <v>-1.362533023991841E-2</v>
      </c>
      <c r="K43" s="14">
        <v>2.5000000000000001E-3</v>
      </c>
      <c r="L43" s="14">
        <f t="shared" si="4"/>
        <v>-1.6125330239918408E-2</v>
      </c>
    </row>
    <row r="44" spans="1:12" x14ac:dyDescent="0.2">
      <c r="A44" s="13">
        <v>37774</v>
      </c>
      <c r="B44">
        <v>2990.93</v>
      </c>
      <c r="C44">
        <v>3324.44</v>
      </c>
      <c r="D44">
        <v>2990.93</v>
      </c>
      <c r="E44">
        <v>3220.58</v>
      </c>
      <c r="F44">
        <f t="shared" si="0"/>
        <v>3131.72</v>
      </c>
      <c r="G44">
        <f t="shared" si="1"/>
        <v>3179.3911538461539</v>
      </c>
      <c r="H44" t="str">
        <f t="shared" si="2"/>
        <v>SHORT</v>
      </c>
      <c r="I44" s="15">
        <f t="shared" si="3"/>
        <v>1.8406900521936054</v>
      </c>
      <c r="J44" s="14">
        <f t="shared" si="5"/>
        <v>-7.3868682038639055E-2</v>
      </c>
      <c r="K44" s="14">
        <v>2.5000000000000001E-3</v>
      </c>
      <c r="L44" s="14">
        <f t="shared" si="4"/>
        <v>-7.6368682038639057E-2</v>
      </c>
    </row>
    <row r="45" spans="1:12" x14ac:dyDescent="0.2">
      <c r="A45" s="13">
        <v>37803</v>
      </c>
      <c r="B45">
        <v>3217.21</v>
      </c>
      <c r="C45">
        <v>3487.86</v>
      </c>
      <c r="D45">
        <v>3119.35</v>
      </c>
      <c r="E45">
        <v>3487.86</v>
      </c>
      <c r="F45">
        <f t="shared" si="0"/>
        <v>3328.07</v>
      </c>
      <c r="G45">
        <f t="shared" si="1"/>
        <v>3089.2867307692309</v>
      </c>
      <c r="H45" t="str">
        <f t="shared" si="2"/>
        <v>LONG</v>
      </c>
      <c r="I45" s="15">
        <f t="shared" si="3"/>
        <v>1.9934512433921805</v>
      </c>
      <c r="J45" s="14">
        <f t="shared" si="5"/>
        <v>8.2991262443410818E-2</v>
      </c>
      <c r="K45" s="14">
        <v>2.5000000000000001E-3</v>
      </c>
      <c r="L45" s="14">
        <f t="shared" si="4"/>
        <v>8.0491262443410816E-2</v>
      </c>
    </row>
    <row r="46" spans="1:12" x14ac:dyDescent="0.2">
      <c r="A46" s="13">
        <v>37834</v>
      </c>
      <c r="B46">
        <v>3481.81</v>
      </c>
      <c r="C46">
        <v>3588.53</v>
      </c>
      <c r="D46">
        <v>3299.77</v>
      </c>
      <c r="E46">
        <v>3484.58</v>
      </c>
      <c r="F46">
        <f t="shared" si="0"/>
        <v>3463.6725000000001</v>
      </c>
      <c r="G46">
        <f t="shared" si="1"/>
        <v>3051.3724999999999</v>
      </c>
      <c r="H46" t="str">
        <f t="shared" si="2"/>
        <v>LONG</v>
      </c>
      <c r="I46" s="15">
        <f t="shared" si="3"/>
        <v>1.9915765924376334</v>
      </c>
      <c r="J46" s="14">
        <f t="shared" si="5"/>
        <v>-9.4040471807932402E-4</v>
      </c>
      <c r="K46" s="14">
        <v>2.5000000000000001E-3</v>
      </c>
      <c r="L46" s="14">
        <f t="shared" si="4"/>
        <v>-3.4404047180793241E-3</v>
      </c>
    </row>
    <row r="47" spans="1:12" x14ac:dyDescent="0.2">
      <c r="A47" s="13">
        <v>37865</v>
      </c>
      <c r="B47">
        <v>3493.34</v>
      </c>
      <c r="C47">
        <v>3676.88</v>
      </c>
      <c r="D47">
        <v>3202.87</v>
      </c>
      <c r="E47">
        <v>3256.78</v>
      </c>
      <c r="F47">
        <f t="shared" si="0"/>
        <v>3407.4675000000002</v>
      </c>
      <c r="G47">
        <f t="shared" ref="G47:G78" si="6">AVERAGE(F35:F47)</f>
        <v>3033.1278846153846</v>
      </c>
      <c r="H47" t="str">
        <f t="shared" si="2"/>
        <v>LONG</v>
      </c>
      <c r="I47" s="15">
        <f t="shared" si="3"/>
        <v>1.8613797974846429</v>
      </c>
      <c r="J47" s="14">
        <f t="shared" si="5"/>
        <v>-6.5373732271894913E-2</v>
      </c>
      <c r="K47" s="14">
        <v>2.5000000000000001E-3</v>
      </c>
      <c r="L47" s="14">
        <f t="shared" si="4"/>
        <v>-6.7873732271894915E-2</v>
      </c>
    </row>
    <row r="48" spans="1:12" x14ac:dyDescent="0.2">
      <c r="A48" s="13">
        <v>37895</v>
      </c>
      <c r="B48">
        <v>3255.76</v>
      </c>
      <c r="C48">
        <v>3675.78</v>
      </c>
      <c r="D48">
        <v>3217.4</v>
      </c>
      <c r="E48">
        <v>3655.99</v>
      </c>
      <c r="F48">
        <f t="shared" si="0"/>
        <v>3451.2325000000001</v>
      </c>
      <c r="G48">
        <f t="shared" si="6"/>
        <v>3050.8015384615383</v>
      </c>
      <c r="H48" t="str">
        <f t="shared" si="2"/>
        <v>LONG</v>
      </c>
      <c r="I48" s="15">
        <f t="shared" si="3"/>
        <v>2.0895442510104703</v>
      </c>
      <c r="J48" s="14">
        <f t="shared" si="5"/>
        <v>0.12257812931791512</v>
      </c>
      <c r="K48" s="14">
        <v>2.5000000000000001E-3</v>
      </c>
      <c r="L48" s="14">
        <f t="shared" si="4"/>
        <v>0.12007812931791512</v>
      </c>
    </row>
    <row r="49" spans="1:12" x14ac:dyDescent="0.2">
      <c r="A49" s="13">
        <v>37928</v>
      </c>
      <c r="B49">
        <v>3657.61</v>
      </c>
      <c r="C49">
        <v>3814.21</v>
      </c>
      <c r="D49">
        <v>3576.52</v>
      </c>
      <c r="E49">
        <v>3745.95</v>
      </c>
      <c r="F49">
        <f t="shared" si="0"/>
        <v>3698.5725000000002</v>
      </c>
      <c r="G49">
        <f t="shared" si="6"/>
        <v>3109.458653846154</v>
      </c>
      <c r="H49" t="str">
        <f t="shared" si="2"/>
        <v>LONG</v>
      </c>
      <c r="I49" s="15">
        <f t="shared" si="3"/>
        <v>2.1409599826784733</v>
      </c>
      <c r="J49" s="14">
        <f t="shared" si="5"/>
        <v>2.4606194218255606E-2</v>
      </c>
      <c r="K49" s="14">
        <v>2.5000000000000001E-3</v>
      </c>
      <c r="L49" s="14">
        <f t="shared" si="4"/>
        <v>2.2106194218255607E-2</v>
      </c>
    </row>
    <row r="50" spans="1:12" x14ac:dyDescent="0.2">
      <c r="A50" s="13">
        <v>37956</v>
      </c>
      <c r="B50">
        <v>3752.72</v>
      </c>
      <c r="C50">
        <v>3996.28</v>
      </c>
      <c r="D50">
        <v>3752.72</v>
      </c>
      <c r="E50">
        <v>3965.16</v>
      </c>
      <c r="F50">
        <f t="shared" si="0"/>
        <v>3866.72</v>
      </c>
      <c r="G50">
        <f t="shared" si="6"/>
        <v>3158.7476923076924</v>
      </c>
      <c r="H50" t="str">
        <f t="shared" si="2"/>
        <v>LONG</v>
      </c>
      <c r="I50" s="15">
        <f t="shared" si="3"/>
        <v>2.266247249674282</v>
      </c>
      <c r="J50" s="14">
        <f t="shared" si="5"/>
        <v>5.851920073679584E-2</v>
      </c>
      <c r="K50" s="14">
        <v>2.5000000000000001E-3</v>
      </c>
      <c r="L50" s="14">
        <f t="shared" si="4"/>
        <v>5.6019200736795838E-2</v>
      </c>
    </row>
    <row r="51" spans="1:12" x14ac:dyDescent="0.2">
      <c r="A51" s="13">
        <v>37987</v>
      </c>
      <c r="B51">
        <v>3969.04</v>
      </c>
      <c r="C51">
        <v>4175.4799999999996</v>
      </c>
      <c r="D51">
        <v>3969.04</v>
      </c>
      <c r="E51">
        <v>4058.6</v>
      </c>
      <c r="F51">
        <f t="shared" si="0"/>
        <v>4043.04</v>
      </c>
      <c r="G51">
        <f t="shared" si="6"/>
        <v>3228.6315384615391</v>
      </c>
      <c r="H51" t="str">
        <f t="shared" si="2"/>
        <v>LONG</v>
      </c>
      <c r="I51" s="15">
        <f t="shared" si="3"/>
        <v>2.3196519402818652</v>
      </c>
      <c r="J51" s="14">
        <f t="shared" si="5"/>
        <v>2.3565253356737204E-2</v>
      </c>
      <c r="K51" s="14">
        <v>2.5000000000000001E-3</v>
      </c>
      <c r="L51" s="14">
        <f t="shared" si="4"/>
        <v>2.1065253356737205E-2</v>
      </c>
    </row>
    <row r="52" spans="1:12" x14ac:dyDescent="0.2">
      <c r="A52" s="13">
        <v>38019</v>
      </c>
      <c r="B52">
        <v>4062.79</v>
      </c>
      <c r="C52">
        <v>4150.5600000000004</v>
      </c>
      <c r="D52">
        <v>3960.41</v>
      </c>
      <c r="E52">
        <v>4018.16</v>
      </c>
      <c r="F52">
        <f t="shared" si="0"/>
        <v>4047.98</v>
      </c>
      <c r="G52">
        <f t="shared" si="6"/>
        <v>3321.4053846153847</v>
      </c>
      <c r="H52" t="str">
        <f t="shared" si="2"/>
        <v>LONG</v>
      </c>
      <c r="I52" s="15">
        <f t="shared" si="3"/>
        <v>2.2965388657081207</v>
      </c>
      <c r="J52" s="14">
        <f t="shared" si="5"/>
        <v>-9.9640270043858115E-3</v>
      </c>
      <c r="K52" s="14">
        <v>2.5000000000000001E-3</v>
      </c>
      <c r="L52" s="14">
        <f t="shared" si="4"/>
        <v>-1.2464027004385812E-2</v>
      </c>
    </row>
    <row r="53" spans="1:12" x14ac:dyDescent="0.2">
      <c r="A53" s="13">
        <v>38047</v>
      </c>
      <c r="B53">
        <v>4026.19</v>
      </c>
      <c r="C53">
        <v>4163.1899999999996</v>
      </c>
      <c r="D53">
        <v>3692.4</v>
      </c>
      <c r="E53">
        <v>3856.7</v>
      </c>
      <c r="F53">
        <f t="shared" si="0"/>
        <v>3934.62</v>
      </c>
      <c r="G53">
        <f t="shared" si="6"/>
        <v>3421.5005769230775</v>
      </c>
      <c r="H53" t="str">
        <f t="shared" si="2"/>
        <v>LONG</v>
      </c>
      <c r="I53" s="15">
        <f t="shared" si="3"/>
        <v>2.2042580293906937</v>
      </c>
      <c r="J53" s="14">
        <f t="shared" si="5"/>
        <v>-4.0182571127083011E-2</v>
      </c>
      <c r="K53" s="14">
        <v>2.5000000000000001E-3</v>
      </c>
      <c r="L53" s="14">
        <f t="shared" si="4"/>
        <v>-4.2682571127083013E-2</v>
      </c>
    </row>
    <row r="54" spans="1:12" x14ac:dyDescent="0.2">
      <c r="A54" s="13">
        <v>38078</v>
      </c>
      <c r="B54">
        <v>3858.34</v>
      </c>
      <c r="C54">
        <v>4156.8900000000003</v>
      </c>
      <c r="D54">
        <v>3857.04</v>
      </c>
      <c r="E54">
        <v>3985.21</v>
      </c>
      <c r="F54">
        <f t="shared" si="0"/>
        <v>3964.37</v>
      </c>
      <c r="G54">
        <f t="shared" si="6"/>
        <v>3536.1073076923085</v>
      </c>
      <c r="H54" t="str">
        <f t="shared" si="2"/>
        <v>LONG</v>
      </c>
      <c r="I54" s="15">
        <f t="shared" si="3"/>
        <v>2.277706625173876</v>
      </c>
      <c r="J54" s="14">
        <f t="shared" si="5"/>
        <v>3.3321233178624343E-2</v>
      </c>
      <c r="K54" s="14">
        <v>2.5000000000000001E-3</v>
      </c>
      <c r="L54" s="14">
        <f t="shared" si="4"/>
        <v>3.0821233178624344E-2</v>
      </c>
    </row>
    <row r="55" spans="1:12" x14ac:dyDescent="0.2">
      <c r="A55" s="13">
        <v>38110</v>
      </c>
      <c r="B55">
        <v>3972.88</v>
      </c>
      <c r="C55">
        <v>4029.32</v>
      </c>
      <c r="D55">
        <v>3710.02</v>
      </c>
      <c r="E55">
        <v>3921.41</v>
      </c>
      <c r="F55">
        <f t="shared" si="0"/>
        <v>3908.4075000000003</v>
      </c>
      <c r="G55">
        <f t="shared" si="6"/>
        <v>3629.6619230769238</v>
      </c>
      <c r="H55" t="str">
        <f t="shared" si="2"/>
        <v>LONG</v>
      </c>
      <c r="I55" s="15">
        <f t="shared" si="3"/>
        <v>2.2412423779482356</v>
      </c>
      <c r="J55" s="14">
        <f t="shared" si="5"/>
        <v>-1.6009193994795945E-2</v>
      </c>
      <c r="K55" s="14">
        <v>2.5000000000000001E-3</v>
      </c>
      <c r="L55" s="14">
        <f t="shared" si="4"/>
        <v>-1.8509193994795944E-2</v>
      </c>
    </row>
    <row r="56" spans="1:12" x14ac:dyDescent="0.2">
      <c r="A56" s="13">
        <v>38139</v>
      </c>
      <c r="B56">
        <v>3924.3</v>
      </c>
      <c r="C56">
        <v>4090.75</v>
      </c>
      <c r="D56">
        <v>3856.04</v>
      </c>
      <c r="E56">
        <v>4052.73</v>
      </c>
      <c r="F56">
        <f t="shared" si="0"/>
        <v>3980.9549999999999</v>
      </c>
      <c r="G56">
        <f t="shared" si="6"/>
        <v>3709.7559615384621</v>
      </c>
      <c r="H56" t="str">
        <f t="shared" si="2"/>
        <v>LONG</v>
      </c>
      <c r="I56" s="15">
        <f t="shared" si="3"/>
        <v>2.3162970009211361</v>
      </c>
      <c r="J56" s="14">
        <f t="shared" si="5"/>
        <v>3.3487954587763102E-2</v>
      </c>
      <c r="K56" s="14">
        <v>2.5000000000000001E-3</v>
      </c>
      <c r="L56" s="14">
        <f t="shared" si="4"/>
        <v>3.0987954587763104E-2</v>
      </c>
    </row>
    <row r="57" spans="1:12" x14ac:dyDescent="0.2">
      <c r="A57" s="13">
        <v>38169</v>
      </c>
      <c r="B57">
        <v>4078.36</v>
      </c>
      <c r="C57">
        <v>4101.5200000000004</v>
      </c>
      <c r="D57">
        <v>3749.04</v>
      </c>
      <c r="E57">
        <v>3895.61</v>
      </c>
      <c r="F57">
        <f t="shared" si="0"/>
        <v>3956.1325000000006</v>
      </c>
      <c r="G57">
        <f t="shared" si="6"/>
        <v>3773.1723076923081</v>
      </c>
      <c r="H57" t="str">
        <f t="shared" si="2"/>
        <v>LONG</v>
      </c>
      <c r="I57" s="15">
        <f t="shared" si="3"/>
        <v>2.2264966478789328</v>
      </c>
      <c r="J57" s="14">
        <f t="shared" si="5"/>
        <v>-3.8768928598747032E-2</v>
      </c>
      <c r="K57" s="14">
        <v>2.5000000000000001E-3</v>
      </c>
      <c r="L57" s="14">
        <f t="shared" si="4"/>
        <v>-4.1268928598747034E-2</v>
      </c>
    </row>
    <row r="58" spans="1:12" x14ac:dyDescent="0.2">
      <c r="A58" s="13">
        <v>38201</v>
      </c>
      <c r="B58">
        <v>3891.18</v>
      </c>
      <c r="C58">
        <v>3891.78</v>
      </c>
      <c r="D58">
        <v>3618.58</v>
      </c>
      <c r="E58">
        <v>3785.21</v>
      </c>
      <c r="F58">
        <f t="shared" si="0"/>
        <v>3796.6875</v>
      </c>
      <c r="G58">
        <f t="shared" si="6"/>
        <v>3809.2198076923082</v>
      </c>
      <c r="H58" t="str">
        <f t="shared" si="2"/>
        <v>LONG</v>
      </c>
      <c r="I58" s="15">
        <f t="shared" si="3"/>
        <v>2.163398640140521</v>
      </c>
      <c r="J58" s="14">
        <f t="shared" si="5"/>
        <v>-2.8339592515677969E-2</v>
      </c>
      <c r="K58" s="14">
        <v>2.5000000000000001E-3</v>
      </c>
      <c r="L58" s="14">
        <f t="shared" si="4"/>
        <v>-3.0839592515677968E-2</v>
      </c>
    </row>
    <row r="59" spans="1:12" x14ac:dyDescent="0.2">
      <c r="A59" s="13">
        <v>38231</v>
      </c>
      <c r="B59">
        <v>3794.17</v>
      </c>
      <c r="C59">
        <v>4000.13</v>
      </c>
      <c r="D59">
        <v>3792.25</v>
      </c>
      <c r="E59">
        <v>3892.9</v>
      </c>
      <c r="F59">
        <f t="shared" si="0"/>
        <v>3869.8624999999997</v>
      </c>
      <c r="G59">
        <f t="shared" si="6"/>
        <v>3840.4651923076922</v>
      </c>
      <c r="H59" t="str">
        <f t="shared" si="2"/>
        <v>SHORT</v>
      </c>
      <c r="I59" s="15">
        <f t="shared" si="3"/>
        <v>2.1035521504909709</v>
      </c>
      <c r="J59" s="14">
        <f t="shared" si="5"/>
        <v>-2.7663181689742911E-2</v>
      </c>
      <c r="K59" s="14">
        <v>2.5000000000000001E-3</v>
      </c>
      <c r="L59" s="14">
        <f t="shared" si="4"/>
        <v>-3.0163181689742909E-2</v>
      </c>
    </row>
    <row r="60" spans="1:12" x14ac:dyDescent="0.2">
      <c r="A60" s="13">
        <v>38261</v>
      </c>
      <c r="B60">
        <v>3895.15</v>
      </c>
      <c r="C60">
        <v>4078.5</v>
      </c>
      <c r="D60">
        <v>3838.98</v>
      </c>
      <c r="E60">
        <v>3960.25</v>
      </c>
      <c r="F60">
        <f t="shared" si="0"/>
        <v>3943.22</v>
      </c>
      <c r="G60">
        <f t="shared" si="6"/>
        <v>3881.6769230769232</v>
      </c>
      <c r="H60" t="str">
        <f t="shared" si="2"/>
        <v>LONG</v>
      </c>
      <c r="I60" s="15">
        <f t="shared" si="3"/>
        <v>2.139945131902147</v>
      </c>
      <c r="J60" s="14">
        <f t="shared" si="5"/>
        <v>1.7300726964473823E-2</v>
      </c>
      <c r="K60" s="14">
        <v>2.5000000000000001E-3</v>
      </c>
      <c r="L60" s="14">
        <f t="shared" si="4"/>
        <v>1.4800726964473822E-2</v>
      </c>
    </row>
    <row r="61" spans="1:12" x14ac:dyDescent="0.2">
      <c r="A61" s="13">
        <v>38292</v>
      </c>
      <c r="B61">
        <v>3961.18</v>
      </c>
      <c r="C61">
        <v>4219.05</v>
      </c>
      <c r="D61">
        <v>3959.25</v>
      </c>
      <c r="E61">
        <v>4126</v>
      </c>
      <c r="F61">
        <f t="shared" si="0"/>
        <v>4066.37</v>
      </c>
      <c r="G61">
        <f t="shared" si="6"/>
        <v>3928.9951923076928</v>
      </c>
      <c r="H61" t="str">
        <f t="shared" si="2"/>
        <v>LONG</v>
      </c>
      <c r="I61" s="15">
        <f t="shared" si="3"/>
        <v>2.2295091507425688</v>
      </c>
      <c r="J61" s="14">
        <f t="shared" si="5"/>
        <v>4.1853418344801385E-2</v>
      </c>
      <c r="K61" s="14">
        <v>2.5000000000000001E-3</v>
      </c>
      <c r="L61" s="14">
        <f t="shared" si="4"/>
        <v>3.9353418344801383E-2</v>
      </c>
    </row>
    <row r="62" spans="1:12" x14ac:dyDescent="0.2">
      <c r="A62" s="13">
        <v>38322</v>
      </c>
      <c r="B62">
        <v>4108.55</v>
      </c>
      <c r="C62">
        <v>4272.18</v>
      </c>
      <c r="D62">
        <v>4107.62</v>
      </c>
      <c r="E62">
        <v>4256.08</v>
      </c>
      <c r="F62">
        <f t="shared" si="0"/>
        <v>4186.1075000000001</v>
      </c>
      <c r="G62">
        <f t="shared" si="6"/>
        <v>3966.4978846153849</v>
      </c>
      <c r="H62" t="str">
        <f t="shared" si="2"/>
        <v>LONG</v>
      </c>
      <c r="I62" s="15">
        <f t="shared" si="3"/>
        <v>2.2997986685148888</v>
      </c>
      <c r="J62" s="14">
        <f t="shared" si="5"/>
        <v>3.1526902569074089E-2</v>
      </c>
      <c r="K62" s="14">
        <v>2.5000000000000001E-3</v>
      </c>
      <c r="L62" s="14">
        <f t="shared" si="4"/>
        <v>2.902690256907409E-2</v>
      </c>
    </row>
    <row r="63" spans="1:12" x14ac:dyDescent="0.2">
      <c r="A63" s="13">
        <v>38355</v>
      </c>
      <c r="B63">
        <v>4260.92</v>
      </c>
      <c r="C63">
        <v>4325.7700000000004</v>
      </c>
      <c r="D63">
        <v>4160.83</v>
      </c>
      <c r="E63">
        <v>4254.8500000000004</v>
      </c>
      <c r="F63">
        <f t="shared" si="0"/>
        <v>4250.5925000000007</v>
      </c>
      <c r="G63">
        <f t="shared" si="6"/>
        <v>3996.0265384615386</v>
      </c>
      <c r="H63" t="str">
        <f t="shared" si="2"/>
        <v>LONG</v>
      </c>
      <c r="I63" s="15">
        <f t="shared" si="3"/>
        <v>2.2991340305470231</v>
      </c>
      <c r="J63" s="14">
        <f t="shared" si="5"/>
        <v>-2.8899832709916584E-4</v>
      </c>
      <c r="K63" s="14">
        <v>2.5000000000000001E-3</v>
      </c>
      <c r="L63" s="14">
        <f t="shared" si="4"/>
        <v>-2.7889983270991659E-3</v>
      </c>
    </row>
    <row r="64" spans="1:12" x14ac:dyDescent="0.2">
      <c r="A64" s="13">
        <v>38384</v>
      </c>
      <c r="B64">
        <v>4256.6499999999996</v>
      </c>
      <c r="C64">
        <v>4409.09</v>
      </c>
      <c r="D64">
        <v>4249.6899999999996</v>
      </c>
      <c r="E64">
        <v>4350.49</v>
      </c>
      <c r="F64">
        <f t="shared" si="0"/>
        <v>4316.4799999999996</v>
      </c>
      <c r="G64">
        <f t="shared" si="6"/>
        <v>4017.0603846153849</v>
      </c>
      <c r="H64" t="str">
        <f t="shared" si="2"/>
        <v>LONG</v>
      </c>
      <c r="I64" s="15">
        <f t="shared" si="3"/>
        <v>2.3508136852191073</v>
      </c>
      <c r="J64" s="14">
        <f t="shared" si="5"/>
        <v>2.2477878186069944E-2</v>
      </c>
      <c r="K64" s="14">
        <v>2.5000000000000001E-3</v>
      </c>
      <c r="L64" s="14">
        <f t="shared" si="4"/>
        <v>1.9977878186069945E-2</v>
      </c>
    </row>
    <row r="65" spans="1:12" x14ac:dyDescent="0.2">
      <c r="A65" s="13">
        <v>38412</v>
      </c>
      <c r="B65">
        <v>4345.24</v>
      </c>
      <c r="C65">
        <v>4435.3100000000004</v>
      </c>
      <c r="D65">
        <v>4275.55</v>
      </c>
      <c r="E65">
        <v>4348.7700000000004</v>
      </c>
      <c r="F65">
        <f t="shared" si="0"/>
        <v>4351.2174999999997</v>
      </c>
      <c r="G65">
        <f t="shared" si="6"/>
        <v>4040.3863461538454</v>
      </c>
      <c r="H65" t="str">
        <f t="shared" si="2"/>
        <v>LONG</v>
      </c>
      <c r="I65" s="15">
        <f t="shared" si="3"/>
        <v>2.3498842727762388</v>
      </c>
      <c r="J65" s="14">
        <f t="shared" si="5"/>
        <v>-3.9535776429766578E-4</v>
      </c>
      <c r="K65" s="14">
        <v>2.5000000000000001E-3</v>
      </c>
      <c r="L65" s="14">
        <f t="shared" si="4"/>
        <v>-2.8953577642976658E-3</v>
      </c>
    </row>
    <row r="66" spans="1:12" x14ac:dyDescent="0.2">
      <c r="A66" s="13">
        <v>38443</v>
      </c>
      <c r="B66">
        <v>4348.03</v>
      </c>
      <c r="C66">
        <v>4422.88</v>
      </c>
      <c r="D66">
        <v>4157.51</v>
      </c>
      <c r="E66">
        <v>4184.84</v>
      </c>
      <c r="F66">
        <f t="shared" si="0"/>
        <v>4278.3150000000005</v>
      </c>
      <c r="G66">
        <f t="shared" si="6"/>
        <v>4066.8244230769228</v>
      </c>
      <c r="H66" t="str">
        <f t="shared" si="2"/>
        <v>LONG</v>
      </c>
      <c r="I66" s="15">
        <f t="shared" si="3"/>
        <v>2.2613037019858293</v>
      </c>
      <c r="J66" s="14">
        <f t="shared" si="5"/>
        <v>-3.7695716260000012E-2</v>
      </c>
      <c r="K66" s="14">
        <v>2.5000000000000001E-3</v>
      </c>
      <c r="L66" s="14">
        <f t="shared" si="4"/>
        <v>-4.0195716260000014E-2</v>
      </c>
    </row>
    <row r="67" spans="1:12" x14ac:dyDescent="0.2">
      <c r="A67" s="13">
        <v>38474</v>
      </c>
      <c r="B67">
        <v>4208.63</v>
      </c>
      <c r="C67">
        <v>4482.0200000000004</v>
      </c>
      <c r="D67">
        <v>4205.05</v>
      </c>
      <c r="E67">
        <v>4460.63</v>
      </c>
      <c r="F67">
        <f t="shared" si="0"/>
        <v>4339.0825000000004</v>
      </c>
      <c r="G67">
        <f t="shared" si="6"/>
        <v>4095.648461538462</v>
      </c>
      <c r="H67" t="str">
        <f t="shared" si="2"/>
        <v>LONG</v>
      </c>
      <c r="I67" s="15">
        <f t="shared" si="3"/>
        <v>2.4103285029270056</v>
      </c>
      <c r="J67" s="14">
        <f t="shared" si="5"/>
        <v>6.590216113399805E-2</v>
      </c>
      <c r="K67" s="14">
        <v>2.5000000000000001E-3</v>
      </c>
      <c r="L67" s="14">
        <f t="shared" si="4"/>
        <v>6.3402161133998047E-2</v>
      </c>
    </row>
    <row r="68" spans="1:12" x14ac:dyDescent="0.2">
      <c r="A68" s="13">
        <v>38504</v>
      </c>
      <c r="B68">
        <v>4467.32</v>
      </c>
      <c r="C68">
        <v>4637.34</v>
      </c>
      <c r="D68">
        <v>4467.04</v>
      </c>
      <c r="E68">
        <v>4586.28</v>
      </c>
      <c r="F68">
        <f t="shared" ref="F68:F131" si="7">AVERAGE(B68:E68)</f>
        <v>4539.4949999999999</v>
      </c>
      <c r="G68">
        <f t="shared" si="6"/>
        <v>4144.1936538461541</v>
      </c>
      <c r="H68" t="str">
        <f t="shared" si="2"/>
        <v>LONG</v>
      </c>
      <c r="I68" s="15">
        <f t="shared" si="3"/>
        <v>2.4782242433028663</v>
      </c>
      <c r="J68" s="14">
        <f t="shared" si="5"/>
        <v>2.8168666757834471E-2</v>
      </c>
      <c r="K68" s="14">
        <v>2.5000000000000001E-3</v>
      </c>
      <c r="L68" s="14">
        <f t="shared" si="4"/>
        <v>2.5668666757834472E-2</v>
      </c>
    </row>
    <row r="69" spans="1:12" x14ac:dyDescent="0.2">
      <c r="A69" s="13">
        <v>38534</v>
      </c>
      <c r="B69">
        <v>4584.4399999999996</v>
      </c>
      <c r="C69">
        <v>4913.0200000000004</v>
      </c>
      <c r="D69">
        <v>4444.9399999999996</v>
      </c>
      <c r="E69">
        <v>4886.5</v>
      </c>
      <c r="F69">
        <f t="shared" si="7"/>
        <v>4707.2249999999995</v>
      </c>
      <c r="G69">
        <f t="shared" si="6"/>
        <v>4200.060576923077</v>
      </c>
      <c r="H69" t="str">
        <f t="shared" si="2"/>
        <v>LONG</v>
      </c>
      <c r="I69" s="15">
        <f t="shared" si="3"/>
        <v>2.6404499430692101</v>
      </c>
      <c r="J69" s="14">
        <f t="shared" si="5"/>
        <v>6.5460460329504588E-2</v>
      </c>
      <c r="K69" s="14">
        <v>2.5000000000000001E-3</v>
      </c>
      <c r="L69" s="14">
        <f t="shared" si="4"/>
        <v>6.2960460329504586E-2</v>
      </c>
    </row>
    <row r="70" spans="1:12" x14ac:dyDescent="0.2">
      <c r="A70" s="13">
        <v>38565</v>
      </c>
      <c r="B70">
        <v>4882.3900000000003</v>
      </c>
      <c r="C70">
        <v>4990.57</v>
      </c>
      <c r="D70">
        <v>4726.33</v>
      </c>
      <c r="E70">
        <v>4829.6899999999996</v>
      </c>
      <c r="F70">
        <f t="shared" si="7"/>
        <v>4857.2449999999999</v>
      </c>
      <c r="G70">
        <f t="shared" si="6"/>
        <v>4269.376923076923</v>
      </c>
      <c r="H70" t="str">
        <f t="shared" si="2"/>
        <v>LONG</v>
      </c>
      <c r="I70" s="15">
        <f t="shared" si="3"/>
        <v>2.6097523146509634</v>
      </c>
      <c r="J70" s="14">
        <f t="shared" si="5"/>
        <v>-1.1625908114192285E-2</v>
      </c>
      <c r="K70" s="14">
        <v>2.5000000000000001E-3</v>
      </c>
      <c r="L70" s="14">
        <f t="shared" si="4"/>
        <v>-1.4125908114192285E-2</v>
      </c>
    </row>
    <row r="71" spans="1:12" x14ac:dyDescent="0.2">
      <c r="A71" s="13">
        <v>38596</v>
      </c>
      <c r="B71">
        <v>4846.66</v>
      </c>
      <c r="C71">
        <v>5061.84</v>
      </c>
      <c r="D71">
        <v>4816.67</v>
      </c>
      <c r="E71">
        <v>5044.12</v>
      </c>
      <c r="F71">
        <f t="shared" si="7"/>
        <v>4942.3225000000002</v>
      </c>
      <c r="G71">
        <f t="shared" si="6"/>
        <v>4357.502692307693</v>
      </c>
      <c r="H71" t="str">
        <f t="shared" si="2"/>
        <v>LONG</v>
      </c>
      <c r="I71" s="15">
        <f t="shared" si="3"/>
        <v>2.7256208670488618</v>
      </c>
      <c r="J71" s="14">
        <f t="shared" si="5"/>
        <v>4.4398294714567577E-2</v>
      </c>
      <c r="K71" s="14">
        <v>2.5000000000000001E-3</v>
      </c>
      <c r="L71" s="14">
        <f t="shared" si="4"/>
        <v>4.1898294714567574E-2</v>
      </c>
    </row>
    <row r="72" spans="1:12" x14ac:dyDescent="0.2">
      <c r="A72" s="13">
        <v>38628</v>
      </c>
      <c r="B72">
        <v>5060.99</v>
      </c>
      <c r="C72">
        <v>5138.0200000000004</v>
      </c>
      <c r="D72">
        <v>4762.75</v>
      </c>
      <c r="E72">
        <v>4929.07</v>
      </c>
      <c r="F72">
        <f t="shared" si="7"/>
        <v>4972.7075000000004</v>
      </c>
      <c r="G72">
        <f t="shared" si="6"/>
        <v>4442.3369230769231</v>
      </c>
      <c r="H72" t="str">
        <f t="shared" si="2"/>
        <v>LONG</v>
      </c>
      <c r="I72" s="15">
        <f t="shared" si="3"/>
        <v>2.6634529010302157</v>
      </c>
      <c r="J72" s="14">
        <f t="shared" si="5"/>
        <v>-2.2808735716041695E-2</v>
      </c>
      <c r="K72" s="14">
        <v>2.5000000000000001E-3</v>
      </c>
      <c r="L72" s="14">
        <f t="shared" si="4"/>
        <v>-2.5308735716041694E-2</v>
      </c>
    </row>
    <row r="73" spans="1:12" x14ac:dyDescent="0.2">
      <c r="A73" s="13">
        <v>38657</v>
      </c>
      <c r="B73">
        <v>4922.91</v>
      </c>
      <c r="C73">
        <v>5241</v>
      </c>
      <c r="D73">
        <v>4891.62</v>
      </c>
      <c r="E73">
        <v>5193.3999999999996</v>
      </c>
      <c r="F73">
        <f t="shared" si="7"/>
        <v>5062.2325000000001</v>
      </c>
      <c r="G73">
        <f t="shared" si="6"/>
        <v>4528.4148076923075</v>
      </c>
      <c r="H73" t="str">
        <f t="shared" si="2"/>
        <v>LONG</v>
      </c>
      <c r="I73" s="15">
        <f t="shared" si="3"/>
        <v>2.8062852213927418</v>
      </c>
      <c r="J73" s="14">
        <f t="shared" si="5"/>
        <v>5.3626749062196222E-2</v>
      </c>
      <c r="K73" s="14">
        <v>2.5000000000000001E-3</v>
      </c>
      <c r="L73" s="14">
        <f t="shared" si="4"/>
        <v>5.112674906219622E-2</v>
      </c>
    </row>
    <row r="74" spans="1:12" x14ac:dyDescent="0.2">
      <c r="A74" s="13">
        <v>38687</v>
      </c>
      <c r="B74">
        <v>5210.54</v>
      </c>
      <c r="C74">
        <v>5469.96</v>
      </c>
      <c r="D74">
        <v>5208.49</v>
      </c>
      <c r="E74">
        <v>5408.26</v>
      </c>
      <c r="F74">
        <f t="shared" si="7"/>
        <v>5324.3125</v>
      </c>
      <c r="G74">
        <f t="shared" si="6"/>
        <v>4625.1796153846162</v>
      </c>
      <c r="H74" t="str">
        <f t="shared" si="2"/>
        <v>LONG</v>
      </c>
      <c r="I74" s="15">
        <f t="shared" si="3"/>
        <v>2.9223861269013578</v>
      </c>
      <c r="J74" s="14">
        <f t="shared" si="5"/>
        <v>4.1371741055955757E-2</v>
      </c>
      <c r="K74" s="14">
        <v>2.5000000000000001E-3</v>
      </c>
      <c r="L74" s="14">
        <f t="shared" si="4"/>
        <v>3.8871741055955755E-2</v>
      </c>
    </row>
    <row r="75" spans="1:12" x14ac:dyDescent="0.2">
      <c r="A75" s="13">
        <v>38719</v>
      </c>
      <c r="B75">
        <v>5410.24</v>
      </c>
      <c r="C75">
        <v>5697.01</v>
      </c>
      <c r="D75">
        <v>5290.49</v>
      </c>
      <c r="E75">
        <v>5674.15</v>
      </c>
      <c r="F75">
        <f t="shared" si="7"/>
        <v>5517.9724999999999</v>
      </c>
      <c r="G75">
        <f t="shared" si="6"/>
        <v>4727.6307692307701</v>
      </c>
      <c r="H75" t="str">
        <f t="shared" si="2"/>
        <v>LONG</v>
      </c>
      <c r="I75" s="15">
        <f t="shared" si="3"/>
        <v>3.0660614027353232</v>
      </c>
      <c r="J75" s="14">
        <f t="shared" si="5"/>
        <v>4.9163686657076378E-2</v>
      </c>
      <c r="K75" s="14">
        <v>2.5000000000000001E-3</v>
      </c>
      <c r="L75" s="14">
        <f t="shared" si="4"/>
        <v>4.6663686657076375E-2</v>
      </c>
    </row>
    <row r="76" spans="1:12" x14ac:dyDescent="0.2">
      <c r="A76" s="13">
        <v>38749</v>
      </c>
      <c r="B76">
        <v>5662.05</v>
      </c>
      <c r="C76">
        <v>5916.8</v>
      </c>
      <c r="D76">
        <v>5598.05</v>
      </c>
      <c r="E76">
        <v>5796.04</v>
      </c>
      <c r="F76">
        <f t="shared" si="7"/>
        <v>5743.2350000000006</v>
      </c>
      <c r="G76">
        <f t="shared" si="6"/>
        <v>4842.4494230769233</v>
      </c>
      <c r="H76" t="str">
        <f t="shared" si="2"/>
        <v>LONG</v>
      </c>
      <c r="I76" s="15">
        <f t="shared" si="3"/>
        <v>3.1319254042825877</v>
      </c>
      <c r="J76" s="14">
        <f t="shared" si="5"/>
        <v>2.1481631610021035E-2</v>
      </c>
      <c r="K76" s="14">
        <v>2.5000000000000001E-3</v>
      </c>
      <c r="L76" s="14">
        <f t="shared" si="4"/>
        <v>1.8981631610021036E-2</v>
      </c>
    </row>
    <row r="77" spans="1:12" x14ac:dyDescent="0.2">
      <c r="A77" s="13">
        <v>38777</v>
      </c>
      <c r="B77">
        <v>5806.96</v>
      </c>
      <c r="C77">
        <v>5993.9</v>
      </c>
      <c r="D77">
        <v>5664.19</v>
      </c>
      <c r="E77">
        <v>5970.08</v>
      </c>
      <c r="F77">
        <f t="shared" si="7"/>
        <v>5858.7824999999993</v>
      </c>
      <c r="G77">
        <f t="shared" si="6"/>
        <v>4961.0880769230771</v>
      </c>
      <c r="H77" t="str">
        <f t="shared" si="2"/>
        <v>LONG</v>
      </c>
      <c r="I77" s="15">
        <f t="shared" si="3"/>
        <v>3.2259689749552094</v>
      </c>
      <c r="J77" s="14">
        <f t="shared" si="5"/>
        <v>3.0027398016576834E-2</v>
      </c>
      <c r="K77" s="14">
        <v>2.5000000000000001E-3</v>
      </c>
      <c r="L77" s="14">
        <f t="shared" si="4"/>
        <v>2.7527398016576835E-2</v>
      </c>
    </row>
    <row r="78" spans="1:12" x14ac:dyDescent="0.2">
      <c r="A78" s="13">
        <v>38810</v>
      </c>
      <c r="B78">
        <v>5989.08</v>
      </c>
      <c r="C78">
        <v>6121.95</v>
      </c>
      <c r="D78">
        <v>5860.5</v>
      </c>
      <c r="E78">
        <v>6009.89</v>
      </c>
      <c r="F78">
        <f t="shared" si="7"/>
        <v>5995.3549999999996</v>
      </c>
      <c r="G78">
        <f t="shared" si="6"/>
        <v>5087.560192307692</v>
      </c>
      <c r="H78" t="str">
        <f t="shared" si="2"/>
        <v>LONG</v>
      </c>
      <c r="I78" s="15">
        <f t="shared" si="3"/>
        <v>3.2474805501590542</v>
      </c>
      <c r="J78" s="14">
        <f t="shared" si="5"/>
        <v>6.6682523517274106E-3</v>
      </c>
      <c r="K78" s="14">
        <v>2.5000000000000001E-3</v>
      </c>
      <c r="L78" s="14">
        <f t="shared" si="4"/>
        <v>4.1682523517274101E-3</v>
      </c>
    </row>
    <row r="79" spans="1:12" x14ac:dyDescent="0.2">
      <c r="A79" s="13">
        <v>38838</v>
      </c>
      <c r="B79">
        <v>6014.38</v>
      </c>
      <c r="C79">
        <v>6162.37</v>
      </c>
      <c r="D79">
        <v>5513.43</v>
      </c>
      <c r="E79">
        <v>5692.86</v>
      </c>
      <c r="F79">
        <f t="shared" si="7"/>
        <v>5845.76</v>
      </c>
      <c r="G79">
        <f t="shared" ref="G79:G110" si="8">AVERAGE(F67:F79)</f>
        <v>5208.1328846153838</v>
      </c>
      <c r="H79" t="str">
        <f t="shared" si="2"/>
        <v>LONG</v>
      </c>
      <c r="I79" s="15">
        <f t="shared" si="3"/>
        <v>3.076171464831881</v>
      </c>
      <c r="J79" s="14">
        <f t="shared" si="5"/>
        <v>-5.2751381472872283E-2</v>
      </c>
      <c r="K79" s="14">
        <v>2.5000000000000001E-3</v>
      </c>
      <c r="L79" s="14">
        <f t="shared" si="4"/>
        <v>-5.5251381472872285E-2</v>
      </c>
    </row>
    <row r="80" spans="1:12" x14ac:dyDescent="0.2">
      <c r="A80" s="13">
        <v>38869</v>
      </c>
      <c r="B80">
        <v>5677.53</v>
      </c>
      <c r="C80">
        <v>5778.78</v>
      </c>
      <c r="D80">
        <v>5243.71</v>
      </c>
      <c r="E80">
        <v>5683.31</v>
      </c>
      <c r="F80">
        <f t="shared" si="7"/>
        <v>5595.8325000000004</v>
      </c>
      <c r="G80">
        <f t="shared" si="8"/>
        <v>5304.8059615384609</v>
      </c>
      <c r="H80" t="str">
        <f t="shared" ref="H80:H143" si="9">IF(G80&lt;B80,"LONG",IF(G80&gt;B80,"SHORT","ERROR"))</f>
        <v>LONG</v>
      </c>
      <c r="I80" s="15">
        <f t="shared" si="3"/>
        <v>3.0710110643496731</v>
      </c>
      <c r="J80" s="14">
        <f t="shared" si="5"/>
        <v>-1.6775399359898469E-3</v>
      </c>
      <c r="K80" s="14">
        <v>2.5000000000000001E-3</v>
      </c>
      <c r="L80" s="14">
        <f t="shared" ref="L80:L143" si="10">J80-K80</f>
        <v>-4.1775399359898473E-3</v>
      </c>
    </row>
    <row r="81" spans="1:12" x14ac:dyDescent="0.2">
      <c r="A81" s="13">
        <v>38901</v>
      </c>
      <c r="B81">
        <v>5688</v>
      </c>
      <c r="C81">
        <v>5729.59</v>
      </c>
      <c r="D81">
        <v>5365.06</v>
      </c>
      <c r="E81">
        <v>5681.97</v>
      </c>
      <c r="F81">
        <f t="shared" si="7"/>
        <v>5616.1550000000007</v>
      </c>
      <c r="G81">
        <f t="shared" si="8"/>
        <v>5387.6259615384615</v>
      </c>
      <c r="H81" t="str">
        <f t="shared" si="9"/>
        <v>LONG</v>
      </c>
      <c r="I81" s="15">
        <f t="shared" si="3"/>
        <v>3.0702869872139495</v>
      </c>
      <c r="J81" s="14">
        <f t="shared" si="5"/>
        <v>-2.3577809410357808E-4</v>
      </c>
      <c r="K81" s="14">
        <v>2.5000000000000001E-3</v>
      </c>
      <c r="L81" s="14">
        <f t="shared" si="10"/>
        <v>-2.7357780941035781E-3</v>
      </c>
    </row>
    <row r="82" spans="1:12" x14ac:dyDescent="0.2">
      <c r="A82" s="13">
        <v>38930</v>
      </c>
      <c r="B82">
        <v>5678.01</v>
      </c>
      <c r="C82">
        <v>5886.78</v>
      </c>
      <c r="D82">
        <v>5557.59</v>
      </c>
      <c r="E82">
        <v>5859.57</v>
      </c>
      <c r="F82">
        <f t="shared" si="7"/>
        <v>5745.4875000000002</v>
      </c>
      <c r="G82">
        <f t="shared" si="8"/>
        <v>5467.4923076923069</v>
      </c>
      <c r="H82" t="str">
        <f t="shared" si="9"/>
        <v>LONG</v>
      </c>
      <c r="I82" s="15">
        <f t="shared" ref="I82:I145" si="11">IF(H82="LONG",E82/E81*I81,IF(H82="SHORT",E81/E82*I81,"ERROR"))</f>
        <v>3.166254225500881</v>
      </c>
      <c r="J82" s="14">
        <f t="shared" ref="J82:J145" si="12">I82/I81-1</f>
        <v>3.1256764819243887E-2</v>
      </c>
      <c r="K82" s="14">
        <v>2.5000000000000001E-3</v>
      </c>
      <c r="L82" s="14">
        <f t="shared" si="10"/>
        <v>2.8756764819243889E-2</v>
      </c>
    </row>
    <row r="83" spans="1:12" x14ac:dyDescent="0.2">
      <c r="A83" s="13">
        <v>38961</v>
      </c>
      <c r="B83">
        <v>5861.25</v>
      </c>
      <c r="C83">
        <v>6031.55</v>
      </c>
      <c r="D83">
        <v>5737.2</v>
      </c>
      <c r="E83">
        <v>6004.33</v>
      </c>
      <c r="F83">
        <f t="shared" si="7"/>
        <v>5908.5825000000004</v>
      </c>
      <c r="G83">
        <f t="shared" si="8"/>
        <v>5548.3644230769232</v>
      </c>
      <c r="H83" t="str">
        <f t="shared" si="9"/>
        <v>LONG</v>
      </c>
      <c r="I83" s="15">
        <f t="shared" si="11"/>
        <v>3.2444761704018736</v>
      </c>
      <c r="J83" s="14">
        <f t="shared" si="12"/>
        <v>2.4704884488111034E-2</v>
      </c>
      <c r="K83" s="14">
        <v>2.5000000000000001E-3</v>
      </c>
      <c r="L83" s="14">
        <f t="shared" si="10"/>
        <v>2.2204884488111035E-2</v>
      </c>
    </row>
    <row r="84" spans="1:12" x14ac:dyDescent="0.2">
      <c r="A84" s="13">
        <v>38992</v>
      </c>
      <c r="B84">
        <v>6019.34</v>
      </c>
      <c r="C84">
        <v>6304.78</v>
      </c>
      <c r="D84">
        <v>5944.57</v>
      </c>
      <c r="E84">
        <v>6268.92</v>
      </c>
      <c r="F84">
        <f t="shared" si="7"/>
        <v>6134.4025000000001</v>
      </c>
      <c r="G84">
        <f t="shared" si="8"/>
        <v>5640.062884615385</v>
      </c>
      <c r="H84" t="str">
        <f t="shared" si="9"/>
        <v>LONG</v>
      </c>
      <c r="I84" s="15">
        <f t="shared" si="11"/>
        <v>3.3874489833429728</v>
      </c>
      <c r="J84" s="14">
        <f t="shared" si="12"/>
        <v>4.4066531986083346E-2</v>
      </c>
      <c r="K84" s="14">
        <v>2.5000000000000001E-3</v>
      </c>
      <c r="L84" s="14">
        <f t="shared" si="10"/>
        <v>4.1566531986083344E-2</v>
      </c>
    </row>
    <row r="85" spans="1:12" x14ac:dyDescent="0.2">
      <c r="A85" s="13">
        <v>39022</v>
      </c>
      <c r="B85">
        <v>6262.71</v>
      </c>
      <c r="C85">
        <v>6497.06</v>
      </c>
      <c r="D85">
        <v>6201</v>
      </c>
      <c r="E85">
        <v>6309.19</v>
      </c>
      <c r="F85">
        <f t="shared" si="7"/>
        <v>6317.49</v>
      </c>
      <c r="G85">
        <f t="shared" si="8"/>
        <v>5743.5076923076931</v>
      </c>
      <c r="H85" t="str">
        <f t="shared" si="9"/>
        <v>LONG</v>
      </c>
      <c r="I85" s="15">
        <f t="shared" si="11"/>
        <v>3.4092091223396772</v>
      </c>
      <c r="J85" s="14">
        <f t="shared" si="12"/>
        <v>6.4237540118552428E-3</v>
      </c>
      <c r="K85" s="14">
        <v>2.5000000000000001E-3</v>
      </c>
      <c r="L85" s="14">
        <f t="shared" si="10"/>
        <v>3.9237540118552423E-3</v>
      </c>
    </row>
    <row r="86" spans="1:12" x14ac:dyDescent="0.2">
      <c r="A86" s="13">
        <v>39052</v>
      </c>
      <c r="B86">
        <v>6322.18</v>
      </c>
      <c r="C86">
        <v>6629.33</v>
      </c>
      <c r="D86">
        <v>6195.81</v>
      </c>
      <c r="E86">
        <v>6596.92</v>
      </c>
      <c r="F86">
        <f t="shared" si="7"/>
        <v>6436.0599999999995</v>
      </c>
      <c r="G86">
        <f t="shared" si="8"/>
        <v>5849.186730769231</v>
      </c>
      <c r="H86" t="str">
        <f t="shared" si="9"/>
        <v>LONG</v>
      </c>
      <c r="I86" s="15">
        <f t="shared" si="11"/>
        <v>3.5646857747737926</v>
      </c>
      <c r="J86" s="14">
        <f t="shared" si="12"/>
        <v>4.5604903323564594E-2</v>
      </c>
      <c r="K86" s="14">
        <v>2.5000000000000001E-3</v>
      </c>
      <c r="L86" s="14">
        <f t="shared" si="10"/>
        <v>4.3104903323564592E-2</v>
      </c>
    </row>
    <row r="87" spans="1:12" x14ac:dyDescent="0.2">
      <c r="A87" s="13">
        <v>39084</v>
      </c>
      <c r="B87">
        <v>6614.73</v>
      </c>
      <c r="C87">
        <v>6805.09</v>
      </c>
      <c r="D87">
        <v>6531.25</v>
      </c>
      <c r="E87">
        <v>6789.11</v>
      </c>
      <c r="F87">
        <f t="shared" si="7"/>
        <v>6685.0450000000001</v>
      </c>
      <c r="G87">
        <f t="shared" si="8"/>
        <v>5953.8584615384616</v>
      </c>
      <c r="H87" t="str">
        <f t="shared" si="9"/>
        <v>LONG</v>
      </c>
      <c r="I87" s="15">
        <f t="shared" si="11"/>
        <v>3.6685368081429668</v>
      </c>
      <c r="J87" s="14">
        <f t="shared" si="12"/>
        <v>2.9133292506199782E-2</v>
      </c>
      <c r="K87" s="14">
        <v>2.5000000000000001E-3</v>
      </c>
      <c r="L87" s="14">
        <f t="shared" si="10"/>
        <v>2.6633292506199783E-2</v>
      </c>
    </row>
    <row r="88" spans="1:12" x14ac:dyDescent="0.2">
      <c r="A88" s="13">
        <v>39114</v>
      </c>
      <c r="B88">
        <v>6821.31</v>
      </c>
      <c r="C88">
        <v>7040.2</v>
      </c>
      <c r="D88">
        <v>6640.99</v>
      </c>
      <c r="E88">
        <v>6715.44</v>
      </c>
      <c r="F88">
        <f t="shared" si="7"/>
        <v>6804.4849999999997</v>
      </c>
      <c r="G88">
        <f t="shared" si="8"/>
        <v>6052.8209615384612</v>
      </c>
      <c r="H88" t="str">
        <f t="shared" si="9"/>
        <v>LONG</v>
      </c>
      <c r="I88" s="15">
        <f t="shared" si="11"/>
        <v>3.6287287763603189</v>
      </c>
      <c r="J88" s="14">
        <f t="shared" si="12"/>
        <v>-1.0851201409315836E-2</v>
      </c>
      <c r="K88" s="14">
        <v>2.5000000000000001E-3</v>
      </c>
      <c r="L88" s="14">
        <f t="shared" si="10"/>
        <v>-1.3351201409315836E-2</v>
      </c>
    </row>
    <row r="89" spans="1:12" x14ac:dyDescent="0.2">
      <c r="A89" s="13">
        <v>39142</v>
      </c>
      <c r="B89">
        <v>6714.25</v>
      </c>
      <c r="C89">
        <v>6965.84</v>
      </c>
      <c r="D89">
        <v>6437.25</v>
      </c>
      <c r="E89">
        <v>6917.03</v>
      </c>
      <c r="F89">
        <f t="shared" si="7"/>
        <v>6758.5924999999997</v>
      </c>
      <c r="G89">
        <f t="shared" si="8"/>
        <v>6130.9253846153842</v>
      </c>
      <c r="H89" t="str">
        <f t="shared" si="9"/>
        <v>LONG</v>
      </c>
      <c r="I89" s="15">
        <f t="shared" si="11"/>
        <v>3.7376591568009867</v>
      </c>
      <c r="J89" s="14">
        <f t="shared" si="12"/>
        <v>3.0018881860309987E-2</v>
      </c>
      <c r="K89" s="14">
        <v>2.5000000000000001E-3</v>
      </c>
      <c r="L89" s="14">
        <f t="shared" si="10"/>
        <v>2.7518881860309988E-2</v>
      </c>
    </row>
    <row r="90" spans="1:12" x14ac:dyDescent="0.2">
      <c r="A90" s="13">
        <v>39174</v>
      </c>
      <c r="B90">
        <v>6911.13</v>
      </c>
      <c r="C90">
        <v>7436.3</v>
      </c>
      <c r="D90">
        <v>6891.8</v>
      </c>
      <c r="E90">
        <v>7408.87</v>
      </c>
      <c r="F90">
        <f t="shared" si="7"/>
        <v>7162.0249999999996</v>
      </c>
      <c r="G90">
        <f t="shared" si="8"/>
        <v>6231.1748076923059</v>
      </c>
      <c r="H90" t="str">
        <f t="shared" si="9"/>
        <v>LONG</v>
      </c>
      <c r="I90" s="15">
        <f t="shared" si="11"/>
        <v>4.0034278869757873</v>
      </c>
      <c r="J90" s="14">
        <f t="shared" si="12"/>
        <v>7.1105662401348635E-2</v>
      </c>
      <c r="K90" s="14">
        <v>2.5000000000000001E-3</v>
      </c>
      <c r="L90" s="14">
        <f t="shared" si="10"/>
        <v>6.8605662401348633E-2</v>
      </c>
    </row>
    <row r="91" spans="1:12" x14ac:dyDescent="0.2">
      <c r="A91" s="13">
        <v>39204</v>
      </c>
      <c r="B91">
        <v>7429.93</v>
      </c>
      <c r="C91">
        <v>7895.71</v>
      </c>
      <c r="D91">
        <v>7304.61</v>
      </c>
      <c r="E91">
        <v>7883.04</v>
      </c>
      <c r="F91">
        <f t="shared" si="7"/>
        <v>7628.3225000000002</v>
      </c>
      <c r="G91">
        <f t="shared" si="8"/>
        <v>6356.7876923076919</v>
      </c>
      <c r="H91" t="str">
        <f t="shared" si="9"/>
        <v>LONG</v>
      </c>
      <c r="I91" s="15">
        <f t="shared" si="11"/>
        <v>4.2596485253683234</v>
      </c>
      <c r="J91" s="14">
        <f t="shared" si="12"/>
        <v>6.4000313138170783E-2</v>
      </c>
      <c r="K91" s="14">
        <v>2.5000000000000001E-3</v>
      </c>
      <c r="L91" s="14">
        <f t="shared" si="10"/>
        <v>6.1500313138170781E-2</v>
      </c>
    </row>
    <row r="92" spans="1:12" x14ac:dyDescent="0.2">
      <c r="A92" s="13">
        <v>39234</v>
      </c>
      <c r="B92">
        <v>7891.2</v>
      </c>
      <c r="C92">
        <v>8131.73</v>
      </c>
      <c r="D92">
        <v>7499.43</v>
      </c>
      <c r="E92">
        <v>8007.32</v>
      </c>
      <c r="F92">
        <f t="shared" si="7"/>
        <v>7882.42</v>
      </c>
      <c r="G92">
        <f t="shared" si="8"/>
        <v>6513.4538461538459</v>
      </c>
      <c r="H92" t="str">
        <f t="shared" si="9"/>
        <v>LONG</v>
      </c>
      <c r="I92" s="15">
        <f t="shared" si="11"/>
        <v>4.3268039779263185</v>
      </c>
      <c r="J92" s="14">
        <f t="shared" si="12"/>
        <v>1.5765491485518313E-2</v>
      </c>
      <c r="K92" s="14">
        <v>2.5000000000000001E-3</v>
      </c>
      <c r="L92" s="14">
        <f t="shared" si="10"/>
        <v>1.3265491485518312E-2</v>
      </c>
    </row>
    <row r="93" spans="1:12" x14ac:dyDescent="0.2">
      <c r="A93" s="13">
        <v>39265</v>
      </c>
      <c r="B93">
        <v>7969.27</v>
      </c>
      <c r="C93">
        <v>8151.57</v>
      </c>
      <c r="D93">
        <v>7372.89</v>
      </c>
      <c r="E93">
        <v>7584.14</v>
      </c>
      <c r="F93">
        <f t="shared" si="7"/>
        <v>7769.4674999999997</v>
      </c>
      <c r="G93">
        <f t="shared" si="8"/>
        <v>6680.6565384615378</v>
      </c>
      <c r="H93" t="str">
        <f t="shared" si="9"/>
        <v>LONG</v>
      </c>
      <c r="I93" s="15">
        <f t="shared" si="11"/>
        <v>4.0981360956162751</v>
      </c>
      <c r="J93" s="14">
        <f t="shared" si="12"/>
        <v>-5.2849143034123691E-2</v>
      </c>
      <c r="K93" s="14">
        <v>2.5000000000000001E-3</v>
      </c>
      <c r="L93" s="14">
        <f t="shared" si="10"/>
        <v>-5.5349143034123693E-2</v>
      </c>
    </row>
    <row r="94" spans="1:12" x14ac:dyDescent="0.2">
      <c r="A94" s="13">
        <v>39295</v>
      </c>
      <c r="B94">
        <v>7472.36</v>
      </c>
      <c r="C94">
        <v>7659.72</v>
      </c>
      <c r="D94">
        <v>7190.36</v>
      </c>
      <c r="E94">
        <v>7638.17</v>
      </c>
      <c r="F94">
        <f t="shared" si="7"/>
        <v>7490.1525000000001</v>
      </c>
      <c r="G94">
        <f t="shared" si="8"/>
        <v>6824.8101923076911</v>
      </c>
      <c r="H94" t="str">
        <f t="shared" si="9"/>
        <v>LONG</v>
      </c>
      <c r="I94" s="15">
        <f t="shared" si="11"/>
        <v>4.1273315341559309</v>
      </c>
      <c r="J94" s="14">
        <f t="shared" si="12"/>
        <v>7.1240773508927102E-3</v>
      </c>
      <c r="K94" s="14">
        <v>2.5000000000000001E-3</v>
      </c>
      <c r="L94" s="14">
        <f t="shared" si="10"/>
        <v>4.6240773508927097E-3</v>
      </c>
    </row>
    <row r="95" spans="1:12" x14ac:dyDescent="0.2">
      <c r="A95" s="13">
        <v>39328</v>
      </c>
      <c r="B95">
        <v>7643.64</v>
      </c>
      <c r="C95">
        <v>7882.18</v>
      </c>
      <c r="D95">
        <v>7369.7</v>
      </c>
      <c r="E95">
        <v>7861.51</v>
      </c>
      <c r="F95">
        <f t="shared" si="7"/>
        <v>7689.2574999999997</v>
      </c>
      <c r="G95">
        <f t="shared" si="8"/>
        <v>6974.3309615384605</v>
      </c>
      <c r="H95" t="str">
        <f t="shared" si="9"/>
        <v>LONG</v>
      </c>
      <c r="I95" s="15">
        <f t="shared" si="11"/>
        <v>4.2480146591503187</v>
      </c>
      <c r="J95" s="14">
        <f t="shared" si="12"/>
        <v>2.9239988112335746E-2</v>
      </c>
      <c r="K95" s="14">
        <v>2.5000000000000001E-3</v>
      </c>
      <c r="L95" s="14">
        <f t="shared" si="10"/>
        <v>2.6739988112335748E-2</v>
      </c>
    </row>
    <row r="96" spans="1:12" x14ac:dyDescent="0.2">
      <c r="A96" s="13">
        <v>39356</v>
      </c>
      <c r="B96">
        <v>7851.29</v>
      </c>
      <c r="C96">
        <v>8063.83</v>
      </c>
      <c r="D96">
        <v>7763.64</v>
      </c>
      <c r="E96">
        <v>8019.22</v>
      </c>
      <c r="F96">
        <f t="shared" si="7"/>
        <v>7924.4949999999999</v>
      </c>
      <c r="G96">
        <f t="shared" si="8"/>
        <v>7129.4011538461536</v>
      </c>
      <c r="H96" t="str">
        <f t="shared" si="9"/>
        <v>LONG</v>
      </c>
      <c r="I96" s="15">
        <f t="shared" si="11"/>
        <v>4.3332342151763994</v>
      </c>
      <c r="J96" s="14">
        <f t="shared" si="12"/>
        <v>2.0061031532110141E-2</v>
      </c>
      <c r="K96" s="14">
        <v>2.5000000000000001E-3</v>
      </c>
      <c r="L96" s="14">
        <f t="shared" si="10"/>
        <v>1.7561031532110142E-2</v>
      </c>
    </row>
    <row r="97" spans="1:12" x14ac:dyDescent="0.2">
      <c r="A97" s="13">
        <v>39387</v>
      </c>
      <c r="B97">
        <v>8024.41</v>
      </c>
      <c r="C97">
        <v>8038.41</v>
      </c>
      <c r="D97">
        <v>7444.62</v>
      </c>
      <c r="E97">
        <v>7870.52</v>
      </c>
      <c r="F97">
        <f t="shared" si="7"/>
        <v>7844.49</v>
      </c>
      <c r="G97">
        <f t="shared" si="8"/>
        <v>7260.9463461538462</v>
      </c>
      <c r="H97" t="str">
        <f t="shared" si="9"/>
        <v>LONG</v>
      </c>
      <c r="I97" s="15">
        <f t="shared" si="11"/>
        <v>4.2528832673539512</v>
      </c>
      <c r="J97" s="14">
        <f t="shared" si="12"/>
        <v>-1.8542950561276639E-2</v>
      </c>
      <c r="K97" s="14">
        <v>2.5000000000000001E-3</v>
      </c>
      <c r="L97" s="14">
        <f t="shared" si="10"/>
        <v>-2.1042950561276638E-2</v>
      </c>
    </row>
    <row r="98" spans="1:12" x14ac:dyDescent="0.2">
      <c r="A98" s="13">
        <v>39419</v>
      </c>
      <c r="B98">
        <v>7859.39</v>
      </c>
      <c r="C98">
        <v>8117.79</v>
      </c>
      <c r="D98">
        <v>7777.4</v>
      </c>
      <c r="E98">
        <v>8067.32</v>
      </c>
      <c r="F98">
        <f t="shared" si="7"/>
        <v>7955.4750000000004</v>
      </c>
      <c r="G98">
        <f t="shared" si="8"/>
        <v>7386.9451923076913</v>
      </c>
      <c r="H98" t="str">
        <f t="shared" si="9"/>
        <v>LONG</v>
      </c>
      <c r="I98" s="15">
        <f t="shared" si="11"/>
        <v>4.3592253422124427</v>
      </c>
      <c r="J98" s="14">
        <f t="shared" si="12"/>
        <v>2.5004701087094627E-2</v>
      </c>
      <c r="K98" s="14">
        <v>2.5000000000000001E-3</v>
      </c>
      <c r="L98" s="14">
        <f t="shared" si="10"/>
        <v>2.2504701087094629E-2</v>
      </c>
    </row>
    <row r="99" spans="1:12" x14ac:dyDescent="0.2">
      <c r="A99" s="13">
        <v>39449</v>
      </c>
      <c r="B99">
        <v>8045.97</v>
      </c>
      <c r="C99">
        <v>8100.64</v>
      </c>
      <c r="D99">
        <v>6384.4</v>
      </c>
      <c r="E99">
        <v>6851.75</v>
      </c>
      <c r="F99">
        <f t="shared" si="7"/>
        <v>7345.6900000000005</v>
      </c>
      <c r="G99">
        <f t="shared" si="8"/>
        <v>7456.9167307692305</v>
      </c>
      <c r="H99" t="str">
        <f t="shared" si="9"/>
        <v>LONG</v>
      </c>
      <c r="I99" s="15">
        <f t="shared" si="11"/>
        <v>3.7023847124576816</v>
      </c>
      <c r="J99" s="14">
        <f t="shared" si="12"/>
        <v>-0.15067829217137785</v>
      </c>
      <c r="K99" s="14">
        <v>2.5000000000000001E-3</v>
      </c>
      <c r="L99" s="14">
        <f t="shared" si="10"/>
        <v>-0.15317829217137785</v>
      </c>
    </row>
    <row r="100" spans="1:12" x14ac:dyDescent="0.2">
      <c r="A100" s="13">
        <v>39479</v>
      </c>
      <c r="B100">
        <v>6896.19</v>
      </c>
      <c r="C100">
        <v>7079.74</v>
      </c>
      <c r="D100">
        <v>6655.65</v>
      </c>
      <c r="E100">
        <v>6748.13</v>
      </c>
      <c r="F100">
        <f t="shared" si="7"/>
        <v>6844.9275000000007</v>
      </c>
      <c r="G100">
        <f t="shared" si="8"/>
        <v>7469.215384615386</v>
      </c>
      <c r="H100" t="str">
        <f t="shared" si="9"/>
        <v>SHORT</v>
      </c>
      <c r="I100" s="15">
        <f t="shared" si="11"/>
        <v>3.7592361815172382</v>
      </c>
      <c r="J100" s="14">
        <f t="shared" si="12"/>
        <v>1.5355365115965469E-2</v>
      </c>
      <c r="K100" s="14">
        <v>2.5000000000000001E-3</v>
      </c>
      <c r="L100" s="14">
        <f t="shared" si="10"/>
        <v>1.2855365115965469E-2</v>
      </c>
    </row>
    <row r="101" spans="1:12" x14ac:dyDescent="0.2">
      <c r="A101" s="13">
        <v>39511</v>
      </c>
      <c r="B101">
        <v>6692.98</v>
      </c>
      <c r="C101">
        <v>6720.16</v>
      </c>
      <c r="D101">
        <v>6167.82</v>
      </c>
      <c r="E101">
        <v>6534.97</v>
      </c>
      <c r="F101">
        <f t="shared" si="7"/>
        <v>6528.9825000000001</v>
      </c>
      <c r="G101">
        <f t="shared" si="8"/>
        <v>7448.0228846153859</v>
      </c>
      <c r="H101" t="str">
        <f t="shared" si="9"/>
        <v>SHORT</v>
      </c>
      <c r="I101" s="15">
        <f t="shared" si="11"/>
        <v>3.881856298281694</v>
      </c>
      <c r="J101" s="14">
        <f t="shared" si="12"/>
        <v>3.2618359380379713E-2</v>
      </c>
      <c r="K101" s="14">
        <v>2.5000000000000001E-3</v>
      </c>
      <c r="L101" s="14">
        <f t="shared" si="10"/>
        <v>3.0118359380379715E-2</v>
      </c>
    </row>
    <row r="102" spans="1:12" x14ac:dyDescent="0.2">
      <c r="A102" s="13">
        <v>39539</v>
      </c>
      <c r="B102">
        <v>6519.02</v>
      </c>
      <c r="C102">
        <v>6966.47</v>
      </c>
      <c r="D102">
        <v>6496.94</v>
      </c>
      <c r="E102">
        <v>6948.82</v>
      </c>
      <c r="F102">
        <f t="shared" si="7"/>
        <v>6732.8125</v>
      </c>
      <c r="G102">
        <f t="shared" si="8"/>
        <v>7446.0398076923075</v>
      </c>
      <c r="H102" t="str">
        <f t="shared" si="9"/>
        <v>SHORT</v>
      </c>
      <c r="I102" s="15">
        <f t="shared" si="11"/>
        <v>3.6506650702683223</v>
      </c>
      <c r="J102" s="14">
        <f t="shared" si="12"/>
        <v>-5.9556874404575133E-2</v>
      </c>
      <c r="K102" s="14">
        <v>2.5000000000000001E-3</v>
      </c>
      <c r="L102" s="14">
        <f t="shared" si="10"/>
        <v>-6.2056874404575135E-2</v>
      </c>
    </row>
    <row r="103" spans="1:12" x14ac:dyDescent="0.2">
      <c r="A103" s="13">
        <v>39570</v>
      </c>
      <c r="B103">
        <v>6982.06</v>
      </c>
      <c r="C103">
        <v>7231.86</v>
      </c>
      <c r="D103">
        <v>6905.86</v>
      </c>
      <c r="E103">
        <v>7096.79</v>
      </c>
      <c r="F103">
        <f t="shared" si="7"/>
        <v>7054.1424999999999</v>
      </c>
      <c r="G103">
        <f t="shared" si="8"/>
        <v>7437.7411538461538</v>
      </c>
      <c r="H103" t="str">
        <f t="shared" si="9"/>
        <v>SHORT</v>
      </c>
      <c r="I103" s="15">
        <f t="shared" si="11"/>
        <v>3.5745477115120954</v>
      </c>
      <c r="J103" s="14">
        <f t="shared" si="12"/>
        <v>-2.0850271742576587E-2</v>
      </c>
      <c r="K103" s="14">
        <v>2.5000000000000001E-3</v>
      </c>
      <c r="L103" s="14">
        <f t="shared" si="10"/>
        <v>-2.3350271742576586E-2</v>
      </c>
    </row>
    <row r="104" spans="1:12" x14ac:dyDescent="0.2">
      <c r="A104" s="13">
        <v>39601</v>
      </c>
      <c r="B104">
        <v>7098.7</v>
      </c>
      <c r="C104">
        <v>7102.05</v>
      </c>
      <c r="D104">
        <v>6308.24</v>
      </c>
      <c r="E104">
        <v>6418.32</v>
      </c>
      <c r="F104">
        <f t="shared" si="7"/>
        <v>6731.8274999999994</v>
      </c>
      <c r="G104">
        <f t="shared" si="8"/>
        <v>7368.78</v>
      </c>
      <c r="H104" t="str">
        <f t="shared" si="9"/>
        <v>SHORT</v>
      </c>
      <c r="I104" s="15">
        <f t="shared" si="11"/>
        <v>3.9524072426401182</v>
      </c>
      <c r="J104" s="14">
        <f t="shared" si="12"/>
        <v>0.10570834735569434</v>
      </c>
      <c r="K104" s="14">
        <v>2.5000000000000001E-3</v>
      </c>
      <c r="L104" s="14">
        <f t="shared" si="10"/>
        <v>0.10320834735569434</v>
      </c>
    </row>
    <row r="105" spans="1:12" x14ac:dyDescent="0.2">
      <c r="A105" s="13">
        <v>39630</v>
      </c>
      <c r="B105">
        <v>6394.08</v>
      </c>
      <c r="C105">
        <v>6577.1</v>
      </c>
      <c r="D105">
        <v>5999.32</v>
      </c>
      <c r="E105">
        <v>6479.56</v>
      </c>
      <c r="F105">
        <f t="shared" si="7"/>
        <v>6362.5150000000003</v>
      </c>
      <c r="G105">
        <f t="shared" si="8"/>
        <v>7251.8642307692307</v>
      </c>
      <c r="H105" t="str">
        <f t="shared" si="9"/>
        <v>SHORT</v>
      </c>
      <c r="I105" s="15">
        <f t="shared" si="11"/>
        <v>3.9150520179737387</v>
      </c>
      <c r="J105" s="14">
        <f t="shared" si="12"/>
        <v>-9.451259036107551E-3</v>
      </c>
      <c r="K105" s="14">
        <v>2.5000000000000001E-3</v>
      </c>
      <c r="L105" s="14">
        <f t="shared" si="10"/>
        <v>-1.1951259036107552E-2</v>
      </c>
    </row>
    <row r="106" spans="1:12" x14ac:dyDescent="0.2">
      <c r="A106" s="13">
        <v>39661</v>
      </c>
      <c r="B106">
        <v>6461.01</v>
      </c>
      <c r="C106">
        <v>6626.7</v>
      </c>
      <c r="D106">
        <v>6219.1</v>
      </c>
      <c r="E106">
        <v>6422.3</v>
      </c>
      <c r="F106">
        <f t="shared" si="7"/>
        <v>6432.2774999999992</v>
      </c>
      <c r="G106">
        <f t="shared" si="8"/>
        <v>7149.0034615384611</v>
      </c>
      <c r="H106" t="str">
        <f t="shared" si="9"/>
        <v>SHORT</v>
      </c>
      <c r="I106" s="15">
        <f t="shared" si="11"/>
        <v>3.9499578739052863</v>
      </c>
      <c r="J106" s="14">
        <f t="shared" si="12"/>
        <v>8.9158089780920768E-3</v>
      </c>
      <c r="K106" s="14">
        <v>2.5000000000000001E-3</v>
      </c>
      <c r="L106" s="14">
        <f t="shared" si="10"/>
        <v>6.4158089780920764E-3</v>
      </c>
    </row>
    <row r="107" spans="1:12" x14ac:dyDescent="0.2">
      <c r="A107" s="13">
        <v>39692</v>
      </c>
      <c r="B107">
        <v>6400.85</v>
      </c>
      <c r="C107">
        <v>6553.9</v>
      </c>
      <c r="D107">
        <v>5658.2</v>
      </c>
      <c r="E107">
        <v>5831.02</v>
      </c>
      <c r="F107">
        <f t="shared" si="7"/>
        <v>6110.9925000000003</v>
      </c>
      <c r="G107">
        <f t="shared" si="8"/>
        <v>7042.9142307692291</v>
      </c>
      <c r="H107" t="str">
        <f t="shared" si="9"/>
        <v>SHORT</v>
      </c>
      <c r="I107" s="15">
        <f t="shared" si="11"/>
        <v>4.3504934734543728</v>
      </c>
      <c r="J107" s="14">
        <f t="shared" si="12"/>
        <v>0.10140249904819387</v>
      </c>
      <c r="K107" s="14">
        <v>2.5000000000000001E-3</v>
      </c>
      <c r="L107" s="14">
        <f t="shared" si="10"/>
        <v>9.890249904819387E-2</v>
      </c>
    </row>
    <row r="108" spans="1:12" x14ac:dyDescent="0.2">
      <c r="A108" s="13">
        <v>39722</v>
      </c>
      <c r="B108">
        <v>5865.08</v>
      </c>
      <c r="C108">
        <v>5876.93</v>
      </c>
      <c r="D108">
        <v>4014.6</v>
      </c>
      <c r="E108">
        <v>4987.97</v>
      </c>
      <c r="F108">
        <f t="shared" si="7"/>
        <v>5186.1450000000004</v>
      </c>
      <c r="G108">
        <f t="shared" si="8"/>
        <v>6850.3671153846162</v>
      </c>
      <c r="H108" t="str">
        <f t="shared" si="9"/>
        <v>SHORT</v>
      </c>
      <c r="I108" s="15">
        <f t="shared" si="11"/>
        <v>5.0857993238896624</v>
      </c>
      <c r="J108" s="14">
        <f t="shared" si="12"/>
        <v>0.1690166540696918</v>
      </c>
      <c r="K108" s="14">
        <v>2.5000000000000001E-3</v>
      </c>
      <c r="L108" s="14">
        <f t="shared" si="10"/>
        <v>0.16651665406969179</v>
      </c>
    </row>
    <row r="109" spans="1:12" x14ac:dyDescent="0.2">
      <c r="A109" s="13">
        <v>39755</v>
      </c>
      <c r="B109">
        <v>5053.9399999999996</v>
      </c>
      <c r="C109">
        <v>5302.57</v>
      </c>
      <c r="D109">
        <v>4034.96</v>
      </c>
      <c r="E109">
        <v>4669.4399999999996</v>
      </c>
      <c r="F109">
        <f t="shared" si="7"/>
        <v>4765.2274999999991</v>
      </c>
      <c r="G109">
        <f t="shared" si="8"/>
        <v>6607.3465384615392</v>
      </c>
      <c r="H109" t="str">
        <f t="shared" si="9"/>
        <v>SHORT</v>
      </c>
      <c r="I109" s="15">
        <f t="shared" si="11"/>
        <v>5.4327316452469505</v>
      </c>
      <c r="J109" s="14">
        <f t="shared" si="12"/>
        <v>6.8215888843201844E-2</v>
      </c>
      <c r="K109" s="14">
        <v>2.5000000000000001E-3</v>
      </c>
      <c r="L109" s="14">
        <f t="shared" si="10"/>
        <v>6.5715888843201842E-2</v>
      </c>
    </row>
    <row r="110" spans="1:12" x14ac:dyDescent="0.2">
      <c r="A110" s="13">
        <v>39783</v>
      </c>
      <c r="B110">
        <v>4653.12</v>
      </c>
      <c r="C110">
        <v>4850.3900000000003</v>
      </c>
      <c r="D110">
        <v>4304.03</v>
      </c>
      <c r="E110">
        <v>4810.2</v>
      </c>
      <c r="F110">
        <f t="shared" si="7"/>
        <v>4654.4350000000004</v>
      </c>
      <c r="G110">
        <f t="shared" si="8"/>
        <v>6361.957692307692</v>
      </c>
      <c r="H110" t="str">
        <f t="shared" si="9"/>
        <v>SHORT</v>
      </c>
      <c r="I110" s="15">
        <f t="shared" si="11"/>
        <v>5.2737546159373663</v>
      </c>
      <c r="J110" s="14">
        <f t="shared" si="12"/>
        <v>-2.9262816514905921E-2</v>
      </c>
      <c r="K110" s="14">
        <v>2.5000000000000001E-3</v>
      </c>
      <c r="L110" s="14">
        <f t="shared" si="10"/>
        <v>-3.1762816514905923E-2</v>
      </c>
    </row>
    <row r="111" spans="1:12" x14ac:dyDescent="0.2">
      <c r="A111" s="13">
        <v>39815</v>
      </c>
      <c r="B111">
        <v>4856.8500000000004</v>
      </c>
      <c r="C111">
        <v>5111.0200000000004</v>
      </c>
      <c r="D111">
        <v>4067.43</v>
      </c>
      <c r="E111">
        <v>4338.3500000000004</v>
      </c>
      <c r="F111">
        <f t="shared" si="7"/>
        <v>4593.4125000000004</v>
      </c>
      <c r="G111">
        <f t="shared" ref="G111:G142" si="13">AVERAGE(F99:F111)</f>
        <v>6103.3374999999996</v>
      </c>
      <c r="H111" t="str">
        <f t="shared" si="9"/>
        <v>SHORT</v>
      </c>
      <c r="I111" s="15">
        <f t="shared" si="11"/>
        <v>5.8473416053527068</v>
      </c>
      <c r="J111" s="14">
        <f t="shared" si="12"/>
        <v>0.10876254797330764</v>
      </c>
      <c r="K111" s="14">
        <v>2.5000000000000001E-3</v>
      </c>
      <c r="L111" s="14">
        <f t="shared" si="10"/>
        <v>0.10626254797330764</v>
      </c>
    </row>
    <row r="112" spans="1:12" x14ac:dyDescent="0.2">
      <c r="A112" s="13">
        <v>39846</v>
      </c>
      <c r="B112">
        <v>4309.17</v>
      </c>
      <c r="C112">
        <v>4688.59</v>
      </c>
      <c r="D112">
        <v>3764.69</v>
      </c>
      <c r="E112">
        <v>3843.74</v>
      </c>
      <c r="F112">
        <f t="shared" si="7"/>
        <v>4151.5475000000006</v>
      </c>
      <c r="G112">
        <f t="shared" si="13"/>
        <v>5857.6342307692312</v>
      </c>
      <c r="H112" t="str">
        <f t="shared" si="9"/>
        <v>SHORT</v>
      </c>
      <c r="I112" s="15">
        <f t="shared" si="11"/>
        <v>6.5997737759530875</v>
      </c>
      <c r="J112" s="14">
        <f t="shared" si="12"/>
        <v>0.12867935916581263</v>
      </c>
      <c r="K112" s="14">
        <v>2.5000000000000001E-3</v>
      </c>
      <c r="L112" s="14">
        <f t="shared" si="10"/>
        <v>0.12617935916581263</v>
      </c>
    </row>
    <row r="113" spans="1:12" x14ac:dyDescent="0.2">
      <c r="A113" s="13">
        <v>39874</v>
      </c>
      <c r="B113">
        <v>3817.51</v>
      </c>
      <c r="C113">
        <v>4272.12</v>
      </c>
      <c r="D113">
        <v>3588.89</v>
      </c>
      <c r="E113">
        <v>4084.76</v>
      </c>
      <c r="F113">
        <f t="shared" si="7"/>
        <v>3940.82</v>
      </c>
      <c r="G113">
        <f t="shared" si="13"/>
        <v>5634.2413461538463</v>
      </c>
      <c r="H113" t="str">
        <f t="shared" si="9"/>
        <v>SHORT</v>
      </c>
      <c r="I113" s="15">
        <f t="shared" si="11"/>
        <v>6.2103561662330025</v>
      </c>
      <c r="J113" s="14">
        <f t="shared" si="12"/>
        <v>-5.900469060605773E-2</v>
      </c>
      <c r="K113" s="14">
        <v>2.5000000000000001E-3</v>
      </c>
      <c r="L113" s="14">
        <f t="shared" si="10"/>
        <v>-6.1504690606057733E-2</v>
      </c>
    </row>
    <row r="114" spans="1:12" x14ac:dyDescent="0.2">
      <c r="A114" s="13">
        <v>39904</v>
      </c>
      <c r="B114">
        <v>4074.79</v>
      </c>
      <c r="C114">
        <v>4837.22</v>
      </c>
      <c r="D114">
        <v>3997.46</v>
      </c>
      <c r="E114">
        <v>4769.45</v>
      </c>
      <c r="F114">
        <f t="shared" si="7"/>
        <v>4419.7300000000005</v>
      </c>
      <c r="G114">
        <f t="shared" si="13"/>
        <v>5471.9911538461538</v>
      </c>
      <c r="H114" t="str">
        <f t="shared" si="9"/>
        <v>SHORT</v>
      </c>
      <c r="I114" s="15">
        <f t="shared" si="11"/>
        <v>5.318813375458789</v>
      </c>
      <c r="J114" s="14">
        <f t="shared" si="12"/>
        <v>-0.14355743324702008</v>
      </c>
      <c r="K114" s="14">
        <v>2.5000000000000001E-3</v>
      </c>
      <c r="L114" s="14">
        <f t="shared" si="10"/>
        <v>-0.14605743324702009</v>
      </c>
    </row>
    <row r="115" spans="1:12" x14ac:dyDescent="0.2">
      <c r="A115" s="13">
        <v>39937</v>
      </c>
      <c r="B115">
        <v>4769.45</v>
      </c>
      <c r="C115">
        <v>5060.76</v>
      </c>
      <c r="D115">
        <v>4653.25</v>
      </c>
      <c r="E115">
        <v>4940.82</v>
      </c>
      <c r="F115">
        <f t="shared" si="7"/>
        <v>4856.07</v>
      </c>
      <c r="G115">
        <f t="shared" si="13"/>
        <v>5327.6263461538465</v>
      </c>
      <c r="H115" t="str">
        <f t="shared" si="9"/>
        <v>SHORT</v>
      </c>
      <c r="I115" s="15">
        <f t="shared" si="11"/>
        <v>5.134332854380836</v>
      </c>
      <c r="J115" s="14">
        <f t="shared" si="12"/>
        <v>-3.4684526050331677E-2</v>
      </c>
      <c r="K115" s="14">
        <v>2.5000000000000001E-3</v>
      </c>
      <c r="L115" s="14">
        <f t="shared" si="10"/>
        <v>-3.7184526050331679E-2</v>
      </c>
    </row>
    <row r="116" spans="1:12" x14ac:dyDescent="0.2">
      <c r="A116" s="13">
        <v>39965</v>
      </c>
      <c r="B116">
        <v>4992.1000000000004</v>
      </c>
      <c r="C116">
        <v>5177.59</v>
      </c>
      <c r="D116">
        <v>4669.8</v>
      </c>
      <c r="E116">
        <v>4808.6400000000003</v>
      </c>
      <c r="F116">
        <f t="shared" si="7"/>
        <v>4912.0325000000003</v>
      </c>
      <c r="G116">
        <f t="shared" si="13"/>
        <v>5162.8486538461539</v>
      </c>
      <c r="H116" t="str">
        <f t="shared" si="9"/>
        <v>SHORT</v>
      </c>
      <c r="I116" s="15">
        <f t="shared" si="11"/>
        <v>5.2754655065843812</v>
      </c>
      <c r="J116" s="14">
        <f t="shared" si="12"/>
        <v>2.7488021561189679E-2</v>
      </c>
      <c r="K116" s="14">
        <v>2.5000000000000001E-3</v>
      </c>
      <c r="L116" s="14">
        <f t="shared" si="10"/>
        <v>2.4988021561189681E-2</v>
      </c>
    </row>
    <row r="117" spans="1:12" x14ac:dyDescent="0.2">
      <c r="A117" s="13">
        <v>39995</v>
      </c>
      <c r="B117">
        <v>4820.6099999999997</v>
      </c>
      <c r="C117">
        <v>5396.95</v>
      </c>
      <c r="D117">
        <v>4524.01</v>
      </c>
      <c r="E117">
        <v>5332.14</v>
      </c>
      <c r="F117">
        <f t="shared" si="7"/>
        <v>5018.4274999999998</v>
      </c>
      <c r="G117">
        <f t="shared" si="13"/>
        <v>5031.0486538461537</v>
      </c>
      <c r="H117" t="str">
        <f t="shared" si="9"/>
        <v>SHORT</v>
      </c>
      <c r="I117" s="15">
        <f t="shared" si="11"/>
        <v>4.7575297073186222</v>
      </c>
      <c r="J117" s="14">
        <f t="shared" si="12"/>
        <v>-9.8178217376137966E-2</v>
      </c>
      <c r="K117" s="14">
        <v>2.5000000000000001E-3</v>
      </c>
      <c r="L117" s="14">
        <f t="shared" si="10"/>
        <v>-0.10067821737613797</v>
      </c>
    </row>
    <row r="118" spans="1:12" x14ac:dyDescent="0.2">
      <c r="A118" s="13">
        <v>40028</v>
      </c>
      <c r="B118">
        <v>5330.87</v>
      </c>
      <c r="C118">
        <v>5575.53</v>
      </c>
      <c r="D118">
        <v>5158.6000000000004</v>
      </c>
      <c r="E118">
        <v>5458.04</v>
      </c>
      <c r="F118">
        <f t="shared" si="7"/>
        <v>5380.76</v>
      </c>
      <c r="G118">
        <f t="shared" si="13"/>
        <v>4955.5290384615391</v>
      </c>
      <c r="H118" t="str">
        <f t="shared" si="9"/>
        <v>LONG</v>
      </c>
      <c r="I118" s="15">
        <f t="shared" si="11"/>
        <v>4.8698622773845646</v>
      </c>
      <c r="J118" s="14">
        <f t="shared" si="12"/>
        <v>2.3611533080526659E-2</v>
      </c>
      <c r="K118" s="14">
        <v>2.5000000000000001E-3</v>
      </c>
      <c r="L118" s="14">
        <f t="shared" si="10"/>
        <v>2.111153308052666E-2</v>
      </c>
    </row>
    <row r="119" spans="1:12" x14ac:dyDescent="0.2">
      <c r="A119" s="13">
        <v>40057</v>
      </c>
      <c r="B119">
        <v>5479.35</v>
      </c>
      <c r="C119">
        <v>5760.83</v>
      </c>
      <c r="D119">
        <v>5263.11</v>
      </c>
      <c r="E119">
        <v>5675.16</v>
      </c>
      <c r="F119">
        <f t="shared" si="7"/>
        <v>5544.6125000000002</v>
      </c>
      <c r="G119">
        <f t="shared" si="13"/>
        <v>4887.2471153846163</v>
      </c>
      <c r="H119" t="str">
        <f t="shared" si="9"/>
        <v>LONG</v>
      </c>
      <c r="I119" s="15">
        <f t="shared" si="11"/>
        <v>5.0635846571519787</v>
      </c>
      <c r="J119" s="14">
        <f t="shared" si="12"/>
        <v>3.9779847710899929E-2</v>
      </c>
      <c r="K119" s="14">
        <v>2.5000000000000001E-3</v>
      </c>
      <c r="L119" s="14">
        <f t="shared" si="10"/>
        <v>3.7279847710899927E-2</v>
      </c>
    </row>
    <row r="120" spans="1:12" x14ac:dyDescent="0.2">
      <c r="A120" s="13">
        <v>40087</v>
      </c>
      <c r="B120">
        <v>5681.88</v>
      </c>
      <c r="C120">
        <v>5888.21</v>
      </c>
      <c r="D120">
        <v>5394.8</v>
      </c>
      <c r="E120">
        <v>5414.96</v>
      </c>
      <c r="F120">
        <f t="shared" si="7"/>
        <v>5594.9624999999996</v>
      </c>
      <c r="G120">
        <f t="shared" si="13"/>
        <v>4847.5524999999998</v>
      </c>
      <c r="H120" t="str">
        <f t="shared" si="9"/>
        <v>LONG</v>
      </c>
      <c r="I120" s="15">
        <f t="shared" si="11"/>
        <v>4.8314247307726443</v>
      </c>
      <c r="J120" s="14">
        <f t="shared" si="12"/>
        <v>-4.5848927607327283E-2</v>
      </c>
      <c r="K120" s="14">
        <v>2.5000000000000001E-3</v>
      </c>
      <c r="L120" s="14">
        <f t="shared" si="10"/>
        <v>-4.8348927607327286E-2</v>
      </c>
    </row>
    <row r="121" spans="1:12" x14ac:dyDescent="0.2">
      <c r="A121" s="13">
        <v>40119</v>
      </c>
      <c r="B121">
        <v>5410.61</v>
      </c>
      <c r="C121">
        <v>5843.27</v>
      </c>
      <c r="D121">
        <v>5312.64</v>
      </c>
      <c r="E121">
        <v>5625.95</v>
      </c>
      <c r="F121">
        <f t="shared" si="7"/>
        <v>5548.1175000000003</v>
      </c>
      <c r="G121">
        <f t="shared" si="13"/>
        <v>4875.3965384615385</v>
      </c>
      <c r="H121" t="str">
        <f t="shared" si="9"/>
        <v>LONG</v>
      </c>
      <c r="I121" s="15">
        <f t="shared" si="11"/>
        <v>5.0196777010523359</v>
      </c>
      <c r="J121" s="14">
        <f t="shared" si="12"/>
        <v>3.8964276744426485E-2</v>
      </c>
      <c r="K121" s="14">
        <v>2.5000000000000001E-3</v>
      </c>
      <c r="L121" s="14">
        <f t="shared" si="10"/>
        <v>3.6464276744426483E-2</v>
      </c>
    </row>
    <row r="122" spans="1:12" x14ac:dyDescent="0.2">
      <c r="A122" s="13">
        <v>40148</v>
      </c>
      <c r="B122">
        <v>5653.88</v>
      </c>
      <c r="C122">
        <v>6026.69</v>
      </c>
      <c r="D122">
        <v>5605.43</v>
      </c>
      <c r="E122">
        <v>5957.43</v>
      </c>
      <c r="F122">
        <f t="shared" si="7"/>
        <v>5810.8575000000001</v>
      </c>
      <c r="G122">
        <f t="shared" si="13"/>
        <v>4955.8296153846159</v>
      </c>
      <c r="H122" t="str">
        <f t="shared" si="9"/>
        <v>LONG</v>
      </c>
      <c r="I122" s="15">
        <f t="shared" si="11"/>
        <v>5.3154362421600299</v>
      </c>
      <c r="J122" s="14">
        <f t="shared" si="12"/>
        <v>5.8919826873683689E-2</v>
      </c>
      <c r="K122" s="14">
        <v>2.5000000000000001E-3</v>
      </c>
      <c r="L122" s="14">
        <f t="shared" si="10"/>
        <v>5.6419826873683687E-2</v>
      </c>
    </row>
    <row r="123" spans="1:12" x14ac:dyDescent="0.2">
      <c r="A123" s="13">
        <v>40182</v>
      </c>
      <c r="B123">
        <v>5975.52</v>
      </c>
      <c r="C123">
        <v>6094.26</v>
      </c>
      <c r="D123">
        <v>5540.33</v>
      </c>
      <c r="E123">
        <v>5608.79</v>
      </c>
      <c r="F123">
        <f t="shared" si="7"/>
        <v>5804.7250000000004</v>
      </c>
      <c r="G123">
        <f t="shared" si="13"/>
        <v>5044.3134615384624</v>
      </c>
      <c r="H123" t="str">
        <f t="shared" si="9"/>
        <v>LONG</v>
      </c>
      <c r="I123" s="15">
        <f t="shared" si="11"/>
        <v>5.0043669234325456</v>
      </c>
      <c r="J123" s="14">
        <f t="shared" si="12"/>
        <v>-5.8521879401016941E-2</v>
      </c>
      <c r="K123" s="14">
        <v>2.5000000000000001E-3</v>
      </c>
      <c r="L123" s="14">
        <f t="shared" si="10"/>
        <v>-6.1021879401016943E-2</v>
      </c>
    </row>
    <row r="124" spans="1:12" x14ac:dyDescent="0.2">
      <c r="A124" s="13">
        <v>40210</v>
      </c>
      <c r="B124">
        <v>5587.5</v>
      </c>
      <c r="C124">
        <v>5743.89</v>
      </c>
      <c r="D124">
        <v>5433.02</v>
      </c>
      <c r="E124">
        <v>5598.46</v>
      </c>
      <c r="F124">
        <f t="shared" si="7"/>
        <v>5590.7174999999997</v>
      </c>
      <c r="G124">
        <f t="shared" si="13"/>
        <v>5121.0292307692307</v>
      </c>
      <c r="H124" t="str">
        <f t="shared" si="9"/>
        <v>LONG</v>
      </c>
      <c r="I124" s="15">
        <f t="shared" si="11"/>
        <v>4.9951501208210987</v>
      </c>
      <c r="J124" s="14">
        <f t="shared" si="12"/>
        <v>-1.8417519643274538E-3</v>
      </c>
      <c r="K124" s="14">
        <v>2.5000000000000001E-3</v>
      </c>
      <c r="L124" s="14">
        <f t="shared" si="10"/>
        <v>-4.3417519643274543E-3</v>
      </c>
    </row>
    <row r="125" spans="1:12" x14ac:dyDescent="0.2">
      <c r="A125" s="13">
        <v>40238</v>
      </c>
      <c r="B125">
        <v>5652.85</v>
      </c>
      <c r="C125">
        <v>6203.5</v>
      </c>
      <c r="D125">
        <v>5641.18</v>
      </c>
      <c r="E125">
        <v>6153.55</v>
      </c>
      <c r="F125">
        <f t="shared" si="7"/>
        <v>5912.7699999999995</v>
      </c>
      <c r="G125">
        <f t="shared" si="13"/>
        <v>5256.5078846153856</v>
      </c>
      <c r="H125" t="str">
        <f t="shared" si="9"/>
        <v>LONG</v>
      </c>
      <c r="I125" s="15">
        <f t="shared" si="11"/>
        <v>5.4904216563088193</v>
      </c>
      <c r="J125" s="14">
        <f t="shared" si="12"/>
        <v>9.9150480667898E-2</v>
      </c>
      <c r="K125" s="14">
        <v>2.5000000000000001E-3</v>
      </c>
      <c r="L125" s="14">
        <f t="shared" si="10"/>
        <v>9.6650480667897998E-2</v>
      </c>
    </row>
    <row r="126" spans="1:12" x14ac:dyDescent="0.2">
      <c r="A126" s="13">
        <v>40269</v>
      </c>
      <c r="B126">
        <v>6189.38</v>
      </c>
      <c r="C126">
        <v>6341.52</v>
      </c>
      <c r="D126">
        <v>6024.01</v>
      </c>
      <c r="E126">
        <v>6135.7</v>
      </c>
      <c r="F126">
        <f t="shared" si="7"/>
        <v>6172.6525000000011</v>
      </c>
      <c r="G126">
        <f t="shared" si="13"/>
        <v>5428.1873076923075</v>
      </c>
      <c r="H126" t="str">
        <f t="shared" si="9"/>
        <v>LONG</v>
      </c>
      <c r="I126" s="15">
        <f t="shared" si="11"/>
        <v>5.4744952355329879</v>
      </c>
      <c r="J126" s="14">
        <f t="shared" si="12"/>
        <v>-2.9007645992964459E-3</v>
      </c>
      <c r="K126" s="14">
        <v>2.5000000000000001E-3</v>
      </c>
      <c r="L126" s="14">
        <f t="shared" si="10"/>
        <v>-5.4007645992964464E-3</v>
      </c>
    </row>
    <row r="127" spans="1:12" x14ac:dyDescent="0.2">
      <c r="A127" s="13">
        <v>40301</v>
      </c>
      <c r="B127">
        <v>6122.76</v>
      </c>
      <c r="C127">
        <v>6276.8</v>
      </c>
      <c r="D127">
        <v>5607.68</v>
      </c>
      <c r="E127">
        <v>5964.33</v>
      </c>
      <c r="F127">
        <f t="shared" si="7"/>
        <v>5992.8924999999999</v>
      </c>
      <c r="G127">
        <f t="shared" si="13"/>
        <v>5549.1998076923064</v>
      </c>
      <c r="H127" t="str">
        <f t="shared" si="9"/>
        <v>LONG</v>
      </c>
      <c r="I127" s="15">
        <f t="shared" si="11"/>
        <v>5.321592673720434</v>
      </c>
      <c r="J127" s="14">
        <f t="shared" si="12"/>
        <v>-2.7929983538960479E-2</v>
      </c>
      <c r="K127" s="14">
        <v>2.5000000000000001E-3</v>
      </c>
      <c r="L127" s="14">
        <f t="shared" si="10"/>
        <v>-3.0429983538960478E-2</v>
      </c>
    </row>
    <row r="128" spans="1:12" x14ac:dyDescent="0.2">
      <c r="A128" s="13">
        <v>40330</v>
      </c>
      <c r="B128">
        <v>5943.94</v>
      </c>
      <c r="C128">
        <v>6330.81</v>
      </c>
      <c r="D128">
        <v>5798.76</v>
      </c>
      <c r="E128">
        <v>5965.52</v>
      </c>
      <c r="F128">
        <f t="shared" si="7"/>
        <v>6009.7575000000006</v>
      </c>
      <c r="G128">
        <f t="shared" si="13"/>
        <v>5637.9450000000006</v>
      </c>
      <c r="H128" t="str">
        <f t="shared" si="9"/>
        <v>LONG</v>
      </c>
      <c r="I128" s="15">
        <f t="shared" si="11"/>
        <v>5.3226544351054903</v>
      </c>
      <c r="J128" s="14">
        <f t="shared" si="12"/>
        <v>1.9951947662200098E-4</v>
      </c>
      <c r="K128" s="14">
        <v>2.5000000000000001E-3</v>
      </c>
      <c r="L128" s="14">
        <f t="shared" si="10"/>
        <v>-2.3004805233779991E-3</v>
      </c>
    </row>
    <row r="129" spans="1:12" x14ac:dyDescent="0.2">
      <c r="A129" s="13">
        <v>40360</v>
      </c>
      <c r="B129">
        <v>5885.61</v>
      </c>
      <c r="C129">
        <v>6253.64</v>
      </c>
      <c r="D129">
        <v>5809.37</v>
      </c>
      <c r="E129">
        <v>6147.97</v>
      </c>
      <c r="F129">
        <f t="shared" si="7"/>
        <v>6024.1475</v>
      </c>
      <c r="G129">
        <f t="shared" si="13"/>
        <v>5723.4923076923087</v>
      </c>
      <c r="H129" t="str">
        <f t="shared" si="9"/>
        <v>LONG</v>
      </c>
      <c r="I129" s="15">
        <f t="shared" si="11"/>
        <v>5.4854429768730135</v>
      </c>
      <c r="J129" s="14">
        <f t="shared" si="12"/>
        <v>3.0584089903310963E-2</v>
      </c>
      <c r="K129" s="14">
        <v>2.5000000000000001E-3</v>
      </c>
      <c r="L129" s="14">
        <f t="shared" si="10"/>
        <v>2.8084089903310964E-2</v>
      </c>
    </row>
    <row r="130" spans="1:12" x14ac:dyDescent="0.2">
      <c r="A130" s="13">
        <v>40392</v>
      </c>
      <c r="B130">
        <v>6187.64</v>
      </c>
      <c r="C130">
        <v>6386.97</v>
      </c>
      <c r="D130">
        <v>5833.51</v>
      </c>
      <c r="E130">
        <v>5925.22</v>
      </c>
      <c r="F130">
        <f t="shared" si="7"/>
        <v>6083.3350000000009</v>
      </c>
      <c r="G130">
        <f t="shared" si="13"/>
        <v>5805.4082692307702</v>
      </c>
      <c r="H130" t="str">
        <f t="shared" si="9"/>
        <v>LONG</v>
      </c>
      <c r="I130" s="15">
        <f t="shared" si="11"/>
        <v>5.286697305846892</v>
      </c>
      <c r="J130" s="14">
        <f t="shared" si="12"/>
        <v>-3.6231471526373737E-2</v>
      </c>
      <c r="K130" s="14">
        <v>2.5000000000000001E-3</v>
      </c>
      <c r="L130" s="14">
        <f t="shared" si="10"/>
        <v>-3.873147152637374E-2</v>
      </c>
    </row>
    <row r="131" spans="1:12" x14ac:dyDescent="0.2">
      <c r="A131" s="13">
        <v>40422</v>
      </c>
      <c r="B131">
        <v>5936.94</v>
      </c>
      <c r="C131">
        <v>6339.97</v>
      </c>
      <c r="D131">
        <v>5876.43</v>
      </c>
      <c r="E131">
        <v>6229.02</v>
      </c>
      <c r="F131">
        <f t="shared" si="7"/>
        <v>6095.59</v>
      </c>
      <c r="G131">
        <f t="shared" si="13"/>
        <v>5860.395192307692</v>
      </c>
      <c r="H131" t="str">
        <f t="shared" si="9"/>
        <v>LONG</v>
      </c>
      <c r="I131" s="15">
        <f t="shared" si="11"/>
        <v>5.5577587417963228</v>
      </c>
      <c r="J131" s="14">
        <f t="shared" si="12"/>
        <v>5.1272357819625247E-2</v>
      </c>
      <c r="K131" s="14">
        <v>2.5000000000000001E-3</v>
      </c>
      <c r="L131" s="14">
        <f t="shared" si="10"/>
        <v>4.8772357819625245E-2</v>
      </c>
    </row>
    <row r="132" spans="1:12" x14ac:dyDescent="0.2">
      <c r="A132" s="13">
        <v>40452</v>
      </c>
      <c r="B132">
        <v>6244.06</v>
      </c>
      <c r="C132">
        <v>6668.54</v>
      </c>
      <c r="D132">
        <v>6115.87</v>
      </c>
      <c r="E132">
        <v>6601.37</v>
      </c>
      <c r="F132">
        <f t="shared" ref="F132:F151" si="14">AVERAGE(B132:E132)</f>
        <v>6407.46</v>
      </c>
      <c r="G132">
        <f t="shared" si="13"/>
        <v>5926.7680769230774</v>
      </c>
      <c r="H132" t="str">
        <f t="shared" si="9"/>
        <v>LONG</v>
      </c>
      <c r="I132" s="15">
        <f t="shared" si="11"/>
        <v>5.889982986943691</v>
      </c>
      <c r="J132" s="14">
        <f t="shared" si="12"/>
        <v>5.9776658286536222E-2</v>
      </c>
      <c r="K132" s="14">
        <v>2.5000000000000001E-3</v>
      </c>
      <c r="L132" s="14">
        <f t="shared" si="10"/>
        <v>5.7276658286536219E-2</v>
      </c>
    </row>
    <row r="133" spans="1:12" x14ac:dyDescent="0.2">
      <c r="A133" s="13">
        <v>40483</v>
      </c>
      <c r="B133">
        <v>6637.09</v>
      </c>
      <c r="C133">
        <v>6907.61</v>
      </c>
      <c r="D133">
        <v>6586.01</v>
      </c>
      <c r="E133">
        <v>6688.49</v>
      </c>
      <c r="F133">
        <f t="shared" si="14"/>
        <v>6704.7999999999993</v>
      </c>
      <c r="G133">
        <f t="shared" si="13"/>
        <v>6012.1401923076928</v>
      </c>
      <c r="H133" t="str">
        <f t="shared" si="9"/>
        <v>LONG</v>
      </c>
      <c r="I133" s="15">
        <f t="shared" si="11"/>
        <v>5.9677146271672399</v>
      </c>
      <c r="J133" s="14">
        <f t="shared" si="12"/>
        <v>1.3197260568639457E-2</v>
      </c>
      <c r="K133" s="14">
        <v>2.5000000000000001E-3</v>
      </c>
      <c r="L133" s="14">
        <f t="shared" si="10"/>
        <v>1.0697260568639457E-2</v>
      </c>
    </row>
    <row r="134" spans="1:12" x14ac:dyDescent="0.2">
      <c r="A134" s="13">
        <v>40513</v>
      </c>
      <c r="B134">
        <v>6748.36</v>
      </c>
      <c r="C134">
        <v>7087.84</v>
      </c>
      <c r="D134">
        <v>6736.69</v>
      </c>
      <c r="E134">
        <v>6914.19</v>
      </c>
      <c r="F134">
        <f t="shared" si="14"/>
        <v>6871.7699999999995</v>
      </c>
      <c r="G134">
        <f t="shared" si="13"/>
        <v>6113.959615384616</v>
      </c>
      <c r="H134" t="str">
        <f t="shared" si="9"/>
        <v>LONG</v>
      </c>
      <c r="I134" s="15">
        <f t="shared" si="11"/>
        <v>6.1690923957445483</v>
      </c>
      <c r="J134" s="14">
        <f t="shared" si="12"/>
        <v>3.374453725728821E-2</v>
      </c>
      <c r="K134" s="14">
        <v>2.5000000000000001E-3</v>
      </c>
      <c r="L134" s="14">
        <f t="shared" si="10"/>
        <v>3.1244537257288211E-2</v>
      </c>
    </row>
    <row r="135" spans="1:12" x14ac:dyDescent="0.2">
      <c r="A135" s="13">
        <v>40546</v>
      </c>
      <c r="B135">
        <v>6973.39</v>
      </c>
      <c r="C135">
        <v>7180.15</v>
      </c>
      <c r="D135">
        <v>6835.74</v>
      </c>
      <c r="E135">
        <v>7077.48</v>
      </c>
      <c r="F135">
        <f t="shared" si="14"/>
        <v>7016.69</v>
      </c>
      <c r="G135">
        <f t="shared" si="13"/>
        <v>6206.7159615384608</v>
      </c>
      <c r="H135" t="str">
        <f t="shared" si="9"/>
        <v>LONG</v>
      </c>
      <c r="I135" s="15">
        <f t="shared" si="11"/>
        <v>6.3147856869762222</v>
      </c>
      <c r="J135" s="14">
        <f t="shared" si="12"/>
        <v>2.3616649238739518E-2</v>
      </c>
      <c r="K135" s="14">
        <v>2.5000000000000001E-3</v>
      </c>
      <c r="L135" s="14">
        <f t="shared" si="10"/>
        <v>2.1116649238739519E-2</v>
      </c>
    </row>
    <row r="136" spans="1:12" x14ac:dyDescent="0.2">
      <c r="A136" s="13">
        <v>40575</v>
      </c>
      <c r="B136">
        <v>7133.34</v>
      </c>
      <c r="C136">
        <v>7441.82</v>
      </c>
      <c r="D136">
        <v>7093.91</v>
      </c>
      <c r="E136">
        <v>7272.32</v>
      </c>
      <c r="F136">
        <f t="shared" si="14"/>
        <v>7235.3474999999999</v>
      </c>
      <c r="G136">
        <f t="shared" si="13"/>
        <v>6316.7638461538463</v>
      </c>
      <c r="H136" t="str">
        <f t="shared" si="9"/>
        <v>LONG</v>
      </c>
      <c r="I136" s="15">
        <f t="shared" si="11"/>
        <v>6.4886290384587344</v>
      </c>
      <c r="J136" s="14">
        <f t="shared" si="12"/>
        <v>2.752957267275935E-2</v>
      </c>
      <c r="K136" s="14">
        <v>2.5000000000000001E-3</v>
      </c>
      <c r="L136" s="14">
        <f t="shared" si="10"/>
        <v>2.5029572672759352E-2</v>
      </c>
    </row>
    <row r="137" spans="1:12" x14ac:dyDescent="0.2">
      <c r="A137" s="13">
        <v>40603</v>
      </c>
      <c r="B137">
        <v>7309.8</v>
      </c>
      <c r="C137">
        <v>7356.33</v>
      </c>
      <c r="D137">
        <v>6483.39</v>
      </c>
      <c r="E137">
        <v>7041.31</v>
      </c>
      <c r="F137">
        <f t="shared" si="14"/>
        <v>7047.7075000000004</v>
      </c>
      <c r="G137">
        <f t="shared" si="13"/>
        <v>6428.84</v>
      </c>
      <c r="H137" t="str">
        <f t="shared" si="9"/>
        <v>LONG</v>
      </c>
      <c r="I137" s="15">
        <f t="shared" si="11"/>
        <v>6.2825134942892884</v>
      </c>
      <c r="J137" s="14">
        <f t="shared" si="12"/>
        <v>-3.1765653876616895E-2</v>
      </c>
      <c r="K137" s="14">
        <v>2.5000000000000001E-3</v>
      </c>
      <c r="L137" s="14">
        <f t="shared" si="10"/>
        <v>-3.4265653876616897E-2</v>
      </c>
    </row>
    <row r="138" spans="1:12" x14ac:dyDescent="0.2">
      <c r="A138" s="13">
        <v>40634</v>
      </c>
      <c r="B138">
        <v>7086.56</v>
      </c>
      <c r="C138">
        <v>7514.69</v>
      </c>
      <c r="D138">
        <v>6994.56</v>
      </c>
      <c r="E138">
        <v>7514.46</v>
      </c>
      <c r="F138">
        <f t="shared" si="14"/>
        <v>7277.5675000000001</v>
      </c>
      <c r="G138">
        <f t="shared" si="13"/>
        <v>6533.8244230769233</v>
      </c>
      <c r="H138" t="str">
        <f t="shared" si="9"/>
        <v>LONG</v>
      </c>
      <c r="I138" s="15">
        <f t="shared" si="11"/>
        <v>6.7046751744060522</v>
      </c>
      <c r="J138" s="14">
        <f t="shared" si="12"/>
        <v>6.7196302960670584E-2</v>
      </c>
      <c r="K138" s="14">
        <v>2.5000000000000001E-3</v>
      </c>
      <c r="L138" s="14">
        <f t="shared" si="10"/>
        <v>6.4696302960670582E-2</v>
      </c>
    </row>
    <row r="139" spans="1:12" x14ac:dyDescent="0.2">
      <c r="A139" s="13">
        <v>40665</v>
      </c>
      <c r="B139">
        <v>7570.86</v>
      </c>
      <c r="C139">
        <v>7600.41</v>
      </c>
      <c r="D139">
        <v>7071.42</v>
      </c>
      <c r="E139">
        <v>7293.69</v>
      </c>
      <c r="F139">
        <f t="shared" si="14"/>
        <v>7384.0950000000003</v>
      </c>
      <c r="G139">
        <f t="shared" si="13"/>
        <v>6627.0123076923082</v>
      </c>
      <c r="H139" t="str">
        <f t="shared" si="9"/>
        <v>LONG</v>
      </c>
      <c r="I139" s="15">
        <f t="shared" si="11"/>
        <v>6.5076961315668296</v>
      </c>
      <c r="J139" s="14">
        <f t="shared" si="12"/>
        <v>-2.9379356600474305E-2</v>
      </c>
      <c r="K139" s="14">
        <v>2.5000000000000001E-3</v>
      </c>
      <c r="L139" s="14">
        <f t="shared" si="10"/>
        <v>-3.1879356600474307E-2</v>
      </c>
    </row>
    <row r="140" spans="1:12" x14ac:dyDescent="0.2">
      <c r="A140" s="13">
        <v>40695</v>
      </c>
      <c r="B140">
        <v>7310.56</v>
      </c>
      <c r="C140">
        <v>7378.35</v>
      </c>
      <c r="D140">
        <v>6991.62</v>
      </c>
      <c r="E140">
        <v>7376.24</v>
      </c>
      <c r="F140">
        <f t="shared" si="14"/>
        <v>7264.1924999999992</v>
      </c>
      <c r="G140">
        <f t="shared" si="13"/>
        <v>6724.8046153846162</v>
      </c>
      <c r="H140" t="str">
        <f t="shared" si="9"/>
        <v>LONG</v>
      </c>
      <c r="I140" s="15">
        <f t="shared" si="11"/>
        <v>6.5813502511771835</v>
      </c>
      <c r="J140" s="14">
        <f t="shared" si="12"/>
        <v>1.1318002273197791E-2</v>
      </c>
      <c r="K140" s="14">
        <v>2.5000000000000001E-3</v>
      </c>
      <c r="L140" s="14">
        <f t="shared" si="10"/>
        <v>8.8180022731977909E-3</v>
      </c>
    </row>
    <row r="141" spans="1:12" x14ac:dyDescent="0.2">
      <c r="A141" s="13">
        <v>40725</v>
      </c>
      <c r="B141">
        <v>7374.49</v>
      </c>
      <c r="C141">
        <v>7523.53</v>
      </c>
      <c r="D141">
        <v>6996.26</v>
      </c>
      <c r="E141">
        <v>7158.77</v>
      </c>
      <c r="F141">
        <f t="shared" si="14"/>
        <v>7263.2624999999998</v>
      </c>
      <c r="G141">
        <f t="shared" si="13"/>
        <v>6821.2280769230774</v>
      </c>
      <c r="H141" t="str">
        <f t="shared" si="9"/>
        <v>LONG</v>
      </c>
      <c r="I141" s="15">
        <f t="shared" si="11"/>
        <v>6.3873155886494599</v>
      </c>
      <c r="J141" s="14">
        <f t="shared" si="12"/>
        <v>-2.9482500569395609E-2</v>
      </c>
      <c r="K141" s="14">
        <v>2.5000000000000001E-3</v>
      </c>
      <c r="L141" s="14">
        <f t="shared" si="10"/>
        <v>-3.1982500569395611E-2</v>
      </c>
    </row>
    <row r="142" spans="1:12" x14ac:dyDescent="0.2">
      <c r="A142" s="13">
        <v>40756</v>
      </c>
      <c r="B142">
        <v>7254.5</v>
      </c>
      <c r="C142">
        <v>7282.01</v>
      </c>
      <c r="D142">
        <v>5345.36</v>
      </c>
      <c r="E142">
        <v>5784.85</v>
      </c>
      <c r="F142">
        <f t="shared" si="14"/>
        <v>6416.68</v>
      </c>
      <c r="G142">
        <f t="shared" si="13"/>
        <v>6851.4228846153846</v>
      </c>
      <c r="H142" t="str">
        <f t="shared" si="9"/>
        <v>LONG</v>
      </c>
      <c r="I142" s="15">
        <f t="shared" si="11"/>
        <v>5.1614540742332595</v>
      </c>
      <c r="J142" s="14">
        <f t="shared" si="12"/>
        <v>-0.19192123786628146</v>
      </c>
      <c r="K142" s="14">
        <v>2.5000000000000001E-3</v>
      </c>
      <c r="L142" s="14">
        <f t="shared" si="10"/>
        <v>-0.19442123786628146</v>
      </c>
    </row>
    <row r="143" spans="1:12" x14ac:dyDescent="0.2">
      <c r="A143" s="13">
        <v>40787</v>
      </c>
      <c r="B143">
        <v>5793.1</v>
      </c>
      <c r="C143">
        <v>5794.5</v>
      </c>
      <c r="D143">
        <v>4965.8</v>
      </c>
      <c r="E143">
        <v>5502.02</v>
      </c>
      <c r="F143">
        <f t="shared" si="14"/>
        <v>5513.8550000000005</v>
      </c>
      <c r="G143">
        <f t="shared" ref="G143:G151" si="15">AVERAGE(F131:F143)</f>
        <v>6807.6167307692313</v>
      </c>
      <c r="H143" t="str">
        <f t="shared" si="9"/>
        <v>SHORT</v>
      </c>
      <c r="I143" s="15">
        <f t="shared" si="11"/>
        <v>5.4267773656453935</v>
      </c>
      <c r="J143" s="14">
        <f t="shared" si="12"/>
        <v>5.1404756798412166E-2</v>
      </c>
      <c r="K143" s="14">
        <v>2.5000000000000001E-3</v>
      </c>
      <c r="L143" s="14">
        <f t="shared" si="10"/>
        <v>4.8904756798412163E-2</v>
      </c>
    </row>
    <row r="144" spans="1:12" x14ac:dyDescent="0.2">
      <c r="A144" s="13">
        <v>40819</v>
      </c>
      <c r="B144">
        <v>5311.93</v>
      </c>
      <c r="C144">
        <v>6430.6</v>
      </c>
      <c r="D144">
        <v>5125.4399999999996</v>
      </c>
      <c r="E144">
        <v>6141.34</v>
      </c>
      <c r="F144">
        <f t="shared" si="14"/>
        <v>5752.3275000000003</v>
      </c>
      <c r="G144">
        <f t="shared" si="15"/>
        <v>6781.2119230769213</v>
      </c>
      <c r="H144" t="str">
        <f t="shared" ref="H144:H151" si="16">IF(G144&lt;B144,"LONG",IF(G144&gt;B144,"SHORT","ERROR"))</f>
        <v>SHORT</v>
      </c>
      <c r="I144" s="15">
        <f t="shared" si="11"/>
        <v>4.8618440928735867</v>
      </c>
      <c r="J144" s="14">
        <f t="shared" si="12"/>
        <v>-0.10410105937792058</v>
      </c>
      <c r="K144" s="14">
        <v>2.5000000000000001E-3</v>
      </c>
      <c r="L144" s="14">
        <f t="shared" ref="L144:L151" si="17">J144-K144</f>
        <v>-0.10660105937792058</v>
      </c>
    </row>
    <row r="145" spans="1:12" x14ac:dyDescent="0.2">
      <c r="A145" s="13">
        <v>40848</v>
      </c>
      <c r="B145">
        <v>5934.54</v>
      </c>
      <c r="C145">
        <v>6193.34</v>
      </c>
      <c r="D145">
        <v>5366.5</v>
      </c>
      <c r="E145">
        <v>6088.84</v>
      </c>
      <c r="F145">
        <f t="shared" si="14"/>
        <v>5895.8050000000003</v>
      </c>
      <c r="G145">
        <f t="shared" si="15"/>
        <v>6741.8538461538446</v>
      </c>
      <c r="H145" t="str">
        <f t="shared" si="16"/>
        <v>SHORT</v>
      </c>
      <c r="I145" s="15">
        <f t="shared" si="11"/>
        <v>4.9037645267946397</v>
      </c>
      <c r="J145" s="14">
        <f t="shared" si="12"/>
        <v>8.6223320041256546E-3</v>
      </c>
      <c r="K145" s="14">
        <v>2.5000000000000001E-3</v>
      </c>
      <c r="L145" s="14">
        <f t="shared" si="17"/>
        <v>6.1223320041256541E-3</v>
      </c>
    </row>
    <row r="146" spans="1:12" x14ac:dyDescent="0.2">
      <c r="A146" s="13">
        <v>40878</v>
      </c>
      <c r="B146">
        <v>6080.48</v>
      </c>
      <c r="C146">
        <v>6170.04</v>
      </c>
      <c r="D146">
        <v>5637.53</v>
      </c>
      <c r="E146">
        <v>5898.35</v>
      </c>
      <c r="F146">
        <f t="shared" si="14"/>
        <v>5946.6</v>
      </c>
      <c r="G146">
        <f t="shared" si="15"/>
        <v>6683.5307692307688</v>
      </c>
      <c r="H146" t="str">
        <f t="shared" si="16"/>
        <v>SHORT</v>
      </c>
      <c r="I146" s="15">
        <f t="shared" ref="I146:I151" si="18">IF(H146="LONG",E146/E145*I145,IF(H146="SHORT",E145/E146*I145,"ERROR"))</f>
        <v>5.0621339190329966</v>
      </c>
      <c r="J146" s="14">
        <f t="shared" ref="J146:J151" si="19">I146/I145-1</f>
        <v>3.2295472462637864E-2</v>
      </c>
      <c r="K146" s="14">
        <v>2.5000000000000001E-3</v>
      </c>
      <c r="L146" s="14">
        <f t="shared" si="17"/>
        <v>2.9795472462637865E-2</v>
      </c>
    </row>
    <row r="147" spans="1:12" x14ac:dyDescent="0.2">
      <c r="A147" s="13">
        <v>40910</v>
      </c>
      <c r="B147">
        <v>6124.11</v>
      </c>
      <c r="C147">
        <v>6574.19</v>
      </c>
      <c r="D147">
        <v>5987.75</v>
      </c>
      <c r="E147">
        <v>6458.91</v>
      </c>
      <c r="F147">
        <f t="shared" si="14"/>
        <v>6286.24</v>
      </c>
      <c r="G147">
        <f t="shared" si="15"/>
        <v>6638.4900000000007</v>
      </c>
      <c r="H147" t="str">
        <f t="shared" si="16"/>
        <v>SHORT</v>
      </c>
      <c r="I147" s="15">
        <f t="shared" si="18"/>
        <v>4.6227982122878748</v>
      </c>
      <c r="J147" s="14">
        <f t="shared" si="19"/>
        <v>-8.6788637711316508E-2</v>
      </c>
      <c r="K147" s="14">
        <v>2.5000000000000001E-3</v>
      </c>
      <c r="L147" s="14">
        <f t="shared" si="17"/>
        <v>-8.928863771131651E-2</v>
      </c>
    </row>
    <row r="148" spans="1:12" x14ac:dyDescent="0.2">
      <c r="A148" s="13">
        <v>40940</v>
      </c>
      <c r="B148">
        <v>6482.95</v>
      </c>
      <c r="C148">
        <v>6971.03</v>
      </c>
      <c r="D148">
        <v>6482.56</v>
      </c>
      <c r="E148">
        <v>6856.08</v>
      </c>
      <c r="F148">
        <f t="shared" si="14"/>
        <v>6698.1550000000007</v>
      </c>
      <c r="G148">
        <f t="shared" si="15"/>
        <v>6613.9873076923086</v>
      </c>
      <c r="H148" t="str">
        <f t="shared" si="16"/>
        <v>SHORT</v>
      </c>
      <c r="I148" s="15">
        <f t="shared" si="18"/>
        <v>4.3550013420683937</v>
      </c>
      <c r="J148" s="14">
        <f t="shared" si="19"/>
        <v>-5.7929604088633901E-2</v>
      </c>
      <c r="K148" s="14">
        <v>2.5000000000000001E-3</v>
      </c>
      <c r="L148" s="14">
        <f t="shared" si="17"/>
        <v>-6.0429604088633904E-2</v>
      </c>
    </row>
    <row r="149" spans="1:12" x14ac:dyDescent="0.2">
      <c r="A149" s="13">
        <v>40969</v>
      </c>
      <c r="B149">
        <v>6831.97</v>
      </c>
      <c r="C149">
        <v>7194.33</v>
      </c>
      <c r="D149">
        <v>6612.61</v>
      </c>
      <c r="E149">
        <v>6946.83</v>
      </c>
      <c r="F149">
        <f t="shared" si="14"/>
        <v>6896.4349999999995</v>
      </c>
      <c r="G149">
        <f t="shared" si="15"/>
        <v>6587.9171153846155</v>
      </c>
      <c r="H149" t="str">
        <f t="shared" si="16"/>
        <v>LONG</v>
      </c>
      <c r="I149" s="15">
        <f t="shared" si="18"/>
        <v>4.4126459978764805</v>
      </c>
      <c r="J149" s="14">
        <f t="shared" si="19"/>
        <v>1.3236426646130228E-2</v>
      </c>
      <c r="K149" s="14">
        <v>2.5000000000000001E-3</v>
      </c>
      <c r="L149" s="14">
        <f t="shared" si="17"/>
        <v>1.0736426646130228E-2</v>
      </c>
    </row>
    <row r="150" spans="1:12" x14ac:dyDescent="0.2">
      <c r="A150" s="13">
        <v>41001</v>
      </c>
      <c r="B150">
        <v>6973.99</v>
      </c>
      <c r="C150">
        <v>7081.06</v>
      </c>
      <c r="D150">
        <v>6499.07</v>
      </c>
      <c r="E150">
        <v>6761.19</v>
      </c>
      <c r="F150">
        <f t="shared" si="14"/>
        <v>6828.8274999999994</v>
      </c>
      <c r="G150">
        <f t="shared" si="15"/>
        <v>6571.0801923076924</v>
      </c>
      <c r="H150" t="str">
        <f t="shared" si="16"/>
        <v>LONG</v>
      </c>
      <c r="I150" s="15">
        <f t="shared" si="18"/>
        <v>4.2947269465903846</v>
      </c>
      <c r="J150" s="14">
        <f t="shared" si="19"/>
        <v>-2.6722980121868578E-2</v>
      </c>
      <c r="K150" s="14">
        <v>2.5000000000000001E-3</v>
      </c>
      <c r="L150" s="14">
        <f t="shared" si="17"/>
        <v>-2.9222980121868577E-2</v>
      </c>
    </row>
    <row r="151" spans="1:12" x14ac:dyDescent="0.2">
      <c r="A151" s="13">
        <v>41031</v>
      </c>
      <c r="B151">
        <v>6861.3</v>
      </c>
      <c r="C151">
        <v>6875.87</v>
      </c>
      <c r="D151">
        <v>6229.3</v>
      </c>
      <c r="E151">
        <v>6280.8</v>
      </c>
      <c r="F151">
        <f t="shared" si="14"/>
        <v>6561.8175000000001</v>
      </c>
      <c r="G151">
        <f t="shared" si="15"/>
        <v>6516.0225</v>
      </c>
      <c r="H151" t="str">
        <f t="shared" si="16"/>
        <v>LONG</v>
      </c>
      <c r="I151" s="15">
        <f t="shared" si="18"/>
        <v>3.9895818644565364</v>
      </c>
      <c r="J151" s="14">
        <f t="shared" si="19"/>
        <v>-7.1051101950987849E-2</v>
      </c>
      <c r="K151" s="14">
        <v>2.5000000000000001E-3</v>
      </c>
      <c r="L151" s="14">
        <f t="shared" si="17"/>
        <v>-7.3551101950987852E-2</v>
      </c>
    </row>
    <row r="153" spans="1:12" x14ac:dyDescent="0.2">
      <c r="K153" t="s">
        <v>64</v>
      </c>
      <c r="L153" s="15">
        <f>AVERAGE(L3:L151)</f>
        <v>1.0044346803408133E-2</v>
      </c>
    </row>
    <row r="154" spans="1:12" x14ac:dyDescent="0.2">
      <c r="K154" t="s">
        <v>65</v>
      </c>
      <c r="L154" s="15">
        <f>_xlfn.STDEV.P(L15:L151)</f>
        <v>7.0092754434702115E-2</v>
      </c>
    </row>
    <row r="155" spans="1:12" x14ac:dyDescent="0.2">
      <c r="K155" t="s">
        <v>66</v>
      </c>
      <c r="L155" s="18">
        <f>L153/L154</f>
        <v>0.14330078600014742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8"/>
  <sheetViews>
    <sheetView tabSelected="1" workbookViewId="0">
      <selection activeCell="H6" sqref="H6"/>
    </sheetView>
  </sheetViews>
  <sheetFormatPr defaultColWidth="11.5703125" defaultRowHeight="12.75" x14ac:dyDescent="0.2"/>
  <cols>
    <col min="1" max="5" width="11.5703125" customWidth="1"/>
    <col min="6" max="7" width="11.5703125" hidden="1" customWidth="1"/>
    <col min="8" max="8" width="11.5703125" customWidth="1"/>
    <col min="9" max="17" width="11.5703125" style="1" customWidth="1"/>
    <col min="18" max="21" width="11.5703125" customWidth="1"/>
    <col min="22" max="23" width="11.5703125" style="1" customWidth="1"/>
    <col min="24" max="27" width="11.5703125" customWidth="1"/>
    <col min="28" max="31" width="11.5703125" style="2" customWidth="1"/>
    <col min="32" max="33" width="11.5703125" customWidth="1"/>
    <col min="34" max="34" width="11.5703125" style="1" customWidth="1"/>
    <col min="35" max="35" width="13.5703125" style="1" customWidth="1"/>
    <col min="36" max="36" width="12.42578125" style="1" customWidth="1"/>
    <col min="37" max="38" width="11.5703125" style="1" customWidth="1"/>
    <col min="39" max="39" width="11.5703125" customWidth="1"/>
    <col min="40" max="42" width="11.5703125" style="2" customWidth="1"/>
  </cols>
  <sheetData>
    <row r="1" spans="1:41" x14ac:dyDescent="0.2">
      <c r="A1" s="5" t="s">
        <v>28</v>
      </c>
      <c r="B1" s="5"/>
      <c r="C1" s="5"/>
      <c r="D1" s="5"/>
      <c r="E1" s="5"/>
      <c r="F1" s="5"/>
      <c r="G1" s="5"/>
      <c r="H1" s="5"/>
      <c r="I1" s="6" t="s">
        <v>29</v>
      </c>
      <c r="J1" s="6"/>
      <c r="K1" s="6"/>
    </row>
    <row r="2" spans="1:41" x14ac:dyDescent="0.2">
      <c r="A2" s="5">
        <v>1</v>
      </c>
      <c r="B2" s="5">
        <v>2</v>
      </c>
      <c r="C2" s="5"/>
      <c r="D2" s="5"/>
      <c r="E2" s="5"/>
      <c r="F2" s="5"/>
      <c r="G2" s="5"/>
      <c r="H2" s="5">
        <v>4</v>
      </c>
      <c r="I2" s="6" t="s">
        <v>30</v>
      </c>
      <c r="J2" s="6"/>
      <c r="K2" s="6"/>
    </row>
    <row r="3" spans="1:41" x14ac:dyDescent="0.2">
      <c r="A3" s="5" t="s">
        <v>31</v>
      </c>
      <c r="B3" s="5" t="s">
        <v>32</v>
      </c>
      <c r="C3" s="5"/>
      <c r="D3" s="5"/>
      <c r="E3" s="5"/>
      <c r="F3" s="5"/>
      <c r="G3" s="5"/>
      <c r="H3" s="5" t="s">
        <v>33</v>
      </c>
      <c r="I3"/>
      <c r="J3"/>
      <c r="K3"/>
    </row>
    <row r="4" spans="1:41" x14ac:dyDescent="0.2">
      <c r="E4" s="14"/>
      <c r="F4" s="14"/>
      <c r="G4" s="14"/>
      <c r="I4"/>
      <c r="J4"/>
      <c r="K4"/>
    </row>
    <row r="6" spans="1:41" x14ac:dyDescent="0.2">
      <c r="A6" t="s">
        <v>48</v>
      </c>
    </row>
    <row r="7" spans="1:41" x14ac:dyDescent="0.2">
      <c r="I7" s="1" t="s">
        <v>34</v>
      </c>
      <c r="L7" s="1" t="s">
        <v>35</v>
      </c>
      <c r="P7" s="1" t="s">
        <v>36</v>
      </c>
      <c r="S7" t="s">
        <v>37</v>
      </c>
      <c r="V7" s="1" t="s">
        <v>38</v>
      </c>
    </row>
    <row r="8" spans="1:41" x14ac:dyDescent="0.2">
      <c r="A8" s="7"/>
      <c r="B8" s="7" t="s">
        <v>5</v>
      </c>
      <c r="C8" s="7"/>
      <c r="D8" s="7"/>
      <c r="E8" s="7"/>
      <c r="F8" s="17">
        <v>1</v>
      </c>
      <c r="G8" s="16"/>
      <c r="H8" s="7" t="s">
        <v>6</v>
      </c>
      <c r="I8" s="8" t="str">
        <f>B8</f>
        <v>DAX</v>
      </c>
      <c r="J8" s="8"/>
      <c r="K8" s="8" t="str">
        <f>H8</f>
        <v>REXP</v>
      </c>
      <c r="L8" s="8" t="s">
        <v>39</v>
      </c>
      <c r="M8" s="8"/>
      <c r="N8" s="8" t="s">
        <v>40</v>
      </c>
      <c r="O8" s="8"/>
      <c r="P8" s="8" t="s">
        <v>39</v>
      </c>
      <c r="Q8" s="8" t="s">
        <v>40</v>
      </c>
      <c r="R8" s="9"/>
      <c r="S8" s="9" t="s">
        <v>39</v>
      </c>
      <c r="T8" s="9" t="s">
        <v>40</v>
      </c>
      <c r="U8" s="9"/>
      <c r="V8" s="8" t="s">
        <v>41</v>
      </c>
      <c r="W8" s="8"/>
      <c r="X8" s="9"/>
      <c r="Y8" s="9" t="s">
        <v>42</v>
      </c>
      <c r="Z8" s="9"/>
      <c r="AA8" s="9"/>
      <c r="AB8" s="10" t="s">
        <v>43</v>
      </c>
      <c r="AC8" s="10" t="s">
        <v>44</v>
      </c>
      <c r="AD8" s="10" t="s">
        <v>43</v>
      </c>
      <c r="AE8" s="10" t="s">
        <v>44</v>
      </c>
      <c r="AF8" s="9"/>
      <c r="AG8" s="9"/>
      <c r="AH8" s="8" t="s">
        <v>38</v>
      </c>
      <c r="AI8" s="8"/>
      <c r="AJ8" s="8"/>
      <c r="AK8" s="8"/>
      <c r="AL8" s="8"/>
    </row>
    <row r="9" spans="1:41" x14ac:dyDescent="0.2">
      <c r="A9" s="7" t="s">
        <v>4</v>
      </c>
      <c r="B9" s="7" t="s">
        <v>50</v>
      </c>
      <c r="C9" s="7" t="s">
        <v>51</v>
      </c>
      <c r="D9" s="7" t="s">
        <v>46</v>
      </c>
      <c r="E9" s="7" t="s">
        <v>47</v>
      </c>
      <c r="F9" s="7" t="s">
        <v>49</v>
      </c>
      <c r="G9" s="7" t="s">
        <v>52</v>
      </c>
      <c r="H9" s="7" t="s">
        <v>47</v>
      </c>
      <c r="I9" s="8" t="s">
        <v>2</v>
      </c>
      <c r="J9" s="8" t="s">
        <v>57</v>
      </c>
      <c r="K9" s="8" t="s">
        <v>2</v>
      </c>
      <c r="L9" s="8" t="str">
        <f>B8</f>
        <v>DAX</v>
      </c>
      <c r="M9" s="8" t="str">
        <f>H8</f>
        <v>REXP</v>
      </c>
      <c r="N9" s="8" t="str">
        <f>B8</f>
        <v>DAX</v>
      </c>
      <c r="O9" s="8" t="str">
        <f>H8</f>
        <v>REXP</v>
      </c>
      <c r="P9" s="8"/>
      <c r="Q9" s="8"/>
      <c r="R9" s="8"/>
      <c r="S9" s="8"/>
      <c r="T9" s="9"/>
      <c r="U9" s="9"/>
      <c r="V9" s="8" t="str">
        <f>B8</f>
        <v>DAX</v>
      </c>
      <c r="W9" s="8" t="str">
        <f>H8</f>
        <v>REXP</v>
      </c>
      <c r="X9" s="9"/>
      <c r="Y9" s="9" t="s">
        <v>39</v>
      </c>
      <c r="Z9" s="9" t="s">
        <v>40</v>
      </c>
      <c r="AA9" s="9"/>
      <c r="AB9" s="10" t="s">
        <v>39</v>
      </c>
      <c r="AC9" s="10" t="s">
        <v>39</v>
      </c>
      <c r="AD9" s="10" t="s">
        <v>40</v>
      </c>
      <c r="AE9" s="10" t="s">
        <v>40</v>
      </c>
      <c r="AF9" s="9"/>
      <c r="AG9" s="9" t="s">
        <v>4</v>
      </c>
      <c r="AH9" s="8" t="s">
        <v>45</v>
      </c>
      <c r="AI9" s="9" t="s">
        <v>53</v>
      </c>
      <c r="AJ9" s="8" t="s">
        <v>54</v>
      </c>
      <c r="AK9" s="8" t="str">
        <f>B8</f>
        <v>DAX</v>
      </c>
      <c r="AL9" s="8" t="str">
        <f>H8</f>
        <v>REXP</v>
      </c>
    </row>
    <row r="10" spans="1:41" x14ac:dyDescent="0.2">
      <c r="A10" s="13">
        <v>36528</v>
      </c>
      <c r="B10">
        <v>6961.72</v>
      </c>
      <c r="C10">
        <v>7306.48</v>
      </c>
      <c r="D10">
        <v>6388.91</v>
      </c>
      <c r="E10">
        <v>6835.6</v>
      </c>
      <c r="F10">
        <f>C10*(1-$F$8)</f>
        <v>0</v>
      </c>
      <c r="G10" t="b">
        <f>IF(F10&gt;D10,TRUE,FALSE)</f>
        <v>0</v>
      </c>
      <c r="H10">
        <v>220.63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10">
        <v>0</v>
      </c>
      <c r="Q10" s="10">
        <v>0</v>
      </c>
      <c r="R10" s="9"/>
      <c r="S10" s="11">
        <f t="shared" ref="S10:S41" si="0">SQRT(L10^2+M10^2-2*L10*M10*P10)</f>
        <v>0</v>
      </c>
      <c r="T10" s="11">
        <f t="shared" ref="T10:T41" si="1">SQRT(N10^2+O10^2-2*N10*O10*Q10)</f>
        <v>0</v>
      </c>
      <c r="U10" s="9"/>
      <c r="V10" s="8">
        <v>1</v>
      </c>
      <c r="W10" s="8">
        <v>1</v>
      </c>
      <c r="X10" s="9"/>
      <c r="Y10" s="9">
        <v>0</v>
      </c>
      <c r="Z10" s="9">
        <v>0</v>
      </c>
      <c r="AA10" s="9"/>
      <c r="AB10" s="10">
        <f t="shared" ref="AB10:AB41" si="2">NORMDIST(Y10,0,1,1)</f>
        <v>0.5</v>
      </c>
      <c r="AC10" s="10">
        <f t="shared" ref="AC10:AC41" si="3">1-AB10</f>
        <v>0.5</v>
      </c>
      <c r="AD10" s="10">
        <f t="shared" ref="AD10:AD41" si="4">NORMDIST(Z10,0,1,1)</f>
        <v>0.5</v>
      </c>
      <c r="AE10" s="10">
        <f t="shared" ref="AE10:AE41" si="5">1-AD10</f>
        <v>0.5</v>
      </c>
      <c r="AF10" s="9"/>
      <c r="AG10" s="12">
        <f t="shared" ref="AG10:AG41" si="6">A10</f>
        <v>36528</v>
      </c>
      <c r="AH10" s="8">
        <f t="shared" ref="AH10:AH41" si="7">AN10+AO10</f>
        <v>1</v>
      </c>
      <c r="AI10" s="8">
        <v>1</v>
      </c>
      <c r="AJ10" s="8">
        <v>1</v>
      </c>
      <c r="AK10" s="8">
        <v>1</v>
      </c>
      <c r="AL10" s="8">
        <v>1</v>
      </c>
      <c r="AN10" s="2">
        <v>0.5</v>
      </c>
      <c r="AO10" s="2">
        <v>0.5</v>
      </c>
    </row>
    <row r="11" spans="1:41" x14ac:dyDescent="0.2">
      <c r="A11" s="13">
        <v>36557</v>
      </c>
      <c r="B11">
        <v>6841.12</v>
      </c>
      <c r="C11">
        <v>7813.2</v>
      </c>
      <c r="D11">
        <v>6841.12</v>
      </c>
      <c r="E11">
        <v>7644.55</v>
      </c>
      <c r="F11">
        <f>C11*(1-$F$8)</f>
        <v>0</v>
      </c>
      <c r="G11" t="b">
        <f>IF(F11&gt;D11,TRUE,FALSE)</f>
        <v>0</v>
      </c>
      <c r="H11">
        <v>222.25</v>
      </c>
      <c r="I11" s="8">
        <f>E11/E10-1</f>
        <v>0.11834367136754631</v>
      </c>
      <c r="J11" s="8">
        <f>IF(G11,F11/E10-1,E11/E10-1)</f>
        <v>0.11834367136754631</v>
      </c>
      <c r="K11" s="8">
        <f t="shared" ref="K11:K42" si="8">H11/H10-1</f>
        <v>7.3426097992113082E-3</v>
      </c>
      <c r="L11" s="8">
        <f>STDEV(I1:I11)</f>
        <v>8.3681612534504263E-2</v>
      </c>
      <c r="M11" s="8">
        <f>STDEV(K1:K11)</f>
        <v>5.1920091806291107E-3</v>
      </c>
      <c r="N11" s="8">
        <f>STDEV($I$8:I11)</f>
        <v>8.3681612534504263E-2</v>
      </c>
      <c r="O11" s="8">
        <f>STDEV($K$9:K11)</f>
        <v>5.1920091806291107E-3</v>
      </c>
      <c r="P11" s="10">
        <v>0</v>
      </c>
      <c r="Q11" s="10">
        <v>0</v>
      </c>
      <c r="R11" s="9"/>
      <c r="S11" s="11">
        <f t="shared" si="0"/>
        <v>8.3842526415337931E-2</v>
      </c>
      <c r="T11" s="11">
        <f t="shared" si="1"/>
        <v>8.3842526415337931E-2</v>
      </c>
      <c r="U11" s="9"/>
      <c r="V11" s="8">
        <f>E11/$E$10</f>
        <v>1.1183436713675463</v>
      </c>
      <c r="W11" s="8">
        <f t="shared" ref="W11:W21" si="9">H11/$H$10</f>
        <v>1.0073426097992113</v>
      </c>
      <c r="X11" s="9"/>
      <c r="Y11" s="9">
        <f>(LN(V11/W11)+0.5*S11^2)/(S11)</f>
        <v>1.2886983613248897</v>
      </c>
      <c r="Z11" s="9">
        <f t="shared" ref="Z11:Z42" si="10">(LN(V11/W11)+0.5*T11^2)/(T11)</f>
        <v>1.2886983613248897</v>
      </c>
      <c r="AA11" s="9"/>
      <c r="AB11" s="10">
        <f>NORMDIST(Y11,0,1,1)</f>
        <v>0.90124851379661308</v>
      </c>
      <c r="AC11" s="10">
        <f t="shared" si="3"/>
        <v>9.8751486203386918E-2</v>
      </c>
      <c r="AD11" s="10">
        <f t="shared" si="4"/>
        <v>0.90124851379661308</v>
      </c>
      <c r="AE11" s="10">
        <f t="shared" si="5"/>
        <v>9.8751486203386918E-2</v>
      </c>
      <c r="AF11" s="9"/>
      <c r="AG11" s="12">
        <f t="shared" si="6"/>
        <v>36557</v>
      </c>
      <c r="AH11" s="8">
        <f t="shared" si="7"/>
        <v>1.0628431405833787</v>
      </c>
      <c r="AI11" s="8">
        <f>((AB10*J11+AC10*K11)+1)*AI10</f>
        <v>1.0628431405833787</v>
      </c>
      <c r="AJ11" s="8">
        <f>((AD10*J11+K11*AE10)+1)*AJ10</f>
        <v>1.0628431405833787</v>
      </c>
      <c r="AK11" s="8">
        <f>E11/$E$10</f>
        <v>1.1183436713675463</v>
      </c>
      <c r="AL11" s="8">
        <f t="shared" ref="AL11:AL42" si="11">H11/$H$10</f>
        <v>1.0073426097992113</v>
      </c>
      <c r="AN11" s="2">
        <f t="shared" ref="AN11:AN21" si="12">AN10*(I11+1)</f>
        <v>0.55917183568377316</v>
      </c>
      <c r="AO11" s="2">
        <f t="shared" ref="AO11:AO21" si="13">AO10*(K11+1)</f>
        <v>0.50367130489960565</v>
      </c>
    </row>
    <row r="12" spans="1:41" x14ac:dyDescent="0.2">
      <c r="A12" s="13">
        <v>36586</v>
      </c>
      <c r="B12">
        <v>7645.3</v>
      </c>
      <c r="C12">
        <v>8136.16</v>
      </c>
      <c r="D12">
        <v>7411.76</v>
      </c>
      <c r="E12">
        <v>7599.39</v>
      </c>
      <c r="F12">
        <f>C12*(1-$F$8)</f>
        <v>0</v>
      </c>
      <c r="G12" t="b">
        <f>IF(F12&gt;D12,TRUE,FALSE)</f>
        <v>0</v>
      </c>
      <c r="H12">
        <v>225.43</v>
      </c>
      <c r="I12" s="8">
        <f>E12/E11-1</f>
        <v>-5.9074765682740615E-3</v>
      </c>
      <c r="J12" s="8">
        <f>IF(G12,F12/E11-1,E12/E11-1)</f>
        <v>-5.9074765682740615E-3</v>
      </c>
      <c r="K12" s="8">
        <f t="shared" si="8"/>
        <v>1.4308211473565757E-2</v>
      </c>
      <c r="L12" s="8">
        <f t="shared" ref="L12:L42" si="14">STDEV(I1:I12)</f>
        <v>7.0093355124343074E-2</v>
      </c>
      <c r="M12" s="8">
        <f t="shared" ref="M12:M42" si="15">STDEV(K1:K12)</f>
        <v>7.1549335068133487E-3</v>
      </c>
      <c r="N12" s="8">
        <f>STDEV($I$8:I12)</f>
        <v>7.0093355124343074E-2</v>
      </c>
      <c r="O12" s="8">
        <f>STDEV($K$9:K12)</f>
        <v>7.1549335068133487E-3</v>
      </c>
      <c r="P12" s="10">
        <f>CORREL(I1:I12,K1:K12)</f>
        <v>-2.693781262849803E-2</v>
      </c>
      <c r="Q12" s="10">
        <f>CORREL($I$10:I12,$K$10:K12)</f>
        <v>-2.693781262849803E-2</v>
      </c>
      <c r="R12" s="9"/>
      <c r="S12" s="11">
        <f t="shared" si="0"/>
        <v>7.0649068277132521E-2</v>
      </c>
      <c r="T12" s="11">
        <f t="shared" si="1"/>
        <v>7.0649068277132521E-2</v>
      </c>
      <c r="U12" s="9"/>
      <c r="V12" s="8">
        <f>E12/$E$10</f>
        <v>1.111737082333665</v>
      </c>
      <c r="W12" s="8">
        <f t="shared" si="9"/>
        <v>1.0217558808865521</v>
      </c>
      <c r="X12" s="9"/>
      <c r="Y12" s="9">
        <f t="shared" ref="Y12:Y42" si="16">(LN(V12/W12)+0.5*S12^2)/(S12)</f>
        <v>1.2299776843496348</v>
      </c>
      <c r="Z12" s="9">
        <f t="shared" si="10"/>
        <v>1.2299776843496348</v>
      </c>
      <c r="AA12" s="9"/>
      <c r="AB12" s="10">
        <f t="shared" si="2"/>
        <v>0.89064726923683679</v>
      </c>
      <c r="AC12" s="10">
        <f t="shared" si="3"/>
        <v>0.10935273076316321</v>
      </c>
      <c r="AD12" s="10">
        <f t="shared" si="4"/>
        <v>0.89064726923683679</v>
      </c>
      <c r="AE12" s="10">
        <f t="shared" si="5"/>
        <v>0.10935273076316321</v>
      </c>
      <c r="AF12" s="9"/>
      <c r="AG12" s="12">
        <f t="shared" si="6"/>
        <v>36586</v>
      </c>
      <c r="AH12" s="8">
        <f t="shared" si="7"/>
        <v>1.0667464816101084</v>
      </c>
      <c r="AI12" s="8">
        <f>((AB11*J12+AC11*K12)+1)*AI11</f>
        <v>1.058686204472389</v>
      </c>
      <c r="AJ12" s="8">
        <f t="shared" ref="AJ12:AJ75" si="17">((AD11*J12+K12*AE11)+1)*AJ11</f>
        <v>1.058686204472389</v>
      </c>
      <c r="AK12" s="8">
        <f>E12/$E$10</f>
        <v>1.111737082333665</v>
      </c>
      <c r="AL12" s="8">
        <f t="shared" si="11"/>
        <v>1.0217558808865521</v>
      </c>
      <c r="AN12" s="2">
        <f t="shared" si="12"/>
        <v>0.55586854116683249</v>
      </c>
      <c r="AO12" s="2">
        <f t="shared" si="13"/>
        <v>0.51087794044327606</v>
      </c>
    </row>
    <row r="13" spans="1:41" x14ac:dyDescent="0.2">
      <c r="A13" s="13">
        <v>36619</v>
      </c>
      <c r="B13">
        <v>7599.78</v>
      </c>
      <c r="C13">
        <v>7641.53</v>
      </c>
      <c r="D13">
        <v>6890.96</v>
      </c>
      <c r="E13">
        <v>7414.68</v>
      </c>
      <c r="F13">
        <f t="shared" ref="F13:F76" si="18">C13*(1-$F$8)</f>
        <v>0</v>
      </c>
      <c r="G13" t="b">
        <f t="shared" ref="G13:G76" si="19">IF(F13&gt;D13,TRUE,FALSE)</f>
        <v>0</v>
      </c>
      <c r="H13">
        <v>225.09</v>
      </c>
      <c r="I13" s="8">
        <f t="shared" ref="I13:I76" si="20">E13/E12-1</f>
        <v>-2.4305898236569035E-2</v>
      </c>
      <c r="J13" s="8">
        <f t="shared" ref="J13:J76" si="21">IF(G13,F13/E12-1,E13/E12-1)</f>
        <v>-2.4305898236569035E-2</v>
      </c>
      <c r="K13" s="8">
        <f t="shared" si="8"/>
        <v>-1.5082287184492449E-3</v>
      </c>
      <c r="L13" s="8">
        <f t="shared" si="14"/>
        <v>6.5036303267696716E-2</v>
      </c>
      <c r="M13" s="8">
        <f t="shared" si="15"/>
        <v>7.2911494155698123E-3</v>
      </c>
      <c r="N13" s="8">
        <f>STDEV($I$8:I13)</f>
        <v>6.5036303267696716E-2</v>
      </c>
      <c r="O13" s="8">
        <f>STDEV($K$9:K13)</f>
        <v>7.2911494155698123E-3</v>
      </c>
      <c r="P13" s="10">
        <f t="shared" ref="P13:P43" si="22">CORREL(I2:I13,K2:K13)</f>
        <v>0.26521868218646905</v>
      </c>
      <c r="Q13" s="10">
        <f>CORREL($I$10:I13,$K$10:K13)</f>
        <v>0.26521868218646905</v>
      </c>
      <c r="R13" s="9"/>
      <c r="S13" s="11">
        <f t="shared" si="0"/>
        <v>6.3492943108340999E-2</v>
      </c>
      <c r="T13" s="11">
        <f t="shared" si="1"/>
        <v>6.3492943108340999E-2</v>
      </c>
      <c r="U13" s="9"/>
      <c r="V13" s="8">
        <f t="shared" ref="V13:V21" si="23">E13/$E$10</f>
        <v>1.0847153139446428</v>
      </c>
      <c r="W13" s="8">
        <f t="shared" si="9"/>
        <v>1.0202148393237547</v>
      </c>
      <c r="X13" s="9"/>
      <c r="Y13" s="9">
        <f t="shared" si="16"/>
        <v>0.99727640600102774</v>
      </c>
      <c r="Z13" s="9">
        <f t="shared" si="10"/>
        <v>0.99727640600102774</v>
      </c>
      <c r="AA13" s="9"/>
      <c r="AB13" s="10">
        <f t="shared" si="2"/>
        <v>0.84068481859133126</v>
      </c>
      <c r="AC13" s="10">
        <f t="shared" si="3"/>
        <v>0.15931518140866874</v>
      </c>
      <c r="AD13" s="10">
        <f t="shared" si="4"/>
        <v>0.84068481859133126</v>
      </c>
      <c r="AE13" s="10">
        <f t="shared" si="5"/>
        <v>0.15931518140866874</v>
      </c>
      <c r="AF13" s="9"/>
      <c r="AG13" s="12">
        <f t="shared" si="6"/>
        <v>36619</v>
      </c>
      <c r="AH13" s="8">
        <f t="shared" si="7"/>
        <v>1.0524650766341987</v>
      </c>
      <c r="AI13" s="8">
        <f t="shared" ref="AI13:AI76" si="24">((AB12*J13+AC12*K13)+1)*AI12</f>
        <v>1.0355931767081581</v>
      </c>
      <c r="AJ13" s="8">
        <f t="shared" si="17"/>
        <v>1.0355931767081581</v>
      </c>
      <c r="AK13" s="8">
        <f t="shared" ref="AK13:AK76" si="25">E13/$E$10</f>
        <v>1.0847153139446428</v>
      </c>
      <c r="AL13" s="8">
        <f t="shared" si="11"/>
        <v>1.0202148393237547</v>
      </c>
      <c r="AN13" s="2">
        <f t="shared" si="12"/>
        <v>0.54235765697232141</v>
      </c>
      <c r="AO13" s="2">
        <f t="shared" si="13"/>
        <v>0.51010741966187734</v>
      </c>
    </row>
    <row r="14" spans="1:41" x14ac:dyDescent="0.2">
      <c r="A14" s="13">
        <v>36647</v>
      </c>
      <c r="B14">
        <v>7407.53</v>
      </c>
      <c r="C14">
        <v>7571.72</v>
      </c>
      <c r="D14">
        <v>6794.08</v>
      </c>
      <c r="E14">
        <v>7109.67</v>
      </c>
      <c r="F14">
        <f t="shared" si="18"/>
        <v>0</v>
      </c>
      <c r="G14" t="b">
        <f t="shared" si="19"/>
        <v>0</v>
      </c>
      <c r="H14">
        <v>225.62</v>
      </c>
      <c r="I14" s="8">
        <f t="shared" si="20"/>
        <v>-4.1135962711809526E-2</v>
      </c>
      <c r="J14" s="8">
        <f t="shared" si="21"/>
        <v>-4.1135962711809526E-2</v>
      </c>
      <c r="K14" s="8">
        <f t="shared" si="8"/>
        <v>2.354613710071618E-3</v>
      </c>
      <c r="L14" s="8">
        <f t="shared" si="14"/>
        <v>6.3010660738184787E-2</v>
      </c>
      <c r="M14" s="8">
        <f t="shared" si="15"/>
        <v>6.4271481989677639E-3</v>
      </c>
      <c r="N14" s="8">
        <f>STDEV($I$8:I14)</f>
        <v>6.3010660738184787E-2</v>
      </c>
      <c r="O14" s="8">
        <f>STDEV($K$9:K14)</f>
        <v>6.4271481989677639E-3</v>
      </c>
      <c r="P14" s="10">
        <f t="shared" si="22"/>
        <v>0.31654571510884455</v>
      </c>
      <c r="Q14" s="10">
        <f>CORREL($I$10:I14,$K$10:K14)</f>
        <v>0.31654571510884455</v>
      </c>
      <c r="R14" s="9"/>
      <c r="S14" s="11">
        <f t="shared" si="0"/>
        <v>6.1280200377588058E-2</v>
      </c>
      <c r="T14" s="11">
        <f t="shared" si="1"/>
        <v>6.1280200377588058E-2</v>
      </c>
      <c r="U14" s="9"/>
      <c r="V14" s="8">
        <f t="shared" si="23"/>
        <v>1.0400945052372872</v>
      </c>
      <c r="W14" s="8">
        <f t="shared" si="9"/>
        <v>1.0226170511716448</v>
      </c>
      <c r="X14" s="9"/>
      <c r="Y14" s="9">
        <f t="shared" si="16"/>
        <v>0.30718132368954282</v>
      </c>
      <c r="Z14" s="9">
        <f t="shared" si="10"/>
        <v>0.30718132368954282</v>
      </c>
      <c r="AA14" s="9"/>
      <c r="AB14" s="10">
        <f t="shared" si="2"/>
        <v>0.62064731985144694</v>
      </c>
      <c r="AC14" s="10">
        <f t="shared" si="3"/>
        <v>0.37935268014855306</v>
      </c>
      <c r="AD14" s="10">
        <f t="shared" si="4"/>
        <v>0.62064731985144694</v>
      </c>
      <c r="AE14" s="10">
        <f t="shared" si="5"/>
        <v>0.37935268014855306</v>
      </c>
      <c r="AF14" s="9"/>
      <c r="AG14" s="12">
        <f t="shared" si="6"/>
        <v>36647</v>
      </c>
      <c r="AH14" s="8">
        <f t="shared" si="7"/>
        <v>1.031355778204466</v>
      </c>
      <c r="AI14" s="8">
        <f t="shared" si="24"/>
        <v>1.0001683782450734</v>
      </c>
      <c r="AJ14" s="8">
        <f t="shared" si="17"/>
        <v>1.0001683782450734</v>
      </c>
      <c r="AK14" s="8">
        <f t="shared" si="25"/>
        <v>1.0400945052372872</v>
      </c>
      <c r="AL14" s="8">
        <f t="shared" si="11"/>
        <v>1.0226170511716448</v>
      </c>
      <c r="AN14" s="2">
        <f t="shared" si="12"/>
        <v>0.5200472526186436</v>
      </c>
      <c r="AO14" s="2">
        <f t="shared" si="13"/>
        <v>0.5113085255858224</v>
      </c>
    </row>
    <row r="15" spans="1:41" x14ac:dyDescent="0.2">
      <c r="A15" s="13">
        <v>36678</v>
      </c>
      <c r="B15">
        <v>7117.57</v>
      </c>
      <c r="C15">
        <v>7486.4</v>
      </c>
      <c r="D15">
        <v>6851.84</v>
      </c>
      <c r="E15">
        <v>6882.44</v>
      </c>
      <c r="F15">
        <f t="shared" si="18"/>
        <v>0</v>
      </c>
      <c r="G15" t="b">
        <f t="shared" si="19"/>
        <v>0</v>
      </c>
      <c r="H15">
        <v>227.33</v>
      </c>
      <c r="I15" s="8">
        <f t="shared" si="20"/>
        <v>-3.1960695784755244E-2</v>
      </c>
      <c r="J15" s="8">
        <f t="shared" si="21"/>
        <v>-3.1960695784755244E-2</v>
      </c>
      <c r="K15" s="8">
        <f t="shared" si="8"/>
        <v>7.5791153266555611E-3</v>
      </c>
      <c r="L15" s="8">
        <f t="shared" si="14"/>
        <v>5.8833467763844655E-2</v>
      </c>
      <c r="M15" s="8">
        <f t="shared" si="15"/>
        <v>5.8844982151392208E-3</v>
      </c>
      <c r="N15" s="8">
        <f>STDEV($I$8:I15)</f>
        <v>5.8833467763844655E-2</v>
      </c>
      <c r="O15" s="8">
        <f>STDEV($K$9:K15)</f>
        <v>5.8844982151392208E-3</v>
      </c>
      <c r="P15" s="10">
        <f t="shared" si="22"/>
        <v>0.23490810091880682</v>
      </c>
      <c r="Q15" s="10">
        <f>CORREL($I$10:I15,$K$10:K15)</f>
        <v>0.23490810091880682</v>
      </c>
      <c r="R15" s="9"/>
      <c r="S15" s="11">
        <f t="shared" si="0"/>
        <v>5.7735182734137809E-2</v>
      </c>
      <c r="T15" s="11">
        <f t="shared" si="1"/>
        <v>5.7735182734137809E-2</v>
      </c>
      <c r="U15" s="9"/>
      <c r="V15" s="8">
        <f t="shared" si="23"/>
        <v>1.0068523611680027</v>
      </c>
      <c r="W15" s="8">
        <f t="shared" si="9"/>
        <v>1.0303675837374791</v>
      </c>
      <c r="X15" s="9"/>
      <c r="Y15" s="9">
        <f t="shared" si="16"/>
        <v>-0.3710034136961286</v>
      </c>
      <c r="Z15" s="9">
        <f t="shared" si="10"/>
        <v>-0.3710034136961286</v>
      </c>
      <c r="AA15" s="9"/>
      <c r="AB15" s="10">
        <f t="shared" si="2"/>
        <v>0.35531749456027084</v>
      </c>
      <c r="AC15" s="10">
        <f t="shared" si="3"/>
        <v>0.64468250543972916</v>
      </c>
      <c r="AD15" s="10">
        <f t="shared" si="4"/>
        <v>0.35531749456027084</v>
      </c>
      <c r="AE15" s="10">
        <f t="shared" si="5"/>
        <v>0.64468250543972916</v>
      </c>
      <c r="AF15" s="9"/>
      <c r="AG15" s="12">
        <f t="shared" si="6"/>
        <v>36678</v>
      </c>
      <c r="AH15" s="8">
        <f t="shared" si="7"/>
        <v>1.0186099724527409</v>
      </c>
      <c r="AI15" s="8">
        <f t="shared" si="24"/>
        <v>0.98320435988722876</v>
      </c>
      <c r="AJ15" s="8">
        <f t="shared" si="17"/>
        <v>0.98320435988722876</v>
      </c>
      <c r="AK15" s="8">
        <f t="shared" si="25"/>
        <v>1.0068523611680027</v>
      </c>
      <c r="AL15" s="8">
        <f t="shared" si="11"/>
        <v>1.0303675837374791</v>
      </c>
      <c r="AN15" s="2">
        <f t="shared" si="12"/>
        <v>0.50342618058400135</v>
      </c>
      <c r="AO15" s="2">
        <f t="shared" si="13"/>
        <v>0.51518379186873953</v>
      </c>
    </row>
    <row r="16" spans="1:41" x14ac:dyDescent="0.2">
      <c r="A16" s="13">
        <v>36710</v>
      </c>
      <c r="B16">
        <v>6912.97</v>
      </c>
      <c r="C16">
        <v>7503.32</v>
      </c>
      <c r="D16">
        <v>6842.61</v>
      </c>
      <c r="E16">
        <v>7190.37</v>
      </c>
      <c r="F16">
        <f t="shared" si="18"/>
        <v>0</v>
      </c>
      <c r="G16" t="b">
        <f t="shared" si="19"/>
        <v>0</v>
      </c>
      <c r="H16">
        <v>227.46</v>
      </c>
      <c r="I16" s="8">
        <f t="shared" si="20"/>
        <v>4.4741399852378017E-2</v>
      </c>
      <c r="J16" s="8">
        <f t="shared" si="21"/>
        <v>4.4741399852378017E-2</v>
      </c>
      <c r="K16" s="8">
        <f t="shared" si="8"/>
        <v>5.7185589231512068E-4</v>
      </c>
      <c r="L16" s="8">
        <f t="shared" si="14"/>
        <v>5.602961930101296E-2</v>
      </c>
      <c r="M16" s="8">
        <f t="shared" si="15"/>
        <v>5.6279147618685747E-3</v>
      </c>
      <c r="N16" s="8">
        <f>STDEV($I$8:I16)</f>
        <v>5.602961930101296E-2</v>
      </c>
      <c r="O16" s="8">
        <f>STDEV($K$9:K16)</f>
        <v>5.6279147618685747E-3</v>
      </c>
      <c r="P16" s="10">
        <f t="shared" si="22"/>
        <v>0.12995048248953173</v>
      </c>
      <c r="Q16" s="10">
        <f>CORREL($I$10:I16,$K$10:K16)</f>
        <v>0.12995048248953173</v>
      </c>
      <c r="R16" s="9"/>
      <c r="S16" s="11">
        <f t="shared" si="0"/>
        <v>5.5579106799961385E-2</v>
      </c>
      <c r="T16" s="11">
        <f t="shared" si="1"/>
        <v>5.5579106799961385E-2</v>
      </c>
      <c r="U16" s="9"/>
      <c r="V16" s="8">
        <f t="shared" si="23"/>
        <v>1.0519003452513311</v>
      </c>
      <c r="W16" s="8">
        <f t="shared" si="9"/>
        <v>1.0309568055114899</v>
      </c>
      <c r="X16" s="9"/>
      <c r="Y16" s="9">
        <f t="shared" si="16"/>
        <v>0.38963546460322485</v>
      </c>
      <c r="Z16" s="9">
        <f t="shared" si="10"/>
        <v>0.38963546460322485</v>
      </c>
      <c r="AA16" s="9"/>
      <c r="AB16" s="10">
        <f t="shared" si="2"/>
        <v>0.65159693812981501</v>
      </c>
      <c r="AC16" s="10">
        <f t="shared" si="3"/>
        <v>0.34840306187018499</v>
      </c>
      <c r="AD16" s="10">
        <f t="shared" si="4"/>
        <v>0.65159693812981501</v>
      </c>
      <c r="AE16" s="10">
        <f t="shared" si="5"/>
        <v>0.34840306187018499</v>
      </c>
      <c r="AF16" s="9"/>
      <c r="AG16" s="12">
        <f t="shared" si="6"/>
        <v>36710</v>
      </c>
      <c r="AH16" s="8">
        <f t="shared" si="7"/>
        <v>1.0414285753814103</v>
      </c>
      <c r="AI16" s="8">
        <f t="shared" si="24"/>
        <v>0.99919722845804382</v>
      </c>
      <c r="AJ16" s="8">
        <f t="shared" si="17"/>
        <v>0.99919722845804382</v>
      </c>
      <c r="AK16" s="8">
        <f t="shared" si="25"/>
        <v>1.0519003452513311</v>
      </c>
      <c r="AL16" s="8">
        <f t="shared" si="11"/>
        <v>1.0309568055114899</v>
      </c>
      <c r="AN16" s="2">
        <f t="shared" si="12"/>
        <v>0.52595017262566557</v>
      </c>
      <c r="AO16" s="2">
        <f t="shared" si="13"/>
        <v>0.51547840275574486</v>
      </c>
    </row>
    <row r="17" spans="1:42" x14ac:dyDescent="0.2">
      <c r="A17" s="13">
        <v>36739</v>
      </c>
      <c r="B17">
        <v>7194.03</v>
      </c>
      <c r="C17">
        <v>7395.81</v>
      </c>
      <c r="D17">
        <v>6954.6</v>
      </c>
      <c r="E17">
        <v>7244.79</v>
      </c>
      <c r="F17">
        <f t="shared" si="18"/>
        <v>0</v>
      </c>
      <c r="G17" t="b">
        <f t="shared" si="19"/>
        <v>0</v>
      </c>
      <c r="H17">
        <v>227.59</v>
      </c>
      <c r="I17" s="8">
        <f t="shared" si="20"/>
        <v>7.5684561434252728E-3</v>
      </c>
      <c r="J17" s="8">
        <f t="shared" si="21"/>
        <v>7.5684561434252728E-3</v>
      </c>
      <c r="K17" s="8">
        <f t="shared" si="8"/>
        <v>5.7152906005453197E-4</v>
      </c>
      <c r="L17" s="8">
        <f t="shared" si="14"/>
        <v>5.187448332217804E-2</v>
      </c>
      <c r="M17" s="8">
        <f t="shared" si="15"/>
        <v>5.3814587508165292E-3</v>
      </c>
      <c r="N17" s="8">
        <f>STDEV($I$8:I17)</f>
        <v>5.187448332217804E-2</v>
      </c>
      <c r="O17" s="8">
        <f>STDEV($K$9:K17)</f>
        <v>5.3814587508165292E-3</v>
      </c>
      <c r="P17" s="10">
        <f t="shared" si="22"/>
        <v>0.12747277047721631</v>
      </c>
      <c r="Q17" s="10">
        <f>CORREL($I$10:I17,$K$10:K17)</f>
        <v>0.12747277047721631</v>
      </c>
      <c r="R17" s="9"/>
      <c r="S17" s="11">
        <f t="shared" si="0"/>
        <v>5.1466022005033002E-2</v>
      </c>
      <c r="T17" s="11">
        <f t="shared" si="1"/>
        <v>5.1466022005033002E-2</v>
      </c>
      <c r="U17" s="9"/>
      <c r="V17" s="8">
        <f t="shared" si="23"/>
        <v>1.0598616068816198</v>
      </c>
      <c r="W17" s="8">
        <f t="shared" si="9"/>
        <v>1.0315460272855006</v>
      </c>
      <c r="X17" s="9"/>
      <c r="Y17" s="9">
        <f t="shared" si="16"/>
        <v>0.55189891161369298</v>
      </c>
      <c r="Z17" s="9">
        <f t="shared" si="10"/>
        <v>0.55189891161369298</v>
      </c>
      <c r="AA17" s="9"/>
      <c r="AB17" s="10">
        <f t="shared" si="2"/>
        <v>0.70949119294051877</v>
      </c>
      <c r="AC17" s="10">
        <f t="shared" si="3"/>
        <v>0.29050880705948123</v>
      </c>
      <c r="AD17" s="10">
        <f t="shared" si="4"/>
        <v>0.70949119294051877</v>
      </c>
      <c r="AE17" s="10">
        <f t="shared" si="5"/>
        <v>0.29050880705948123</v>
      </c>
      <c r="AF17" s="9"/>
      <c r="AG17" s="12">
        <f t="shared" si="6"/>
        <v>36739</v>
      </c>
      <c r="AH17" s="8">
        <f t="shared" si="7"/>
        <v>1.0457038170835602</v>
      </c>
      <c r="AI17" s="8">
        <f t="shared" si="24"/>
        <v>1.0043238149977161</v>
      </c>
      <c r="AJ17" s="8">
        <f t="shared" si="17"/>
        <v>1.0043238149977161</v>
      </c>
      <c r="AK17" s="8">
        <f t="shared" si="25"/>
        <v>1.0598616068816198</v>
      </c>
      <c r="AL17" s="8">
        <f t="shared" si="11"/>
        <v>1.0315460272855006</v>
      </c>
      <c r="AN17" s="2">
        <f t="shared" si="12"/>
        <v>0.52993080344080989</v>
      </c>
      <c r="AO17" s="2">
        <f t="shared" si="13"/>
        <v>0.5157730136427503</v>
      </c>
    </row>
    <row r="18" spans="1:42" x14ac:dyDescent="0.2">
      <c r="A18" s="13">
        <v>36770</v>
      </c>
      <c r="B18">
        <v>7221.41</v>
      </c>
      <c r="C18">
        <v>7456.71</v>
      </c>
      <c r="D18">
        <v>6468.46</v>
      </c>
      <c r="E18">
        <v>6798.12</v>
      </c>
      <c r="F18">
        <f t="shared" si="18"/>
        <v>0</v>
      </c>
      <c r="G18" t="b">
        <f t="shared" si="19"/>
        <v>0</v>
      </c>
      <c r="H18">
        <v>229.65</v>
      </c>
      <c r="I18" s="8">
        <f t="shared" si="20"/>
        <v>-6.1653960984376366E-2</v>
      </c>
      <c r="J18" s="8">
        <f t="shared" si="21"/>
        <v>-6.1653960984376366E-2</v>
      </c>
      <c r="K18" s="8">
        <f t="shared" si="8"/>
        <v>9.0513642954435092E-3</v>
      </c>
      <c r="L18" s="8">
        <f t="shared" si="14"/>
        <v>5.3853089006865654E-2</v>
      </c>
      <c r="M18" s="8">
        <f t="shared" si="15"/>
        <v>5.318437064530385E-3</v>
      </c>
      <c r="N18" s="8">
        <f>STDEV($I$8:I18)</f>
        <v>5.3853089006865654E-2</v>
      </c>
      <c r="O18" s="8">
        <f>STDEV($K$9:K18)</f>
        <v>5.318437064530385E-3</v>
      </c>
      <c r="P18" s="10">
        <f t="shared" si="22"/>
        <v>-3.1251796389862835E-2</v>
      </c>
      <c r="Q18" s="10">
        <f>CORREL($I$10:I18,$K$10:K18)</f>
        <v>-3.1251796389862835E-2</v>
      </c>
      <c r="R18" s="9"/>
      <c r="S18" s="11">
        <f t="shared" si="0"/>
        <v>5.4280225579417737E-2</v>
      </c>
      <c r="T18" s="11">
        <f t="shared" si="1"/>
        <v>5.4280225579417737E-2</v>
      </c>
      <c r="U18" s="9"/>
      <c r="V18" s="8">
        <f t="shared" si="23"/>
        <v>0.99451694072210184</v>
      </c>
      <c r="W18" s="8">
        <f t="shared" si="9"/>
        <v>1.0408829261659793</v>
      </c>
      <c r="X18" s="9"/>
      <c r="Y18" s="9">
        <f t="shared" si="16"/>
        <v>-0.81234547126856016</v>
      </c>
      <c r="Z18" s="9">
        <f t="shared" si="10"/>
        <v>-0.81234547126856016</v>
      </c>
      <c r="AA18" s="9"/>
      <c r="AB18" s="10">
        <f t="shared" si="2"/>
        <v>0.20829671285006957</v>
      </c>
      <c r="AC18" s="10">
        <f t="shared" si="3"/>
        <v>0.79170328714993043</v>
      </c>
      <c r="AD18" s="10">
        <f t="shared" si="4"/>
        <v>0.20829671285006957</v>
      </c>
      <c r="AE18" s="10">
        <f t="shared" si="5"/>
        <v>0.79170328714993043</v>
      </c>
      <c r="AF18" s="9"/>
      <c r="AG18" s="12">
        <f t="shared" si="6"/>
        <v>36770</v>
      </c>
      <c r="AH18" s="8">
        <f t="shared" si="7"/>
        <v>1.0176999334440406</v>
      </c>
      <c r="AI18" s="8">
        <f t="shared" si="24"/>
        <v>0.96303260679909874</v>
      </c>
      <c r="AJ18" s="8">
        <f t="shared" si="17"/>
        <v>0.96303260679909874</v>
      </c>
      <c r="AK18" s="8">
        <f t="shared" si="25"/>
        <v>0.99451694072210184</v>
      </c>
      <c r="AL18" s="8">
        <f t="shared" si="11"/>
        <v>1.0408829261659793</v>
      </c>
      <c r="AN18" s="2">
        <f t="shared" si="12"/>
        <v>0.49725847036105097</v>
      </c>
      <c r="AO18" s="2">
        <f t="shared" si="13"/>
        <v>0.52044146308298955</v>
      </c>
    </row>
    <row r="19" spans="1:42" x14ac:dyDescent="0.2">
      <c r="A19" s="13">
        <v>36801</v>
      </c>
      <c r="B19">
        <v>6800.07</v>
      </c>
      <c r="C19">
        <v>7087.92</v>
      </c>
      <c r="D19">
        <v>6297.49</v>
      </c>
      <c r="E19">
        <v>7077.44</v>
      </c>
      <c r="F19">
        <f t="shared" si="18"/>
        <v>0</v>
      </c>
      <c r="G19" t="b">
        <f t="shared" si="19"/>
        <v>0</v>
      </c>
      <c r="H19">
        <v>231.06</v>
      </c>
      <c r="I19" s="8">
        <f t="shared" si="20"/>
        <v>4.1087830164810324E-2</v>
      </c>
      <c r="J19" s="8">
        <f t="shared" si="21"/>
        <v>4.1087830164810324E-2</v>
      </c>
      <c r="K19" s="8">
        <f t="shared" si="8"/>
        <v>6.1397779229261928E-3</v>
      </c>
      <c r="L19" s="8">
        <f t="shared" si="14"/>
        <v>5.2360116220038791E-2</v>
      </c>
      <c r="M19" s="8">
        <f t="shared" si="15"/>
        <v>5.0418452074396467E-3</v>
      </c>
      <c r="N19" s="8">
        <f>STDEV($I$8:I19)</f>
        <v>5.2360116220038791E-2</v>
      </c>
      <c r="O19" s="8">
        <f>STDEV($K$9:K19)</f>
        <v>5.0418452074396467E-3</v>
      </c>
      <c r="P19" s="10">
        <f t="shared" si="22"/>
        <v>-4.6201243297782505E-3</v>
      </c>
      <c r="Q19" s="10">
        <f>CORREL($I$10:I19,$K$10:K19)</f>
        <v>-4.6201243297782505E-3</v>
      </c>
      <c r="R19" s="9"/>
      <c r="S19" s="11">
        <f t="shared" si="0"/>
        <v>5.2625481676743413E-2</v>
      </c>
      <c r="T19" s="11">
        <f t="shared" si="1"/>
        <v>5.2625481676743413E-2</v>
      </c>
      <c r="U19" s="9"/>
      <c r="V19" s="8">
        <f t="shared" si="23"/>
        <v>1.0353794838785182</v>
      </c>
      <c r="W19" s="8">
        <f t="shared" si="9"/>
        <v>1.0472737161764039</v>
      </c>
      <c r="X19" s="9"/>
      <c r="Y19" s="9">
        <f t="shared" si="16"/>
        <v>-0.1907364103152871</v>
      </c>
      <c r="Z19" s="9">
        <f t="shared" si="10"/>
        <v>-0.1907364103152871</v>
      </c>
      <c r="AA19" s="9"/>
      <c r="AB19" s="10">
        <f t="shared" si="2"/>
        <v>0.42436605551683071</v>
      </c>
      <c r="AC19" s="10">
        <f t="shared" si="3"/>
        <v>0.57563394448316929</v>
      </c>
      <c r="AD19" s="10">
        <f t="shared" si="4"/>
        <v>0.42436605551683071</v>
      </c>
      <c r="AE19" s="10">
        <f t="shared" si="5"/>
        <v>0.57563394448316929</v>
      </c>
      <c r="AF19" s="9"/>
      <c r="AG19" s="12">
        <f t="shared" si="6"/>
        <v>36801</v>
      </c>
      <c r="AH19" s="8">
        <f t="shared" si="7"/>
        <v>1.0413266000274612</v>
      </c>
      <c r="AI19" s="8">
        <f t="shared" si="24"/>
        <v>0.97595587102028047</v>
      </c>
      <c r="AJ19" s="8">
        <f t="shared" si="17"/>
        <v>0.97595587102028047</v>
      </c>
      <c r="AK19" s="8">
        <f t="shared" si="25"/>
        <v>1.0353794838785182</v>
      </c>
      <c r="AL19" s="8">
        <f t="shared" si="11"/>
        <v>1.0472737161764039</v>
      </c>
      <c r="AN19" s="2">
        <f t="shared" si="12"/>
        <v>0.51768974193925921</v>
      </c>
      <c r="AO19" s="2">
        <f t="shared" si="13"/>
        <v>0.52363685808820193</v>
      </c>
    </row>
    <row r="20" spans="1:42" x14ac:dyDescent="0.2">
      <c r="A20" s="13">
        <v>36831</v>
      </c>
      <c r="B20">
        <v>7093.84</v>
      </c>
      <c r="C20">
        <v>7185.66</v>
      </c>
      <c r="D20">
        <v>6361.43</v>
      </c>
      <c r="E20">
        <v>6372.33</v>
      </c>
      <c r="F20">
        <f t="shared" si="18"/>
        <v>0</v>
      </c>
      <c r="G20" t="b">
        <f t="shared" si="19"/>
        <v>0</v>
      </c>
      <c r="H20">
        <v>234.25</v>
      </c>
      <c r="I20" s="8">
        <f t="shared" si="20"/>
        <v>-9.9627831532305478E-2</v>
      </c>
      <c r="J20" s="8">
        <f t="shared" si="21"/>
        <v>-9.9627831532305478E-2</v>
      </c>
      <c r="K20" s="8">
        <f t="shared" si="8"/>
        <v>1.3805937851640193E-2</v>
      </c>
      <c r="L20" s="8">
        <f>STDEV(I9:I20)</f>
        <v>5.8791860146682647E-2</v>
      </c>
      <c r="M20" s="8">
        <f t="shared" si="15"/>
        <v>5.5239523129241028E-3</v>
      </c>
      <c r="N20" s="8">
        <f>STDEV($I$8:I20)</f>
        <v>5.8791860146682647E-2</v>
      </c>
      <c r="O20" s="8">
        <f>STDEV($K$9:K20)</f>
        <v>5.5239523129241028E-3</v>
      </c>
      <c r="P20" s="10">
        <f t="shared" si="22"/>
        <v>-0.27097205697563087</v>
      </c>
      <c r="Q20" s="10">
        <f>CORREL($I$10:I20,$K$10:K20)</f>
        <v>-0.27097205697563087</v>
      </c>
      <c r="R20" s="9"/>
      <c r="S20" s="11">
        <f t="shared" si="0"/>
        <v>6.0522727127699488E-2</v>
      </c>
      <c r="T20" s="11">
        <f t="shared" si="1"/>
        <v>6.0522727127699488E-2</v>
      </c>
      <c r="U20" s="9"/>
      <c r="V20" s="8">
        <f t="shared" si="23"/>
        <v>0.93222687108666391</v>
      </c>
      <c r="W20" s="8">
        <f t="shared" si="9"/>
        <v>1.0617323120155917</v>
      </c>
      <c r="X20" s="9"/>
      <c r="Y20" s="9">
        <f t="shared" si="16"/>
        <v>-2.1190287788052786</v>
      </c>
      <c r="Z20" s="9">
        <f t="shared" si="10"/>
        <v>-2.1190287788052786</v>
      </c>
      <c r="AA20" s="9"/>
      <c r="AB20" s="10">
        <f t="shared" si="2"/>
        <v>1.7044017447408032E-2</v>
      </c>
      <c r="AC20" s="10">
        <f t="shared" si="3"/>
        <v>0.98295598255259198</v>
      </c>
      <c r="AD20" s="10">
        <f t="shared" si="4"/>
        <v>1.7044017447408032E-2</v>
      </c>
      <c r="AE20" s="10">
        <f t="shared" si="5"/>
        <v>0.98295598255259198</v>
      </c>
      <c r="AF20" s="9"/>
      <c r="AG20" s="12">
        <f t="shared" si="6"/>
        <v>36831</v>
      </c>
      <c r="AH20" s="8">
        <f t="shared" si="7"/>
        <v>0.9969795915511277</v>
      </c>
      <c r="AI20" s="8">
        <f t="shared" si="24"/>
        <v>0.94244983869244969</v>
      </c>
      <c r="AJ20" s="8">
        <f t="shared" si="17"/>
        <v>0.94244983869244969</v>
      </c>
      <c r="AK20" s="8">
        <f t="shared" si="25"/>
        <v>0.93222687108666391</v>
      </c>
      <c r="AL20" s="8">
        <f t="shared" si="11"/>
        <v>1.0617323120155917</v>
      </c>
      <c r="AN20" s="2">
        <f t="shared" si="12"/>
        <v>0.46611343554333201</v>
      </c>
      <c r="AO20" s="2">
        <f t="shared" si="13"/>
        <v>0.53086615600779574</v>
      </c>
    </row>
    <row r="21" spans="1:42" x14ac:dyDescent="0.2">
      <c r="A21" s="13">
        <v>36861</v>
      </c>
      <c r="B21">
        <v>6379.26</v>
      </c>
      <c r="C21">
        <v>6813.3</v>
      </c>
      <c r="D21">
        <v>6110.26</v>
      </c>
      <c r="E21">
        <v>6433.61</v>
      </c>
      <c r="F21">
        <f t="shared" si="18"/>
        <v>0</v>
      </c>
      <c r="G21" t="b">
        <f t="shared" si="19"/>
        <v>0</v>
      </c>
      <c r="H21">
        <v>237.55</v>
      </c>
      <c r="I21" s="8">
        <f t="shared" si="20"/>
        <v>9.6165766681888254E-3</v>
      </c>
      <c r="J21" s="8">
        <f t="shared" si="21"/>
        <v>9.6165766681888254E-3</v>
      </c>
      <c r="K21" s="8">
        <f t="shared" si="8"/>
        <v>1.4087513340448332E-2</v>
      </c>
      <c r="L21" s="8">
        <f t="shared" si="14"/>
        <v>5.6210212072526571E-2</v>
      </c>
      <c r="M21" s="8">
        <f t="shared" si="15"/>
        <v>5.8242938361294603E-3</v>
      </c>
      <c r="N21" s="8">
        <f>STDEV($I$8:I21)</f>
        <v>5.6210212072526571E-2</v>
      </c>
      <c r="O21" s="8">
        <f>STDEV($K$9:K21)</f>
        <v>5.8242938361294603E-3</v>
      </c>
      <c r="P21" s="10">
        <f t="shared" si="22"/>
        <v>-0.21274826587731449</v>
      </c>
      <c r="Q21" s="10">
        <f>CORREL($I$10:I21,$K$10:K21)</f>
        <v>-0.21274826587731449</v>
      </c>
      <c r="R21" s="9"/>
      <c r="S21" s="11">
        <f t="shared" si="0"/>
        <v>5.773050695556213E-2</v>
      </c>
      <c r="T21" s="11">
        <f t="shared" si="1"/>
        <v>5.773050695556213E-2</v>
      </c>
      <c r="U21" s="9"/>
      <c r="V21" s="8">
        <f t="shared" si="23"/>
        <v>0.94119170226461457</v>
      </c>
      <c r="W21" s="8">
        <f t="shared" si="9"/>
        <v>1.0766894801250964</v>
      </c>
      <c r="X21" s="9"/>
      <c r="Y21" s="9">
        <f t="shared" si="16"/>
        <v>-2.3009163939866428</v>
      </c>
      <c r="Z21" s="9">
        <f t="shared" si="10"/>
        <v>-2.3009163939866428</v>
      </c>
      <c r="AA21" s="9"/>
      <c r="AB21" s="10">
        <f t="shared" si="2"/>
        <v>1.0698178635732261E-2</v>
      </c>
      <c r="AC21" s="10">
        <f t="shared" si="3"/>
        <v>0.9893018213642677</v>
      </c>
      <c r="AD21" s="10">
        <f t="shared" si="4"/>
        <v>1.0698178635732261E-2</v>
      </c>
      <c r="AE21" s="10">
        <f t="shared" si="5"/>
        <v>0.9893018213642677</v>
      </c>
      <c r="AF21" s="9"/>
      <c r="AG21" s="12">
        <f t="shared" si="6"/>
        <v>36861</v>
      </c>
      <c r="AH21" s="8">
        <f t="shared" si="7"/>
        <v>1.0089405911948555</v>
      </c>
      <c r="AI21" s="8">
        <f t="shared" si="24"/>
        <v>0.95565479612406523</v>
      </c>
      <c r="AJ21" s="8">
        <f t="shared" si="17"/>
        <v>0.95565479612406523</v>
      </c>
      <c r="AK21" s="8">
        <f t="shared" si="25"/>
        <v>0.94119170226461457</v>
      </c>
      <c r="AL21" s="8">
        <f t="shared" si="11"/>
        <v>1.0766894801250964</v>
      </c>
      <c r="AN21" s="2">
        <f t="shared" si="12"/>
        <v>0.47059585113230734</v>
      </c>
      <c r="AO21" s="2">
        <f t="shared" si="13"/>
        <v>0.53834474006254807</v>
      </c>
      <c r="AP21" s="2">
        <f>(AN21+AO21)/2</f>
        <v>0.50447029559742773</v>
      </c>
    </row>
    <row r="22" spans="1:42" x14ac:dyDescent="0.2">
      <c r="A22" s="13">
        <v>36892</v>
      </c>
      <c r="B22">
        <v>6431.14</v>
      </c>
      <c r="C22">
        <v>6795.14</v>
      </c>
      <c r="D22">
        <v>6172.44</v>
      </c>
      <c r="E22">
        <v>6795.14</v>
      </c>
      <c r="F22">
        <f t="shared" si="18"/>
        <v>0</v>
      </c>
      <c r="G22" t="b">
        <f t="shared" si="19"/>
        <v>0</v>
      </c>
      <c r="H22">
        <v>239.32</v>
      </c>
      <c r="I22" s="8">
        <f t="shared" si="20"/>
        <v>5.6193956425708125E-2</v>
      </c>
      <c r="J22" s="8">
        <f t="shared" si="21"/>
        <v>5.6193956425708125E-2</v>
      </c>
      <c r="K22" s="8">
        <f t="shared" si="8"/>
        <v>7.4510629341191237E-3</v>
      </c>
      <c r="L22" s="8">
        <f t="shared" si="14"/>
        <v>5.88178971431908E-2</v>
      </c>
      <c r="M22" s="8">
        <f t="shared" si="15"/>
        <v>5.4918440380769748E-3</v>
      </c>
      <c r="N22" s="8">
        <f>STDEV($I$8:I22)</f>
        <v>5.6314645782652342E-2</v>
      </c>
      <c r="O22" s="8">
        <f>STDEV($K$9:K22)</f>
        <v>5.5872595060732109E-3</v>
      </c>
      <c r="P22" s="10">
        <f t="shared" si="22"/>
        <v>-0.19797695368735646</v>
      </c>
      <c r="Q22" s="10">
        <f>CORREL($I$10:I22,$K$10:K22)</f>
        <v>-0.18451002441014083</v>
      </c>
      <c r="R22" s="9"/>
      <c r="S22" s="11">
        <f t="shared" si="0"/>
        <v>6.0146536880663432E-2</v>
      </c>
      <c r="T22" s="11">
        <f t="shared" si="1"/>
        <v>5.76078722217577E-2</v>
      </c>
      <c r="U22" s="9"/>
      <c r="V22" s="8">
        <v>1</v>
      </c>
      <c r="W22" s="8">
        <v>1</v>
      </c>
      <c r="X22" s="9"/>
      <c r="Y22" s="9">
        <f t="shared" si="16"/>
        <v>3.0073268440331716E-2</v>
      </c>
      <c r="Z22" s="9">
        <f t="shared" si="10"/>
        <v>2.880393611087885E-2</v>
      </c>
      <c r="AA22" s="9"/>
      <c r="AB22" s="10">
        <f t="shared" si="2"/>
        <v>0.51199569011015766</v>
      </c>
      <c r="AC22" s="10">
        <f t="shared" si="3"/>
        <v>0.48800430988984234</v>
      </c>
      <c r="AD22" s="10">
        <f t="shared" si="4"/>
        <v>0.51148951918933405</v>
      </c>
      <c r="AE22" s="10">
        <f t="shared" si="5"/>
        <v>0.48851048081066595</v>
      </c>
      <c r="AF22" s="9"/>
      <c r="AG22" s="12">
        <f t="shared" si="6"/>
        <v>36892</v>
      </c>
      <c r="AH22" s="8">
        <f t="shared" si="7"/>
        <v>1.0410476129246116</v>
      </c>
      <c r="AI22" s="8">
        <f t="shared" si="24"/>
        <v>0.96327377607699904</v>
      </c>
      <c r="AJ22" s="8">
        <f t="shared" si="17"/>
        <v>0.96327377607699904</v>
      </c>
      <c r="AK22" s="8">
        <f t="shared" si="25"/>
        <v>0.9940809877699105</v>
      </c>
      <c r="AL22" s="8">
        <f t="shared" si="11"/>
        <v>1.0847119612020124</v>
      </c>
      <c r="AM22">
        <v>1</v>
      </c>
      <c r="AN22" s="2">
        <f>AP21*(I22+1)</f>
        <v>0.53281847740629373</v>
      </c>
      <c r="AO22" s="2">
        <f>AP21*(K22+1)</f>
        <v>0.50822913551831783</v>
      </c>
    </row>
    <row r="23" spans="1:42" x14ac:dyDescent="0.2">
      <c r="A23" s="13">
        <v>36923</v>
      </c>
      <c r="B23">
        <v>6788.57</v>
      </c>
      <c r="C23">
        <v>6788.57</v>
      </c>
      <c r="D23">
        <v>6071.35</v>
      </c>
      <c r="E23">
        <v>6208.24</v>
      </c>
      <c r="F23">
        <f t="shared" si="18"/>
        <v>0</v>
      </c>
      <c r="G23" t="b">
        <f t="shared" si="19"/>
        <v>0</v>
      </c>
      <c r="H23">
        <v>240.68</v>
      </c>
      <c r="I23" s="8">
        <f t="shared" si="20"/>
        <v>-8.6370553071754341E-2</v>
      </c>
      <c r="J23" s="8">
        <f t="shared" si="21"/>
        <v>-8.6370553071754341E-2</v>
      </c>
      <c r="K23" s="8">
        <f t="shared" si="8"/>
        <v>5.6827678422197714E-3</v>
      </c>
      <c r="L23" s="8">
        <f t="shared" si="14"/>
        <v>5.0864795780915649E-2</v>
      </c>
      <c r="M23" s="8">
        <f t="shared" si="15"/>
        <v>5.4981900547046497E-3</v>
      </c>
      <c r="N23" s="8">
        <f>STDEV($I$8:I23)</f>
        <v>5.8928854723035343E-2</v>
      </c>
      <c r="O23" s="8">
        <f>STDEV($K$9:K23)</f>
        <v>5.3705088562513255E-3</v>
      </c>
      <c r="P23" s="10">
        <f t="shared" si="22"/>
        <v>-0.22593463610446737</v>
      </c>
      <c r="Q23" s="10">
        <f>CORREL($I$10:I23,$K$10:K23)</f>
        <v>-0.15737864974004545</v>
      </c>
      <c r="R23" s="9"/>
      <c r="S23" s="11">
        <f t="shared" si="0"/>
        <v>5.2381573610156086E-2</v>
      </c>
      <c r="T23" s="11">
        <f t="shared" si="1"/>
        <v>6.0008882883122838E-2</v>
      </c>
      <c r="U23" s="9"/>
      <c r="V23" s="8">
        <f t="shared" ref="V23:V33" si="26">E23/$E$22</f>
        <v>0.91362944692824566</v>
      </c>
      <c r="W23" s="8">
        <f t="shared" ref="W23:W33" si="27">H23/$H$22</f>
        <v>1.0056827678422198</v>
      </c>
      <c r="X23" s="9"/>
      <c r="Y23" s="9">
        <f t="shared" si="16"/>
        <v>-1.8064553912766776</v>
      </c>
      <c r="Z23" s="9">
        <f t="shared" si="10"/>
        <v>-1.5697069023861587</v>
      </c>
      <c r="AA23" s="9"/>
      <c r="AB23" s="10">
        <f t="shared" si="2"/>
        <v>3.5423618038601702E-2</v>
      </c>
      <c r="AC23" s="10">
        <f t="shared" si="3"/>
        <v>0.96457638196139828</v>
      </c>
      <c r="AD23" s="10">
        <f t="shared" si="4"/>
        <v>5.8241657338999137E-2</v>
      </c>
      <c r="AE23" s="10">
        <f t="shared" si="5"/>
        <v>0.94175834266100089</v>
      </c>
      <c r="AF23" s="9"/>
      <c r="AG23" s="12">
        <f t="shared" si="6"/>
        <v>36923</v>
      </c>
      <c r="AH23" s="8">
        <f t="shared" si="7"/>
        <v>0.99791593453198257</v>
      </c>
      <c r="AI23" s="8">
        <f t="shared" si="24"/>
        <v>0.9233478738648031</v>
      </c>
      <c r="AJ23" s="8">
        <f t="shared" si="17"/>
        <v>0.92339275733110726</v>
      </c>
      <c r="AK23" s="8">
        <f t="shared" si="25"/>
        <v>0.90822166305810748</v>
      </c>
      <c r="AL23" s="8">
        <f t="shared" si="11"/>
        <v>1.0908761274532022</v>
      </c>
      <c r="AN23" s="2">
        <f t="shared" ref="AN23:AN33" si="28">AN22*(I23+1)</f>
        <v>0.4867986508258621</v>
      </c>
      <c r="AO23" s="2">
        <f t="shared" ref="AO23:AO33" si="29">AO22*(K23+1)</f>
        <v>0.51111728370612053</v>
      </c>
    </row>
    <row r="24" spans="1:42" x14ac:dyDescent="0.2">
      <c r="A24" s="13">
        <v>36951</v>
      </c>
      <c r="B24">
        <v>6212.66</v>
      </c>
      <c r="C24">
        <v>6342.54</v>
      </c>
      <c r="D24">
        <v>5351.48</v>
      </c>
      <c r="E24">
        <v>5829.95</v>
      </c>
      <c r="F24">
        <f t="shared" si="18"/>
        <v>0</v>
      </c>
      <c r="G24" t="b">
        <f t="shared" si="19"/>
        <v>0</v>
      </c>
      <c r="H24">
        <v>242.49</v>
      </c>
      <c r="I24" s="8">
        <f t="shared" si="20"/>
        <v>-6.093353349741637E-2</v>
      </c>
      <c r="J24" s="8">
        <f t="shared" si="21"/>
        <v>-6.093353349741637E-2</v>
      </c>
      <c r="K24" s="8">
        <f t="shared" si="8"/>
        <v>7.5203589828818362E-3</v>
      </c>
      <c r="L24" s="8">
        <f t="shared" si="14"/>
        <v>5.2333369947551202E-2</v>
      </c>
      <c r="M24" s="8">
        <f t="shared" si="15"/>
        <v>4.9647402330752254E-3</v>
      </c>
      <c r="N24" s="8">
        <f>STDEV($I$8:I24)</f>
        <v>5.8577506087026325E-2</v>
      </c>
      <c r="O24" s="8">
        <f>STDEV($K$9:K24)</f>
        <v>5.1856083268778637E-3</v>
      </c>
      <c r="P24" s="10">
        <f t="shared" si="22"/>
        <v>-0.2942840873482882</v>
      </c>
      <c r="Q24" s="10">
        <f>CORREL($I$10:I24,$K$10:K24)</f>
        <v>-0.16783663590469755</v>
      </c>
      <c r="R24" s="9"/>
      <c r="S24" s="11">
        <f t="shared" si="0"/>
        <v>5.4003268169987489E-2</v>
      </c>
      <c r="T24" s="11">
        <f t="shared" si="1"/>
        <v>5.9667234452912978E-2</v>
      </c>
      <c r="U24" s="9"/>
      <c r="V24" s="8">
        <f t="shared" si="26"/>
        <v>0.85795877641961749</v>
      </c>
      <c r="W24" s="8">
        <f t="shared" si="27"/>
        <v>1.0132458632792913</v>
      </c>
      <c r="X24" s="9"/>
      <c r="Y24" s="9">
        <f t="shared" si="16"/>
        <v>-3.0535180512753617</v>
      </c>
      <c r="Z24" s="9">
        <f t="shared" si="10"/>
        <v>-2.7582649463616384</v>
      </c>
      <c r="AA24" s="9"/>
      <c r="AB24" s="10">
        <f t="shared" si="2"/>
        <v>1.1308755706816178E-3</v>
      </c>
      <c r="AC24" s="10">
        <f t="shared" si="3"/>
        <v>0.99886912442931841</v>
      </c>
      <c r="AD24" s="10">
        <f t="shared" si="4"/>
        <v>2.9054539515436339E-3</v>
      </c>
      <c r="AE24" s="10">
        <f t="shared" si="5"/>
        <v>0.99709454604845638</v>
      </c>
      <c r="AF24" s="9"/>
      <c r="AG24" s="12">
        <f t="shared" si="6"/>
        <v>36951</v>
      </c>
      <c r="AH24" s="8">
        <f t="shared" si="7"/>
        <v>0.97209735809121334</v>
      </c>
      <c r="AI24" s="8">
        <f t="shared" si="24"/>
        <v>0.92805276935752956</v>
      </c>
      <c r="AJ24" s="8">
        <f t="shared" si="17"/>
        <v>0.9266555571748788</v>
      </c>
      <c r="AK24" s="8">
        <f t="shared" si="25"/>
        <v>0.8528805079290771</v>
      </c>
      <c r="AL24" s="8">
        <f t="shared" si="11"/>
        <v>1.0990799075375064</v>
      </c>
      <c r="AN24" s="2">
        <f t="shared" si="28"/>
        <v>0.45713628892926733</v>
      </c>
      <c r="AO24" s="2">
        <f t="shared" si="29"/>
        <v>0.51496106916194606</v>
      </c>
    </row>
    <row r="25" spans="1:42" x14ac:dyDescent="0.2">
      <c r="A25" s="13">
        <v>36983</v>
      </c>
      <c r="B25">
        <v>5843.37</v>
      </c>
      <c r="C25">
        <v>6271.2</v>
      </c>
      <c r="D25">
        <v>5383.99</v>
      </c>
      <c r="E25">
        <v>6264.51</v>
      </c>
      <c r="F25">
        <f t="shared" si="18"/>
        <v>0</v>
      </c>
      <c r="G25" t="b">
        <f t="shared" si="19"/>
        <v>0</v>
      </c>
      <c r="H25">
        <v>239.85</v>
      </c>
      <c r="I25" s="8">
        <f t="shared" si="20"/>
        <v>7.4539232754998075E-2</v>
      </c>
      <c r="J25" s="8">
        <f t="shared" si="21"/>
        <v>7.4539232754998075E-2</v>
      </c>
      <c r="K25" s="8">
        <f t="shared" si="8"/>
        <v>-1.0887046888531593E-2</v>
      </c>
      <c r="L25" s="8">
        <f t="shared" si="14"/>
        <v>5.9040221564857887E-2</v>
      </c>
      <c r="M25" s="8">
        <f t="shared" si="15"/>
        <v>6.705817242313959E-3</v>
      </c>
      <c r="N25" s="8">
        <f>STDEV($I$8:I25)</f>
        <v>6.0318222271888509E-2</v>
      </c>
      <c r="O25" s="8">
        <f>STDEV($K$9:K25)</f>
        <v>6.6049768000609604E-3</v>
      </c>
      <c r="P25" s="10">
        <f t="shared" si="22"/>
        <v>-0.55308520309013176</v>
      </c>
      <c r="Q25" s="10">
        <f>CORREL($I$10:I25,$K$10:K25)</f>
        <v>-0.34496152279342285</v>
      </c>
      <c r="R25" s="9"/>
      <c r="S25" s="11">
        <f t="shared" si="0"/>
        <v>6.2997324707293009E-2</v>
      </c>
      <c r="T25" s="11">
        <f t="shared" si="1"/>
        <v>6.2902935658188816E-2</v>
      </c>
      <c r="U25" s="9"/>
      <c r="V25" s="8">
        <f t="shared" si="26"/>
        <v>0.92191036534935267</v>
      </c>
      <c r="W25" s="8">
        <f t="shared" si="27"/>
        <v>1.0022146080561591</v>
      </c>
      <c r="X25" s="9"/>
      <c r="Y25" s="9">
        <f t="shared" si="16"/>
        <v>-1.2942629884976464</v>
      </c>
      <c r="Z25" s="9">
        <f t="shared" si="10"/>
        <v>-1.2962995557001711</v>
      </c>
      <c r="AA25" s="9"/>
      <c r="AB25" s="10">
        <f t="shared" si="2"/>
        <v>9.7787298076278908E-2</v>
      </c>
      <c r="AC25" s="10">
        <f t="shared" si="3"/>
        <v>0.90221270192372105</v>
      </c>
      <c r="AD25" s="10">
        <f t="shared" si="4"/>
        <v>9.7436150801204088E-2</v>
      </c>
      <c r="AE25" s="10">
        <f t="shared" si="5"/>
        <v>0.90256384919879595</v>
      </c>
      <c r="AF25" s="9"/>
      <c r="AG25" s="12">
        <f t="shared" si="6"/>
        <v>36983</v>
      </c>
      <c r="AH25" s="8">
        <f t="shared" si="7"/>
        <v>1.0005655410267336</v>
      </c>
      <c r="AI25" s="8">
        <f t="shared" si="24"/>
        <v>0.91803867126563077</v>
      </c>
      <c r="AJ25" s="8">
        <f t="shared" si="17"/>
        <v>0.91679701254982526</v>
      </c>
      <c r="AK25" s="8">
        <f t="shared" si="25"/>
        <v>0.91645356662180344</v>
      </c>
      <c r="AL25" s="8">
        <f t="shared" si="11"/>
        <v>1.0871141730499025</v>
      </c>
      <c r="AN25" s="2">
        <f t="shared" si="28"/>
        <v>0.49121087717052203</v>
      </c>
      <c r="AO25" s="2">
        <f t="shared" si="29"/>
        <v>0.50935466385621164</v>
      </c>
    </row>
    <row r="26" spans="1:42" x14ac:dyDescent="0.2">
      <c r="A26" s="13">
        <v>37012</v>
      </c>
      <c r="B26">
        <v>6272.03</v>
      </c>
      <c r="C26">
        <v>6337.47</v>
      </c>
      <c r="D26">
        <v>5960.46</v>
      </c>
      <c r="E26">
        <v>6123.26</v>
      </c>
      <c r="F26">
        <f t="shared" si="18"/>
        <v>0</v>
      </c>
      <c r="G26" t="b">
        <f t="shared" si="19"/>
        <v>0</v>
      </c>
      <c r="H26">
        <v>240.17</v>
      </c>
      <c r="I26" s="8">
        <f t="shared" si="20"/>
        <v>-2.2547653367940956E-2</v>
      </c>
      <c r="J26" s="8">
        <f t="shared" si="21"/>
        <v>-2.2547653367940956E-2</v>
      </c>
      <c r="K26" s="8">
        <f t="shared" si="8"/>
        <v>1.3341671878257522E-3</v>
      </c>
      <c r="L26" s="8">
        <f t="shared" si="14"/>
        <v>5.8456643904817425E-2</v>
      </c>
      <c r="M26" s="8">
        <f t="shared" si="15"/>
        <v>6.7532451212960077E-3</v>
      </c>
      <c r="N26" s="8">
        <f>STDEV($I$8:I26)</f>
        <v>5.8580776119058119E-2</v>
      </c>
      <c r="O26" s="8">
        <f>STDEV($K$9:K26)</f>
        <v>6.465535896908888E-3</v>
      </c>
      <c r="P26" s="10">
        <f t="shared" si="22"/>
        <v>-0.56464328172910916</v>
      </c>
      <c r="Q26" s="10">
        <f>CORREL($I$10:I26,$K$10:K26)</f>
        <v>-0.32872239622893451</v>
      </c>
      <c r="R26" s="9"/>
      <c r="S26" s="11">
        <f t="shared" si="0"/>
        <v>6.2518767603186198E-2</v>
      </c>
      <c r="T26" s="11">
        <f t="shared" si="1"/>
        <v>6.1012471822130258E-2</v>
      </c>
      <c r="U26" s="9"/>
      <c r="V26" s="8">
        <f t="shared" si="26"/>
        <v>0.9011234499951436</v>
      </c>
      <c r="W26" s="8">
        <f t="shared" si="27"/>
        <v>1.0035517299013872</v>
      </c>
      <c r="X26" s="9"/>
      <c r="Y26" s="9">
        <f t="shared" si="16"/>
        <v>-1.6907587855832573</v>
      </c>
      <c r="Z26" s="9">
        <f t="shared" si="10"/>
        <v>-1.7340256790405602</v>
      </c>
      <c r="AA26" s="9"/>
      <c r="AB26" s="10">
        <f t="shared" si="2"/>
        <v>4.5441440849070099E-2</v>
      </c>
      <c r="AC26" s="10">
        <f t="shared" si="3"/>
        <v>0.95455855915092991</v>
      </c>
      <c r="AD26" s="10">
        <f t="shared" si="4"/>
        <v>4.1456763496547443E-2</v>
      </c>
      <c r="AE26" s="10">
        <f t="shared" si="5"/>
        <v>0.95854323650345252</v>
      </c>
      <c r="AF26" s="9"/>
      <c r="AG26" s="12">
        <f t="shared" si="6"/>
        <v>37012</v>
      </c>
      <c r="AH26" s="8">
        <f t="shared" si="7"/>
        <v>0.99016945271721357</v>
      </c>
      <c r="AI26" s="8">
        <f t="shared" si="24"/>
        <v>0.91711955709602799</v>
      </c>
      <c r="AJ26" s="8">
        <f t="shared" si="17"/>
        <v>0.91588682978650948</v>
      </c>
      <c r="AK26" s="8">
        <f t="shared" si="25"/>
        <v>0.89578968927380187</v>
      </c>
      <c r="AL26" s="8">
        <f t="shared" si="11"/>
        <v>1.0885645651090059</v>
      </c>
      <c r="AN26" s="2">
        <f t="shared" si="28"/>
        <v>0.48013522458151886</v>
      </c>
      <c r="AO26" s="2">
        <f t="shared" si="29"/>
        <v>0.51003422813569466</v>
      </c>
    </row>
    <row r="27" spans="1:42" x14ac:dyDescent="0.2">
      <c r="A27" s="13">
        <v>37043</v>
      </c>
      <c r="B27">
        <v>6122.96</v>
      </c>
      <c r="C27">
        <v>6278.04</v>
      </c>
      <c r="D27">
        <v>5758.69</v>
      </c>
      <c r="E27">
        <v>6058.38</v>
      </c>
      <c r="F27">
        <f t="shared" si="18"/>
        <v>0</v>
      </c>
      <c r="G27" t="b">
        <f t="shared" si="19"/>
        <v>0</v>
      </c>
      <c r="H27">
        <v>242.72</v>
      </c>
      <c r="I27" s="8">
        <f t="shared" si="20"/>
        <v>-1.0595663094495444E-2</v>
      </c>
      <c r="J27" s="8">
        <f t="shared" si="21"/>
        <v>-1.0595663094495444E-2</v>
      </c>
      <c r="K27" s="8">
        <f t="shared" si="8"/>
        <v>1.0617479285506048E-2</v>
      </c>
      <c r="L27" s="8">
        <f>STDEV(I16:I27)</f>
        <v>5.8076984709736656E-2</v>
      </c>
      <c r="M27" s="8">
        <f t="shared" si="15"/>
        <v>6.9040939843347761E-3</v>
      </c>
      <c r="N27" s="8">
        <f>STDEV($I$8:I27)</f>
        <v>5.6847866229575821E-2</v>
      </c>
      <c r="O27" s="8">
        <f>STDEV($K$9:K27)</f>
        <v>6.4095553649786809E-3</v>
      </c>
      <c r="P27" s="10">
        <f t="shared" si="22"/>
        <v>-0.54569794973270547</v>
      </c>
      <c r="Q27" s="10">
        <f>CORREL($I$10:I27,$K$10:K27)</f>
        <v>-0.32650654886641373</v>
      </c>
      <c r="R27" s="9"/>
      <c r="S27" s="11">
        <f t="shared" si="0"/>
        <v>6.2114559857644774E-2</v>
      </c>
      <c r="T27" s="11">
        <f t="shared" si="1"/>
        <v>5.9251163539393602E-2</v>
      </c>
      <c r="U27" s="9"/>
      <c r="V27" s="8">
        <f t="shared" si="26"/>
        <v>0.89157544951244561</v>
      </c>
      <c r="W27" s="8">
        <f t="shared" si="27"/>
        <v>1.014206919605549</v>
      </c>
      <c r="X27" s="9"/>
      <c r="Y27" s="9">
        <f t="shared" si="16"/>
        <v>-2.0436923526702833</v>
      </c>
      <c r="Z27" s="9">
        <f t="shared" si="10"/>
        <v>-2.1453892625889623</v>
      </c>
      <c r="AA27" s="9"/>
      <c r="AB27" s="10">
        <f t="shared" si="2"/>
        <v>2.0491974585952082E-2</v>
      </c>
      <c r="AC27" s="10">
        <f t="shared" si="3"/>
        <v>0.97950802541404791</v>
      </c>
      <c r="AD27" s="10">
        <f t="shared" si="4"/>
        <v>1.596086844022121E-2</v>
      </c>
      <c r="AE27" s="10">
        <f t="shared" si="5"/>
        <v>0.98403913155977873</v>
      </c>
      <c r="AF27" s="9"/>
      <c r="AG27" s="12">
        <f t="shared" si="6"/>
        <v>37043</v>
      </c>
      <c r="AH27" s="8">
        <f t="shared" si="7"/>
        <v>0.99049737948987771</v>
      </c>
      <c r="AI27" s="8">
        <f t="shared" si="24"/>
        <v>0.92597299232103192</v>
      </c>
      <c r="AJ27" s="8">
        <f t="shared" si="17"/>
        <v>0.92480578249908951</v>
      </c>
      <c r="AK27" s="8">
        <f t="shared" si="25"/>
        <v>0.88629820352273392</v>
      </c>
      <c r="AL27" s="8">
        <f t="shared" si="11"/>
        <v>1.1001223768299868</v>
      </c>
      <c r="AN27" s="2">
        <f t="shared" si="28"/>
        <v>0.47504787350205319</v>
      </c>
      <c r="AO27" s="2">
        <f t="shared" si="29"/>
        <v>0.51544950598782446</v>
      </c>
    </row>
    <row r="28" spans="1:42" x14ac:dyDescent="0.2">
      <c r="A28" s="13">
        <v>37074</v>
      </c>
      <c r="B28">
        <v>6053.81</v>
      </c>
      <c r="C28">
        <v>6131.97</v>
      </c>
      <c r="D28">
        <v>5551.14</v>
      </c>
      <c r="E28">
        <v>5861.19</v>
      </c>
      <c r="F28">
        <f t="shared" si="18"/>
        <v>0</v>
      </c>
      <c r="G28" t="b">
        <f t="shared" si="19"/>
        <v>0</v>
      </c>
      <c r="H28">
        <v>245.5</v>
      </c>
      <c r="I28" s="8">
        <f t="shared" si="20"/>
        <v>-3.2548304992423782E-2</v>
      </c>
      <c r="J28" s="8">
        <f t="shared" si="21"/>
        <v>-3.2548304992423782E-2</v>
      </c>
      <c r="K28" s="8">
        <f t="shared" si="8"/>
        <v>1.1453526697429162E-2</v>
      </c>
      <c r="L28" s="8">
        <f t="shared" si="14"/>
        <v>5.5817160329017769E-2</v>
      </c>
      <c r="M28" s="8">
        <f t="shared" si="15"/>
        <v>6.9132186057723659E-3</v>
      </c>
      <c r="N28" s="8">
        <f>STDEV($I$8:I28)</f>
        <v>5.5602258731719499E-2</v>
      </c>
      <c r="O28" s="8">
        <f>STDEV($K$9:K28)</f>
        <v>6.3851880871918553E-3</v>
      </c>
      <c r="P28" s="10">
        <f t="shared" si="22"/>
        <v>-0.5212481740731173</v>
      </c>
      <c r="Q28" s="10">
        <f>CORREL($I$10:I28,$K$10:K28)</f>
        <v>-0.34131898616870854</v>
      </c>
      <c r="R28" s="9"/>
      <c r="S28" s="11">
        <f t="shared" si="0"/>
        <v>5.9712833969436052E-2</v>
      </c>
      <c r="T28" s="11">
        <f t="shared" si="1"/>
        <v>5.8092506944263302E-2</v>
      </c>
      <c r="U28" s="9"/>
      <c r="V28" s="8">
        <f t="shared" si="26"/>
        <v>0.86255617985795718</v>
      </c>
      <c r="W28" s="8">
        <f t="shared" si="27"/>
        <v>1.0258231656359686</v>
      </c>
      <c r="X28" s="9"/>
      <c r="Y28" s="9">
        <f t="shared" si="16"/>
        <v>-2.8732108688882074</v>
      </c>
      <c r="Z28" s="9">
        <f t="shared" si="10"/>
        <v>-2.9549939259222939</v>
      </c>
      <c r="AA28" s="9"/>
      <c r="AB28" s="10">
        <f t="shared" si="2"/>
        <v>2.0316140509234228E-3</v>
      </c>
      <c r="AC28" s="10">
        <f t="shared" si="3"/>
        <v>0.99796838594907655</v>
      </c>
      <c r="AD28" s="10">
        <f t="shared" si="4"/>
        <v>1.563376033980417E-3</v>
      </c>
      <c r="AE28" s="10">
        <f t="shared" si="5"/>
        <v>0.99843662396601962</v>
      </c>
      <c r="AF28" s="9"/>
      <c r="AG28" s="12">
        <f t="shared" si="6"/>
        <v>37074</v>
      </c>
      <c r="AH28" s="8">
        <f t="shared" si="7"/>
        <v>0.98093909109513866</v>
      </c>
      <c r="AI28" s="8">
        <f t="shared" si="24"/>
        <v>0.9357437132921963</v>
      </c>
      <c r="AJ28" s="8">
        <f t="shared" si="17"/>
        <v>0.93474857223105112</v>
      </c>
      <c r="AK28" s="8">
        <f t="shared" si="25"/>
        <v>0.85745069928023865</v>
      </c>
      <c r="AL28" s="8">
        <f t="shared" si="11"/>
        <v>1.1127226578434484</v>
      </c>
      <c r="AN28" s="2">
        <f t="shared" si="28"/>
        <v>0.45958587042930599</v>
      </c>
      <c r="AO28" s="2">
        <f t="shared" si="29"/>
        <v>0.52135322066583267</v>
      </c>
    </row>
    <row r="29" spans="1:42" x14ac:dyDescent="0.2">
      <c r="A29" s="13">
        <v>37104</v>
      </c>
      <c r="B29">
        <v>5859.68</v>
      </c>
      <c r="C29">
        <v>5930.45</v>
      </c>
      <c r="D29">
        <v>5124.6899999999996</v>
      </c>
      <c r="E29">
        <v>5188.17</v>
      </c>
      <c r="F29">
        <f t="shared" si="18"/>
        <v>0</v>
      </c>
      <c r="G29" t="b">
        <f t="shared" si="19"/>
        <v>0</v>
      </c>
      <c r="H29">
        <v>248.33</v>
      </c>
      <c r="I29" s="8">
        <f t="shared" si="20"/>
        <v>-0.11482651133984734</v>
      </c>
      <c r="J29" s="8">
        <f t="shared" si="21"/>
        <v>-0.11482651133984734</v>
      </c>
      <c r="K29" s="8">
        <f t="shared" si="8"/>
        <v>1.1527494908350366E-2</v>
      </c>
      <c r="L29" s="8">
        <f t="shared" si="14"/>
        <v>6.2063893725727702E-2</v>
      </c>
      <c r="M29" s="8">
        <f t="shared" si="15"/>
        <v>6.7956131754943784E-3</v>
      </c>
      <c r="N29" s="8">
        <f>STDEV($I$8:I29)</f>
        <v>5.9283123828228847E-2</v>
      </c>
      <c r="O29" s="8">
        <f>STDEV($K$9:K29)</f>
        <v>6.3520183577976223E-3</v>
      </c>
      <c r="P29" s="10">
        <f t="shared" si="22"/>
        <v>-0.53368746905893549</v>
      </c>
      <c r="Q29" s="10">
        <f>CORREL($I$10:I29,$K$10:K29)</f>
        <v>-0.38922222700870851</v>
      </c>
      <c r="R29" s="9"/>
      <c r="S29" s="11">
        <f t="shared" si="0"/>
        <v>6.5941532282910054E-2</v>
      </c>
      <c r="T29" s="11">
        <f t="shared" si="1"/>
        <v>6.2032038358235793E-2</v>
      </c>
      <c r="U29" s="9"/>
      <c r="V29" s="8">
        <f t="shared" si="26"/>
        <v>0.76351186289024209</v>
      </c>
      <c r="W29" s="8">
        <f t="shared" si="27"/>
        <v>1.0376483369547052</v>
      </c>
      <c r="X29" s="9"/>
      <c r="Y29" s="9">
        <f t="shared" si="16"/>
        <v>-4.6193863234226749</v>
      </c>
      <c r="Z29" s="9">
        <f t="shared" si="10"/>
        <v>-4.9145502290463501</v>
      </c>
      <c r="AA29" s="9"/>
      <c r="AB29" s="10">
        <f t="shared" si="2"/>
        <v>1.9243833529024424E-6</v>
      </c>
      <c r="AC29" s="10">
        <f t="shared" si="3"/>
        <v>0.99999807561664711</v>
      </c>
      <c r="AD29" s="10">
        <f t="shared" si="4"/>
        <v>4.4493254822863625E-7</v>
      </c>
      <c r="AE29" s="10">
        <f t="shared" si="5"/>
        <v>0.99999955506745175</v>
      </c>
      <c r="AF29" s="9"/>
      <c r="AG29" s="12">
        <f t="shared" si="6"/>
        <v>37104</v>
      </c>
      <c r="AH29" s="8">
        <f t="shared" si="7"/>
        <v>0.93417634552933182</v>
      </c>
      <c r="AI29" s="8">
        <f t="shared" si="24"/>
        <v>0.94629028636243329</v>
      </c>
      <c r="AJ29" s="8">
        <f t="shared" si="17"/>
        <v>0.94533923250324836</v>
      </c>
      <c r="AK29" s="8">
        <f t="shared" si="25"/>
        <v>0.75899262683597635</v>
      </c>
      <c r="AL29" s="8">
        <f t="shared" si="11"/>
        <v>1.1255495626161447</v>
      </c>
      <c r="AN29" s="2">
        <f t="shared" si="28"/>
        <v>0.40681322826682165</v>
      </c>
      <c r="AO29" s="2">
        <f t="shared" si="29"/>
        <v>0.52736311726251017</v>
      </c>
    </row>
    <row r="30" spans="1:42" x14ac:dyDescent="0.2">
      <c r="A30" s="13">
        <v>37137</v>
      </c>
      <c r="B30">
        <v>5195.67</v>
      </c>
      <c r="C30">
        <v>5220.1000000000004</v>
      </c>
      <c r="D30">
        <v>3539.18</v>
      </c>
      <c r="E30">
        <v>4308.1499999999996</v>
      </c>
      <c r="F30">
        <f>C30*(1-$F$8)</f>
        <v>0</v>
      </c>
      <c r="G30" t="b">
        <f t="shared" si="19"/>
        <v>0</v>
      </c>
      <c r="H30">
        <v>250.41</v>
      </c>
      <c r="I30" s="8">
        <f t="shared" si="20"/>
        <v>-0.16962050202672629</v>
      </c>
      <c r="J30" s="8">
        <f t="shared" si="21"/>
        <v>-0.16962050202672629</v>
      </c>
      <c r="K30" s="8">
        <f t="shared" si="8"/>
        <v>8.3759513550516473E-3</v>
      </c>
      <c r="L30" s="8">
        <f t="shared" si="14"/>
        <v>7.4366061499888558E-2</v>
      </c>
      <c r="M30" s="8">
        <f t="shared" si="15"/>
        <v>6.7827125180351874E-3</v>
      </c>
      <c r="N30" s="8">
        <f>STDEV($I$8:I30)</f>
        <v>6.7242696182691741E-2</v>
      </c>
      <c r="O30" s="8">
        <f>STDEV($K$9:K30)</f>
        <v>6.2137695798818249E-3</v>
      </c>
      <c r="P30" s="10">
        <f t="shared" si="22"/>
        <v>-0.46359711746753385</v>
      </c>
      <c r="Q30" s="10">
        <f>CORREL($I$10:I30,$K$10:K30)</f>
        <v>-0.37681576195969052</v>
      </c>
      <c r="R30" s="9"/>
      <c r="S30" s="11">
        <f t="shared" si="0"/>
        <v>7.7743143859616476E-2</v>
      </c>
      <c r="T30" s="11">
        <f t="shared" si="1"/>
        <v>6.9821783486297445E-2</v>
      </c>
      <c r="U30" s="9"/>
      <c r="V30" s="8">
        <f t="shared" si="26"/>
        <v>0.63400459740343829</v>
      </c>
      <c r="W30" s="8">
        <f t="shared" si="27"/>
        <v>1.0463396289486879</v>
      </c>
      <c r="X30" s="9"/>
      <c r="Y30" s="9">
        <f t="shared" si="16"/>
        <v>-6.4053890314207962</v>
      </c>
      <c r="Z30" s="9">
        <f t="shared" si="10"/>
        <v>-7.1404583718258028</v>
      </c>
      <c r="AA30" s="9"/>
      <c r="AB30" s="10">
        <f t="shared" si="2"/>
        <v>7.4993220767284699E-11</v>
      </c>
      <c r="AC30" s="10">
        <f t="shared" si="3"/>
        <v>0.99999999992500677</v>
      </c>
      <c r="AD30" s="10">
        <f t="shared" si="4"/>
        <v>4.6510100008500187E-13</v>
      </c>
      <c r="AE30" s="10">
        <f t="shared" si="5"/>
        <v>0.99999999999953493</v>
      </c>
      <c r="AF30" s="9"/>
      <c r="AG30" s="12">
        <f t="shared" si="6"/>
        <v>37137</v>
      </c>
      <c r="AH30" s="8">
        <f t="shared" si="7"/>
        <v>0.8695896493362395</v>
      </c>
      <c r="AI30" s="8">
        <f t="shared" si="24"/>
        <v>0.9542160436327225</v>
      </c>
      <c r="AJ30" s="8">
        <f t="shared" si="17"/>
        <v>0.95325727306123864</v>
      </c>
      <c r="AK30" s="8">
        <f t="shared" si="25"/>
        <v>0.63025191643747436</v>
      </c>
      <c r="AL30" s="8">
        <f t="shared" si="11"/>
        <v>1.1349771110003173</v>
      </c>
      <c r="AN30" s="2">
        <f t="shared" si="28"/>
        <v>0.33780936425709018</v>
      </c>
      <c r="AO30" s="2">
        <f t="shared" si="29"/>
        <v>0.53178028507914932</v>
      </c>
    </row>
    <row r="31" spans="1:42" x14ac:dyDescent="0.2">
      <c r="A31" s="13">
        <v>37165</v>
      </c>
      <c r="B31">
        <v>4315.0600000000004</v>
      </c>
      <c r="C31">
        <v>4874.3100000000004</v>
      </c>
      <c r="D31">
        <v>4157.6000000000004</v>
      </c>
      <c r="E31">
        <v>4559.13</v>
      </c>
      <c r="F31">
        <f t="shared" si="18"/>
        <v>0</v>
      </c>
      <c r="G31" t="b">
        <f t="shared" si="19"/>
        <v>0</v>
      </c>
      <c r="H31">
        <v>255.22</v>
      </c>
      <c r="I31" s="8">
        <f t="shared" si="20"/>
        <v>5.825702447686365E-2</v>
      </c>
      <c r="J31" s="8">
        <f t="shared" si="21"/>
        <v>5.825702447686365E-2</v>
      </c>
      <c r="K31" s="8">
        <f t="shared" si="8"/>
        <v>1.9208498063176371E-2</v>
      </c>
      <c r="L31" s="8">
        <f t="shared" si="14"/>
        <v>7.6100337659110548E-2</v>
      </c>
      <c r="M31" s="8">
        <f t="shared" si="15"/>
        <v>7.5880297244429349E-3</v>
      </c>
      <c r="N31" s="8">
        <f>STDEV($I$8:I31)</f>
        <v>6.7684867951612479E-2</v>
      </c>
      <c r="O31" s="8">
        <f>STDEV($K$9:K31)</f>
        <v>6.680104966150127E-3</v>
      </c>
      <c r="P31" s="10">
        <f t="shared" si="22"/>
        <v>-0.2198000018363323</v>
      </c>
      <c r="Q31" s="10">
        <f>CORREL($I$10:I31,$K$10:K31)</f>
        <v>-0.22887317836967558</v>
      </c>
      <c r="R31" s="9"/>
      <c r="S31" s="11">
        <f t="shared" si="0"/>
        <v>7.8119698687640016E-2</v>
      </c>
      <c r="T31" s="11">
        <f t="shared" si="1"/>
        <v>6.9518569573395111E-2</v>
      </c>
      <c r="U31" s="9"/>
      <c r="V31" s="8">
        <f t="shared" si="26"/>
        <v>0.6709398187528145</v>
      </c>
      <c r="W31" s="8">
        <f t="shared" si="27"/>
        <v>1.0664382416847735</v>
      </c>
      <c r="X31" s="9"/>
      <c r="Y31" s="9">
        <f t="shared" si="16"/>
        <v>-5.8928650363705204</v>
      </c>
      <c r="Z31" s="9">
        <f t="shared" si="10"/>
        <v>-6.6310882370107285</v>
      </c>
      <c r="AA31" s="9"/>
      <c r="AB31" s="10">
        <f t="shared" si="2"/>
        <v>1.8977820300258248E-9</v>
      </c>
      <c r="AC31" s="10">
        <f t="shared" si="3"/>
        <v>0.99999999810221796</v>
      </c>
      <c r="AD31" s="10">
        <f t="shared" si="4"/>
        <v>1.6661047753458593E-11</v>
      </c>
      <c r="AE31" s="10">
        <f t="shared" si="5"/>
        <v>0.99999999998333899</v>
      </c>
      <c r="AF31" s="9"/>
      <c r="AG31" s="12">
        <f t="shared" si="6"/>
        <v>37165</v>
      </c>
      <c r="AH31" s="8">
        <f t="shared" si="7"/>
        <v>0.89948411831425679</v>
      </c>
      <c r="AI31" s="8">
        <f t="shared" si="24"/>
        <v>0.97254510066148769</v>
      </c>
      <c r="AJ31" s="8">
        <f t="shared" si="17"/>
        <v>0.97156791354456162</v>
      </c>
      <c r="AK31" s="8">
        <f t="shared" si="25"/>
        <v>0.66696851775996258</v>
      </c>
      <c r="AL31" s="8">
        <f t="shared" si="11"/>
        <v>1.1567783166387164</v>
      </c>
      <c r="AN31" s="2">
        <f t="shared" si="28"/>
        <v>0.35748913265912924</v>
      </c>
      <c r="AO31" s="2">
        <f t="shared" si="29"/>
        <v>0.54199498565512749</v>
      </c>
    </row>
    <row r="32" spans="1:42" x14ac:dyDescent="0.2">
      <c r="A32" s="13">
        <v>37196</v>
      </c>
      <c r="B32">
        <v>4556.71</v>
      </c>
      <c r="C32">
        <v>5217.47</v>
      </c>
      <c r="D32">
        <v>4481.55</v>
      </c>
      <c r="E32">
        <v>4989.91</v>
      </c>
      <c r="F32">
        <f t="shared" si="18"/>
        <v>0</v>
      </c>
      <c r="G32" t="b">
        <f t="shared" si="19"/>
        <v>0</v>
      </c>
      <c r="H32">
        <v>253.82</v>
      </c>
      <c r="I32" s="8">
        <f t="shared" si="20"/>
        <v>9.4487325432703217E-2</v>
      </c>
      <c r="J32" s="8">
        <f t="shared" si="21"/>
        <v>9.4487325432703217E-2</v>
      </c>
      <c r="K32" s="8">
        <f t="shared" si="8"/>
        <v>-5.4854635216675662E-3</v>
      </c>
      <c r="L32" s="8">
        <f t="shared" si="14"/>
        <v>8.1160490062109569E-2</v>
      </c>
      <c r="M32" s="8">
        <f t="shared" si="15"/>
        <v>8.3335471874987892E-3</v>
      </c>
      <c r="N32" s="8">
        <f>STDEV($I$8:I32)</f>
        <v>7.0025886776563157E-2</v>
      </c>
      <c r="O32" s="8">
        <f>STDEV($K$9:K32)</f>
        <v>7.0008797298926556E-3</v>
      </c>
      <c r="P32" s="10">
        <f t="shared" si="22"/>
        <v>-0.33441687390250779</v>
      </c>
      <c r="Q32" s="10">
        <f>CORREL($I$10:I32,$K$10:K32)</f>
        <v>-0.32051705123134655</v>
      </c>
      <c r="R32" s="9"/>
      <c r="S32" s="11">
        <f t="shared" si="0"/>
        <v>8.4313949344002589E-2</v>
      </c>
      <c r="T32" s="11">
        <f t="shared" si="1"/>
        <v>7.2573407639217977E-2</v>
      </c>
      <c r="U32" s="9"/>
      <c r="V32" s="8">
        <f t="shared" si="26"/>
        <v>0.73433512775307053</v>
      </c>
      <c r="W32" s="8">
        <f t="shared" si="27"/>
        <v>1.0605883336119004</v>
      </c>
      <c r="X32" s="9"/>
      <c r="Y32" s="9">
        <f t="shared" si="16"/>
        <v>-4.3178992908385565</v>
      </c>
      <c r="Z32" s="9">
        <f t="shared" si="10"/>
        <v>-5.0291163834208943</v>
      </c>
      <c r="AA32" s="9"/>
      <c r="AB32" s="10">
        <f t="shared" si="2"/>
        <v>7.8760635240432157E-6</v>
      </c>
      <c r="AC32" s="10">
        <f t="shared" si="3"/>
        <v>0.99999212393647596</v>
      </c>
      <c r="AD32" s="10">
        <f t="shared" si="4"/>
        <v>2.4637262803949371E-7</v>
      </c>
      <c r="AE32" s="10">
        <f t="shared" si="5"/>
        <v>0.99999975362737192</v>
      </c>
      <c r="AF32" s="9"/>
      <c r="AG32" s="12">
        <f t="shared" si="6"/>
        <v>37196</v>
      </c>
      <c r="AH32" s="8">
        <f t="shared" si="7"/>
        <v>0.93028921660773678</v>
      </c>
      <c r="AI32" s="8">
        <f t="shared" si="24"/>
        <v>0.96721024017315027</v>
      </c>
      <c r="AJ32" s="8">
        <f t="shared" si="17"/>
        <v>0.96623841319760861</v>
      </c>
      <c r="AK32" s="8">
        <f t="shared" si="25"/>
        <v>0.72998858915091569</v>
      </c>
      <c r="AL32" s="8">
        <f t="shared" si="11"/>
        <v>1.1504328513801387</v>
      </c>
      <c r="AN32" s="2">
        <f t="shared" si="28"/>
        <v>0.39126732467534719</v>
      </c>
      <c r="AO32" s="2">
        <f t="shared" si="29"/>
        <v>0.53902189193238959</v>
      </c>
    </row>
    <row r="33" spans="1:42" x14ac:dyDescent="0.2">
      <c r="A33" s="13">
        <v>37228</v>
      </c>
      <c r="B33">
        <v>4986.58</v>
      </c>
      <c r="C33">
        <v>5341.86</v>
      </c>
      <c r="D33">
        <v>4872.25</v>
      </c>
      <c r="E33">
        <v>5160.1000000000004</v>
      </c>
      <c r="F33">
        <f t="shared" si="18"/>
        <v>0</v>
      </c>
      <c r="G33" t="b">
        <f t="shared" si="19"/>
        <v>0</v>
      </c>
      <c r="H33">
        <v>250.91</v>
      </c>
      <c r="I33" s="8">
        <f t="shared" si="20"/>
        <v>3.4106827578052723E-2</v>
      </c>
      <c r="J33" s="8">
        <f t="shared" si="21"/>
        <v>3.4106827578052723E-2</v>
      </c>
      <c r="K33" s="8">
        <f t="shared" si="8"/>
        <v>-1.1464817587266585E-2</v>
      </c>
      <c r="L33" s="8">
        <f t="shared" si="14"/>
        <v>8.219278013194263E-2</v>
      </c>
      <c r="M33" s="8">
        <f t="shared" si="15"/>
        <v>9.4723245959599991E-3</v>
      </c>
      <c r="N33" s="8">
        <f>STDEV($I$8:I33)</f>
        <v>6.9107795974005154E-2</v>
      </c>
      <c r="O33" s="8">
        <f>STDEV($K$9:K33)</f>
        <v>7.7322457575960029E-3</v>
      </c>
      <c r="P33" s="10">
        <f t="shared" si="22"/>
        <v>-0.41599021981765238</v>
      </c>
      <c r="Q33" s="10">
        <f>CORREL($I$10:I33,$K$10:K33)</f>
        <v>-0.34342323768615385</v>
      </c>
      <c r="R33" s="9"/>
      <c r="S33" s="11">
        <f t="shared" si="0"/>
        <v>8.6562820995337728E-2</v>
      </c>
      <c r="T33" s="11">
        <f t="shared" si="1"/>
        <v>7.2129725600568489E-2</v>
      </c>
      <c r="U33" s="9"/>
      <c r="V33" s="8">
        <f t="shared" si="26"/>
        <v>0.75938096933985177</v>
      </c>
      <c r="W33" s="8">
        <f t="shared" si="27"/>
        <v>1.048428881831857</v>
      </c>
      <c r="X33" s="9"/>
      <c r="Y33" s="9">
        <f t="shared" si="16"/>
        <v>-3.6828498371804139</v>
      </c>
      <c r="Z33" s="9">
        <f t="shared" si="10"/>
        <v>-4.4356620086429945</v>
      </c>
      <c r="AA33" s="9"/>
      <c r="AB33" s="10">
        <f t="shared" si="2"/>
        <v>1.1532051594960467E-4</v>
      </c>
      <c r="AC33" s="10">
        <f t="shared" si="3"/>
        <v>0.99988467948405035</v>
      </c>
      <c r="AD33" s="10">
        <f t="shared" si="4"/>
        <v>4.5894884708165886E-6</v>
      </c>
      <c r="AE33" s="10">
        <f t="shared" si="5"/>
        <v>0.99999541051152918</v>
      </c>
      <c r="AF33" s="9"/>
      <c r="AG33" s="12">
        <f t="shared" si="6"/>
        <v>37228</v>
      </c>
      <c r="AH33" s="8">
        <f t="shared" si="7"/>
        <v>0.93745431612081664</v>
      </c>
      <c r="AI33" s="8">
        <f t="shared" si="24"/>
        <v>0.9561216983571309</v>
      </c>
      <c r="AJ33" s="8">
        <f t="shared" si="17"/>
        <v>0.9551606768930323</v>
      </c>
      <c r="AK33" s="8">
        <f t="shared" si="25"/>
        <v>0.75488618409503194</v>
      </c>
      <c r="AL33" s="8">
        <f t="shared" si="11"/>
        <v>1.1372433485926665</v>
      </c>
      <c r="AN33" s="2">
        <f t="shared" si="28"/>
        <v>0.40461221185497526</v>
      </c>
      <c r="AO33" s="2">
        <f t="shared" si="29"/>
        <v>0.53284210426584144</v>
      </c>
      <c r="AP33" s="2">
        <f>(AN33+AO33)/2</f>
        <v>0.46872715806040832</v>
      </c>
    </row>
    <row r="34" spans="1:42" x14ac:dyDescent="0.2">
      <c r="A34" s="13">
        <v>37257</v>
      </c>
      <c r="B34">
        <v>5155.26</v>
      </c>
      <c r="C34">
        <v>5352.16</v>
      </c>
      <c r="D34">
        <v>4974.58</v>
      </c>
      <c r="E34">
        <v>5107.6099999999997</v>
      </c>
      <c r="F34">
        <f t="shared" si="18"/>
        <v>0</v>
      </c>
      <c r="G34" t="b">
        <f t="shared" si="19"/>
        <v>0</v>
      </c>
      <c r="H34">
        <v>251.1</v>
      </c>
      <c r="I34" s="8">
        <f t="shared" si="20"/>
        <v>-1.0172283482878353E-2</v>
      </c>
      <c r="J34" s="8">
        <f t="shared" si="21"/>
        <v>-1.0172283482878353E-2</v>
      </c>
      <c r="K34" s="8">
        <f t="shared" si="8"/>
        <v>7.5724363317530852E-4</v>
      </c>
      <c r="L34" s="8">
        <f t="shared" si="14"/>
        <v>7.9143964627568203E-2</v>
      </c>
      <c r="M34" s="8">
        <f t="shared" si="15"/>
        <v>9.4869672317833813E-3</v>
      </c>
      <c r="N34" s="8">
        <f>STDEV($I$8:I34)</f>
        <v>6.7652959304229723E-2</v>
      </c>
      <c r="O34" s="8">
        <f>STDEV($K$9:K34)</f>
        <v>7.6262227484793655E-3</v>
      </c>
      <c r="P34" s="10">
        <f t="shared" si="22"/>
        <v>-0.46255363815782935</v>
      </c>
      <c r="Q34" s="10">
        <f>CORREL($I$10:I34,$K$10:K34)</f>
        <v>-0.34054951026757202</v>
      </c>
      <c r="R34" s="9"/>
      <c r="S34" s="11">
        <f t="shared" si="0"/>
        <v>8.3954593175458947E-2</v>
      </c>
      <c r="T34" s="11">
        <f t="shared" si="1"/>
        <v>7.0615055379196601E-2</v>
      </c>
      <c r="U34" s="9"/>
      <c r="V34" s="8">
        <v>1</v>
      </c>
      <c r="W34" s="8">
        <v>1</v>
      </c>
      <c r="X34" s="9"/>
      <c r="Y34" s="9">
        <f t="shared" si="16"/>
        <v>4.1977296587729473E-2</v>
      </c>
      <c r="Z34" s="9">
        <f t="shared" si="10"/>
        <v>3.53075276895983E-2</v>
      </c>
      <c r="AA34" s="9"/>
      <c r="AB34" s="10">
        <f t="shared" si="2"/>
        <v>0.51674160157044846</v>
      </c>
      <c r="AC34" s="10">
        <f t="shared" si="3"/>
        <v>0.48325839842955154</v>
      </c>
      <c r="AD34" s="10">
        <f t="shared" si="4"/>
        <v>0.51408273957670225</v>
      </c>
      <c r="AE34" s="10">
        <f t="shared" si="5"/>
        <v>0.48591726042329775</v>
      </c>
      <c r="AF34" s="9"/>
      <c r="AG34" s="12">
        <f t="shared" si="6"/>
        <v>37257</v>
      </c>
      <c r="AH34" s="8">
        <f t="shared" si="7"/>
        <v>0.93304123124903993</v>
      </c>
      <c r="AI34" s="8">
        <f t="shared" si="24"/>
        <v>0.9568445103312011</v>
      </c>
      <c r="AJ34" s="8">
        <f t="shared" si="17"/>
        <v>0.95588391832251274</v>
      </c>
      <c r="AK34" s="8">
        <f t="shared" si="25"/>
        <v>0.74720726783310898</v>
      </c>
      <c r="AL34" s="8">
        <f t="shared" si="11"/>
        <v>1.1381045188777592</v>
      </c>
      <c r="AM34">
        <v>1</v>
      </c>
      <c r="AN34" s="2">
        <f>AP33*(I34+1)</f>
        <v>0.46395913253249393</v>
      </c>
      <c r="AO34" s="2">
        <f>AP33*(K34+1)</f>
        <v>0.46908209871654594</v>
      </c>
    </row>
    <row r="35" spans="1:42" x14ac:dyDescent="0.2">
      <c r="A35" s="13">
        <v>37288</v>
      </c>
      <c r="B35">
        <v>5109.4799999999996</v>
      </c>
      <c r="C35">
        <v>5165.97</v>
      </c>
      <c r="D35">
        <v>4706.01</v>
      </c>
      <c r="E35">
        <v>5039.08</v>
      </c>
      <c r="F35">
        <f t="shared" si="18"/>
        <v>0</v>
      </c>
      <c r="G35" t="b">
        <f t="shared" si="19"/>
        <v>0</v>
      </c>
      <c r="H35">
        <v>251.99</v>
      </c>
      <c r="I35" s="8">
        <f t="shared" si="20"/>
        <v>-1.3417234283745194E-2</v>
      </c>
      <c r="J35" s="8">
        <f t="shared" si="21"/>
        <v>-1.3417234283745194E-2</v>
      </c>
      <c r="K35" s="8">
        <f t="shared" si="8"/>
        <v>3.5444046196735357E-3</v>
      </c>
      <c r="L35" s="8">
        <f t="shared" si="14"/>
        <v>7.6379369879637463E-2</v>
      </c>
      <c r="M35" s="8">
        <f t="shared" si="15"/>
        <v>9.4736523564451277E-3</v>
      </c>
      <c r="N35" s="8">
        <f>STDEV($I$8:I35)</f>
        <v>6.6290936955349961E-2</v>
      </c>
      <c r="O35" s="8">
        <f>STDEV($K$9:K35)</f>
        <v>7.4793281699722528E-3</v>
      </c>
      <c r="P35" s="10">
        <f t="shared" si="22"/>
        <v>-0.46530968712292803</v>
      </c>
      <c r="Q35" s="10">
        <f>CORREL($I$10:I35,$K$10:K35)</f>
        <v>-0.33966757067309605</v>
      </c>
      <c r="R35" s="9"/>
      <c r="S35" s="11">
        <f t="shared" si="0"/>
        <v>8.1221589443965958E-2</v>
      </c>
      <c r="T35" s="11">
        <f t="shared" si="1"/>
        <v>6.9189962889833492E-2</v>
      </c>
      <c r="U35" s="9"/>
      <c r="V35" s="8">
        <f>E35/$E$34</f>
        <v>0.98658276571625481</v>
      </c>
      <c r="W35" s="8">
        <f t="shared" ref="W35:W45" si="30">H35/$H$34</f>
        <v>1.0035444046196735</v>
      </c>
      <c r="X35" s="9"/>
      <c r="Y35" s="9">
        <f t="shared" si="16"/>
        <v>-0.16926193532878164</v>
      </c>
      <c r="Z35" s="9">
        <f t="shared" si="10"/>
        <v>-0.21177307547699559</v>
      </c>
      <c r="AA35" s="9"/>
      <c r="AB35" s="10">
        <f t="shared" si="2"/>
        <v>0.43279530756928414</v>
      </c>
      <c r="AC35" s="10">
        <f t="shared" si="3"/>
        <v>0.56720469243071592</v>
      </c>
      <c r="AD35" s="10">
        <f t="shared" si="4"/>
        <v>0.41614203737911637</v>
      </c>
      <c r="AE35" s="10">
        <f t="shared" si="5"/>
        <v>0.58385796262088363</v>
      </c>
      <c r="AF35" s="9"/>
      <c r="AG35" s="12">
        <f t="shared" si="6"/>
        <v>37288</v>
      </c>
      <c r="AH35" s="8">
        <f t="shared" si="7"/>
        <v>0.92847879962746527</v>
      </c>
      <c r="AI35" s="8">
        <f t="shared" si="24"/>
        <v>0.95184941854659277</v>
      </c>
      <c r="AJ35" s="8">
        <f t="shared" si="17"/>
        <v>0.95093695027404868</v>
      </c>
      <c r="AK35" s="8">
        <f t="shared" si="25"/>
        <v>0.73718181286207496</v>
      </c>
      <c r="AL35" s="8">
        <f t="shared" si="11"/>
        <v>1.1421384217921406</v>
      </c>
      <c r="AN35" s="2">
        <f t="shared" ref="AN35:AN45" si="31">AN34*(I35+1)</f>
        <v>0.45773408415322225</v>
      </c>
      <c r="AO35" s="2">
        <f t="shared" ref="AO35:AO45" si="32">AO34*(K35+1)</f>
        <v>0.47074471547424301</v>
      </c>
    </row>
    <row r="36" spans="1:42" x14ac:dyDescent="0.2">
      <c r="A36" s="13">
        <v>37316</v>
      </c>
      <c r="B36">
        <v>5025.96</v>
      </c>
      <c r="C36">
        <v>5467.31</v>
      </c>
      <c r="D36">
        <v>5003.0600000000004</v>
      </c>
      <c r="E36">
        <v>5397.29</v>
      </c>
      <c r="F36">
        <f t="shared" si="18"/>
        <v>0</v>
      </c>
      <c r="G36" t="b">
        <f t="shared" si="19"/>
        <v>0</v>
      </c>
      <c r="H36">
        <v>249.54</v>
      </c>
      <c r="I36" s="8">
        <f t="shared" si="20"/>
        <v>7.1086388785254417E-2</v>
      </c>
      <c r="J36" s="8">
        <f t="shared" si="21"/>
        <v>7.1086388785254417E-2</v>
      </c>
      <c r="K36" s="8">
        <f t="shared" si="8"/>
        <v>-9.7226080400016901E-3</v>
      </c>
      <c r="L36" s="8">
        <f t="shared" si="14"/>
        <v>7.8550721200999152E-2</v>
      </c>
      <c r="M36" s="8">
        <f t="shared" si="15"/>
        <v>1.015375338201285E-2</v>
      </c>
      <c r="N36" s="8">
        <f>STDEV($I$8:I36)</f>
        <v>6.6827547845787483E-2</v>
      </c>
      <c r="O36" s="8">
        <f>STDEV($K$9:K36)</f>
        <v>7.8729205272523115E-3</v>
      </c>
      <c r="P36" s="10">
        <f t="shared" si="22"/>
        <v>-0.51375688189234425</v>
      </c>
      <c r="Q36" s="10">
        <f>CORREL($I$10:I36,$K$10:K36)</f>
        <v>-0.39215103012899255</v>
      </c>
      <c r="R36" s="9"/>
      <c r="S36" s="11">
        <f t="shared" si="0"/>
        <v>8.4219022291174978E-2</v>
      </c>
      <c r="T36" s="11">
        <f t="shared" si="1"/>
        <v>7.0289026754295464E-2</v>
      </c>
      <c r="U36" s="9"/>
      <c r="V36" s="8">
        <f t="shared" ref="V36:V45" si="33">E36/$E$34</f>
        <v>1.056715371768792</v>
      </c>
      <c r="W36" s="8">
        <f t="shared" si="30"/>
        <v>0.99378733572281963</v>
      </c>
      <c r="X36" s="9"/>
      <c r="Y36" s="9">
        <f t="shared" si="16"/>
        <v>0.77113049507246678</v>
      </c>
      <c r="Z36" s="9">
        <f t="shared" si="10"/>
        <v>0.90864408124988227</v>
      </c>
      <c r="AA36" s="9"/>
      <c r="AB36" s="10">
        <f t="shared" si="2"/>
        <v>0.77968520660165352</v>
      </c>
      <c r="AC36" s="10">
        <f t="shared" si="3"/>
        <v>0.22031479339834648</v>
      </c>
      <c r="AD36" s="10">
        <f t="shared" si="4"/>
        <v>0.81823098498508484</v>
      </c>
      <c r="AE36" s="10">
        <f t="shared" si="5"/>
        <v>0.18176901501491516</v>
      </c>
      <c r="AF36" s="9"/>
      <c r="AG36" s="12">
        <f t="shared" si="6"/>
        <v>37316</v>
      </c>
      <c r="AH36" s="8">
        <f t="shared" si="7"/>
        <v>0.95644059633838541</v>
      </c>
      <c r="AI36" s="8">
        <f t="shared" si="24"/>
        <v>0.97588470775101188</v>
      </c>
      <c r="AJ36" s="8">
        <f t="shared" si="17"/>
        <v>0.97366949036742867</v>
      </c>
      <c r="AK36" s="8">
        <f t="shared" si="25"/>
        <v>0.78958540581660708</v>
      </c>
      <c r="AL36" s="8">
        <f t="shared" si="11"/>
        <v>1.1310338575896297</v>
      </c>
      <c r="AN36" s="2">
        <f t="shared" si="31"/>
        <v>0.49027274721960057</v>
      </c>
      <c r="AO36" s="2">
        <f t="shared" si="32"/>
        <v>0.46616784911878484</v>
      </c>
    </row>
    <row r="37" spans="1:42" x14ac:dyDescent="0.2">
      <c r="A37" s="13">
        <v>37347</v>
      </c>
      <c r="B37">
        <v>5379.64</v>
      </c>
      <c r="C37">
        <v>5379.64</v>
      </c>
      <c r="D37">
        <v>4929.3500000000004</v>
      </c>
      <c r="E37">
        <v>5041.2</v>
      </c>
      <c r="F37">
        <f t="shared" si="18"/>
        <v>0</v>
      </c>
      <c r="G37" t="b">
        <f t="shared" si="19"/>
        <v>0</v>
      </c>
      <c r="H37">
        <v>252.14</v>
      </c>
      <c r="I37" s="8">
        <f t="shared" si="20"/>
        <v>-6.5975702621130283E-2</v>
      </c>
      <c r="J37" s="8">
        <f t="shared" si="21"/>
        <v>-6.5975702621130283E-2</v>
      </c>
      <c r="K37" s="8">
        <f t="shared" si="8"/>
        <v>1.0419171275146244E-2</v>
      </c>
      <c r="L37" s="8">
        <f t="shared" si="14"/>
        <v>7.6311340430455593E-2</v>
      </c>
      <c r="M37" s="8">
        <f t="shared" si="15"/>
        <v>9.4502928256498427E-3</v>
      </c>
      <c r="N37" s="8">
        <f>STDEV($I$8:I37)</f>
        <v>6.6534471629537087E-2</v>
      </c>
      <c r="O37" s="8">
        <f>STDEV($K$9:K37)</f>
        <v>7.8036102520392097E-3</v>
      </c>
      <c r="P37" s="10">
        <f t="shared" si="22"/>
        <v>-0.46868296735701648</v>
      </c>
      <c r="Q37" s="10">
        <f>CORREL($I$10:I37,$K$10:K37)</f>
        <v>-0.40646183546015241</v>
      </c>
      <c r="R37" s="9"/>
      <c r="S37" s="11">
        <f t="shared" si="0"/>
        <v>8.1170953921835889E-2</v>
      </c>
      <c r="T37" s="11">
        <f t="shared" si="1"/>
        <v>7.0070033561270603E-2</v>
      </c>
      <c r="U37" s="9"/>
      <c r="V37" s="8">
        <f t="shared" si="33"/>
        <v>0.98699783264579721</v>
      </c>
      <c r="W37" s="8">
        <f t="shared" si="30"/>
        <v>1.0041417761847868</v>
      </c>
      <c r="X37" s="9"/>
      <c r="Y37" s="9">
        <f t="shared" si="16"/>
        <v>-0.17156748243571243</v>
      </c>
      <c r="Z37" s="9">
        <f t="shared" si="10"/>
        <v>-0.21072850317696434</v>
      </c>
      <c r="AA37" s="9"/>
      <c r="AB37" s="10">
        <f t="shared" si="2"/>
        <v>0.43188878679306159</v>
      </c>
      <c r="AC37" s="10">
        <f t="shared" si="3"/>
        <v>0.56811121320693836</v>
      </c>
      <c r="AD37" s="10">
        <f t="shared" si="4"/>
        <v>0.41654956584033287</v>
      </c>
      <c r="AE37" s="10">
        <f t="shared" si="5"/>
        <v>0.58345043415966713</v>
      </c>
      <c r="AF37" s="9"/>
      <c r="AG37" s="12">
        <f t="shared" si="6"/>
        <v>37347</v>
      </c>
      <c r="AH37" s="8">
        <f t="shared" si="7"/>
        <v>0.92895159002751559</v>
      </c>
      <c r="AI37" s="8">
        <f t="shared" si="24"/>
        <v>0.92792506676373543</v>
      </c>
      <c r="AJ37" s="8">
        <f t="shared" si="17"/>
        <v>0.92295155132471229</v>
      </c>
      <c r="AK37" s="8">
        <f t="shared" si="25"/>
        <v>0.73749195388846622</v>
      </c>
      <c r="AL37" s="8">
        <f t="shared" si="11"/>
        <v>1.1428182930698454</v>
      </c>
      <c r="AN37" s="2">
        <f t="shared" si="31"/>
        <v>0.45792665824579565</v>
      </c>
      <c r="AO37" s="2">
        <f t="shared" si="32"/>
        <v>0.47102493178172</v>
      </c>
    </row>
    <row r="38" spans="1:42" x14ac:dyDescent="0.2">
      <c r="A38" s="13">
        <v>37377</v>
      </c>
      <c r="B38">
        <v>5043.01</v>
      </c>
      <c r="C38">
        <v>5126.33</v>
      </c>
      <c r="D38">
        <v>4741.95</v>
      </c>
      <c r="E38">
        <v>4818.3</v>
      </c>
      <c r="F38">
        <f t="shared" si="18"/>
        <v>0</v>
      </c>
      <c r="G38" t="b">
        <f t="shared" si="19"/>
        <v>0</v>
      </c>
      <c r="H38">
        <v>253.25</v>
      </c>
      <c r="I38" s="8">
        <f t="shared" si="20"/>
        <v>-4.4215662937395761E-2</v>
      </c>
      <c r="J38" s="8">
        <f t="shared" si="21"/>
        <v>-4.4215662937395761E-2</v>
      </c>
      <c r="K38" s="8">
        <f t="shared" si="8"/>
        <v>4.4023161735544658E-3</v>
      </c>
      <c r="L38" s="8">
        <f t="shared" si="14"/>
        <v>7.6757416858040953E-2</v>
      </c>
      <c r="M38" s="8">
        <f t="shared" si="15"/>
        <v>9.4067067632471538E-3</v>
      </c>
      <c r="N38" s="8">
        <f>STDEV($I$8:I38)</f>
        <v>6.5668923773897034E-2</v>
      </c>
      <c r="O38" s="8">
        <f>STDEV($K$9:K38)</f>
        <v>7.6633642461822575E-3</v>
      </c>
      <c r="P38" s="10">
        <f t="shared" si="22"/>
        <v>-0.47079393921517454</v>
      </c>
      <c r="Q38" s="10">
        <f>CORREL($I$10:I38,$K$10:K38)</f>
        <v>-0.40338848119457194</v>
      </c>
      <c r="R38" s="9"/>
      <c r="S38" s="11">
        <f t="shared" si="0"/>
        <v>8.1609105615902081E-2</v>
      </c>
      <c r="T38" s="11">
        <f t="shared" si="1"/>
        <v>6.9116865372066377E-2</v>
      </c>
      <c r="U38" s="9"/>
      <c r="V38" s="8">
        <f t="shared" si="33"/>
        <v>0.94335706915759043</v>
      </c>
      <c r="W38" s="8">
        <f t="shared" si="30"/>
        <v>1.008562325766627</v>
      </c>
      <c r="X38" s="9"/>
      <c r="Y38" s="9">
        <f t="shared" si="16"/>
        <v>-0.77817627217717922</v>
      </c>
      <c r="Z38" s="9">
        <f t="shared" si="10"/>
        <v>-0.93244567381996069</v>
      </c>
      <c r="AA38" s="9"/>
      <c r="AB38" s="10">
        <f t="shared" si="2"/>
        <v>0.21823255149308429</v>
      </c>
      <c r="AC38" s="10">
        <f t="shared" si="3"/>
        <v>0.78176744850691571</v>
      </c>
      <c r="AD38" s="10">
        <f t="shared" si="4"/>
        <v>0.17555312498221431</v>
      </c>
      <c r="AE38" s="10">
        <f t="shared" si="5"/>
        <v>0.82444687501778569</v>
      </c>
      <c r="AF38" s="9"/>
      <c r="AG38" s="12">
        <f t="shared" si="6"/>
        <v>37377</v>
      </c>
      <c r="AH38" s="8">
        <f t="shared" si="7"/>
        <v>0.9107776599318016</v>
      </c>
      <c r="AI38" s="8">
        <f t="shared" si="24"/>
        <v>0.91252592401461119</v>
      </c>
      <c r="AJ38" s="8">
        <f t="shared" si="17"/>
        <v>0.90832324740158921</v>
      </c>
      <c r="AK38" s="8">
        <f t="shared" si="25"/>
        <v>0.70488325823629239</v>
      </c>
      <c r="AL38" s="8">
        <f t="shared" si="11"/>
        <v>1.1478493405248607</v>
      </c>
      <c r="AN38" s="2">
        <f t="shared" si="31"/>
        <v>0.43767912747475152</v>
      </c>
      <c r="AO38" s="2">
        <f t="shared" si="32"/>
        <v>0.47309853245705008</v>
      </c>
    </row>
    <row r="39" spans="1:42" x14ac:dyDescent="0.2">
      <c r="A39" s="13">
        <v>37410</v>
      </c>
      <c r="B39">
        <v>4818.07</v>
      </c>
      <c r="C39">
        <v>4850.38</v>
      </c>
      <c r="D39">
        <v>3946.7</v>
      </c>
      <c r="E39">
        <v>4382.5600000000004</v>
      </c>
      <c r="F39">
        <f t="shared" si="18"/>
        <v>0</v>
      </c>
      <c r="G39" t="b">
        <f t="shared" si="19"/>
        <v>0</v>
      </c>
      <c r="H39">
        <v>256.5</v>
      </c>
      <c r="I39" s="8">
        <f t="shared" si="20"/>
        <v>-9.0434385571674603E-2</v>
      </c>
      <c r="J39" s="8">
        <f t="shared" si="21"/>
        <v>-9.0434385571674603E-2</v>
      </c>
      <c r="K39" s="8">
        <f t="shared" si="8"/>
        <v>1.2833168805528095E-2</v>
      </c>
      <c r="L39" s="8">
        <f t="shared" si="14"/>
        <v>7.9565094716595008E-2</v>
      </c>
      <c r="M39" s="8">
        <f t="shared" si="15"/>
        <v>9.5588699880541049E-3</v>
      </c>
      <c r="N39" s="8">
        <f>STDEV($I$8:I39)</f>
        <v>6.618262574300722E-2</v>
      </c>
      <c r="O39" s="8">
        <f>STDEV($K$9:K39)</f>
        <v>7.6717739281734103E-3</v>
      </c>
      <c r="P39" s="10">
        <f t="shared" si="22"/>
        <v>-0.5233214388015105</v>
      </c>
      <c r="Q39" s="10">
        <f>CORREL($I$10:I39,$K$10:K39)</f>
        <v>-0.42855754470573193</v>
      </c>
      <c r="R39" s="9"/>
      <c r="S39" s="11">
        <f t="shared" si="0"/>
        <v>8.4958831447995584E-2</v>
      </c>
      <c r="T39" s="11">
        <f t="shared" si="1"/>
        <v>6.9815371437807056E-2</v>
      </c>
      <c r="U39" s="9"/>
      <c r="V39" s="8">
        <f t="shared" si="33"/>
        <v>0.85804515223362798</v>
      </c>
      <c r="W39" s="8">
        <f t="shared" si="30"/>
        <v>1.021505376344086</v>
      </c>
      <c r="X39" s="9"/>
      <c r="Y39" s="9">
        <f t="shared" si="16"/>
        <v>-2.0099964878779106</v>
      </c>
      <c r="Z39" s="9">
        <f t="shared" si="10"/>
        <v>-2.4627651154710839</v>
      </c>
      <c r="AA39" s="9"/>
      <c r="AB39" s="10">
        <f t="shared" si="2"/>
        <v>2.2215780288876118E-2</v>
      </c>
      <c r="AC39" s="10">
        <f t="shared" si="3"/>
        <v>0.97778421971112384</v>
      </c>
      <c r="AD39" s="10">
        <f t="shared" si="4"/>
        <v>6.893510138589732E-3</v>
      </c>
      <c r="AE39" s="10">
        <f t="shared" si="5"/>
        <v>0.99310648986141026</v>
      </c>
      <c r="AF39" s="9"/>
      <c r="AG39" s="12">
        <f t="shared" si="6"/>
        <v>37410</v>
      </c>
      <c r="AH39" s="8">
        <f t="shared" si="7"/>
        <v>0.87726777028974467</v>
      </c>
      <c r="AI39" s="8">
        <f t="shared" si="24"/>
        <v>0.90367152704060871</v>
      </c>
      <c r="AJ39" s="8">
        <f t="shared" si="17"/>
        <v>0.90351297360491167</v>
      </c>
      <c r="AK39" s="8">
        <f t="shared" si="25"/>
        <v>0.64113757387793324</v>
      </c>
      <c r="AL39" s="8">
        <f t="shared" si="11"/>
        <v>1.1625798848751303</v>
      </c>
      <c r="AN39" s="2">
        <f t="shared" si="31"/>
        <v>0.39809788450402572</v>
      </c>
      <c r="AO39" s="2">
        <f t="shared" si="32"/>
        <v>0.47916988578571901</v>
      </c>
    </row>
    <row r="40" spans="1:42" x14ac:dyDescent="0.2">
      <c r="A40" s="13">
        <v>37438</v>
      </c>
      <c r="B40">
        <v>4377.1000000000004</v>
      </c>
      <c r="C40">
        <v>4483.03</v>
      </c>
      <c r="D40">
        <v>3265.96</v>
      </c>
      <c r="E40">
        <v>3700.14</v>
      </c>
      <c r="F40">
        <f t="shared" si="18"/>
        <v>0</v>
      </c>
      <c r="G40" t="b">
        <f t="shared" si="19"/>
        <v>0</v>
      </c>
      <c r="H40">
        <v>259.70999999999998</v>
      </c>
      <c r="I40" s="8">
        <f t="shared" si="20"/>
        <v>-0.15571264283888875</v>
      </c>
      <c r="J40" s="8">
        <f t="shared" si="21"/>
        <v>-0.15571264283888875</v>
      </c>
      <c r="K40" s="8">
        <f t="shared" si="8"/>
        <v>1.2514619883040812E-2</v>
      </c>
      <c r="L40" s="8">
        <f t="shared" si="14"/>
        <v>8.8289145528102797E-2</v>
      </c>
      <c r="M40" s="8">
        <f t="shared" si="15"/>
        <v>9.6321136557601141E-3</v>
      </c>
      <c r="N40" s="8">
        <f>STDEV($I$8:I40)</f>
        <v>6.9966904123498111E-2</v>
      </c>
      <c r="O40" s="8">
        <f>STDEV($K$9:K40)</f>
        <v>7.6606602488779466E-3</v>
      </c>
      <c r="P40" s="10">
        <f t="shared" si="22"/>
        <v>-0.57136900149334113</v>
      </c>
      <c r="Q40" s="10">
        <f>CORREL($I$10:I40,$K$10:K40)</f>
        <v>-0.45664718801466692</v>
      </c>
      <c r="R40" s="9"/>
      <c r="S40" s="11">
        <f t="shared" si="0"/>
        <v>9.4125171424794055E-2</v>
      </c>
      <c r="T40" s="11">
        <f t="shared" si="1"/>
        <v>7.3780569863400466E-2</v>
      </c>
      <c r="U40" s="9"/>
      <c r="V40" s="8">
        <f t="shared" si="33"/>
        <v>0.72443667390423316</v>
      </c>
      <c r="W40" s="8">
        <f t="shared" si="30"/>
        <v>1.0342891278375148</v>
      </c>
      <c r="X40" s="9"/>
      <c r="Y40" s="9">
        <f t="shared" si="16"/>
        <v>-3.7359348846056641</v>
      </c>
      <c r="Z40" s="9">
        <f t="shared" si="10"/>
        <v>-4.7892487114530944</v>
      </c>
      <c r="AA40" s="9"/>
      <c r="AB40" s="10">
        <f t="shared" si="2"/>
        <v>9.3509531192356582E-5</v>
      </c>
      <c r="AC40" s="10">
        <f t="shared" si="3"/>
        <v>0.99990649046880764</v>
      </c>
      <c r="AD40" s="10">
        <f t="shared" si="4"/>
        <v>8.3703444862353982E-7</v>
      </c>
      <c r="AE40" s="10">
        <f t="shared" si="5"/>
        <v>0.99999916296555136</v>
      </c>
      <c r="AF40" s="9"/>
      <c r="AG40" s="12">
        <f t="shared" si="6"/>
        <v>37438</v>
      </c>
      <c r="AH40" s="8">
        <f t="shared" si="7"/>
        <v>0.82127552556506056</v>
      </c>
      <c r="AI40" s="8">
        <f t="shared" si="24"/>
        <v>0.91160334118647424</v>
      </c>
      <c r="AJ40" s="8">
        <f t="shared" si="17"/>
        <v>0.91377231240955159</v>
      </c>
      <c r="AK40" s="8">
        <f t="shared" si="25"/>
        <v>0.54130434782608694</v>
      </c>
      <c r="AL40" s="8">
        <f t="shared" si="11"/>
        <v>1.177129130218012</v>
      </c>
      <c r="AN40" s="2">
        <f t="shared" si="31"/>
        <v>0.3361090107993332</v>
      </c>
      <c r="AO40" s="2">
        <f t="shared" si="32"/>
        <v>0.48516651476572736</v>
      </c>
    </row>
    <row r="41" spans="1:42" x14ac:dyDescent="0.2">
      <c r="A41" s="13">
        <v>37469</v>
      </c>
      <c r="B41">
        <v>3699.31</v>
      </c>
      <c r="C41">
        <v>3930.96</v>
      </c>
      <c r="D41">
        <v>3235.38</v>
      </c>
      <c r="E41">
        <v>3712.94</v>
      </c>
      <c r="F41">
        <f t="shared" si="18"/>
        <v>0</v>
      </c>
      <c r="G41" t="b">
        <f t="shared" si="19"/>
        <v>0</v>
      </c>
      <c r="H41">
        <v>263.68</v>
      </c>
      <c r="I41" s="8">
        <f t="shared" si="20"/>
        <v>3.459328565946107E-3</v>
      </c>
      <c r="J41" s="8">
        <f t="shared" si="21"/>
        <v>3.459328565946107E-3</v>
      </c>
      <c r="K41" s="8">
        <f t="shared" si="8"/>
        <v>1.5286280851719347E-2</v>
      </c>
      <c r="L41" s="8">
        <f t="shared" si="14"/>
        <v>8.4969627575088358E-2</v>
      </c>
      <c r="M41" s="8">
        <f t="shared" si="15"/>
        <v>9.9293483588609368E-3</v>
      </c>
      <c r="N41" s="8">
        <f>STDEV($I$8:I41)</f>
        <v>6.8925594978906227E-2</v>
      </c>
      <c r="O41" s="8">
        <f>STDEV($K$9:K41)</f>
        <v>7.7399816555608052E-3</v>
      </c>
      <c r="P41" s="10">
        <f t="shared" si="22"/>
        <v>-0.47831416730641751</v>
      </c>
      <c r="Q41" s="10">
        <f>CORREL($I$10:I41,$K$10:K41)</f>
        <v>-0.43193787581274962</v>
      </c>
      <c r="R41" s="9"/>
      <c r="S41" s="11">
        <f t="shared" si="0"/>
        <v>9.0141723021684869E-2</v>
      </c>
      <c r="T41" s="11">
        <f t="shared" si="1"/>
        <v>7.2605150294205695E-2</v>
      </c>
      <c r="U41" s="9"/>
      <c r="V41" s="8">
        <f t="shared" si="33"/>
        <v>0.72694273838448908</v>
      </c>
      <c r="W41" s="8">
        <f t="shared" si="30"/>
        <v>1.0500995619275191</v>
      </c>
      <c r="X41" s="9"/>
      <c r="Y41" s="9">
        <f t="shared" si="16"/>
        <v>-4.0350879932039607</v>
      </c>
      <c r="Z41" s="9">
        <f t="shared" si="10"/>
        <v>-5.0293511405443123</v>
      </c>
      <c r="AA41" s="9"/>
      <c r="AB41" s="10">
        <f t="shared" si="2"/>
        <v>2.7290919180465501E-5</v>
      </c>
      <c r="AC41" s="10">
        <f t="shared" si="3"/>
        <v>0.99997270908081959</v>
      </c>
      <c r="AD41" s="10">
        <f t="shared" si="4"/>
        <v>2.4607120117139616E-7</v>
      </c>
      <c r="AE41" s="10">
        <f t="shared" si="5"/>
        <v>0.99999975392879881</v>
      </c>
      <c r="AF41" s="9"/>
      <c r="AG41" s="12">
        <f t="shared" si="6"/>
        <v>37469</v>
      </c>
      <c r="AH41" s="8">
        <f t="shared" si="7"/>
        <v>0.82985462867194937</v>
      </c>
      <c r="AI41" s="8">
        <f t="shared" si="24"/>
        <v>0.92553735771321399</v>
      </c>
      <c r="AJ41" s="8">
        <f t="shared" si="17"/>
        <v>0.92774048356561922</v>
      </c>
      <c r="AK41" s="8">
        <f t="shared" si="25"/>
        <v>0.54317689741939257</v>
      </c>
      <c r="AL41" s="8">
        <f t="shared" si="11"/>
        <v>1.1951230567012645</v>
      </c>
      <c r="AN41" s="2">
        <f t="shared" si="31"/>
        <v>0.33727172230166325</v>
      </c>
      <c r="AO41" s="2">
        <f t="shared" si="32"/>
        <v>0.49258290637028612</v>
      </c>
    </row>
    <row r="42" spans="1:42" x14ac:dyDescent="0.2">
      <c r="A42" s="13">
        <v>37501</v>
      </c>
      <c r="B42">
        <v>3698.69</v>
      </c>
      <c r="C42">
        <v>3698.69</v>
      </c>
      <c r="D42">
        <v>2719.49</v>
      </c>
      <c r="E42">
        <v>2769.03</v>
      </c>
      <c r="F42">
        <f t="shared" si="18"/>
        <v>0</v>
      </c>
      <c r="G42" t="b">
        <f t="shared" si="19"/>
        <v>0</v>
      </c>
      <c r="H42">
        <v>268.26</v>
      </c>
      <c r="I42" s="8">
        <f t="shared" si="20"/>
        <v>-0.25422172187000058</v>
      </c>
      <c r="J42" s="8">
        <f t="shared" si="21"/>
        <v>-0.25422172187000058</v>
      </c>
      <c r="K42" s="8">
        <f t="shared" si="8"/>
        <v>1.7369538834951292E-2</v>
      </c>
      <c r="L42" s="8">
        <f t="shared" si="14"/>
        <v>0.10027976351436714</v>
      </c>
      <c r="M42" s="8">
        <f t="shared" si="15"/>
        <v>1.0524331861399632E-2</v>
      </c>
      <c r="N42" s="8">
        <f>STDEV($I$8:I42)</f>
        <v>7.9464059389822261E-2</v>
      </c>
      <c r="O42" s="8">
        <f>STDEV($K$9:K42)</f>
        <v>7.8881123177953101E-3</v>
      </c>
      <c r="P42" s="10">
        <f t="shared" si="22"/>
        <v>-0.57945213790551298</v>
      </c>
      <c r="Q42" s="10">
        <f>CORREL($I$10:I42,$K$10:K42)</f>
        <v>-0.49121298169556105</v>
      </c>
      <c r="R42" s="9"/>
      <c r="S42" s="11">
        <f t="shared" ref="S42:S73" si="34">SQRT(L42^2+M42^2-2*L42*M42*P42)</f>
        <v>0.10672335283714136</v>
      </c>
      <c r="T42" s="11">
        <f t="shared" ref="T42:T73" si="35">SQRT(N42^2+O42^2-2*N42*O42*Q42)</f>
        <v>8.3621556393431454E-2</v>
      </c>
      <c r="U42" s="9"/>
      <c r="V42" s="8">
        <f t="shared" si="33"/>
        <v>0.54213810373149096</v>
      </c>
      <c r="W42" s="8">
        <f t="shared" si="30"/>
        <v>1.0683393070489844</v>
      </c>
      <c r="X42" s="9"/>
      <c r="Y42" s="9">
        <f t="shared" si="16"/>
        <v>-6.3026970618446789</v>
      </c>
      <c r="Z42" s="9">
        <f t="shared" si="10"/>
        <v>-8.0702111529156362</v>
      </c>
      <c r="AA42" s="9"/>
      <c r="AB42" s="10">
        <f t="shared" ref="AB42:AB73" si="36">NORMDIST(Y42,0,1,1)</f>
        <v>1.4625513552941106E-10</v>
      </c>
      <c r="AC42" s="10">
        <f t="shared" ref="AC42:AC73" si="37">1-AB42</f>
        <v>0.99999999985374488</v>
      </c>
      <c r="AD42" s="10">
        <f t="shared" ref="AD42:AD73" si="38">NORMDIST(Z42,0,1,1)</f>
        <v>3.5088348324996194E-16</v>
      </c>
      <c r="AE42" s="10">
        <f t="shared" ref="AE42:AE73" si="39">1-AD42</f>
        <v>0.99999999999999967</v>
      </c>
      <c r="AF42" s="9"/>
      <c r="AG42" s="12">
        <f t="shared" ref="AG42:AG73" si="40">A42</f>
        <v>37501</v>
      </c>
      <c r="AH42" s="8">
        <f t="shared" ref="AH42:AH73" si="41">AN42+AO42</f>
        <v>0.75266876861199172</v>
      </c>
      <c r="AI42" s="8">
        <f t="shared" si="24"/>
        <v>0.94160665473131977</v>
      </c>
      <c r="AJ42" s="8">
        <f t="shared" si="17"/>
        <v>0.94385484592204139</v>
      </c>
      <c r="AK42" s="8">
        <f t="shared" si="25"/>
        <v>0.40508953127742992</v>
      </c>
      <c r="AL42" s="8">
        <f t="shared" si="11"/>
        <v>1.215881793047183</v>
      </c>
      <c r="AN42" s="2">
        <f t="shared" si="31"/>
        <v>0.25152992432007376</v>
      </c>
      <c r="AO42" s="2">
        <f t="shared" si="32"/>
        <v>0.50113884429191802</v>
      </c>
    </row>
    <row r="43" spans="1:42" x14ac:dyDescent="0.2">
      <c r="A43" s="13">
        <v>37530</v>
      </c>
      <c r="B43">
        <v>2772.96</v>
      </c>
      <c r="C43">
        <v>3299.01</v>
      </c>
      <c r="D43">
        <v>2519.3000000000002</v>
      </c>
      <c r="E43">
        <v>3152.85</v>
      </c>
      <c r="F43">
        <f t="shared" si="18"/>
        <v>0</v>
      </c>
      <c r="G43" t="b">
        <f t="shared" si="19"/>
        <v>0</v>
      </c>
      <c r="H43">
        <v>267.01</v>
      </c>
      <c r="I43" s="8">
        <f t="shared" si="20"/>
        <v>0.1386117160160778</v>
      </c>
      <c r="J43" s="8">
        <f t="shared" si="21"/>
        <v>0.1386117160160778</v>
      </c>
      <c r="K43" s="8">
        <f t="shared" ref="K43:K74" si="42">H43/H42-1</f>
        <v>-4.6596585402222113E-3</v>
      </c>
      <c r="L43" s="8">
        <f t="shared" ref="L43:L74" si="43">STDEV(I32:I43)</f>
        <v>0.10908281526372809</v>
      </c>
      <c r="M43" s="8">
        <f t="shared" ref="M43:M74" si="44">STDEV(K32:K43)</f>
        <v>1.000348928097694E-2</v>
      </c>
      <c r="N43" s="8">
        <f>STDEV($I$8:I43)</f>
        <v>8.3055495378134184E-2</v>
      </c>
      <c r="O43" s="8">
        <f>STDEV($K$9:K43)</f>
        <v>7.9787611921543315E-3</v>
      </c>
      <c r="P43" s="10">
        <f t="shared" si="22"/>
        <v>-0.79477498340257091</v>
      </c>
      <c r="Q43" s="10">
        <f>CORREL($I$10:I43,$K$10:K43)</f>
        <v>-0.5271434789190782</v>
      </c>
      <c r="R43" s="9"/>
      <c r="S43" s="11">
        <f t="shared" si="34"/>
        <v>0.11719070463530659</v>
      </c>
      <c r="T43" s="11">
        <f t="shared" si="35"/>
        <v>8.7524458211495113E-2</v>
      </c>
      <c r="U43" s="9"/>
      <c r="V43" s="8">
        <f t="shared" si="33"/>
        <v>0.6172847966074152</v>
      </c>
      <c r="W43" s="8">
        <f t="shared" si="30"/>
        <v>1.0633612106730386</v>
      </c>
      <c r="X43" s="9"/>
      <c r="Y43" s="9">
        <f t="shared" ref="Y43:Y74" si="45">(LN(V43/W43)+0.5*S43^2)/(S43)</f>
        <v>-4.5822131926311052</v>
      </c>
      <c r="Z43" s="9">
        <f t="shared" ref="Z43:Z74" si="46">(LN(V43/W43)+0.5*T43^2)/(T43)</f>
        <v>-6.1700394278654764</v>
      </c>
      <c r="AA43" s="9"/>
      <c r="AB43" s="10">
        <f t="shared" si="36"/>
        <v>2.3004024178458884E-6</v>
      </c>
      <c r="AC43" s="10">
        <f t="shared" si="37"/>
        <v>0.99999769959758211</v>
      </c>
      <c r="AD43" s="10">
        <f t="shared" si="38"/>
        <v>3.4136482978471126E-10</v>
      </c>
      <c r="AE43" s="10">
        <f t="shared" si="39"/>
        <v>0.99999999965863517</v>
      </c>
      <c r="AF43" s="9"/>
      <c r="AG43" s="12">
        <f t="shared" si="40"/>
        <v>37530</v>
      </c>
      <c r="AH43" s="8">
        <f t="shared" si="41"/>
        <v>0.7851986271557494</v>
      </c>
      <c r="AI43" s="8">
        <f t="shared" si="24"/>
        <v>0.93721908926080144</v>
      </c>
      <c r="AJ43" s="8">
        <f t="shared" si="17"/>
        <v>0.93945680462851067</v>
      </c>
      <c r="AK43" s="8">
        <f t="shared" si="25"/>
        <v>0.4612396863479431</v>
      </c>
      <c r="AL43" s="8">
        <f t="shared" ref="AL43:AL74" si="47">H43/$H$10</f>
        <v>1.2102161990663101</v>
      </c>
      <c r="AN43" s="2">
        <f t="shared" si="31"/>
        <v>0.28639491875947337</v>
      </c>
      <c r="AO43" s="2">
        <f t="shared" si="32"/>
        <v>0.49880370839627608</v>
      </c>
    </row>
    <row r="44" spans="1:42" x14ac:dyDescent="0.2">
      <c r="A44" s="13">
        <v>37561</v>
      </c>
      <c r="B44">
        <v>3152.19</v>
      </c>
      <c r="C44">
        <v>3443.49</v>
      </c>
      <c r="D44">
        <v>2987.85</v>
      </c>
      <c r="E44">
        <v>3320.32</v>
      </c>
      <c r="F44">
        <f t="shared" si="18"/>
        <v>0</v>
      </c>
      <c r="G44" t="b">
        <f t="shared" si="19"/>
        <v>0</v>
      </c>
      <c r="H44">
        <v>268.10000000000002</v>
      </c>
      <c r="I44" s="8">
        <f t="shared" si="20"/>
        <v>5.3117021107886631E-2</v>
      </c>
      <c r="J44" s="8">
        <f t="shared" si="21"/>
        <v>5.3117021107886631E-2</v>
      </c>
      <c r="K44" s="8">
        <f t="shared" si="42"/>
        <v>4.0822441107075669E-3</v>
      </c>
      <c r="L44" s="8">
        <f t="shared" si="43"/>
        <v>0.10558258515527988</v>
      </c>
      <c r="M44" s="8">
        <f t="shared" si="44"/>
        <v>9.5664637548988733E-3</v>
      </c>
      <c r="N44" s="8">
        <f>STDEV($I$8:I44)</f>
        <v>8.2726601997046331E-2</v>
      </c>
      <c r="O44" s="8">
        <f>STDEV($K$9:K44)</f>
        <v>7.8650639045478241E-3</v>
      </c>
      <c r="P44" s="10">
        <f t="shared" ref="P44:P75" si="48">CORREL(I33:I44,K33:K44)</f>
        <v>-0.75430710669781709</v>
      </c>
      <c r="Q44" s="10">
        <f>CORREL($I$10:I44,$K$10:K44)</f>
        <v>-0.5260862487023199</v>
      </c>
      <c r="R44" s="9"/>
      <c r="S44" s="11">
        <f t="shared" si="34"/>
        <v>0.11297335208422168</v>
      </c>
      <c r="T44" s="11">
        <f t="shared" si="35"/>
        <v>8.7121443718178496E-2</v>
      </c>
      <c r="U44" s="9"/>
      <c r="V44" s="8">
        <f t="shared" si="33"/>
        <v>0.65007312617838875</v>
      </c>
      <c r="W44" s="8">
        <f t="shared" si="30"/>
        <v>1.0677021107128635</v>
      </c>
      <c r="X44" s="9"/>
      <c r="Y44" s="9">
        <f t="shared" si="45"/>
        <v>-4.3355154247353838</v>
      </c>
      <c r="Z44" s="9">
        <f t="shared" si="46"/>
        <v>-5.6516984303058324</v>
      </c>
      <c r="AA44" s="9"/>
      <c r="AB44" s="10">
        <f t="shared" si="36"/>
        <v>7.2709488147358552E-6</v>
      </c>
      <c r="AC44" s="10">
        <f t="shared" si="37"/>
        <v>0.9999927290511853</v>
      </c>
      <c r="AD44" s="10">
        <f t="shared" si="38"/>
        <v>7.9435071681987534E-9</v>
      </c>
      <c r="AE44" s="10">
        <f t="shared" si="39"/>
        <v>0.99999999205649281</v>
      </c>
      <c r="AF44" s="9"/>
      <c r="AG44" s="12">
        <f t="shared" si="40"/>
        <v>37561</v>
      </c>
      <c r="AH44" s="8">
        <f t="shared" si="41"/>
        <v>0.80244731060168761</v>
      </c>
      <c r="AI44" s="8">
        <f t="shared" si="24"/>
        <v>0.94104515208642947</v>
      </c>
      <c r="AJ44" s="8">
        <f t="shared" si="17"/>
        <v>0.94329189665219493</v>
      </c>
      <c r="AK44" s="8">
        <f t="shared" si="25"/>
        <v>0.48573936450348176</v>
      </c>
      <c r="AL44" s="8">
        <f t="shared" si="47"/>
        <v>1.2151565970176315</v>
      </c>
      <c r="AN44" s="2">
        <f t="shared" si="31"/>
        <v>0.30160736370441177</v>
      </c>
      <c r="AO44" s="2">
        <f t="shared" si="32"/>
        <v>0.50083994689727585</v>
      </c>
    </row>
    <row r="45" spans="1:42" x14ac:dyDescent="0.2">
      <c r="A45" s="13">
        <v>37592</v>
      </c>
      <c r="B45">
        <v>3332.73</v>
      </c>
      <c r="C45">
        <v>3476.83</v>
      </c>
      <c r="D45">
        <v>2836.01</v>
      </c>
      <c r="E45">
        <v>2892.63</v>
      </c>
      <c r="F45">
        <f t="shared" si="18"/>
        <v>0</v>
      </c>
      <c r="G45" t="b">
        <f t="shared" si="19"/>
        <v>0</v>
      </c>
      <c r="H45">
        <v>273.54000000000002</v>
      </c>
      <c r="I45" s="8">
        <f t="shared" si="20"/>
        <v>-0.12880987374710873</v>
      </c>
      <c r="J45" s="8">
        <f t="shared" si="21"/>
        <v>-0.12880987374710873</v>
      </c>
      <c r="K45" s="8">
        <f t="shared" si="42"/>
        <v>2.0290936217829181E-2</v>
      </c>
      <c r="L45" s="8">
        <f t="shared" si="43"/>
        <v>0.1073560991555803</v>
      </c>
      <c r="M45" s="8">
        <f t="shared" si="44"/>
        <v>9.0950739719825712E-3</v>
      </c>
      <c r="N45" s="8">
        <f t="shared" ref="N45:N76" si="49">STDEV(I10:I45)</f>
        <v>8.3642902587535775E-2</v>
      </c>
      <c r="O45" s="8">
        <f t="shared" ref="O45:O76" si="50">STDEV(K10:K45)</f>
        <v>8.1287197892379558E-3</v>
      </c>
      <c r="P45" s="10">
        <f t="shared" si="48"/>
        <v>-0.79487976988622455</v>
      </c>
      <c r="Q45" s="10">
        <f>CORREL($I$10:I45,$K$10:K45)</f>
        <v>-0.55617875465324895</v>
      </c>
      <c r="R45" s="9"/>
      <c r="S45" s="11">
        <f t="shared" si="34"/>
        <v>0.11471840372284596</v>
      </c>
      <c r="T45" s="11">
        <f t="shared" si="35"/>
        <v>8.842236096476562E-2</v>
      </c>
      <c r="U45" s="9"/>
      <c r="V45" s="8">
        <f t="shared" si="33"/>
        <v>0.56633728886896229</v>
      </c>
      <c r="W45" s="8">
        <f t="shared" si="30"/>
        <v>1.0893667861409797</v>
      </c>
      <c r="X45" s="9"/>
      <c r="Y45" s="9">
        <f t="shared" si="45"/>
        <v>-5.6449696102400226</v>
      </c>
      <c r="Z45" s="9">
        <f t="shared" si="46"/>
        <v>-7.3539407314275422</v>
      </c>
      <c r="AA45" s="9"/>
      <c r="AB45" s="10">
        <f t="shared" si="36"/>
        <v>8.2605214435387144E-9</v>
      </c>
      <c r="AC45" s="10">
        <f t="shared" si="37"/>
        <v>0.99999999173947851</v>
      </c>
      <c r="AD45" s="10">
        <f t="shared" si="38"/>
        <v>9.6223546050968251E-14</v>
      </c>
      <c r="AE45" s="10">
        <f t="shared" si="39"/>
        <v>0.99999999999990374</v>
      </c>
      <c r="AF45" s="9"/>
      <c r="AG45" s="12">
        <f t="shared" si="40"/>
        <v>37592</v>
      </c>
      <c r="AH45" s="8">
        <f t="shared" si="41"/>
        <v>0.77375981557955753</v>
      </c>
      <c r="AI45" s="8">
        <f t="shared" si="24"/>
        <v>0.96013881905436271</v>
      </c>
      <c r="AJ45" s="8">
        <f t="shared" si="17"/>
        <v>0.96243217124474056</v>
      </c>
      <c r="AK45" s="8">
        <f t="shared" si="25"/>
        <v>0.42317133828778747</v>
      </c>
      <c r="AL45" s="8">
        <f t="shared" si="47"/>
        <v>1.2398132620223905</v>
      </c>
      <c r="AN45" s="2">
        <f t="shared" si="31"/>
        <v>0.26275735726444821</v>
      </c>
      <c r="AO45" s="2">
        <f t="shared" si="32"/>
        <v>0.51100245831510938</v>
      </c>
      <c r="AP45" s="2">
        <f>(AN45+AO45)/2</f>
        <v>0.38687990778977877</v>
      </c>
    </row>
    <row r="46" spans="1:42" x14ac:dyDescent="0.2">
      <c r="A46" s="13">
        <v>37622</v>
      </c>
      <c r="B46">
        <v>2898.68</v>
      </c>
      <c r="C46">
        <v>3157.25</v>
      </c>
      <c r="D46">
        <v>2563.92</v>
      </c>
      <c r="E46">
        <v>2747.83</v>
      </c>
      <c r="F46">
        <f t="shared" si="18"/>
        <v>0</v>
      </c>
      <c r="G46" t="b">
        <f t="shared" si="19"/>
        <v>0</v>
      </c>
      <c r="H46">
        <v>276.85000000000002</v>
      </c>
      <c r="I46" s="8">
        <f t="shared" si="20"/>
        <v>-5.005825148740084E-2</v>
      </c>
      <c r="J46" s="8">
        <f t="shared" si="21"/>
        <v>-5.005825148740084E-2</v>
      </c>
      <c r="K46" s="8">
        <f t="shared" si="42"/>
        <v>1.2100606858229224E-2</v>
      </c>
      <c r="L46" s="8">
        <f t="shared" si="43"/>
        <v>0.10691825137619632</v>
      </c>
      <c r="M46" s="8">
        <f t="shared" si="44"/>
        <v>8.9460579489684389E-3</v>
      </c>
      <c r="N46" s="8">
        <f t="shared" si="49"/>
        <v>8.3717081689708706E-2</v>
      </c>
      <c r="O46" s="8">
        <f t="shared" si="50"/>
        <v>8.1228159401195311E-3</v>
      </c>
      <c r="P46" s="10">
        <f t="shared" si="48"/>
        <v>-0.79254040836540907</v>
      </c>
      <c r="Q46" s="10">
        <f t="shared" ref="Q46:Q77" si="51">CORREL(I11:I46,K11:K46)</f>
        <v>-0.55800453654022508</v>
      </c>
      <c r="R46" s="9"/>
      <c r="S46" s="11">
        <f t="shared" si="34"/>
        <v>0.11413881580870289</v>
      </c>
      <c r="T46" s="11">
        <f t="shared" si="35"/>
        <v>8.8506704043256737E-2</v>
      </c>
      <c r="U46" s="9"/>
      <c r="V46" s="8">
        <v>1</v>
      </c>
      <c r="W46" s="8">
        <v>1</v>
      </c>
      <c r="X46" s="9"/>
      <c r="Y46" s="9">
        <f t="shared" si="45"/>
        <v>5.7069407904351444E-2</v>
      </c>
      <c r="Z46" s="9">
        <f t="shared" si="46"/>
        <v>4.4253352021628362E-2</v>
      </c>
      <c r="AA46" s="9"/>
      <c r="AB46" s="10">
        <f t="shared" si="36"/>
        <v>0.52275504717607024</v>
      </c>
      <c r="AC46" s="10">
        <f t="shared" si="37"/>
        <v>0.47724495282392976</v>
      </c>
      <c r="AD46" s="10">
        <f t="shared" si="38"/>
        <v>0.5176487725437513</v>
      </c>
      <c r="AE46" s="10">
        <f t="shared" si="39"/>
        <v>0.4823512274562487</v>
      </c>
      <c r="AF46" s="9"/>
      <c r="AG46" s="12">
        <f t="shared" si="40"/>
        <v>37622</v>
      </c>
      <c r="AH46" s="8">
        <f t="shared" si="41"/>
        <v>0.75907476552550635</v>
      </c>
      <c r="AI46" s="8">
        <f t="shared" si="24"/>
        <v>0.97175708094006674</v>
      </c>
      <c r="AJ46" s="8">
        <f t="shared" si="17"/>
        <v>0.97407818457667938</v>
      </c>
      <c r="AK46" s="8">
        <f t="shared" si="25"/>
        <v>0.40198812101351744</v>
      </c>
      <c r="AL46" s="8">
        <f t="shared" si="47"/>
        <v>1.2548157548837422</v>
      </c>
      <c r="AM46">
        <v>1</v>
      </c>
      <c r="AN46" s="2">
        <f>AP45*(I46+1)</f>
        <v>0.36751337607021556</v>
      </c>
      <c r="AO46" s="2">
        <f>AP45*(K46+1)</f>
        <v>0.39156138945529084</v>
      </c>
    </row>
    <row r="47" spans="1:42" x14ac:dyDescent="0.2">
      <c r="A47" s="13">
        <v>37655</v>
      </c>
      <c r="B47">
        <v>2750.4</v>
      </c>
      <c r="C47">
        <v>2802.93</v>
      </c>
      <c r="D47">
        <v>2433.15</v>
      </c>
      <c r="E47">
        <v>2547.0500000000002</v>
      </c>
      <c r="F47">
        <f t="shared" si="18"/>
        <v>0</v>
      </c>
      <c r="G47" t="b">
        <f t="shared" si="19"/>
        <v>0</v>
      </c>
      <c r="H47">
        <v>279.54000000000002</v>
      </c>
      <c r="I47" s="8">
        <f t="shared" si="20"/>
        <v>-7.3068566832736992E-2</v>
      </c>
      <c r="J47" s="8">
        <f t="shared" si="21"/>
        <v>-7.3068566832736992E-2</v>
      </c>
      <c r="K47" s="8">
        <f t="shared" si="42"/>
        <v>9.7164529528626087E-3</v>
      </c>
      <c r="L47" s="8">
        <f t="shared" si="43"/>
        <v>0.10671737426800788</v>
      </c>
      <c r="M47" s="8">
        <f t="shared" si="44"/>
        <v>8.8304187918712296E-3</v>
      </c>
      <c r="N47" s="8">
        <f t="shared" si="49"/>
        <v>8.0609969459281713E-2</v>
      </c>
      <c r="O47" s="8">
        <f t="shared" si="50"/>
        <v>8.1406602482107394E-3</v>
      </c>
      <c r="P47" s="10">
        <f t="shared" si="48"/>
        <v>-0.79153324051612706</v>
      </c>
      <c r="Q47" s="10">
        <f t="shared" si="51"/>
        <v>-0.59124788441942766</v>
      </c>
      <c r="R47" s="9"/>
      <c r="S47" s="11">
        <f t="shared" si="34"/>
        <v>0.1138349304138719</v>
      </c>
      <c r="T47" s="11">
        <f t="shared" si="35"/>
        <v>8.5675042901516327E-2</v>
      </c>
      <c r="U47" s="9"/>
      <c r="V47" s="8">
        <f>E47/$E$46</f>
        <v>0.92693143316726301</v>
      </c>
      <c r="W47" s="8">
        <f t="shared" ref="W47:W57" si="52">H47/$H$46</f>
        <v>1.0097164529528626</v>
      </c>
      <c r="X47" s="9"/>
      <c r="Y47" s="9">
        <f t="shared" si="45"/>
        <v>-0.69456746131827141</v>
      </c>
      <c r="Z47" s="9">
        <f t="shared" si="46"/>
        <v>-0.95564735140078028</v>
      </c>
      <c r="AA47" s="9"/>
      <c r="AB47" s="10">
        <f t="shared" si="36"/>
        <v>0.24366320490476062</v>
      </c>
      <c r="AC47" s="10">
        <f t="shared" si="37"/>
        <v>0.75633679509523932</v>
      </c>
      <c r="AD47" s="10">
        <f t="shared" si="38"/>
        <v>0.16962521499634697</v>
      </c>
      <c r="AE47" s="10">
        <f t="shared" si="39"/>
        <v>0.83037478500365303</v>
      </c>
      <c r="AF47" s="9"/>
      <c r="AG47" s="12">
        <f t="shared" si="40"/>
        <v>37655</v>
      </c>
      <c r="AH47" s="8">
        <f t="shared" si="41"/>
        <v>0.73602567766299487</v>
      </c>
      <c r="AI47" s="8">
        <f t="shared" si="24"/>
        <v>0.9391450746439336</v>
      </c>
      <c r="AJ47" s="8">
        <f t="shared" si="17"/>
        <v>0.94180004772555448</v>
      </c>
      <c r="AK47" s="8">
        <f t="shared" si="25"/>
        <v>0.37261542512727486</v>
      </c>
      <c r="AL47" s="8">
        <f t="shared" si="47"/>
        <v>1.2670081131305808</v>
      </c>
      <c r="AN47" s="2">
        <f t="shared" ref="AN47:AN57" si="53">AN46*(I47+1)</f>
        <v>0.3406597003889042</v>
      </c>
      <c r="AO47" s="2">
        <f t="shared" ref="AO47:AO57" si="54">AO46*(K47+1)</f>
        <v>0.39536597727409067</v>
      </c>
    </row>
    <row r="48" spans="1:42" x14ac:dyDescent="0.2">
      <c r="A48" s="13">
        <v>37683</v>
      </c>
      <c r="B48">
        <v>2553.7399999999998</v>
      </c>
      <c r="C48">
        <v>2731.57</v>
      </c>
      <c r="D48">
        <v>2188.75</v>
      </c>
      <c r="E48">
        <v>2423.87</v>
      </c>
      <c r="F48">
        <f t="shared" si="18"/>
        <v>0</v>
      </c>
      <c r="G48" t="b">
        <f t="shared" si="19"/>
        <v>0</v>
      </c>
      <c r="H48">
        <v>278.70999999999998</v>
      </c>
      <c r="I48" s="8">
        <f t="shared" si="20"/>
        <v>-4.8361830352761093E-2</v>
      </c>
      <c r="J48" s="8">
        <f t="shared" si="21"/>
        <v>-4.8361830352761093E-2</v>
      </c>
      <c r="K48" s="8">
        <f t="shared" si="42"/>
        <v>-2.9691636259571164E-3</v>
      </c>
      <c r="L48" s="8">
        <f t="shared" si="43"/>
        <v>9.9773180719268439E-2</v>
      </c>
      <c r="M48" s="8">
        <f t="shared" si="44"/>
        <v>7.6897396891947413E-3</v>
      </c>
      <c r="N48" s="8">
        <f t="shared" si="49"/>
        <v>8.0607617226831074E-2</v>
      </c>
      <c r="O48" s="8">
        <f t="shared" si="50"/>
        <v>8.1717436733710225E-3</v>
      </c>
      <c r="P48" s="10">
        <f t="shared" si="48"/>
        <v>-0.70216788025840859</v>
      </c>
      <c r="Q48" s="10">
        <f t="shared" si="51"/>
        <v>-0.58818751051449802</v>
      </c>
      <c r="R48" s="9"/>
      <c r="S48" s="11">
        <f t="shared" si="34"/>
        <v>0.10531508873243191</v>
      </c>
      <c r="T48" s="11">
        <f t="shared" si="35"/>
        <v>8.5669418150525284E-2</v>
      </c>
      <c r="U48" s="9"/>
      <c r="V48" s="8">
        <f t="shared" ref="V48:V57" si="55">E48/$E$46</f>
        <v>0.88210333244778605</v>
      </c>
      <c r="W48" s="8">
        <f t="shared" si="52"/>
        <v>1.0067184395882245</v>
      </c>
      <c r="X48" s="9"/>
      <c r="Y48" s="9">
        <f t="shared" si="45"/>
        <v>-1.2020728642445651</v>
      </c>
      <c r="Z48" s="9">
        <f t="shared" si="46"/>
        <v>-1.4996298853024534</v>
      </c>
      <c r="AA48" s="9"/>
      <c r="AB48" s="10">
        <f t="shared" si="36"/>
        <v>0.11466764938767182</v>
      </c>
      <c r="AC48" s="10">
        <f t="shared" si="37"/>
        <v>0.88533235061232818</v>
      </c>
      <c r="AD48" s="10">
        <f t="shared" si="38"/>
        <v>6.6855150942437935E-2</v>
      </c>
      <c r="AE48" s="10">
        <f t="shared" si="39"/>
        <v>0.93314484905756201</v>
      </c>
      <c r="AF48" s="9"/>
      <c r="AG48" s="12">
        <f t="shared" si="40"/>
        <v>37683</v>
      </c>
      <c r="AH48" s="8">
        <f t="shared" si="41"/>
        <v>0.71837684474610108</v>
      </c>
      <c r="AI48" s="8">
        <f t="shared" si="24"/>
        <v>0.92596916387547501</v>
      </c>
      <c r="AJ48" s="8">
        <f t="shared" si="17"/>
        <v>0.93175207297828944</v>
      </c>
      <c r="AK48" s="8">
        <f t="shared" si="25"/>
        <v>0.35459506115044764</v>
      </c>
      <c r="AL48" s="8">
        <f t="shared" si="47"/>
        <v>1.263246158727281</v>
      </c>
      <c r="AN48" s="2">
        <f t="shared" si="53"/>
        <v>0.32418477375067362</v>
      </c>
      <c r="AO48" s="2">
        <f t="shared" si="54"/>
        <v>0.39419207099542747</v>
      </c>
    </row>
    <row r="49" spans="1:42" x14ac:dyDescent="0.2">
      <c r="A49" s="13">
        <v>37712</v>
      </c>
      <c r="B49">
        <v>2426.2399999999998</v>
      </c>
      <c r="C49">
        <v>3004.79</v>
      </c>
      <c r="D49">
        <v>2395.7199999999998</v>
      </c>
      <c r="E49">
        <v>2942.04</v>
      </c>
      <c r="F49">
        <f t="shared" si="18"/>
        <v>0</v>
      </c>
      <c r="G49" t="b">
        <f t="shared" si="19"/>
        <v>0</v>
      </c>
      <c r="H49">
        <v>278.89999999999998</v>
      </c>
      <c r="I49" s="8">
        <f t="shared" si="20"/>
        <v>0.21377796664012516</v>
      </c>
      <c r="J49" s="8">
        <f t="shared" si="21"/>
        <v>0.21377796664012516</v>
      </c>
      <c r="K49" s="8">
        <f t="shared" si="42"/>
        <v>6.8171217394419337E-4</v>
      </c>
      <c r="L49" s="8">
        <f t="shared" si="43"/>
        <v>0.12709928986927005</v>
      </c>
      <c r="M49" s="8">
        <f t="shared" si="44"/>
        <v>8.0635398501596751E-3</v>
      </c>
      <c r="N49" s="8">
        <f t="shared" si="49"/>
        <v>9.0115341395777704E-2</v>
      </c>
      <c r="O49" s="8">
        <f t="shared" si="50"/>
        <v>8.1226936521069E-3</v>
      </c>
      <c r="P49" s="10">
        <f t="shared" si="48"/>
        <v>-0.71346305215866335</v>
      </c>
      <c r="Q49" s="10">
        <f t="shared" si="51"/>
        <v>-0.57846221174786294</v>
      </c>
      <c r="R49" s="9"/>
      <c r="S49" s="11">
        <f t="shared" si="34"/>
        <v>0.13297241889243747</v>
      </c>
      <c r="T49" s="11">
        <f t="shared" si="35"/>
        <v>9.5045240017722299E-2</v>
      </c>
      <c r="U49" s="9"/>
      <c r="V49" s="8">
        <f t="shared" si="55"/>
        <v>1.070677589224952</v>
      </c>
      <c r="W49" s="8">
        <f t="shared" si="52"/>
        <v>1.0074047318042259</v>
      </c>
      <c r="X49" s="9"/>
      <c r="Y49" s="9">
        <f t="shared" si="45"/>
        <v>0.52458314525822791</v>
      </c>
      <c r="Z49" s="9">
        <f t="shared" si="46"/>
        <v>0.6884201297713527</v>
      </c>
      <c r="AA49" s="9"/>
      <c r="AB49" s="10">
        <f t="shared" si="36"/>
        <v>0.70006349694777703</v>
      </c>
      <c r="AC49" s="10">
        <f t="shared" si="37"/>
        <v>0.29993650305222297</v>
      </c>
      <c r="AD49" s="10">
        <f t="shared" si="38"/>
        <v>0.75440587445791829</v>
      </c>
      <c r="AE49" s="10">
        <f t="shared" si="39"/>
        <v>0.24559412554208171</v>
      </c>
      <c r="AF49" s="9"/>
      <c r="AG49" s="12">
        <f t="shared" si="40"/>
        <v>37712</v>
      </c>
      <c r="AH49" s="8">
        <f t="shared" si="41"/>
        <v>0.78794913202787897</v>
      </c>
      <c r="AI49" s="8">
        <f t="shared" si="24"/>
        <v>0.94922669318395458</v>
      </c>
      <c r="AJ49" s="8">
        <f t="shared" si="17"/>
        <v>0.94566154226091548</v>
      </c>
      <c r="AK49" s="8">
        <f t="shared" si="25"/>
        <v>0.43039967230382115</v>
      </c>
      <c r="AL49" s="8">
        <f t="shared" si="47"/>
        <v>1.2641073290123737</v>
      </c>
      <c r="AN49" s="2">
        <f t="shared" si="53"/>
        <v>0.39348833549878165</v>
      </c>
      <c r="AO49" s="2">
        <f t="shared" si="54"/>
        <v>0.39446079652909732</v>
      </c>
    </row>
    <row r="50" spans="1:42" x14ac:dyDescent="0.2">
      <c r="A50" s="13">
        <v>37742</v>
      </c>
      <c r="B50">
        <v>2938.72</v>
      </c>
      <c r="C50">
        <v>3068.08</v>
      </c>
      <c r="D50">
        <v>2769.45</v>
      </c>
      <c r="E50">
        <v>2982.68</v>
      </c>
      <c r="F50">
        <f t="shared" si="18"/>
        <v>0</v>
      </c>
      <c r="G50" t="b">
        <f t="shared" si="19"/>
        <v>0</v>
      </c>
      <c r="H50">
        <v>285.95</v>
      </c>
      <c r="I50" s="8">
        <f t="shared" si="20"/>
        <v>1.3813544343380668E-2</v>
      </c>
      <c r="J50" s="8">
        <f t="shared" si="21"/>
        <v>1.3813544343380668E-2</v>
      </c>
      <c r="K50" s="8">
        <f t="shared" si="42"/>
        <v>2.5277877375403435E-2</v>
      </c>
      <c r="L50" s="8">
        <f t="shared" si="43"/>
        <v>0.12787340442254833</v>
      </c>
      <c r="M50" s="8">
        <f t="shared" si="44"/>
        <v>9.2679254124225299E-3</v>
      </c>
      <c r="N50" s="8">
        <f t="shared" si="49"/>
        <v>9.0234477245659112E-2</v>
      </c>
      <c r="O50" s="8">
        <f t="shared" si="50"/>
        <v>8.7059986415581863E-3</v>
      </c>
      <c r="P50" s="10">
        <f t="shared" si="48"/>
        <v>-0.56255199539661027</v>
      </c>
      <c r="Q50" s="10">
        <f t="shared" si="51"/>
        <v>-0.51831098004627474</v>
      </c>
      <c r="R50" s="9"/>
      <c r="S50" s="11">
        <f t="shared" si="34"/>
        <v>0.13330748877305104</v>
      </c>
      <c r="T50" s="11">
        <f t="shared" si="35"/>
        <v>9.5038971254705104E-2</v>
      </c>
      <c r="U50" s="9"/>
      <c r="V50" s="8">
        <f t="shared" si="55"/>
        <v>1.0854674415811749</v>
      </c>
      <c r="W50" s="8">
        <f t="shared" si="52"/>
        <v>1.0328697850821744</v>
      </c>
      <c r="X50" s="9"/>
      <c r="Y50" s="9">
        <f t="shared" si="45"/>
        <v>0.43924788230025064</v>
      </c>
      <c r="Z50" s="9">
        <f t="shared" si="46"/>
        <v>0.57014287055145596</v>
      </c>
      <c r="AA50" s="9"/>
      <c r="AB50" s="10">
        <f t="shared" si="36"/>
        <v>0.66975903323773656</v>
      </c>
      <c r="AC50" s="10">
        <f t="shared" si="37"/>
        <v>0.33024096676226344</v>
      </c>
      <c r="AD50" s="10">
        <f t="shared" si="38"/>
        <v>0.71570959985837612</v>
      </c>
      <c r="AE50" s="10">
        <f t="shared" si="39"/>
        <v>0.28429040014162388</v>
      </c>
      <c r="AF50" s="9"/>
      <c r="AG50" s="12">
        <f t="shared" si="40"/>
        <v>37742</v>
      </c>
      <c r="AH50" s="8">
        <f t="shared" si="41"/>
        <v>0.80335573224296097</v>
      </c>
      <c r="AI50" s="8">
        <f t="shared" si="24"/>
        <v>0.96560286249251648</v>
      </c>
      <c r="AJ50" s="8">
        <f t="shared" si="17"/>
        <v>0.96138705886858977</v>
      </c>
      <c r="AK50" s="8">
        <f t="shared" si="25"/>
        <v>0.43634501726256653</v>
      </c>
      <c r="AL50" s="8">
        <f t="shared" si="47"/>
        <v>1.2960612790644972</v>
      </c>
      <c r="AN50" s="2">
        <f t="shared" si="53"/>
        <v>0.39892380406979711</v>
      </c>
      <c r="AO50" s="2">
        <f t="shared" si="54"/>
        <v>0.40443192817316381</v>
      </c>
    </row>
    <row r="51" spans="1:42" x14ac:dyDescent="0.2">
      <c r="A51" s="13">
        <v>37774</v>
      </c>
      <c r="B51">
        <v>2990.93</v>
      </c>
      <c r="C51">
        <v>3324.44</v>
      </c>
      <c r="D51">
        <v>2990.93</v>
      </c>
      <c r="E51">
        <v>3220.58</v>
      </c>
      <c r="F51">
        <f t="shared" si="18"/>
        <v>0</v>
      </c>
      <c r="G51" t="b">
        <f t="shared" si="19"/>
        <v>0</v>
      </c>
      <c r="H51">
        <v>284.58</v>
      </c>
      <c r="I51" s="8">
        <f t="shared" si="20"/>
        <v>7.9760483860152664E-2</v>
      </c>
      <c r="J51" s="8">
        <f t="shared" si="21"/>
        <v>7.9760483860152664E-2</v>
      </c>
      <c r="K51" s="8">
        <f t="shared" si="42"/>
        <v>-4.7910473859066327E-3</v>
      </c>
      <c r="L51" s="8">
        <f t="shared" si="43"/>
        <v>0.13015943831913537</v>
      </c>
      <c r="M51" s="8">
        <f t="shared" si="44"/>
        <v>1.016732022564259E-2</v>
      </c>
      <c r="N51" s="8">
        <f t="shared" si="49"/>
        <v>9.1711285902563708E-2</v>
      </c>
      <c r="O51" s="8">
        <f t="shared" si="50"/>
        <v>8.9096396823403028E-3</v>
      </c>
      <c r="P51" s="10">
        <f t="shared" si="48"/>
        <v>-0.59063839764133919</v>
      </c>
      <c r="Q51" s="10">
        <f t="shared" si="51"/>
        <v>-0.5363388325205779</v>
      </c>
      <c r="R51" s="9"/>
      <c r="S51" s="11">
        <f t="shared" si="34"/>
        <v>0.13641159493999036</v>
      </c>
      <c r="T51" s="11">
        <f t="shared" si="35"/>
        <v>9.6782447417827253E-2</v>
      </c>
      <c r="U51" s="9"/>
      <c r="V51" s="8">
        <f t="shared" si="55"/>
        <v>1.1720448499361313</v>
      </c>
      <c r="W51" s="8">
        <f t="shared" si="52"/>
        <v>1.0279212569983744</v>
      </c>
      <c r="X51" s="9"/>
      <c r="Y51" s="9">
        <f t="shared" si="45"/>
        <v>1.0300843862759619</v>
      </c>
      <c r="Z51" s="9">
        <f t="shared" si="46"/>
        <v>1.4041266482449957</v>
      </c>
      <c r="AA51" s="9"/>
      <c r="AB51" s="10">
        <f t="shared" si="36"/>
        <v>0.84851480297133541</v>
      </c>
      <c r="AC51" s="10">
        <f t="shared" si="37"/>
        <v>0.15148519702866459</v>
      </c>
      <c r="AD51" s="10">
        <f t="shared" si="38"/>
        <v>0.91985943021568384</v>
      </c>
      <c r="AE51" s="10">
        <f t="shared" si="39"/>
        <v>8.0140569784316162E-2</v>
      </c>
      <c r="AF51" s="9"/>
      <c r="AG51" s="12">
        <f t="shared" si="40"/>
        <v>37774</v>
      </c>
      <c r="AH51" s="8">
        <f t="shared" si="41"/>
        <v>0.83323643534664948</v>
      </c>
      <c r="AI51" s="8">
        <f t="shared" si="24"/>
        <v>1.015657884526183</v>
      </c>
      <c r="AJ51" s="8">
        <f t="shared" si="17"/>
        <v>1.0149587137606357</v>
      </c>
      <c r="AK51" s="8">
        <f t="shared" si="25"/>
        <v>0.47114810696939546</v>
      </c>
      <c r="AL51" s="8">
        <f t="shared" si="47"/>
        <v>1.2898517880614604</v>
      </c>
      <c r="AN51" s="2">
        <f t="shared" si="53"/>
        <v>0.43074215970573687</v>
      </c>
      <c r="AO51" s="2">
        <f t="shared" si="54"/>
        <v>0.40249427564091261</v>
      </c>
    </row>
    <row r="52" spans="1:42" x14ac:dyDescent="0.2">
      <c r="A52" s="13">
        <v>37803</v>
      </c>
      <c r="B52">
        <v>3217.21</v>
      </c>
      <c r="C52">
        <v>3487.86</v>
      </c>
      <c r="D52">
        <v>3119.35</v>
      </c>
      <c r="E52">
        <v>3487.86</v>
      </c>
      <c r="F52">
        <f t="shared" si="18"/>
        <v>0</v>
      </c>
      <c r="G52" t="b">
        <f t="shared" si="19"/>
        <v>0</v>
      </c>
      <c r="H52">
        <v>282.91000000000003</v>
      </c>
      <c r="I52" s="8">
        <f t="shared" si="20"/>
        <v>8.2991262443410818E-2</v>
      </c>
      <c r="J52" s="8">
        <f t="shared" si="21"/>
        <v>8.2991262443410818E-2</v>
      </c>
      <c r="K52" s="8">
        <f t="shared" si="42"/>
        <v>-5.8682971396442074E-3</v>
      </c>
      <c r="L52" s="8">
        <f t="shared" si="43"/>
        <v>0.12523140313979469</v>
      </c>
      <c r="M52" s="8">
        <f t="shared" si="44"/>
        <v>1.0905271984023367E-2</v>
      </c>
      <c r="N52" s="8">
        <f t="shared" si="49"/>
        <v>9.2659356812792734E-2</v>
      </c>
      <c r="O52" s="8">
        <f t="shared" si="50"/>
        <v>9.0906943080078899E-3</v>
      </c>
      <c r="P52" s="10">
        <f t="shared" si="48"/>
        <v>-0.61078262027121644</v>
      </c>
      <c r="Q52" s="10">
        <f t="shared" si="51"/>
        <v>-0.54923769570350267</v>
      </c>
      <c r="R52" s="9"/>
      <c r="S52" s="11">
        <f t="shared" si="34"/>
        <v>0.13217450425820965</v>
      </c>
      <c r="T52" s="11">
        <f t="shared" si="35"/>
        <v>9.7947356108771019E-2</v>
      </c>
      <c r="U52" s="9"/>
      <c r="V52" s="8">
        <f t="shared" si="55"/>
        <v>1.269314331672629</v>
      </c>
      <c r="W52" s="8">
        <f t="shared" si="52"/>
        <v>1.0218891096261513</v>
      </c>
      <c r="X52" s="9"/>
      <c r="Y52" s="9">
        <f t="shared" si="45"/>
        <v>1.7065237113139973</v>
      </c>
      <c r="Z52" s="9">
        <f t="shared" si="46"/>
        <v>2.2626513552657226</v>
      </c>
      <c r="AA52" s="9"/>
      <c r="AB52" s="10">
        <f t="shared" si="36"/>
        <v>0.95604469227389988</v>
      </c>
      <c r="AC52" s="10">
        <f t="shared" si="37"/>
        <v>4.3955307726100123E-2</v>
      </c>
      <c r="AD52" s="10">
        <f t="shared" si="38"/>
        <v>0.98817140515047908</v>
      </c>
      <c r="AE52" s="10">
        <f t="shared" si="39"/>
        <v>1.1828594849520924E-2</v>
      </c>
      <c r="AF52" s="9"/>
      <c r="AG52" s="12">
        <f t="shared" si="40"/>
        <v>37803</v>
      </c>
      <c r="AH52" s="8">
        <f t="shared" si="41"/>
        <v>0.86662231496176312</v>
      </c>
      <c r="AI52" s="8">
        <f t="shared" si="24"/>
        <v>1.0862769373409156</v>
      </c>
      <c r="AJ52" s="8">
        <f t="shared" si="17"/>
        <v>1.0919636381816342</v>
      </c>
      <c r="AK52" s="8">
        <f t="shared" si="25"/>
        <v>0.51024928316460882</v>
      </c>
      <c r="AL52" s="8">
        <f t="shared" si="47"/>
        <v>1.2822825545030143</v>
      </c>
      <c r="AN52" s="2">
        <f t="shared" si="53"/>
        <v>0.46648999532731728</v>
      </c>
      <c r="AO52" s="2">
        <f t="shared" si="54"/>
        <v>0.4001323196344459</v>
      </c>
    </row>
    <row r="53" spans="1:42" x14ac:dyDescent="0.2">
      <c r="A53" s="13">
        <v>37834</v>
      </c>
      <c r="B53">
        <v>3481.81</v>
      </c>
      <c r="C53">
        <v>3588.53</v>
      </c>
      <c r="D53">
        <v>3299.77</v>
      </c>
      <c r="E53">
        <v>3484.58</v>
      </c>
      <c r="F53">
        <f t="shared" si="18"/>
        <v>0</v>
      </c>
      <c r="G53" t="b">
        <f t="shared" si="19"/>
        <v>0</v>
      </c>
      <c r="H53">
        <v>281.05</v>
      </c>
      <c r="I53" s="8">
        <f t="shared" si="20"/>
        <v>-9.4040471807932402E-4</v>
      </c>
      <c r="J53" s="8">
        <f t="shared" si="21"/>
        <v>-9.4040471807932402E-4</v>
      </c>
      <c r="K53" s="8">
        <f t="shared" si="42"/>
        <v>-6.5745290021561598E-3</v>
      </c>
      <c r="L53" s="8">
        <f t="shared" si="43"/>
        <v>0.12523504882794573</v>
      </c>
      <c r="M53" s="8">
        <f t="shared" si="44"/>
        <v>1.1253798143492503E-2</v>
      </c>
      <c r="N53" s="8">
        <f t="shared" si="49"/>
        <v>9.2609474358459495E-2</v>
      </c>
      <c r="O53" s="8">
        <f t="shared" si="50"/>
        <v>9.2910815766187056E-3</v>
      </c>
      <c r="P53" s="10">
        <f t="shared" si="48"/>
        <v>-0.58968865097560741</v>
      </c>
      <c r="Q53" s="10">
        <f t="shared" si="51"/>
        <v>-0.53964288174984087</v>
      </c>
      <c r="R53" s="9"/>
      <c r="S53" s="11">
        <f t="shared" si="34"/>
        <v>0.13218413054700806</v>
      </c>
      <c r="T53" s="11">
        <f t="shared" si="35"/>
        <v>9.7936213599037245E-2</v>
      </c>
      <c r="U53" s="9"/>
      <c r="V53" s="8">
        <f t="shared" si="55"/>
        <v>1.2681206624863983</v>
      </c>
      <c r="W53" s="8">
        <f t="shared" si="52"/>
        <v>1.0151706700379266</v>
      </c>
      <c r="X53" s="9"/>
      <c r="Y53" s="9">
        <f t="shared" si="45"/>
        <v>1.7491932369304124</v>
      </c>
      <c r="Z53" s="9">
        <f t="shared" si="46"/>
        <v>2.3206432800809376</v>
      </c>
      <c r="AA53" s="9"/>
      <c r="AB53" s="10">
        <f t="shared" si="36"/>
        <v>0.95987118863038645</v>
      </c>
      <c r="AC53" s="10">
        <f t="shared" si="37"/>
        <v>4.0128811369613548E-2</v>
      </c>
      <c r="AD53" s="10">
        <f t="shared" si="38"/>
        <v>0.98984694785660909</v>
      </c>
      <c r="AE53" s="10">
        <f t="shared" si="39"/>
        <v>1.0153052143390906E-2</v>
      </c>
      <c r="AF53" s="9"/>
      <c r="AG53" s="12">
        <f t="shared" si="40"/>
        <v>37834</v>
      </c>
      <c r="AH53" s="8">
        <f t="shared" si="41"/>
        <v>0.86355294402908389</v>
      </c>
      <c r="AI53" s="8">
        <f t="shared" si="24"/>
        <v>1.0849863812624516</v>
      </c>
      <c r="AJ53" s="8">
        <f t="shared" si="17"/>
        <v>1.0908639778469569</v>
      </c>
      <c r="AK53" s="8">
        <f t="shared" si="25"/>
        <v>0.50976944233132415</v>
      </c>
      <c r="AL53" s="8">
        <f t="shared" si="47"/>
        <v>1.2738521506594753</v>
      </c>
      <c r="AN53" s="2">
        <f t="shared" si="53"/>
        <v>0.46605130593477467</v>
      </c>
      <c r="AO53" s="2">
        <f t="shared" si="54"/>
        <v>0.39750163809430922</v>
      </c>
    </row>
    <row r="54" spans="1:42" x14ac:dyDescent="0.2">
      <c r="A54" s="13">
        <v>37865</v>
      </c>
      <c r="B54">
        <v>3493.34</v>
      </c>
      <c r="C54">
        <v>3676.88</v>
      </c>
      <c r="D54">
        <v>3202.87</v>
      </c>
      <c r="E54">
        <v>3256.78</v>
      </c>
      <c r="F54">
        <f t="shared" si="18"/>
        <v>0</v>
      </c>
      <c r="G54" t="b">
        <f t="shared" si="19"/>
        <v>0</v>
      </c>
      <c r="H54">
        <v>284.93</v>
      </c>
      <c r="I54" s="8">
        <f t="shared" si="20"/>
        <v>-6.5373732271894913E-2</v>
      </c>
      <c r="J54" s="8">
        <f t="shared" si="21"/>
        <v>-6.5373732271894913E-2</v>
      </c>
      <c r="K54" s="8">
        <f t="shared" si="42"/>
        <v>1.3805372709482233E-2</v>
      </c>
      <c r="L54" s="8">
        <f t="shared" si="43"/>
        <v>9.9250594789614663E-2</v>
      </c>
      <c r="M54" s="8">
        <f t="shared" si="44"/>
        <v>1.0951813393535105E-2</v>
      </c>
      <c r="N54" s="8">
        <f t="shared" si="49"/>
        <v>9.2664142664420593E-2</v>
      </c>
      <c r="O54" s="8">
        <f t="shared" si="50"/>
        <v>9.3703109248030152E-3</v>
      </c>
      <c r="P54" s="10">
        <f t="shared" si="48"/>
        <v>-0.5505114561692882</v>
      </c>
      <c r="Q54" s="10">
        <f t="shared" si="51"/>
        <v>-0.54288464301771677</v>
      </c>
      <c r="R54" s="9"/>
      <c r="S54" s="11">
        <f t="shared" si="34"/>
        <v>0.10567594832541198</v>
      </c>
      <c r="T54" s="11">
        <f t="shared" si="35"/>
        <v>9.8067378169772304E-2</v>
      </c>
      <c r="U54" s="9"/>
      <c r="V54" s="8">
        <f t="shared" si="55"/>
        <v>1.1852188818085545</v>
      </c>
      <c r="W54" s="8">
        <f t="shared" si="52"/>
        <v>1.0291854795015352</v>
      </c>
      <c r="X54" s="9"/>
      <c r="Y54" s="9">
        <f t="shared" si="45"/>
        <v>1.3886175659956452</v>
      </c>
      <c r="Z54" s="9">
        <f t="shared" si="46"/>
        <v>1.4884499124522996</v>
      </c>
      <c r="AA54" s="9"/>
      <c r="AB54" s="10">
        <f t="shared" si="36"/>
        <v>0.91752546353224329</v>
      </c>
      <c r="AC54" s="10">
        <f t="shared" si="37"/>
        <v>8.2474536467756709E-2</v>
      </c>
      <c r="AD54" s="10">
        <f t="shared" si="38"/>
        <v>0.93168385902068429</v>
      </c>
      <c r="AE54" s="10">
        <f t="shared" si="39"/>
        <v>6.8316140979315709E-2</v>
      </c>
      <c r="AF54" s="9"/>
      <c r="AG54" s="12">
        <f t="shared" si="40"/>
        <v>37865</v>
      </c>
      <c r="AH54" s="8">
        <f t="shared" si="41"/>
        <v>0.83857308899645866</v>
      </c>
      <c r="AI54" s="8">
        <f t="shared" si="24"/>
        <v>1.0175041680379808</v>
      </c>
      <c r="AJ54" s="8">
        <f t="shared" si="17"/>
        <v>1.0204270842180869</v>
      </c>
      <c r="AK54" s="8">
        <f t="shared" si="25"/>
        <v>0.47644391128796304</v>
      </c>
      <c r="AL54" s="8">
        <f t="shared" si="47"/>
        <v>1.2914381543761049</v>
      </c>
      <c r="AN54" s="2">
        <f t="shared" si="53"/>
        <v>0.43558379263562774</v>
      </c>
      <c r="AO54" s="2">
        <f t="shared" si="54"/>
        <v>0.40298929636083086</v>
      </c>
    </row>
    <row r="55" spans="1:42" x14ac:dyDescent="0.2">
      <c r="A55" s="13">
        <v>37895</v>
      </c>
      <c r="B55">
        <v>3255.76</v>
      </c>
      <c r="C55">
        <v>3675.78</v>
      </c>
      <c r="D55">
        <v>3217.4</v>
      </c>
      <c r="E55">
        <v>3655.99</v>
      </c>
      <c r="F55">
        <f t="shared" si="18"/>
        <v>0</v>
      </c>
      <c r="G55" t="b">
        <f t="shared" si="19"/>
        <v>0</v>
      </c>
      <c r="H55">
        <v>281.51</v>
      </c>
      <c r="I55" s="8">
        <f t="shared" si="20"/>
        <v>0.12257812931791512</v>
      </c>
      <c r="J55" s="8">
        <f t="shared" si="21"/>
        <v>0.12257812931791512</v>
      </c>
      <c r="K55" s="8">
        <f t="shared" si="42"/>
        <v>-1.200294809251401E-2</v>
      </c>
      <c r="L55" s="8">
        <f t="shared" si="43"/>
        <v>9.7572358942937393E-2</v>
      </c>
      <c r="M55" s="8">
        <f t="shared" si="44"/>
        <v>1.1724097421313123E-2</v>
      </c>
      <c r="N55" s="8">
        <f t="shared" si="49"/>
        <v>9.5060734901405097E-2</v>
      </c>
      <c r="O55" s="8">
        <f t="shared" si="50"/>
        <v>9.8414827269268958E-3</v>
      </c>
      <c r="P55" s="10">
        <f t="shared" si="48"/>
        <v>-0.57250379067401969</v>
      </c>
      <c r="Q55" s="10">
        <f t="shared" si="51"/>
        <v>-0.57912483089194267</v>
      </c>
      <c r="R55" s="9"/>
      <c r="S55" s="11">
        <f t="shared" si="34"/>
        <v>0.10472654220228363</v>
      </c>
      <c r="T55" s="11">
        <f t="shared" si="35"/>
        <v>0.10107910440223136</v>
      </c>
      <c r="U55" s="9"/>
      <c r="V55" s="8">
        <f t="shared" si="55"/>
        <v>1.3305007951729182</v>
      </c>
      <c r="W55" s="8">
        <f t="shared" si="52"/>
        <v>1.0168322196135091</v>
      </c>
      <c r="X55" s="9"/>
      <c r="Y55" s="9">
        <f t="shared" si="45"/>
        <v>2.6196520956219507</v>
      </c>
      <c r="Z55" s="9">
        <f t="shared" si="46"/>
        <v>2.7104689512262854</v>
      </c>
      <c r="AA55" s="9"/>
      <c r="AB55" s="10">
        <f t="shared" si="36"/>
        <v>0.9955990243800692</v>
      </c>
      <c r="AC55" s="10">
        <f t="shared" si="37"/>
        <v>4.4009756199308026E-3</v>
      </c>
      <c r="AD55" s="10">
        <f t="shared" si="38"/>
        <v>0.99664059306313491</v>
      </c>
      <c r="AE55" s="10">
        <f t="shared" si="39"/>
        <v>3.3594069368650947E-3</v>
      </c>
      <c r="AF55" s="9"/>
      <c r="AG55" s="12">
        <f t="shared" si="40"/>
        <v>37895</v>
      </c>
      <c r="AH55" s="8">
        <f t="shared" si="41"/>
        <v>0.8871290758528787</v>
      </c>
      <c r="AI55" s="8">
        <f t="shared" si="24"/>
        <v>1.1309341258297207</v>
      </c>
      <c r="AJ55" s="8">
        <f t="shared" si="17"/>
        <v>1.1361272596143399</v>
      </c>
      <c r="AK55" s="8">
        <f t="shared" si="25"/>
        <v>0.53484551465855223</v>
      </c>
      <c r="AL55" s="8">
        <f t="shared" si="47"/>
        <v>1.2759370892444364</v>
      </c>
      <c r="AN55" s="2">
        <f t="shared" si="53"/>
        <v>0.48897683909810563</v>
      </c>
      <c r="AO55" s="2">
        <f t="shared" si="54"/>
        <v>0.39815223675477307</v>
      </c>
    </row>
    <row r="56" spans="1:42" x14ac:dyDescent="0.2">
      <c r="A56" s="13">
        <v>37928</v>
      </c>
      <c r="B56">
        <v>3657.61</v>
      </c>
      <c r="C56">
        <v>3814.21</v>
      </c>
      <c r="D56">
        <v>3576.52</v>
      </c>
      <c r="E56">
        <v>3745.95</v>
      </c>
      <c r="F56">
        <f t="shared" si="18"/>
        <v>0</v>
      </c>
      <c r="G56" t="b">
        <f t="shared" si="19"/>
        <v>0</v>
      </c>
      <c r="H56">
        <v>281.44</v>
      </c>
      <c r="I56" s="8">
        <f t="shared" si="20"/>
        <v>2.4606194218255606E-2</v>
      </c>
      <c r="J56" s="8">
        <f t="shared" si="21"/>
        <v>2.4606194218255606E-2</v>
      </c>
      <c r="K56" s="8">
        <f t="shared" si="42"/>
        <v>-2.4865901744164365E-4</v>
      </c>
      <c r="L56" s="8">
        <f t="shared" si="43"/>
        <v>9.6947951179135919E-2</v>
      </c>
      <c r="M56" s="8">
        <f t="shared" si="44"/>
        <v>1.1803813816424726E-2</v>
      </c>
      <c r="N56" s="8">
        <f t="shared" si="49"/>
        <v>9.410053729370374E-2</v>
      </c>
      <c r="O56" s="8">
        <f t="shared" si="50"/>
        <v>9.7831235706969302E-3</v>
      </c>
      <c r="P56" s="10">
        <f t="shared" si="48"/>
        <v>-0.57496647026340886</v>
      </c>
      <c r="Q56" s="10">
        <f t="shared" si="51"/>
        <v>-0.57186556494076779</v>
      </c>
      <c r="R56" s="9"/>
      <c r="S56" s="11">
        <f t="shared" si="34"/>
        <v>0.10418333561086573</v>
      </c>
      <c r="T56" s="11">
        <f t="shared" si="35"/>
        <v>0.10001767985540362</v>
      </c>
      <c r="U56" s="9"/>
      <c r="V56" s="8">
        <f t="shared" si="55"/>
        <v>1.3632393561464864</v>
      </c>
      <c r="W56" s="8">
        <f t="shared" si="52"/>
        <v>1.0165793751128769</v>
      </c>
      <c r="X56" s="9"/>
      <c r="Y56" s="9">
        <f t="shared" si="45"/>
        <v>2.8684759546790444</v>
      </c>
      <c r="Z56" s="9">
        <f t="shared" si="46"/>
        <v>2.983693262449024</v>
      </c>
      <c r="AA56" s="9"/>
      <c r="AB56" s="10">
        <f t="shared" si="36"/>
        <v>0.99793772725830199</v>
      </c>
      <c r="AC56" s="10">
        <f t="shared" si="37"/>
        <v>2.0622727416980124E-3</v>
      </c>
      <c r="AD56" s="10">
        <f t="shared" si="38"/>
        <v>0.99857603941329365</v>
      </c>
      <c r="AE56" s="10">
        <f t="shared" si="39"/>
        <v>1.4239605867063521E-3</v>
      </c>
      <c r="AF56" s="9"/>
      <c r="AG56" s="12">
        <f t="shared" si="40"/>
        <v>37928</v>
      </c>
      <c r="AH56" s="8">
        <f t="shared" si="41"/>
        <v>0.89906193077997187</v>
      </c>
      <c r="AI56" s="8">
        <f t="shared" si="24"/>
        <v>1.1586384026664889</v>
      </c>
      <c r="AJ56" s="8">
        <f t="shared" si="17"/>
        <v>1.1639881637597951</v>
      </c>
      <c r="AK56" s="8">
        <f t="shared" si="25"/>
        <v>0.54800602726900338</v>
      </c>
      <c r="AL56" s="8">
        <f t="shared" si="47"/>
        <v>1.2756198159815075</v>
      </c>
      <c r="AN56" s="2">
        <f t="shared" si="53"/>
        <v>0.50100869816918236</v>
      </c>
      <c r="AO56" s="2">
        <f t="shared" si="54"/>
        <v>0.39805323261078945</v>
      </c>
    </row>
    <row r="57" spans="1:42" x14ac:dyDescent="0.2">
      <c r="A57" s="13">
        <v>37956</v>
      </c>
      <c r="B57">
        <v>3752.72</v>
      </c>
      <c r="C57">
        <v>3996.28</v>
      </c>
      <c r="D57">
        <v>3752.72</v>
      </c>
      <c r="E57">
        <v>3965.16</v>
      </c>
      <c r="F57">
        <f t="shared" si="18"/>
        <v>0</v>
      </c>
      <c r="G57" t="b">
        <f t="shared" si="19"/>
        <v>0</v>
      </c>
      <c r="H57">
        <v>284.72000000000003</v>
      </c>
      <c r="I57" s="8">
        <f t="shared" si="20"/>
        <v>5.851920073679584E-2</v>
      </c>
      <c r="J57" s="8">
        <f t="shared" si="21"/>
        <v>5.851920073679584E-2</v>
      </c>
      <c r="K57" s="8">
        <f t="shared" si="42"/>
        <v>1.1654349061967162E-2</v>
      </c>
      <c r="L57" s="8">
        <f t="shared" si="43"/>
        <v>8.6318595933580322E-2</v>
      </c>
      <c r="M57" s="8">
        <f t="shared" si="44"/>
        <v>1.0961297046767871E-2</v>
      </c>
      <c r="N57" s="8">
        <f t="shared" si="49"/>
        <v>9.4745538440707655E-2</v>
      </c>
      <c r="O57" s="8">
        <f t="shared" si="50"/>
        <v>9.7279152453162102E-3</v>
      </c>
      <c r="P57" s="10">
        <f t="shared" si="48"/>
        <v>-0.42809946262938103</v>
      </c>
      <c r="Q57" s="10">
        <f t="shared" si="51"/>
        <v>-0.56273903021932914</v>
      </c>
      <c r="R57" s="9"/>
      <c r="S57" s="11">
        <f t="shared" si="34"/>
        <v>9.1548645213754803E-2</v>
      </c>
      <c r="T57" s="11">
        <f t="shared" si="35"/>
        <v>0.10054191238157804</v>
      </c>
      <c r="U57" s="9"/>
      <c r="V57" s="8">
        <f t="shared" si="55"/>
        <v>1.4430150336811229</v>
      </c>
      <c r="W57" s="8">
        <f t="shared" si="52"/>
        <v>1.0284269459996389</v>
      </c>
      <c r="X57" s="9"/>
      <c r="Y57" s="9">
        <f t="shared" si="45"/>
        <v>3.7454937380619695</v>
      </c>
      <c r="Z57" s="9">
        <f t="shared" si="46"/>
        <v>3.4190580831999049</v>
      </c>
      <c r="AA57" s="9"/>
      <c r="AB57" s="10">
        <f t="shared" si="36"/>
        <v>0.99990998033089951</v>
      </c>
      <c r="AC57" s="10">
        <f t="shared" si="37"/>
        <v>9.0019669100493971E-5</v>
      </c>
      <c r="AD57" s="10">
        <f t="shared" si="38"/>
        <v>0.99968580844287513</v>
      </c>
      <c r="AE57" s="10">
        <f t="shared" si="39"/>
        <v>3.1419155712486546E-4</v>
      </c>
      <c r="AF57" s="9"/>
      <c r="AG57" s="12">
        <f t="shared" si="40"/>
        <v>37956</v>
      </c>
      <c r="AH57" s="8">
        <f t="shared" si="41"/>
        <v>0.93301961067710548</v>
      </c>
      <c r="AI57" s="8">
        <f t="shared" si="24"/>
        <v>1.2263290157261562</v>
      </c>
      <c r="AJ57" s="8">
        <f t="shared" si="17"/>
        <v>1.2320261435312216</v>
      </c>
      <c r="AK57" s="8">
        <f t="shared" si="25"/>
        <v>0.58007490198373213</v>
      </c>
      <c r="AL57" s="8">
        <f t="shared" si="47"/>
        <v>1.2904863345873183</v>
      </c>
      <c r="AN57" s="2">
        <f t="shared" si="53"/>
        <v>0.53032732674822547</v>
      </c>
      <c r="AO57" s="2">
        <f t="shared" si="54"/>
        <v>0.40269228392888001</v>
      </c>
      <c r="AP57" s="2">
        <f>(AN57+AO57)/2</f>
        <v>0.46650980533855274</v>
      </c>
    </row>
    <row r="58" spans="1:42" x14ac:dyDescent="0.2">
      <c r="A58" s="13">
        <v>37987</v>
      </c>
      <c r="B58">
        <v>3969.04</v>
      </c>
      <c r="C58">
        <v>4175.4799999999996</v>
      </c>
      <c r="D58">
        <v>3969.04</v>
      </c>
      <c r="E58">
        <v>4058.6</v>
      </c>
      <c r="F58">
        <f t="shared" si="18"/>
        <v>0</v>
      </c>
      <c r="G58" t="b">
        <f t="shared" si="19"/>
        <v>0</v>
      </c>
      <c r="H58">
        <v>286.48</v>
      </c>
      <c r="I58" s="8">
        <f t="shared" si="20"/>
        <v>2.3565253356737204E-2</v>
      </c>
      <c r="J58" s="8">
        <f t="shared" si="21"/>
        <v>2.3565253356737204E-2</v>
      </c>
      <c r="K58" s="8">
        <f t="shared" si="42"/>
        <v>6.1815116605787868E-3</v>
      </c>
      <c r="L58" s="8">
        <f t="shared" si="43"/>
        <v>8.266131769134763E-2</v>
      </c>
      <c r="M58" s="8">
        <f t="shared" si="44"/>
        <v>1.0663228840873312E-2</v>
      </c>
      <c r="N58" s="8">
        <f t="shared" si="49"/>
        <v>9.4260444824363784E-2</v>
      </c>
      <c r="O58" s="8">
        <f t="shared" si="50"/>
        <v>9.7214097538230928E-3</v>
      </c>
      <c r="P58" s="10">
        <f t="shared" si="48"/>
        <v>-0.38587378732091071</v>
      </c>
      <c r="Q58" s="10">
        <f t="shared" si="51"/>
        <v>-0.56973449214606986</v>
      </c>
      <c r="R58" s="9"/>
      <c r="S58" s="11">
        <f t="shared" si="34"/>
        <v>8.7331806399502554E-2</v>
      </c>
      <c r="T58" s="11">
        <f t="shared" si="35"/>
        <v>0.10011834645862745</v>
      </c>
      <c r="U58" s="9"/>
      <c r="V58" s="8">
        <v>1</v>
      </c>
      <c r="W58" s="8">
        <v>1</v>
      </c>
      <c r="X58" s="9"/>
      <c r="Y58" s="9">
        <f t="shared" si="45"/>
        <v>4.3665903199751277E-2</v>
      </c>
      <c r="Z58" s="9">
        <f t="shared" si="46"/>
        <v>5.0059173229313726E-2</v>
      </c>
      <c r="AA58" s="9"/>
      <c r="AB58" s="10">
        <f t="shared" si="36"/>
        <v>0.51741464070772225</v>
      </c>
      <c r="AC58" s="10">
        <f t="shared" si="37"/>
        <v>0.48258535929227775</v>
      </c>
      <c r="AD58" s="10">
        <f t="shared" si="38"/>
        <v>0.5199623830165776</v>
      </c>
      <c r="AE58" s="10">
        <f t="shared" si="39"/>
        <v>0.4800376169834224</v>
      </c>
      <c r="AF58" s="9"/>
      <c r="AG58" s="12">
        <f t="shared" si="40"/>
        <v>37987</v>
      </c>
      <c r="AH58" s="8">
        <f t="shared" si="41"/>
        <v>0.9468967682347853</v>
      </c>
      <c r="AI58" s="8">
        <f t="shared" si="24"/>
        <v>1.2552258506243357</v>
      </c>
      <c r="AJ58" s="8">
        <f t="shared" si="17"/>
        <v>1.2610524226346249</v>
      </c>
      <c r="AK58" s="8">
        <f t="shared" si="25"/>
        <v>0.59374451401486328</v>
      </c>
      <c r="AL58" s="8">
        <f t="shared" si="47"/>
        <v>1.2984634909123873</v>
      </c>
      <c r="AM58">
        <v>1</v>
      </c>
      <c r="AN58" s="2">
        <f>AP57*(I58+1)</f>
        <v>0.4775032270947579</v>
      </c>
      <c r="AO58" s="2">
        <f>AP57*(K58+1)</f>
        <v>0.46939354114002735</v>
      </c>
    </row>
    <row r="59" spans="1:42" x14ac:dyDescent="0.2">
      <c r="A59" s="13">
        <v>38019</v>
      </c>
      <c r="B59">
        <v>4062.79</v>
      </c>
      <c r="C59">
        <v>4150.5600000000004</v>
      </c>
      <c r="D59">
        <v>3960.41</v>
      </c>
      <c r="E59">
        <v>4018.16</v>
      </c>
      <c r="F59">
        <f t="shared" si="18"/>
        <v>0</v>
      </c>
      <c r="G59" t="b">
        <f t="shared" si="19"/>
        <v>0</v>
      </c>
      <c r="H59">
        <v>290.62</v>
      </c>
      <c r="I59" s="8">
        <f t="shared" si="20"/>
        <v>-9.9640270043858115E-3</v>
      </c>
      <c r="J59" s="8">
        <f t="shared" si="21"/>
        <v>-9.9640270043858115E-3</v>
      </c>
      <c r="K59" s="8">
        <f t="shared" si="42"/>
        <v>1.4451270594805887E-2</v>
      </c>
      <c r="L59" s="8">
        <f t="shared" si="43"/>
        <v>7.6899055642954642E-2</v>
      </c>
      <c r="M59" s="8">
        <f t="shared" si="44"/>
        <v>1.1019813275264382E-2</v>
      </c>
      <c r="N59" s="8">
        <f t="shared" si="49"/>
        <v>9.3341610241118117E-2</v>
      </c>
      <c r="O59" s="8">
        <f t="shared" si="50"/>
        <v>9.8466400653059605E-3</v>
      </c>
      <c r="P59" s="10">
        <f t="shared" si="48"/>
        <v>-0.38126876034007562</v>
      </c>
      <c r="Q59" s="10">
        <f t="shared" si="51"/>
        <v>-0.56717085171581261</v>
      </c>
      <c r="R59" s="9"/>
      <c r="S59" s="11">
        <f t="shared" si="34"/>
        <v>8.1737906934425827E-2</v>
      </c>
      <c r="T59" s="11">
        <f t="shared" si="35"/>
        <v>9.9258185497397566E-2</v>
      </c>
      <c r="U59" s="9"/>
      <c r="V59" s="8">
        <f>E59/$E$58</f>
        <v>0.99003597299561419</v>
      </c>
      <c r="W59" s="8">
        <f t="shared" ref="W59:W69" si="56">H59/$H$58</f>
        <v>1.0144512705948059</v>
      </c>
      <c r="X59" s="9"/>
      <c r="Y59" s="9">
        <f t="shared" si="45"/>
        <v>-0.25717937282968495</v>
      </c>
      <c r="Z59" s="9">
        <f t="shared" si="46"/>
        <v>-0.19581007415462889</v>
      </c>
      <c r="AA59" s="9"/>
      <c r="AB59" s="10">
        <f t="shared" si="36"/>
        <v>0.39852015334422486</v>
      </c>
      <c r="AC59" s="10">
        <f t="shared" si="37"/>
        <v>0.60147984665577514</v>
      </c>
      <c r="AD59" s="10">
        <f t="shared" si="38"/>
        <v>0.42237941234005588</v>
      </c>
      <c r="AE59" s="10">
        <f t="shared" si="39"/>
        <v>0.57762058765994406</v>
      </c>
      <c r="AF59" s="9"/>
      <c r="AG59" s="12">
        <f t="shared" si="40"/>
        <v>38019</v>
      </c>
      <c r="AH59" s="8">
        <f t="shared" si="41"/>
        <v>0.9489222462638004</v>
      </c>
      <c r="AI59" s="8">
        <f t="shared" si="24"/>
        <v>1.2575084012102129</v>
      </c>
      <c r="AJ59" s="8">
        <f t="shared" si="17"/>
        <v>1.2632671261193953</v>
      </c>
      <c r="AK59" s="8">
        <f t="shared" si="25"/>
        <v>0.58782842764351328</v>
      </c>
      <c r="AL59" s="8">
        <f t="shared" si="47"/>
        <v>1.3172279381770384</v>
      </c>
      <c r="AN59" s="2">
        <f t="shared" ref="AN59:AN69" si="57">AN58*(I59+1)</f>
        <v>0.47274537204530437</v>
      </c>
      <c r="AO59" s="2">
        <f t="shared" ref="AO59:AO69" si="58">AO58*(K59+1)</f>
        <v>0.47617687421849603</v>
      </c>
    </row>
    <row r="60" spans="1:42" x14ac:dyDescent="0.2">
      <c r="A60" s="13">
        <v>38047</v>
      </c>
      <c r="B60">
        <v>4026.19</v>
      </c>
      <c r="C60">
        <v>4163.1899999999996</v>
      </c>
      <c r="D60">
        <v>3692.4</v>
      </c>
      <c r="E60">
        <v>3856.7</v>
      </c>
      <c r="F60">
        <f t="shared" si="18"/>
        <v>0</v>
      </c>
      <c r="G60" t="b">
        <f t="shared" si="19"/>
        <v>0</v>
      </c>
      <c r="H60">
        <v>292.95</v>
      </c>
      <c r="I60" s="8">
        <f t="shared" si="20"/>
        <v>-4.0182571127083011E-2</v>
      </c>
      <c r="J60" s="8">
        <f t="shared" si="21"/>
        <v>-4.0182571127083011E-2</v>
      </c>
      <c r="K60" s="8">
        <f t="shared" si="42"/>
        <v>8.0173422338447597E-3</v>
      </c>
      <c r="L60" s="8">
        <f t="shared" si="43"/>
        <v>7.6064302306350501E-2</v>
      </c>
      <c r="M60" s="8">
        <f t="shared" si="44"/>
        <v>1.0907445735884612E-2</v>
      </c>
      <c r="N60" s="8">
        <f t="shared" si="49"/>
        <v>9.3066677554702174E-2</v>
      </c>
      <c r="O60" s="8">
        <f t="shared" si="50"/>
        <v>9.8501924315308586E-3</v>
      </c>
      <c r="P60" s="10">
        <f t="shared" si="48"/>
        <v>-0.49389042102787734</v>
      </c>
      <c r="Q60" s="10">
        <f t="shared" si="51"/>
        <v>-0.56771721014654164</v>
      </c>
      <c r="R60" s="9"/>
      <c r="S60" s="11">
        <f t="shared" si="34"/>
        <v>8.2001706521941178E-2</v>
      </c>
      <c r="T60" s="11">
        <f t="shared" si="35"/>
        <v>9.8991482062245936E-2</v>
      </c>
      <c r="U60" s="9"/>
      <c r="V60" s="8">
        <f t="shared" ref="V60:V69" si="59">E60/$E$58</f>
        <v>0.95025378209234712</v>
      </c>
      <c r="W60" s="8">
        <f t="shared" si="56"/>
        <v>1.0225844736107232</v>
      </c>
      <c r="X60" s="9"/>
      <c r="Y60" s="9">
        <f t="shared" si="45"/>
        <v>-0.85360749613048215</v>
      </c>
      <c r="Z60" s="9">
        <f t="shared" si="46"/>
        <v>-0.69157217502197399</v>
      </c>
      <c r="AA60" s="9"/>
      <c r="AB60" s="10">
        <f t="shared" si="36"/>
        <v>0.19666125184530076</v>
      </c>
      <c r="AC60" s="10">
        <f t="shared" si="37"/>
        <v>0.80333874815469919</v>
      </c>
      <c r="AD60" s="10">
        <f t="shared" si="38"/>
        <v>0.24460302031463543</v>
      </c>
      <c r="AE60" s="10">
        <f t="shared" si="39"/>
        <v>0.75539697968536457</v>
      </c>
      <c r="AF60" s="9"/>
      <c r="AG60" s="12">
        <f t="shared" si="40"/>
        <v>38047</v>
      </c>
      <c r="AH60" s="8">
        <f t="shared" si="41"/>
        <v>0.93374379469104274</v>
      </c>
      <c r="AI60" s="8">
        <f t="shared" si="24"/>
        <v>1.2434352541926565</v>
      </c>
      <c r="AJ60" s="8">
        <f t="shared" si="17"/>
        <v>1.24767675636047</v>
      </c>
      <c r="AK60" s="8">
        <f t="shared" si="25"/>
        <v>0.56420797003920642</v>
      </c>
      <c r="AL60" s="8">
        <f t="shared" si="47"/>
        <v>1.3277886053573857</v>
      </c>
      <c r="AN60" s="2">
        <f t="shared" si="57"/>
        <v>0.45374924750809459</v>
      </c>
      <c r="AO60" s="2">
        <f t="shared" si="58"/>
        <v>0.47999454718294815</v>
      </c>
    </row>
    <row r="61" spans="1:42" x14ac:dyDescent="0.2">
      <c r="A61" s="13">
        <v>38078</v>
      </c>
      <c r="B61">
        <v>3858.34</v>
      </c>
      <c r="C61">
        <v>4156.8900000000003</v>
      </c>
      <c r="D61">
        <v>3857.04</v>
      </c>
      <c r="E61">
        <v>3985.21</v>
      </c>
      <c r="F61">
        <f t="shared" si="18"/>
        <v>0</v>
      </c>
      <c r="G61" t="b">
        <f t="shared" si="19"/>
        <v>0</v>
      </c>
      <c r="H61">
        <v>290.02999999999997</v>
      </c>
      <c r="I61" s="8">
        <f t="shared" si="20"/>
        <v>3.3321233178624343E-2</v>
      </c>
      <c r="J61" s="8">
        <f t="shared" si="21"/>
        <v>3.3321233178624343E-2</v>
      </c>
      <c r="K61" s="8">
        <f t="shared" si="42"/>
        <v>-9.9675712578939368E-3</v>
      </c>
      <c r="L61" s="8">
        <f t="shared" si="43"/>
        <v>5.3489136629156067E-2</v>
      </c>
      <c r="M61" s="8">
        <f t="shared" si="44"/>
        <v>1.1630343224598912E-2</v>
      </c>
      <c r="N61" s="8">
        <f t="shared" si="49"/>
        <v>9.2284518899447165E-2</v>
      </c>
      <c r="O61" s="8">
        <f t="shared" si="50"/>
        <v>9.8080914325669819E-3</v>
      </c>
      <c r="P61" s="10">
        <f t="shared" si="48"/>
        <v>-0.57550535581933737</v>
      </c>
      <c r="Q61" s="10">
        <f t="shared" si="51"/>
        <v>-0.55270529393442092</v>
      </c>
      <c r="R61" s="9"/>
      <c r="S61" s="11">
        <f t="shared" si="34"/>
        <v>6.0929409581933353E-2</v>
      </c>
      <c r="T61" s="11">
        <f t="shared" si="35"/>
        <v>9.8046809726742665E-2</v>
      </c>
      <c r="U61" s="9"/>
      <c r="V61" s="8">
        <f t="shared" si="59"/>
        <v>0.98191740994431576</v>
      </c>
      <c r="W61" s="8">
        <f t="shared" si="56"/>
        <v>1.0123917900027923</v>
      </c>
      <c r="X61" s="9"/>
      <c r="Y61" s="9">
        <f t="shared" si="45"/>
        <v>-0.47116034814285557</v>
      </c>
      <c r="Z61" s="9">
        <f t="shared" si="46"/>
        <v>-0.26270237583204559</v>
      </c>
      <c r="AA61" s="9"/>
      <c r="AB61" s="10">
        <f t="shared" si="36"/>
        <v>0.31876311614045993</v>
      </c>
      <c r="AC61" s="10">
        <f t="shared" si="37"/>
        <v>0.68123688385954007</v>
      </c>
      <c r="AD61" s="10">
        <f t="shared" si="38"/>
        <v>0.39638999272034825</v>
      </c>
      <c r="AE61" s="10">
        <f t="shared" si="39"/>
        <v>0.60361000727965175</v>
      </c>
      <c r="AF61" s="9"/>
      <c r="AG61" s="12">
        <f t="shared" si="40"/>
        <v>38078</v>
      </c>
      <c r="AH61" s="8">
        <f t="shared" si="41"/>
        <v>0.94407889931943867</v>
      </c>
      <c r="AI61" s="8">
        <f t="shared" si="24"/>
        <v>1.241626875587085</v>
      </c>
      <c r="AJ61" s="8">
        <f t="shared" si="17"/>
        <v>1.2484515649400834</v>
      </c>
      <c r="AK61" s="8">
        <f t="shared" si="25"/>
        <v>0.58300807537012111</v>
      </c>
      <c r="AL61" s="8">
        <f t="shared" si="47"/>
        <v>1.3145537778180663</v>
      </c>
      <c r="AN61" s="2">
        <f t="shared" si="57"/>
        <v>0.46886873198893714</v>
      </c>
      <c r="AO61" s="2">
        <f t="shared" si="58"/>
        <v>0.47521016733050159</v>
      </c>
    </row>
    <row r="62" spans="1:42" x14ac:dyDescent="0.2">
      <c r="A62" s="13">
        <v>38110</v>
      </c>
      <c r="B62">
        <v>3972.88</v>
      </c>
      <c r="C62">
        <v>4029.32</v>
      </c>
      <c r="D62">
        <v>3710.02</v>
      </c>
      <c r="E62">
        <v>3921.41</v>
      </c>
      <c r="F62">
        <f t="shared" si="18"/>
        <v>0</v>
      </c>
      <c r="G62" t="b">
        <f t="shared" si="19"/>
        <v>0</v>
      </c>
      <c r="H62">
        <v>289.49</v>
      </c>
      <c r="I62" s="8">
        <f t="shared" si="20"/>
        <v>-1.6009193994795834E-2</v>
      </c>
      <c r="J62" s="8">
        <f t="shared" si="21"/>
        <v>-1.6009193994795834E-2</v>
      </c>
      <c r="K62" s="8">
        <f t="shared" si="42"/>
        <v>-1.8618763576180308E-3</v>
      </c>
      <c r="L62" s="8">
        <f t="shared" si="43"/>
        <v>5.4828052171959976E-2</v>
      </c>
      <c r="M62" s="8">
        <f t="shared" si="44"/>
        <v>9.3985728658288383E-3</v>
      </c>
      <c r="N62" s="8">
        <f t="shared" si="49"/>
        <v>9.2261894166211236E-2</v>
      </c>
      <c r="O62" s="8">
        <f t="shared" si="50"/>
        <v>9.8596919706004944E-3</v>
      </c>
      <c r="P62" s="10">
        <f t="shared" si="48"/>
        <v>-0.6167520454242541</v>
      </c>
      <c r="Q62" s="10">
        <f t="shared" si="51"/>
        <v>-0.54996694550377279</v>
      </c>
      <c r="R62" s="9"/>
      <c r="S62" s="11">
        <f t="shared" si="34"/>
        <v>6.1074379648035831E-2</v>
      </c>
      <c r="T62" s="11">
        <f t="shared" si="35"/>
        <v>9.8030871393063809E-2</v>
      </c>
      <c r="U62" s="9"/>
      <c r="V62" s="8">
        <f t="shared" si="59"/>
        <v>0.96619770364164981</v>
      </c>
      <c r="W62" s="8">
        <f t="shared" si="56"/>
        <v>1.0105068416643395</v>
      </c>
      <c r="X62" s="9"/>
      <c r="Y62" s="9">
        <f t="shared" si="45"/>
        <v>-0.70363043046918128</v>
      </c>
      <c r="Z62" s="9">
        <f t="shared" si="46"/>
        <v>-0.40837958007657527</v>
      </c>
      <c r="AA62" s="9"/>
      <c r="AB62" s="10">
        <f t="shared" si="36"/>
        <v>0.24083147772544738</v>
      </c>
      <c r="AC62" s="10">
        <f t="shared" si="37"/>
        <v>0.75916852227455256</v>
      </c>
      <c r="AD62" s="10">
        <f t="shared" si="38"/>
        <v>0.34149751130076544</v>
      </c>
      <c r="AE62" s="10">
        <f t="shared" si="39"/>
        <v>0.65850248869923456</v>
      </c>
      <c r="AF62" s="9"/>
      <c r="AG62" s="12">
        <f t="shared" si="40"/>
        <v>38110</v>
      </c>
      <c r="AH62" s="8">
        <f t="shared" si="41"/>
        <v>0.93568790625548148</v>
      </c>
      <c r="AI62" s="8">
        <f t="shared" si="24"/>
        <v>1.2337158258459846</v>
      </c>
      <c r="AJ62" s="8">
        <f t="shared" si="17"/>
        <v>1.2391259669681758</v>
      </c>
      <c r="AK62" s="8">
        <f t="shared" si="25"/>
        <v>0.57367458599098831</v>
      </c>
      <c r="AL62" s="8">
        <f t="shared" si="47"/>
        <v>1.3121062412183293</v>
      </c>
      <c r="AN62" s="2">
        <f t="shared" si="57"/>
        <v>0.46136252150043233</v>
      </c>
      <c r="AO62" s="2">
        <f t="shared" si="58"/>
        <v>0.47432538475504921</v>
      </c>
    </row>
    <row r="63" spans="1:42" x14ac:dyDescent="0.2">
      <c r="A63" s="13">
        <v>38139</v>
      </c>
      <c r="B63">
        <v>3924.3</v>
      </c>
      <c r="C63">
        <v>4090.75</v>
      </c>
      <c r="D63">
        <v>3856.04</v>
      </c>
      <c r="E63">
        <v>4052.73</v>
      </c>
      <c r="F63">
        <f t="shared" si="18"/>
        <v>0</v>
      </c>
      <c r="G63" t="b">
        <f t="shared" si="19"/>
        <v>0</v>
      </c>
      <c r="H63">
        <v>289.68</v>
      </c>
      <c r="I63" s="8">
        <f t="shared" si="20"/>
        <v>3.3487954587763102E-2</v>
      </c>
      <c r="J63" s="8">
        <f t="shared" si="21"/>
        <v>3.3487954587763102E-2</v>
      </c>
      <c r="K63" s="8">
        <f t="shared" si="42"/>
        <v>6.563266434074233E-4</v>
      </c>
      <c r="L63" s="8">
        <f t="shared" si="43"/>
        <v>5.2142463179001147E-2</v>
      </c>
      <c r="M63" s="8">
        <f t="shared" si="44"/>
        <v>9.2198020405583753E-3</v>
      </c>
      <c r="N63" s="8">
        <f t="shared" si="49"/>
        <v>9.2518821570270957E-2</v>
      </c>
      <c r="O63" s="8">
        <f t="shared" si="50"/>
        <v>9.8444806958084188E-3</v>
      </c>
      <c r="P63" s="10">
        <f t="shared" si="48"/>
        <v>-0.59651253234798174</v>
      </c>
      <c r="Q63" s="10">
        <f t="shared" si="51"/>
        <v>-0.55444798534892814</v>
      </c>
      <c r="R63" s="9"/>
      <c r="S63" s="11">
        <f t="shared" si="34"/>
        <v>5.811522941109757E-2</v>
      </c>
      <c r="T63" s="11">
        <f t="shared" si="35"/>
        <v>9.8319013019241799E-2</v>
      </c>
      <c r="U63" s="9"/>
      <c r="V63" s="8">
        <f t="shared" si="59"/>
        <v>0.99855368846400239</v>
      </c>
      <c r="W63" s="8">
        <f t="shared" si="56"/>
        <v>1.0111700642278694</v>
      </c>
      <c r="X63" s="9"/>
      <c r="Y63" s="9">
        <f t="shared" si="45"/>
        <v>-0.18698727315832595</v>
      </c>
      <c r="Z63" s="9">
        <f t="shared" si="46"/>
        <v>-7.8542123477721645E-2</v>
      </c>
      <c r="AA63" s="9"/>
      <c r="AB63" s="10">
        <f t="shared" si="36"/>
        <v>0.42583530575177131</v>
      </c>
      <c r="AC63" s="10">
        <f t="shared" si="37"/>
        <v>0.57416469424822869</v>
      </c>
      <c r="AD63" s="10">
        <f t="shared" si="38"/>
        <v>0.46869841200165602</v>
      </c>
      <c r="AE63" s="10">
        <f t="shared" si="39"/>
        <v>0.53130158799834404</v>
      </c>
      <c r="AF63" s="9"/>
      <c r="AG63" s="12">
        <f t="shared" si="40"/>
        <v>38139</v>
      </c>
      <c r="AH63" s="8">
        <f t="shared" si="41"/>
        <v>0.95144930581164311</v>
      </c>
      <c r="AI63" s="8">
        <f t="shared" si="24"/>
        <v>1.2442804010901343</v>
      </c>
      <c r="AJ63" s="8">
        <f t="shared" si="17"/>
        <v>1.2538322186184119</v>
      </c>
      <c r="AK63" s="8">
        <f t="shared" si="25"/>
        <v>0.59288577447480828</v>
      </c>
      <c r="AL63" s="8">
        <f t="shared" si="47"/>
        <v>1.312967411503422</v>
      </c>
      <c r="AN63" s="2">
        <f t="shared" si="57"/>
        <v>0.47681260866893471</v>
      </c>
      <c r="AO63" s="2">
        <f t="shared" si="58"/>
        <v>0.4746366971427084</v>
      </c>
    </row>
    <row r="64" spans="1:42" x14ac:dyDescent="0.2">
      <c r="A64" s="13">
        <v>38169</v>
      </c>
      <c r="B64">
        <v>4078.36</v>
      </c>
      <c r="C64">
        <v>4101.5200000000004</v>
      </c>
      <c r="D64">
        <v>3749.04</v>
      </c>
      <c r="E64">
        <v>3895.61</v>
      </c>
      <c r="F64">
        <f t="shared" si="18"/>
        <v>0</v>
      </c>
      <c r="G64" t="b">
        <f t="shared" si="19"/>
        <v>0</v>
      </c>
      <c r="H64">
        <v>292.23</v>
      </c>
      <c r="I64" s="8">
        <f t="shared" si="20"/>
        <v>-3.8768928598747032E-2</v>
      </c>
      <c r="J64" s="8">
        <f t="shared" si="21"/>
        <v>-3.8768928598747032E-2</v>
      </c>
      <c r="K64" s="8">
        <f t="shared" si="42"/>
        <v>8.8028169014084945E-3</v>
      </c>
      <c r="L64" s="8">
        <f>STDEV(I53:I64)</f>
        <v>5.0714485041438571E-2</v>
      </c>
      <c r="M64" s="8">
        <f t="shared" si="44"/>
        <v>9.123208817198563E-3</v>
      </c>
      <c r="N64" s="8">
        <f t="shared" si="49"/>
        <v>9.2574100690861985E-2</v>
      </c>
      <c r="O64" s="8">
        <f t="shared" si="50"/>
        <v>9.8044490479367533E-3</v>
      </c>
      <c r="P64" s="10">
        <f t="shared" si="48"/>
        <v>-0.58478611339333075</v>
      </c>
      <c r="Q64" s="10">
        <f t="shared" si="51"/>
        <v>-0.55499445558577754</v>
      </c>
      <c r="R64" s="9"/>
      <c r="S64" s="11">
        <f t="shared" si="34"/>
        <v>5.6536079187741811E-2</v>
      </c>
      <c r="T64" s="11">
        <f t="shared" si="35"/>
        <v>9.835425519247723E-2</v>
      </c>
      <c r="U64" s="9"/>
      <c r="V64" s="8">
        <f t="shared" si="59"/>
        <v>0.95984083181392599</v>
      </c>
      <c r="W64" s="8">
        <f t="shared" si="56"/>
        <v>1.0200712091594526</v>
      </c>
      <c r="X64" s="9"/>
      <c r="Y64" s="9">
        <f t="shared" si="45"/>
        <v>-1.0482170491429901</v>
      </c>
      <c r="Z64" s="9">
        <f t="shared" si="46"/>
        <v>-0.56960897476555761</v>
      </c>
      <c r="AA64" s="9"/>
      <c r="AB64" s="10">
        <f t="shared" si="36"/>
        <v>0.14726930861484316</v>
      </c>
      <c r="AC64" s="10">
        <f t="shared" si="37"/>
        <v>0.85273069138515689</v>
      </c>
      <c r="AD64" s="10">
        <f t="shared" si="38"/>
        <v>0.28447146998603967</v>
      </c>
      <c r="AE64" s="10">
        <f t="shared" si="39"/>
        <v>0.71552853001396033</v>
      </c>
      <c r="AF64" s="9"/>
      <c r="AG64" s="12">
        <f t="shared" si="40"/>
        <v>38169</v>
      </c>
      <c r="AH64" s="8">
        <f t="shared" si="41"/>
        <v>0.9371419317708114</v>
      </c>
      <c r="AI64" s="8">
        <f t="shared" si="24"/>
        <v>1.2300272787306914</v>
      </c>
      <c r="AJ64" s="8">
        <f t="shared" si="17"/>
        <v>1.2369130258807937</v>
      </c>
      <c r="AK64" s="8">
        <f t="shared" si="25"/>
        <v>0.56990022821698172</v>
      </c>
      <c r="AL64" s="8">
        <f t="shared" si="47"/>
        <v>1.3245252232244029</v>
      </c>
      <c r="AN64" s="2">
        <f t="shared" si="57"/>
        <v>0.4583270946884665</v>
      </c>
      <c r="AO64" s="2">
        <f t="shared" si="58"/>
        <v>0.47881483708234496</v>
      </c>
    </row>
    <row r="65" spans="1:42" x14ac:dyDescent="0.2">
      <c r="A65" s="13">
        <v>38201</v>
      </c>
      <c r="B65">
        <v>3891.18</v>
      </c>
      <c r="C65">
        <v>3891.78</v>
      </c>
      <c r="D65">
        <v>3618.58</v>
      </c>
      <c r="E65">
        <v>3785.21</v>
      </c>
      <c r="F65">
        <f t="shared" si="18"/>
        <v>0</v>
      </c>
      <c r="G65" t="b">
        <f t="shared" si="19"/>
        <v>0</v>
      </c>
      <c r="H65">
        <v>295.7</v>
      </c>
      <c r="I65" s="8">
        <f t="shared" si="20"/>
        <v>-2.8339592515677969E-2</v>
      </c>
      <c r="J65" s="8">
        <f t="shared" si="21"/>
        <v>-2.8339592515677969E-2</v>
      </c>
      <c r="K65" s="8">
        <f t="shared" si="42"/>
        <v>1.1874208671251996E-2</v>
      </c>
      <c r="L65" s="8">
        <f t="shared" si="43"/>
        <v>5.1875129033295247E-2</v>
      </c>
      <c r="M65" s="8">
        <f t="shared" si="44"/>
        <v>8.9634101552444386E-3</v>
      </c>
      <c r="N65" s="8">
        <f t="shared" si="49"/>
        <v>9.0800094399193149E-2</v>
      </c>
      <c r="O65" s="8">
        <f t="shared" si="50"/>
        <v>9.8113148053134702E-3</v>
      </c>
      <c r="P65" s="10">
        <f t="shared" si="48"/>
        <v>-0.66349099062222172</v>
      </c>
      <c r="Q65" s="10">
        <f t="shared" si="51"/>
        <v>-0.54731849714973968</v>
      </c>
      <c r="R65" s="9"/>
      <c r="S65" s="11">
        <f t="shared" si="34"/>
        <v>5.820987234978834E-2</v>
      </c>
      <c r="T65" s="11">
        <f t="shared" si="35"/>
        <v>9.6519927739491404E-2</v>
      </c>
      <c r="U65" s="9"/>
      <c r="V65" s="8">
        <f t="shared" si="59"/>
        <v>0.93263933376040997</v>
      </c>
      <c r="W65" s="8">
        <f t="shared" si="56"/>
        <v>1.0321837475565483</v>
      </c>
      <c r="X65" s="9"/>
      <c r="Y65" s="9">
        <f t="shared" si="45"/>
        <v>-1.7130981664672664</v>
      </c>
      <c r="Z65" s="9">
        <f t="shared" si="46"/>
        <v>-1.0024393330248973</v>
      </c>
      <c r="AA65" s="9"/>
      <c r="AB65" s="10">
        <f t="shared" si="36"/>
        <v>4.3347240652261983E-2</v>
      </c>
      <c r="AC65" s="10">
        <f t="shared" si="37"/>
        <v>0.95665275934773797</v>
      </c>
      <c r="AD65" s="10">
        <f t="shared" si="38"/>
        <v>0.15806572665608432</v>
      </c>
      <c r="AE65" s="10">
        <f t="shared" si="39"/>
        <v>0.84193427334391568</v>
      </c>
      <c r="AF65" s="9"/>
      <c r="AG65" s="12">
        <f t="shared" si="40"/>
        <v>38201</v>
      </c>
      <c r="AH65" s="8">
        <f t="shared" si="41"/>
        <v>0.92983867595885306</v>
      </c>
      <c r="AI65" s="8">
        <f t="shared" si="24"/>
        <v>1.2373483395599558</v>
      </c>
      <c r="AJ65" s="8">
        <f t="shared" si="17"/>
        <v>1.2374505011213794</v>
      </c>
      <c r="AK65" s="8">
        <f t="shared" si="25"/>
        <v>0.55374948797472057</v>
      </c>
      <c r="AL65" s="8">
        <f t="shared" si="47"/>
        <v>1.3402529121153062</v>
      </c>
      <c r="AN65" s="2">
        <f t="shared" si="57"/>
        <v>0.44533829158610078</v>
      </c>
      <c r="AO65" s="2">
        <f t="shared" si="58"/>
        <v>0.48450038437275222</v>
      </c>
    </row>
    <row r="66" spans="1:42" x14ac:dyDescent="0.2">
      <c r="A66" s="13">
        <v>38231</v>
      </c>
      <c r="B66">
        <v>3794.17</v>
      </c>
      <c r="C66">
        <v>4000.13</v>
      </c>
      <c r="D66">
        <v>3792.25</v>
      </c>
      <c r="E66">
        <v>3892.9</v>
      </c>
      <c r="F66">
        <f t="shared" si="18"/>
        <v>0</v>
      </c>
      <c r="G66" t="b">
        <f t="shared" si="19"/>
        <v>0</v>
      </c>
      <c r="H66">
        <v>297.20999999999998</v>
      </c>
      <c r="I66" s="8">
        <f t="shared" si="20"/>
        <v>2.8450204876347751E-2</v>
      </c>
      <c r="J66" s="8">
        <f t="shared" si="21"/>
        <v>2.8450204876347751E-2</v>
      </c>
      <c r="K66" s="8">
        <f t="shared" si="42"/>
        <v>5.1065268853567325E-3</v>
      </c>
      <c r="L66" s="8">
        <f t="shared" si="43"/>
        <v>4.6592753373147416E-2</v>
      </c>
      <c r="M66" s="8">
        <f t="shared" si="44"/>
        <v>8.4606986635597757E-3</v>
      </c>
      <c r="N66" s="8">
        <f t="shared" si="49"/>
        <v>8.640722009163597E-2</v>
      </c>
      <c r="O66" s="8">
        <f t="shared" si="50"/>
        <v>9.793412023652694E-3</v>
      </c>
      <c r="P66" s="10">
        <f t="shared" si="48"/>
        <v>-0.60160812730895274</v>
      </c>
      <c r="Q66" s="10">
        <f t="shared" si="51"/>
        <v>-0.55603926479351895</v>
      </c>
      <c r="R66" s="9"/>
      <c r="S66" s="11">
        <f t="shared" si="34"/>
        <v>5.212278441408711E-2</v>
      </c>
      <c r="T66" s="11">
        <f t="shared" si="35"/>
        <v>9.221270722382327E-2</v>
      </c>
      <c r="U66" s="9"/>
      <c r="V66" s="8">
        <f t="shared" si="59"/>
        <v>0.95917311388163407</v>
      </c>
      <c r="W66" s="8">
        <f t="shared" si="56"/>
        <v>1.0374546216140741</v>
      </c>
      <c r="X66" s="9"/>
      <c r="Y66" s="9">
        <f t="shared" si="45"/>
        <v>-1.4791141320450292</v>
      </c>
      <c r="Z66" s="9">
        <f t="shared" si="46"/>
        <v>-0.80468679321029402</v>
      </c>
      <c r="AA66" s="9"/>
      <c r="AB66" s="10">
        <f t="shared" si="36"/>
        <v>6.955490690063465E-2</v>
      </c>
      <c r="AC66" s="10">
        <f t="shared" si="37"/>
        <v>0.93044509309936529</v>
      </c>
      <c r="AD66" s="10">
        <f t="shared" si="38"/>
        <v>0.21050022130867466</v>
      </c>
      <c r="AE66" s="10">
        <f t="shared" si="39"/>
        <v>0.78949977869132537</v>
      </c>
      <c r="AF66" s="9"/>
      <c r="AG66" s="12">
        <f t="shared" si="40"/>
        <v>38231</v>
      </c>
      <c r="AH66" s="8">
        <f t="shared" si="41"/>
        <v>0.94498275583252545</v>
      </c>
      <c r="AI66" s="8">
        <f t="shared" si="24"/>
        <v>1.2449189451438289</v>
      </c>
      <c r="AJ66" s="8">
        <f t="shared" si="17"/>
        <v>1.2483355640697218</v>
      </c>
      <c r="AK66" s="8">
        <f t="shared" si="25"/>
        <v>0.569503774357774</v>
      </c>
      <c r="AL66" s="8">
        <f t="shared" si="47"/>
        <v>1.3470969496442007</v>
      </c>
      <c r="AN66" s="2">
        <f t="shared" si="57"/>
        <v>0.45800825722100802</v>
      </c>
      <c r="AO66" s="2">
        <f t="shared" si="58"/>
        <v>0.48697449861151737</v>
      </c>
    </row>
    <row r="67" spans="1:42" x14ac:dyDescent="0.2">
      <c r="A67" s="13">
        <v>38261</v>
      </c>
      <c r="B67">
        <v>3895.15</v>
      </c>
      <c r="C67">
        <v>4078.5</v>
      </c>
      <c r="D67">
        <v>3838.98</v>
      </c>
      <c r="E67">
        <v>3960.25</v>
      </c>
      <c r="F67">
        <f t="shared" si="18"/>
        <v>0</v>
      </c>
      <c r="G67" t="b">
        <f t="shared" si="19"/>
        <v>0</v>
      </c>
      <c r="H67">
        <v>299.95999999999998</v>
      </c>
      <c r="I67" s="8">
        <f t="shared" si="20"/>
        <v>1.7300726964473823E-2</v>
      </c>
      <c r="J67" s="8">
        <f t="shared" si="21"/>
        <v>1.7300726964473823E-2</v>
      </c>
      <c r="K67" s="8">
        <f t="shared" si="42"/>
        <v>9.2527169341543036E-3</v>
      </c>
      <c r="L67" s="8">
        <f t="shared" si="43"/>
        <v>3.2454160802159217E-2</v>
      </c>
      <c r="M67" s="8">
        <f t="shared" si="44"/>
        <v>7.00759271418748E-3</v>
      </c>
      <c r="N67" s="8">
        <f t="shared" si="49"/>
        <v>8.589917726274178E-2</v>
      </c>
      <c r="O67" s="8">
        <f t="shared" si="50"/>
        <v>9.5119363737143237E-3</v>
      </c>
      <c r="P67" s="10">
        <f t="shared" si="48"/>
        <v>-0.30194962988757806</v>
      </c>
      <c r="Q67" s="10">
        <f t="shared" si="51"/>
        <v>-0.60258084830665182</v>
      </c>
      <c r="R67" s="9"/>
      <c r="S67" s="11">
        <f t="shared" si="34"/>
        <v>3.5209672318167413E-2</v>
      </c>
      <c r="T67" s="11">
        <f t="shared" si="35"/>
        <v>9.1944788068704764E-2</v>
      </c>
      <c r="U67" s="9"/>
      <c r="V67" s="8">
        <f t="shared" si="59"/>
        <v>0.97576750603656437</v>
      </c>
      <c r="W67" s="8">
        <f t="shared" si="56"/>
        <v>1.0470538955598994</v>
      </c>
      <c r="X67" s="9"/>
      <c r="Y67" s="9">
        <f t="shared" si="45"/>
        <v>-1.9850079141032171</v>
      </c>
      <c r="Z67" s="9">
        <f t="shared" si="46"/>
        <v>-0.72091543286705706</v>
      </c>
      <c r="AA67" s="9"/>
      <c r="AB67" s="10">
        <f t="shared" si="36"/>
        <v>2.3571795499136464E-2</v>
      </c>
      <c r="AC67" s="10">
        <f t="shared" si="37"/>
        <v>0.97642820450086354</v>
      </c>
      <c r="AD67" s="10">
        <f t="shared" si="38"/>
        <v>0.23548077351068178</v>
      </c>
      <c r="AE67" s="10">
        <f t="shared" si="39"/>
        <v>0.76451922648931825</v>
      </c>
      <c r="AF67" s="9"/>
      <c r="AG67" s="12">
        <f t="shared" si="40"/>
        <v>38261</v>
      </c>
      <c r="AH67" s="8">
        <f t="shared" si="41"/>
        <v>0.95741246882798459</v>
      </c>
      <c r="AI67" s="8">
        <f t="shared" si="24"/>
        <v>1.2571347067189886</v>
      </c>
      <c r="AJ67" s="8">
        <f t="shared" si="17"/>
        <v>1.2620008748144464</v>
      </c>
      <c r="AK67" s="8">
        <f t="shared" si="25"/>
        <v>0.5793566036631751</v>
      </c>
      <c r="AL67" s="8">
        <f t="shared" si="47"/>
        <v>1.3595612564021211</v>
      </c>
      <c r="AN67" s="2">
        <f t="shared" si="57"/>
        <v>0.4659321330266632</v>
      </c>
      <c r="AO67" s="2">
        <f t="shared" si="58"/>
        <v>0.49148033580132144</v>
      </c>
    </row>
    <row r="68" spans="1:42" x14ac:dyDescent="0.2">
      <c r="A68" s="13">
        <v>38292</v>
      </c>
      <c r="B68">
        <v>3961.18</v>
      </c>
      <c r="C68">
        <v>4219.05</v>
      </c>
      <c r="D68">
        <v>3959.25</v>
      </c>
      <c r="E68">
        <v>4126</v>
      </c>
      <c r="F68">
        <f t="shared" si="18"/>
        <v>0</v>
      </c>
      <c r="G68" t="b">
        <f t="shared" si="19"/>
        <v>0</v>
      </c>
      <c r="H68">
        <v>302.60000000000002</v>
      </c>
      <c r="I68" s="8">
        <f t="shared" si="20"/>
        <v>4.1853418344801385E-2</v>
      </c>
      <c r="J68" s="8">
        <f t="shared" si="21"/>
        <v>4.1853418344801385E-2</v>
      </c>
      <c r="K68" s="8">
        <f t="shared" si="42"/>
        <v>8.8011734897988081E-3</v>
      </c>
      <c r="L68" s="8">
        <f t="shared" si="43"/>
        <v>3.3656394434155086E-2</v>
      </c>
      <c r="M68" s="8">
        <f t="shared" si="44"/>
        <v>6.8379586386913627E-3</v>
      </c>
      <c r="N68" s="8">
        <f t="shared" si="49"/>
        <v>8.4680892760515714E-2</v>
      </c>
      <c r="O68" s="8">
        <f t="shared" si="50"/>
        <v>9.3787798917806045E-3</v>
      </c>
      <c r="P68" s="10">
        <f t="shared" si="48"/>
        <v>-0.217505588944052</v>
      </c>
      <c r="Q68" s="10">
        <f t="shared" si="51"/>
        <v>-0.57858173190123618</v>
      </c>
      <c r="R68" s="9"/>
      <c r="S68" s="11">
        <f t="shared" si="34"/>
        <v>3.5771839294720047E-2</v>
      </c>
      <c r="T68" s="11">
        <f t="shared" si="35"/>
        <v>9.0431401244529488E-2</v>
      </c>
      <c r="U68" s="9"/>
      <c r="V68" s="8">
        <f t="shared" si="59"/>
        <v>1.0166067116739763</v>
      </c>
      <c r="W68" s="8">
        <f t="shared" si="56"/>
        <v>1.0562691985478916</v>
      </c>
      <c r="X68" s="9"/>
      <c r="Y68" s="9">
        <f t="shared" si="45"/>
        <v>-1.0520268477791253</v>
      </c>
      <c r="Z68" s="9">
        <f t="shared" si="46"/>
        <v>-0.37800839022488081</v>
      </c>
      <c r="AA68" s="9"/>
      <c r="AB68" s="10">
        <f t="shared" si="36"/>
        <v>0.14639361603688827</v>
      </c>
      <c r="AC68" s="10">
        <f t="shared" si="37"/>
        <v>0.85360638396311173</v>
      </c>
      <c r="AD68" s="10">
        <f t="shared" si="38"/>
        <v>0.35271218056689679</v>
      </c>
      <c r="AE68" s="10">
        <f t="shared" si="39"/>
        <v>0.64728781943310321</v>
      </c>
      <c r="AF68" s="9"/>
      <c r="AG68" s="12">
        <f t="shared" si="40"/>
        <v>38292</v>
      </c>
      <c r="AH68" s="8">
        <f t="shared" si="41"/>
        <v>0.98123892501404719</v>
      </c>
      <c r="AI68" s="8">
        <f t="shared" si="24"/>
        <v>1.2691784019739087</v>
      </c>
      <c r="AJ68" s="8">
        <f t="shared" si="17"/>
        <v>1.2829303285159115</v>
      </c>
      <c r="AK68" s="8">
        <f t="shared" si="25"/>
        <v>0.60360465796711327</v>
      </c>
      <c r="AL68" s="8">
        <f t="shared" si="47"/>
        <v>1.371526990889725</v>
      </c>
      <c r="AN68" s="2">
        <f t="shared" si="57"/>
        <v>0.48543298551051378</v>
      </c>
      <c r="AO68" s="2">
        <f t="shared" si="58"/>
        <v>0.49580593950353347</v>
      </c>
    </row>
    <row r="69" spans="1:42" x14ac:dyDescent="0.2">
      <c r="A69" s="13">
        <v>38322</v>
      </c>
      <c r="B69">
        <v>4108.55</v>
      </c>
      <c r="C69">
        <v>4272.18</v>
      </c>
      <c r="D69">
        <v>4107.62</v>
      </c>
      <c r="E69">
        <v>4256.08</v>
      </c>
      <c r="F69">
        <f t="shared" si="18"/>
        <v>0</v>
      </c>
      <c r="G69" t="b">
        <f t="shared" si="19"/>
        <v>0</v>
      </c>
      <c r="H69">
        <v>303.8</v>
      </c>
      <c r="I69" s="8">
        <f t="shared" si="20"/>
        <v>3.1526902569074089E-2</v>
      </c>
      <c r="J69" s="8">
        <f t="shared" si="21"/>
        <v>3.1526902569074089E-2</v>
      </c>
      <c r="K69" s="8">
        <f t="shared" si="42"/>
        <v>3.96563119629878E-3</v>
      </c>
      <c r="L69" s="8">
        <f t="shared" si="43"/>
        <v>3.0797630034683263E-2</v>
      </c>
      <c r="M69" s="8">
        <f t="shared" si="44"/>
        <v>6.6251350279939994E-3</v>
      </c>
      <c r="N69" s="8">
        <f t="shared" si="49"/>
        <v>8.4650848567974071E-2</v>
      </c>
      <c r="O69" s="8">
        <f t="shared" si="50"/>
        <v>8.9505760824924677E-3</v>
      </c>
      <c r="P69" s="10">
        <f t="shared" si="48"/>
        <v>-0.39859814839175028</v>
      </c>
      <c r="Q69" s="10">
        <f t="shared" si="51"/>
        <v>-0.58553105678562456</v>
      </c>
      <c r="R69" s="9"/>
      <c r="S69" s="11">
        <f t="shared" si="34"/>
        <v>3.3985954931858506E-2</v>
      </c>
      <c r="T69" s="11">
        <f t="shared" si="35"/>
        <v>9.0184045861926299E-2</v>
      </c>
      <c r="U69" s="9"/>
      <c r="V69" s="8">
        <f t="shared" si="59"/>
        <v>1.0486571724239886</v>
      </c>
      <c r="W69" s="8">
        <f t="shared" si="56"/>
        <v>1.0604579726333425</v>
      </c>
      <c r="X69" s="9"/>
      <c r="Y69" s="9">
        <f t="shared" si="45"/>
        <v>-0.31227251469104883</v>
      </c>
      <c r="Z69" s="9">
        <f t="shared" si="46"/>
        <v>-7.8992032847550173E-2</v>
      </c>
      <c r="AA69" s="9"/>
      <c r="AB69" s="10">
        <f t="shared" si="36"/>
        <v>0.3774167132325707</v>
      </c>
      <c r="AC69" s="10">
        <f t="shared" si="37"/>
        <v>0.62258328676742924</v>
      </c>
      <c r="AD69" s="10">
        <f t="shared" si="38"/>
        <v>0.46851948006449423</v>
      </c>
      <c r="AE69" s="10">
        <f t="shared" si="39"/>
        <v>0.53148051993550571</v>
      </c>
      <c r="AF69" s="9"/>
      <c r="AG69" s="12">
        <f t="shared" si="40"/>
        <v>38322</v>
      </c>
      <c r="AH69" s="8">
        <f t="shared" si="41"/>
        <v>0.9985093069530574</v>
      </c>
      <c r="AI69" s="8">
        <f t="shared" si="24"/>
        <v>1.2793323690666321</v>
      </c>
      <c r="AJ69" s="8">
        <f t="shared" si="17"/>
        <v>1.3004895743876783</v>
      </c>
      <c r="AK69" s="8">
        <f t="shared" si="25"/>
        <v>0.62263444320908179</v>
      </c>
      <c r="AL69" s="8">
        <f t="shared" si="47"/>
        <v>1.3769659611113629</v>
      </c>
      <c r="AN69" s="2">
        <f t="shared" si="57"/>
        <v>0.50073718394851852</v>
      </c>
      <c r="AO69" s="2">
        <f t="shared" si="58"/>
        <v>0.49777212300453888</v>
      </c>
      <c r="AP69" s="2">
        <f>(AN69+AO69)/2</f>
        <v>0.4992546534765287</v>
      </c>
    </row>
    <row r="70" spans="1:42" x14ac:dyDescent="0.2">
      <c r="A70" s="13">
        <v>38355</v>
      </c>
      <c r="B70">
        <v>4260.92</v>
      </c>
      <c r="C70">
        <v>4325.7700000000004</v>
      </c>
      <c r="D70">
        <v>4160.83</v>
      </c>
      <c r="E70">
        <v>4254.8500000000004</v>
      </c>
      <c r="F70">
        <f t="shared" si="18"/>
        <v>0</v>
      </c>
      <c r="G70" t="b">
        <f t="shared" si="19"/>
        <v>0</v>
      </c>
      <c r="H70">
        <v>306.63</v>
      </c>
      <c r="I70" s="8">
        <f t="shared" si="20"/>
        <v>-2.8899832709905482E-4</v>
      </c>
      <c r="J70" s="8">
        <f t="shared" si="21"/>
        <v>-2.8899832709905482E-4</v>
      </c>
      <c r="K70" s="8">
        <f t="shared" si="42"/>
        <v>9.3153390388411861E-3</v>
      </c>
      <c r="L70" s="8">
        <f t="shared" si="43"/>
        <v>3.0352311974755717E-2</v>
      </c>
      <c r="M70" s="8">
        <f t="shared" si="44"/>
        <v>6.7181336826378025E-3</v>
      </c>
      <c r="N70" s="8">
        <f t="shared" si="49"/>
        <v>8.4638704863188904E-2</v>
      </c>
      <c r="O70" s="8">
        <f t="shared" si="50"/>
        <v>8.9383107266410907E-3</v>
      </c>
      <c r="P70" s="10">
        <f t="shared" si="48"/>
        <v>-0.41323648255770284</v>
      </c>
      <c r="Q70" s="10">
        <f t="shared" si="51"/>
        <v>-0.58776265920925119</v>
      </c>
      <c r="R70" s="9"/>
      <c r="S70" s="11">
        <f t="shared" si="34"/>
        <v>3.3688618252933469E-2</v>
      </c>
      <c r="T70" s="11">
        <f t="shared" si="35"/>
        <v>9.0182705954889461E-2</v>
      </c>
      <c r="U70" s="9"/>
      <c r="V70" s="8">
        <v>1</v>
      </c>
      <c r="W70" s="8">
        <v>1</v>
      </c>
      <c r="X70" s="9"/>
      <c r="Y70" s="9">
        <f t="shared" si="45"/>
        <v>1.6844309126466735E-2</v>
      </c>
      <c r="Z70" s="9">
        <f t="shared" si="46"/>
        <v>4.5091352977444731E-2</v>
      </c>
      <c r="AA70" s="9"/>
      <c r="AB70" s="10">
        <f t="shared" si="36"/>
        <v>0.5067195893341766</v>
      </c>
      <c r="AC70" s="10">
        <f t="shared" si="37"/>
        <v>0.4932804106658234</v>
      </c>
      <c r="AD70" s="10">
        <f t="shared" si="38"/>
        <v>0.5179827531309501</v>
      </c>
      <c r="AE70" s="10">
        <f t="shared" si="39"/>
        <v>0.4820172468690499</v>
      </c>
      <c r="AF70" s="9"/>
      <c r="AG70" s="12">
        <f t="shared" si="40"/>
        <v>38355</v>
      </c>
      <c r="AH70" s="8">
        <f t="shared" si="41"/>
        <v>1.0030157495572594</v>
      </c>
      <c r="AI70" s="8">
        <f t="shared" si="24"/>
        <v>1.2866124119564257</v>
      </c>
      <c r="AJ70" s="8">
        <f t="shared" si="17"/>
        <v>1.3067521077996025</v>
      </c>
      <c r="AK70" s="8">
        <f t="shared" si="25"/>
        <v>0.6224545028966002</v>
      </c>
      <c r="AL70" s="8">
        <f t="shared" si="47"/>
        <v>1.3897928658840593</v>
      </c>
      <c r="AM70">
        <v>1</v>
      </c>
      <c r="AN70" s="2">
        <f>AP69*(I70+1)</f>
        <v>0.49911036971687756</v>
      </c>
      <c r="AO70" s="2">
        <f>AP69*(K70+1)</f>
        <v>0.50390537984038175</v>
      </c>
    </row>
    <row r="71" spans="1:42" x14ac:dyDescent="0.2">
      <c r="A71" s="13">
        <v>38384</v>
      </c>
      <c r="B71">
        <v>4256.6499999999996</v>
      </c>
      <c r="C71">
        <v>4409.09</v>
      </c>
      <c r="D71">
        <v>4249.6899999999996</v>
      </c>
      <c r="E71">
        <v>4350.49</v>
      </c>
      <c r="F71">
        <f t="shared" si="18"/>
        <v>0</v>
      </c>
      <c r="G71" t="b">
        <f t="shared" si="19"/>
        <v>0</v>
      </c>
      <c r="H71">
        <v>305.64</v>
      </c>
      <c r="I71" s="8">
        <f t="shared" si="20"/>
        <v>2.2477878186069944E-2</v>
      </c>
      <c r="J71" s="8">
        <f t="shared" si="21"/>
        <v>2.2477878186069944E-2</v>
      </c>
      <c r="K71" s="8">
        <f t="shared" si="42"/>
        <v>-3.2286469034341625E-3</v>
      </c>
      <c r="L71" s="8">
        <f t="shared" si="43"/>
        <v>3.0404697043129723E-2</v>
      </c>
      <c r="M71" s="8">
        <f t="shared" si="44"/>
        <v>6.5615630299832367E-3</v>
      </c>
      <c r="N71" s="8">
        <f t="shared" si="49"/>
        <v>8.4705141160184141E-2</v>
      </c>
      <c r="O71" s="8">
        <f t="shared" si="50"/>
        <v>9.0534381197788245E-3</v>
      </c>
      <c r="P71" s="10">
        <f t="shared" si="48"/>
        <v>-0.41715322796652926</v>
      </c>
      <c r="Q71" s="10">
        <f t="shared" si="51"/>
        <v>-0.58837470107172773</v>
      </c>
      <c r="R71" s="9"/>
      <c r="S71" s="11">
        <f t="shared" si="34"/>
        <v>3.3674111697656189E-2</v>
      </c>
      <c r="T71" s="11">
        <f t="shared" si="35"/>
        <v>9.0329080231406442E-2</v>
      </c>
      <c r="U71" s="9"/>
      <c r="V71" s="8">
        <f>E71/$E$70</f>
        <v>1.0224778781860699</v>
      </c>
      <c r="W71" s="8">
        <f t="shared" ref="W71:W81" si="60">H71/$H$70</f>
        <v>0.99677135309656584</v>
      </c>
      <c r="X71" s="9"/>
      <c r="Y71" s="9">
        <f t="shared" si="45"/>
        <v>0.77299193628867735</v>
      </c>
      <c r="Z71" s="9">
        <f t="shared" si="46"/>
        <v>0.32705431292672088</v>
      </c>
      <c r="AA71" s="9"/>
      <c r="AB71" s="10">
        <f t="shared" si="36"/>
        <v>0.78023642354717682</v>
      </c>
      <c r="AC71" s="10">
        <f t="shared" si="37"/>
        <v>0.21976357645282318</v>
      </c>
      <c r="AD71" s="10">
        <f t="shared" si="38"/>
        <v>0.62818659690318346</v>
      </c>
      <c r="AE71" s="10">
        <f t="shared" si="39"/>
        <v>0.37181340309681654</v>
      </c>
      <c r="AF71" s="9"/>
      <c r="AG71" s="12">
        <f t="shared" si="40"/>
        <v>38384</v>
      </c>
      <c r="AH71" s="8">
        <f t="shared" si="41"/>
        <v>1.0126077591049141</v>
      </c>
      <c r="AI71" s="8">
        <f t="shared" si="24"/>
        <v>1.299217807844506</v>
      </c>
      <c r="AJ71" s="8">
        <f t="shared" si="17"/>
        <v>1.3199331722230758</v>
      </c>
      <c r="AK71" s="8">
        <f t="shared" si="25"/>
        <v>0.63644595938908066</v>
      </c>
      <c r="AL71" s="8">
        <f t="shared" si="47"/>
        <v>1.3853057154512078</v>
      </c>
      <c r="AN71" s="2">
        <f t="shared" ref="AN71:AN81" si="61">AN70*(I71+1)</f>
        <v>0.51032931180877783</v>
      </c>
      <c r="AO71" s="2">
        <f t="shared" ref="AO71:AO81" si="62">AO70*(K71+1)</f>
        <v>0.50227844729613624</v>
      </c>
    </row>
    <row r="72" spans="1:42" x14ac:dyDescent="0.2">
      <c r="A72" s="13">
        <v>38412</v>
      </c>
      <c r="B72">
        <v>4345.24</v>
      </c>
      <c r="C72">
        <v>4435.3100000000004</v>
      </c>
      <c r="D72">
        <v>4275.55</v>
      </c>
      <c r="E72">
        <v>4348.7700000000004</v>
      </c>
      <c r="F72">
        <f t="shared" si="18"/>
        <v>0</v>
      </c>
      <c r="G72" t="b">
        <f t="shared" si="19"/>
        <v>0</v>
      </c>
      <c r="H72">
        <v>306.7</v>
      </c>
      <c r="I72" s="8">
        <f t="shared" si="20"/>
        <v>-3.9535776429766578E-4</v>
      </c>
      <c r="J72" s="8">
        <f t="shared" si="21"/>
        <v>-3.9535776429766578E-4</v>
      </c>
      <c r="K72" s="8">
        <f t="shared" si="42"/>
        <v>3.468132443397387E-3</v>
      </c>
      <c r="L72" s="8">
        <f t="shared" si="43"/>
        <v>2.673095226926251E-2</v>
      </c>
      <c r="M72" s="8">
        <f t="shared" si="44"/>
        <v>6.4532398660510758E-3</v>
      </c>
      <c r="N72" s="8">
        <f t="shared" si="49"/>
        <v>8.381329041189288E-2</v>
      </c>
      <c r="O72" s="8">
        <f t="shared" si="50"/>
        <v>8.6825899823532362E-3</v>
      </c>
      <c r="P72" s="10">
        <f t="shared" si="48"/>
        <v>-0.37714549583551948</v>
      </c>
      <c r="Q72" s="10">
        <f t="shared" si="51"/>
        <v>-0.57648803758850486</v>
      </c>
      <c r="R72" s="9"/>
      <c r="S72" s="11">
        <f t="shared" si="34"/>
        <v>2.9770862441907141E-2</v>
      </c>
      <c r="T72" s="11">
        <f t="shared" si="35"/>
        <v>8.9101597395143922E-2</v>
      </c>
      <c r="U72" s="9"/>
      <c r="V72" s="8">
        <f t="shared" ref="V72:V81" si="63">E72/$E$70</f>
        <v>1.0220736336181064</v>
      </c>
      <c r="W72" s="8">
        <f t="shared" si="60"/>
        <v>1.0002282881648892</v>
      </c>
      <c r="X72" s="9"/>
      <c r="Y72" s="9">
        <f t="shared" si="45"/>
        <v>0.74060426678357039</v>
      </c>
      <c r="Z72" s="9">
        <f t="shared" si="46"/>
        <v>0.28702990408579021</v>
      </c>
      <c r="AA72" s="9"/>
      <c r="AB72" s="10">
        <f t="shared" si="36"/>
        <v>0.77053328990857772</v>
      </c>
      <c r="AC72" s="10">
        <f t="shared" si="37"/>
        <v>0.22946671009142228</v>
      </c>
      <c r="AD72" s="10">
        <f t="shared" si="38"/>
        <v>0.61295528848694558</v>
      </c>
      <c r="AE72" s="10">
        <f t="shared" si="39"/>
        <v>0.38704471151305442</v>
      </c>
      <c r="AF72" s="9"/>
      <c r="AG72" s="12">
        <f t="shared" si="40"/>
        <v>38412</v>
      </c>
      <c r="AH72" s="8">
        <f t="shared" si="41"/>
        <v>1.0141479646278286</v>
      </c>
      <c r="AI72" s="8">
        <f t="shared" si="24"/>
        <v>1.299807258626273</v>
      </c>
      <c r="AJ72" s="8">
        <f t="shared" si="17"/>
        <v>1.3213074070205324</v>
      </c>
      <c r="AK72" s="8">
        <f t="shared" si="25"/>
        <v>0.63619433553748028</v>
      </c>
      <c r="AL72" s="8">
        <f t="shared" si="47"/>
        <v>1.3901101391469881</v>
      </c>
      <c r="AN72" s="2">
        <f t="shared" si="61"/>
        <v>0.51012754915300551</v>
      </c>
      <c r="AO72" s="2">
        <f t="shared" si="62"/>
        <v>0.50402041547482324</v>
      </c>
    </row>
    <row r="73" spans="1:42" x14ac:dyDescent="0.2">
      <c r="A73" s="13">
        <v>38443</v>
      </c>
      <c r="B73">
        <v>4348.03</v>
      </c>
      <c r="C73">
        <v>4422.88</v>
      </c>
      <c r="D73">
        <v>4157.51</v>
      </c>
      <c r="E73">
        <v>4184.84</v>
      </c>
      <c r="F73">
        <f t="shared" si="18"/>
        <v>0</v>
      </c>
      <c r="G73" t="b">
        <f t="shared" si="19"/>
        <v>0</v>
      </c>
      <c r="H73">
        <v>311.74</v>
      </c>
      <c r="I73" s="8">
        <f t="shared" si="20"/>
        <v>-3.7695716260000012E-2</v>
      </c>
      <c r="J73" s="8">
        <f t="shared" si="21"/>
        <v>-3.7695716260000012E-2</v>
      </c>
      <c r="K73" s="8">
        <f t="shared" si="42"/>
        <v>1.6432996413433321E-2</v>
      </c>
      <c r="L73" s="8">
        <f t="shared" si="43"/>
        <v>2.8959749566268372E-2</v>
      </c>
      <c r="M73" s="8">
        <f t="shared" si="44"/>
        <v>5.7798895678020249E-3</v>
      </c>
      <c r="N73" s="8">
        <f t="shared" si="49"/>
        <v>8.3331940590422954E-2</v>
      </c>
      <c r="O73" s="8">
        <f t="shared" si="50"/>
        <v>8.8309400515969305E-3</v>
      </c>
      <c r="P73" s="10">
        <f t="shared" si="48"/>
        <v>-0.46032182721793452</v>
      </c>
      <c r="Q73" s="10">
        <f t="shared" si="51"/>
        <v>-0.57340108681665247</v>
      </c>
      <c r="R73" s="9"/>
      <c r="S73" s="11">
        <f t="shared" si="34"/>
        <v>3.2033972247636405E-2</v>
      </c>
      <c r="T73" s="11">
        <f t="shared" si="35"/>
        <v>8.8691199246849484E-2</v>
      </c>
      <c r="U73" s="9"/>
      <c r="V73" s="8">
        <f t="shared" si="63"/>
        <v>0.98354583592841105</v>
      </c>
      <c r="W73" s="8">
        <f t="shared" si="60"/>
        <v>1.0166650360369176</v>
      </c>
      <c r="X73" s="9"/>
      <c r="Y73" s="9">
        <f t="shared" si="45"/>
        <v>-1.017845911844949</v>
      </c>
      <c r="Z73" s="9">
        <f t="shared" si="46"/>
        <v>-0.32907065432996735</v>
      </c>
      <c r="AA73" s="9"/>
      <c r="AB73" s="10">
        <f t="shared" si="36"/>
        <v>0.15437559467793227</v>
      </c>
      <c r="AC73" s="10">
        <f t="shared" si="37"/>
        <v>0.84562440532206773</v>
      </c>
      <c r="AD73" s="10">
        <f t="shared" si="38"/>
        <v>0.37105114227669456</v>
      </c>
      <c r="AE73" s="10">
        <f t="shared" si="39"/>
        <v>0.62894885772330544</v>
      </c>
      <c r="AF73" s="9"/>
      <c r="AG73" s="12">
        <f t="shared" si="40"/>
        <v>38443</v>
      </c>
      <c r="AH73" s="8">
        <f t="shared" si="41"/>
        <v>1.0032009069583427</v>
      </c>
      <c r="AI73" s="8">
        <f t="shared" si="24"/>
        <v>1.2669546579266309</v>
      </c>
      <c r="AJ73" s="8">
        <f t="shared" si="17"/>
        <v>1.2991814746088899</v>
      </c>
      <c r="AK73" s="8">
        <f t="shared" si="25"/>
        <v>0.61221253437884016</v>
      </c>
      <c r="AL73" s="8">
        <f t="shared" si="47"/>
        <v>1.4129538140778679</v>
      </c>
      <c r="AN73" s="2">
        <f t="shared" si="61"/>
        <v>0.4908979258037246</v>
      </c>
      <c r="AO73" s="2">
        <f t="shared" si="62"/>
        <v>0.51230298115461814</v>
      </c>
    </row>
    <row r="74" spans="1:42" x14ac:dyDescent="0.2">
      <c r="A74" s="13">
        <v>38474</v>
      </c>
      <c r="B74">
        <v>4208.63</v>
      </c>
      <c r="C74">
        <v>4482.0200000000004</v>
      </c>
      <c r="D74">
        <v>4205.05</v>
      </c>
      <c r="E74">
        <v>4460.63</v>
      </c>
      <c r="F74">
        <f t="shared" si="18"/>
        <v>0</v>
      </c>
      <c r="G74" t="b">
        <f t="shared" si="19"/>
        <v>0</v>
      </c>
      <c r="H74">
        <v>313.99</v>
      </c>
      <c r="I74" s="8">
        <f t="shared" si="20"/>
        <v>6.590216113399805E-2</v>
      </c>
      <c r="J74" s="8">
        <f t="shared" si="21"/>
        <v>6.590216113399805E-2</v>
      </c>
      <c r="K74" s="8">
        <f t="shared" si="42"/>
        <v>7.2175530891127604E-3</v>
      </c>
      <c r="L74" s="8">
        <f t="shared" si="43"/>
        <v>3.3058191433532828E-2</v>
      </c>
      <c r="M74" s="8">
        <f t="shared" si="44"/>
        <v>5.2170721180788866E-3</v>
      </c>
      <c r="N74" s="8">
        <f t="shared" si="49"/>
        <v>8.3745093339447921E-2</v>
      </c>
      <c r="O74" s="8">
        <f t="shared" si="50"/>
        <v>8.8293158208483571E-3</v>
      </c>
      <c r="P74" s="10">
        <f t="shared" si="48"/>
        <v>-0.526954547703952</v>
      </c>
      <c r="Q74" s="10">
        <f t="shared" si="51"/>
        <v>-0.57024254973455568</v>
      </c>
      <c r="R74" s="9"/>
      <c r="S74" s="11">
        <f t="shared" ref="S74:S105" si="64">SQRT(L74^2+M74^2-2*L74*M74*P74)</f>
        <v>3.6080831052224899E-2</v>
      </c>
      <c r="T74" s="11">
        <f t="shared" ref="T74:T105" si="65">SQRT(N74^2+O74^2-2*N74*O74*Q74)</f>
        <v>8.9075730168225078E-2</v>
      </c>
      <c r="U74" s="9"/>
      <c r="V74" s="8">
        <f t="shared" si="63"/>
        <v>1.0483636320904379</v>
      </c>
      <c r="W74" s="8">
        <f t="shared" si="60"/>
        <v>1.0240028699083588</v>
      </c>
      <c r="X74" s="9"/>
      <c r="Y74" s="9">
        <f t="shared" si="45"/>
        <v>0.66966547397941822</v>
      </c>
      <c r="Z74" s="9">
        <f t="shared" si="46"/>
        <v>0.3084837636924942</v>
      </c>
      <c r="AA74" s="9"/>
      <c r="AB74" s="10">
        <f t="shared" ref="AB74:AB105" si="66">NORMDIST(Y74,0,1,1)</f>
        <v>0.74846446709008285</v>
      </c>
      <c r="AC74" s="10">
        <f t="shared" ref="AC74:AC105" si="67">1-AB74</f>
        <v>0.25153553290991715</v>
      </c>
      <c r="AD74" s="10">
        <f t="shared" ref="AD74:AD105" si="68">NORMDIST(Z74,0,1,1)</f>
        <v>0.62114287352747766</v>
      </c>
      <c r="AE74" s="10">
        <f t="shared" ref="AE74:AE105" si="69">1-AD74</f>
        <v>0.37885712647252234</v>
      </c>
      <c r="AF74" s="9"/>
      <c r="AG74" s="12">
        <f t="shared" ref="AG74:AG105" si="70">A74</f>
        <v>38474</v>
      </c>
      <c r="AH74" s="8">
        <f t="shared" ref="AH74:AH105" si="71">AN74+AO74</f>
        <v>1.0392497151291995</v>
      </c>
      <c r="AI74" s="8">
        <f t="shared" si="24"/>
        <v>1.2875769097497285</v>
      </c>
      <c r="AJ74" s="8">
        <f t="shared" si="17"/>
        <v>1.3368480505952194</v>
      </c>
      <c r="AK74" s="8">
        <f t="shared" si="25"/>
        <v>0.65255866346772773</v>
      </c>
      <c r="AL74" s="8">
        <f t="shared" si="47"/>
        <v>1.4231518832434393</v>
      </c>
      <c r="AN74" s="2">
        <f t="shared" si="61"/>
        <v>0.52324916001038713</v>
      </c>
      <c r="AO74" s="2">
        <f t="shared" si="62"/>
        <v>0.51600055511881238</v>
      </c>
    </row>
    <row r="75" spans="1:42" x14ac:dyDescent="0.2">
      <c r="A75" s="13">
        <v>38504</v>
      </c>
      <c r="B75">
        <v>4467.32</v>
      </c>
      <c r="C75">
        <v>4637.34</v>
      </c>
      <c r="D75">
        <v>4467.04</v>
      </c>
      <c r="E75">
        <v>4586.28</v>
      </c>
      <c r="F75">
        <f t="shared" si="18"/>
        <v>0</v>
      </c>
      <c r="G75" t="b">
        <f t="shared" si="19"/>
        <v>0</v>
      </c>
      <c r="H75">
        <v>317.11</v>
      </c>
      <c r="I75" s="8">
        <f t="shared" si="20"/>
        <v>2.8168666757834471E-2</v>
      </c>
      <c r="J75" s="8">
        <f t="shared" si="21"/>
        <v>2.8168666757834471E-2</v>
      </c>
      <c r="K75" s="8">
        <f t="shared" ref="K75:K106" si="72">H75/H74-1</f>
        <v>9.9366221854200187E-3</v>
      </c>
      <c r="L75" s="8">
        <f t="shared" ref="L75:L106" si="73">STDEV(I64:I75)</f>
        <v>3.2767907951461513E-2</v>
      </c>
      <c r="M75" s="8">
        <f t="shared" ref="M75:M106" si="74">STDEV(K64:K75)</f>
        <v>4.9009530992754598E-3</v>
      </c>
      <c r="N75" s="8">
        <f t="shared" si="49"/>
        <v>8.2350308252348695E-2</v>
      </c>
      <c r="O75" s="8">
        <f t="shared" si="50"/>
        <v>8.7785758082097858E-3</v>
      </c>
      <c r="P75" s="10">
        <f t="shared" si="48"/>
        <v>-0.45641192624097271</v>
      </c>
      <c r="Q75" s="10">
        <f t="shared" si="51"/>
        <v>-0.55403755524107112</v>
      </c>
      <c r="R75" s="9"/>
      <c r="S75" s="11">
        <f t="shared" si="64"/>
        <v>3.5275333426269755E-2</v>
      </c>
      <c r="T75" s="11">
        <f t="shared" si="65"/>
        <v>8.7519623941286651E-2</v>
      </c>
      <c r="U75" s="9"/>
      <c r="V75" s="8">
        <f t="shared" si="63"/>
        <v>1.0778946378838266</v>
      </c>
      <c r="W75" s="8">
        <f t="shared" si="60"/>
        <v>1.0341779995434237</v>
      </c>
      <c r="X75" s="9"/>
      <c r="Y75" s="9">
        <f t="shared" ref="Y75:Y106" si="75">(LN(V75/W75)+0.5*S75^2)/(S75)</f>
        <v>1.1913422740221875</v>
      </c>
      <c r="Z75" s="9">
        <f t="shared" ref="Z75:Z106" si="76">(LN(V75/W75)+0.5*T75^2)/(T75)</f>
        <v>0.51682881640959411</v>
      </c>
      <c r="AA75" s="9"/>
      <c r="AB75" s="10">
        <f t="shared" si="66"/>
        <v>0.88324037769816843</v>
      </c>
      <c r="AC75" s="10">
        <f t="shared" si="67"/>
        <v>0.11675962230183157</v>
      </c>
      <c r="AD75" s="10">
        <f t="shared" si="68"/>
        <v>0.69736216887738545</v>
      </c>
      <c r="AE75" s="10">
        <f t="shared" si="69"/>
        <v>0.30263783112261455</v>
      </c>
      <c r="AF75" s="9"/>
      <c r="AG75" s="12">
        <f t="shared" si="70"/>
        <v>38504</v>
      </c>
      <c r="AH75" s="8">
        <f t="shared" si="71"/>
        <v>1.0591162489125314</v>
      </c>
      <c r="AI75" s="8">
        <f t="shared" si="24"/>
        <v>1.3179413978631636</v>
      </c>
      <c r="AJ75" s="8">
        <f t="shared" si="17"/>
        <v>1.365271213802542</v>
      </c>
      <c r="AK75" s="8">
        <f t="shared" si="25"/>
        <v>0.67094037099888815</v>
      </c>
      <c r="AL75" s="8">
        <f t="shared" ref="AL75:AL106" si="77">H75/$H$10</f>
        <v>1.4372932058196983</v>
      </c>
      <c r="AN75" s="2">
        <f t="shared" si="61"/>
        <v>0.5379883912300365</v>
      </c>
      <c r="AO75" s="2">
        <f t="shared" si="62"/>
        <v>0.52112785768249503</v>
      </c>
    </row>
    <row r="76" spans="1:42" x14ac:dyDescent="0.2">
      <c r="A76" s="13">
        <v>38534</v>
      </c>
      <c r="B76">
        <v>4584.4399999999996</v>
      </c>
      <c r="C76">
        <v>4913.0200000000004</v>
      </c>
      <c r="D76">
        <v>4444.9399999999996</v>
      </c>
      <c r="E76">
        <v>4886.5</v>
      </c>
      <c r="F76">
        <f t="shared" si="18"/>
        <v>0</v>
      </c>
      <c r="G76" t="b">
        <f t="shared" si="19"/>
        <v>0</v>
      </c>
      <c r="H76">
        <v>315.91000000000003</v>
      </c>
      <c r="I76" s="8">
        <f t="shared" si="20"/>
        <v>6.5460460329504588E-2</v>
      </c>
      <c r="J76" s="8">
        <f t="shared" si="21"/>
        <v>6.5460460329504588E-2</v>
      </c>
      <c r="K76" s="8">
        <f t="shared" si="72"/>
        <v>-3.7841758380372514E-3</v>
      </c>
      <c r="L76" s="8">
        <f t="shared" si="73"/>
        <v>3.2229566060379237E-2</v>
      </c>
      <c r="M76" s="8">
        <f t="shared" si="74"/>
        <v>5.8669176252492605E-3</v>
      </c>
      <c r="N76" s="8">
        <f t="shared" si="49"/>
        <v>7.8186063188647709E-2</v>
      </c>
      <c r="O76" s="8">
        <f t="shared" si="50"/>
        <v>8.8501781908167584E-3</v>
      </c>
      <c r="P76" s="10">
        <f t="shared" ref="P76:P107" si="78">CORREL(I65:I76,K65:K76)</f>
        <v>-0.604213721368277</v>
      </c>
      <c r="Q76" s="10">
        <f t="shared" si="51"/>
        <v>-0.55560411332061421</v>
      </c>
      <c r="R76" s="9"/>
      <c r="S76" s="11">
        <f t="shared" si="64"/>
        <v>3.6078595204432622E-2</v>
      </c>
      <c r="T76" s="11">
        <f t="shared" si="65"/>
        <v>8.3428403031976045E-2</v>
      </c>
      <c r="U76" s="9"/>
      <c r="V76" s="8">
        <f t="shared" si="63"/>
        <v>1.1484541170664064</v>
      </c>
      <c r="W76" s="8">
        <f t="shared" si="60"/>
        <v>1.0302644881453218</v>
      </c>
      <c r="X76" s="9"/>
      <c r="Y76" s="9">
        <f t="shared" si="75"/>
        <v>3.028168642612906</v>
      </c>
      <c r="Z76" s="9">
        <f t="shared" si="76"/>
        <v>1.3434439986211826</v>
      </c>
      <c r="AA76" s="9"/>
      <c r="AB76" s="10">
        <f t="shared" si="66"/>
        <v>0.99876979630024398</v>
      </c>
      <c r="AC76" s="10">
        <f t="shared" si="67"/>
        <v>1.2302036997560162E-3</v>
      </c>
      <c r="AD76" s="10">
        <f t="shared" si="68"/>
        <v>0.91043587598598319</v>
      </c>
      <c r="AE76" s="10">
        <f t="shared" si="69"/>
        <v>8.956412401401681E-2</v>
      </c>
      <c r="AF76" s="9"/>
      <c r="AG76" s="12">
        <f t="shared" si="70"/>
        <v>38534</v>
      </c>
      <c r="AH76" s="8">
        <f t="shared" si="71"/>
        <v>1.0923611772068091</v>
      </c>
      <c r="AI76" s="8">
        <f t="shared" si="24"/>
        <v>1.3935589218204274</v>
      </c>
      <c r="AJ76" s="8">
        <f t="shared" ref="AJ76:AJ139" si="79">((AD75*J76+K76*AE75)+1)*AJ75</f>
        <v>1.4260318088820831</v>
      </c>
      <c r="AK76" s="8">
        <f t="shared" si="25"/>
        <v>0.71486043653812392</v>
      </c>
      <c r="AL76" s="8">
        <f t="shared" si="77"/>
        <v>1.4318542355980604</v>
      </c>
      <c r="AN76" s="2">
        <f t="shared" si="61"/>
        <v>0.57320535897188429</v>
      </c>
      <c r="AO76" s="2">
        <f t="shared" si="62"/>
        <v>0.51915581823492485</v>
      </c>
    </row>
    <row r="77" spans="1:42" x14ac:dyDescent="0.2">
      <c r="A77" s="13">
        <v>38565</v>
      </c>
      <c r="B77">
        <v>4882.3900000000003</v>
      </c>
      <c r="C77">
        <v>4990.57</v>
      </c>
      <c r="D77">
        <v>4726.33</v>
      </c>
      <c r="E77">
        <v>4829.6899999999996</v>
      </c>
      <c r="F77">
        <f t="shared" ref="F77:F140" si="80">C77*(1-$F$8)</f>
        <v>0</v>
      </c>
      <c r="G77" t="b">
        <f t="shared" ref="G77:G140" si="81">IF(F77&gt;D77,TRUE,FALSE)</f>
        <v>0</v>
      </c>
      <c r="H77">
        <v>317.77999999999997</v>
      </c>
      <c r="I77" s="8">
        <f t="shared" ref="I77:I140" si="82">E77/E76-1</f>
        <v>-1.1625908114192285E-2</v>
      </c>
      <c r="J77" s="8">
        <f t="shared" ref="J77:J140" si="83">IF(G77,F77/E76-1,E77/E76-1)</f>
        <v>-1.1625908114192285E-2</v>
      </c>
      <c r="K77" s="8">
        <f t="shared" si="72"/>
        <v>5.9194074261654794E-3</v>
      </c>
      <c r="L77" s="8">
        <f t="shared" si="73"/>
        <v>3.0274409776453036E-2</v>
      </c>
      <c r="M77" s="8">
        <f t="shared" si="74"/>
        <v>5.6204442092611887E-3</v>
      </c>
      <c r="N77" s="8">
        <f t="shared" ref="N77:N108" si="84">STDEV(I42:I77)</f>
        <v>7.8267136710019572E-2</v>
      </c>
      <c r="O77" s="8">
        <f t="shared" ref="O77:O108" si="85">STDEV(K42:K77)</f>
        <v>8.6903156385804321E-3</v>
      </c>
      <c r="P77" s="10">
        <f t="shared" si="78"/>
        <v>-0.52015013711413227</v>
      </c>
      <c r="Q77" s="10">
        <f t="shared" si="51"/>
        <v>-0.5627685568180828</v>
      </c>
      <c r="R77" s="9"/>
      <c r="S77" s="11">
        <f t="shared" si="64"/>
        <v>3.3543139837146609E-2</v>
      </c>
      <c r="T77" s="11">
        <f t="shared" si="65"/>
        <v>8.3467469642893533E-2</v>
      </c>
      <c r="U77" s="9"/>
      <c r="V77" s="8">
        <f t="shared" si="63"/>
        <v>1.1351022950280267</v>
      </c>
      <c r="W77" s="8">
        <f t="shared" si="60"/>
        <v>1.0363630434073638</v>
      </c>
      <c r="X77" s="9"/>
      <c r="Y77" s="9">
        <f t="shared" si="75"/>
        <v>2.7298528330563454</v>
      </c>
      <c r="Z77" s="9">
        <f t="shared" si="76"/>
        <v>1.1320419062363554</v>
      </c>
      <c r="AA77" s="9"/>
      <c r="AB77" s="10">
        <f t="shared" si="66"/>
        <v>0.99683186978287897</v>
      </c>
      <c r="AC77" s="10">
        <f t="shared" si="67"/>
        <v>3.1681302171210346E-3</v>
      </c>
      <c r="AD77" s="10">
        <f t="shared" si="68"/>
        <v>0.87119159167303728</v>
      </c>
      <c r="AE77" s="10">
        <f t="shared" si="69"/>
        <v>0.12880840832696272</v>
      </c>
      <c r="AF77" s="9"/>
      <c r="AG77" s="12">
        <f t="shared" si="70"/>
        <v>38565</v>
      </c>
      <c r="AH77" s="8">
        <f t="shared" si="71"/>
        <v>1.0887702391786362</v>
      </c>
      <c r="AI77" s="8">
        <f t="shared" ref="AI77:AI140" si="86">((AB76*J77+AC76*K77)+1)*AI76</f>
        <v>1.3773876128543161</v>
      </c>
      <c r="AJ77" s="8">
        <f t="shared" si="79"/>
        <v>1.4116938044344924</v>
      </c>
      <c r="AK77" s="8">
        <f t="shared" ref="AK77:AK140" si="87">E77/$E$10</f>
        <v>0.70654953478846028</v>
      </c>
      <c r="AL77" s="8">
        <f t="shared" si="77"/>
        <v>1.4403299641934459</v>
      </c>
      <c r="AN77" s="2">
        <f t="shared" si="61"/>
        <v>0.56654132613791452</v>
      </c>
      <c r="AO77" s="2">
        <f t="shared" si="62"/>
        <v>0.52222891304072172</v>
      </c>
    </row>
    <row r="78" spans="1:42" x14ac:dyDescent="0.2">
      <c r="A78" s="13">
        <v>38596</v>
      </c>
      <c r="B78">
        <v>4846.66</v>
      </c>
      <c r="C78">
        <v>5061.84</v>
      </c>
      <c r="D78">
        <v>4816.67</v>
      </c>
      <c r="E78">
        <v>5044.12</v>
      </c>
      <c r="F78">
        <f t="shared" si="80"/>
        <v>0</v>
      </c>
      <c r="G78" t="b">
        <f t="shared" si="81"/>
        <v>0</v>
      </c>
      <c r="H78">
        <v>317.62</v>
      </c>
      <c r="I78" s="8">
        <f t="shared" si="82"/>
        <v>4.4398294714567577E-2</v>
      </c>
      <c r="J78" s="8">
        <f t="shared" si="83"/>
        <v>4.4398294714567577E-2</v>
      </c>
      <c r="K78" s="8">
        <f t="shared" si="72"/>
        <v>-5.0349298256646691E-4</v>
      </c>
      <c r="L78" s="8">
        <f t="shared" si="73"/>
        <v>3.0976558508598429E-2</v>
      </c>
      <c r="M78" s="8">
        <f t="shared" si="74"/>
        <v>5.9293938225145086E-3</v>
      </c>
      <c r="N78" s="8">
        <f t="shared" si="84"/>
        <v>6.3929024139629489E-2</v>
      </c>
      <c r="O78" s="8">
        <f t="shared" si="85"/>
        <v>8.4853279356088083E-3</v>
      </c>
      <c r="P78" s="10">
        <f t="shared" si="78"/>
        <v>-0.55066980124978893</v>
      </c>
      <c r="Q78" s="10">
        <f t="shared" ref="Q78:Q109" si="88">CORREL(I43:I78,K43:K78)</f>
        <v>-0.53893441535363762</v>
      </c>
      <c r="R78" s="9"/>
      <c r="S78" s="11">
        <f t="shared" si="64"/>
        <v>3.4597548641875892E-2</v>
      </c>
      <c r="T78" s="11">
        <f t="shared" si="65"/>
        <v>6.887394485148382E-2</v>
      </c>
      <c r="U78" s="9"/>
      <c r="V78" s="8">
        <f t="shared" si="63"/>
        <v>1.185498901253863</v>
      </c>
      <c r="W78" s="8">
        <f t="shared" si="60"/>
        <v>1.0358412418876171</v>
      </c>
      <c r="X78" s="9"/>
      <c r="Y78" s="9">
        <f t="shared" si="75"/>
        <v>3.9178586210749891</v>
      </c>
      <c r="Z78" s="9">
        <f t="shared" si="76"/>
        <v>1.9938108593088</v>
      </c>
      <c r="AA78" s="9"/>
      <c r="AB78" s="10">
        <f t="shared" si="66"/>
        <v>0.99995533046215723</v>
      </c>
      <c r="AC78" s="10">
        <f t="shared" si="67"/>
        <v>4.4669537842767504E-5</v>
      </c>
      <c r="AD78" s="10">
        <f t="shared" si="68"/>
        <v>0.97691363580846025</v>
      </c>
      <c r="AE78" s="10">
        <f t="shared" si="69"/>
        <v>2.3086364191539754E-2</v>
      </c>
      <c r="AF78" s="9"/>
      <c r="AG78" s="12">
        <f t="shared" si="70"/>
        <v>38596</v>
      </c>
      <c r="AH78" s="8">
        <f t="shared" si="71"/>
        <v>1.1136607693514802</v>
      </c>
      <c r="AI78" s="8">
        <f t="shared" si="86"/>
        <v>1.4383453341500334</v>
      </c>
      <c r="AJ78" s="8">
        <f t="shared" si="79"/>
        <v>1.4662057493026339</v>
      </c>
      <c r="AK78" s="8">
        <f t="shared" si="87"/>
        <v>0.73791912926443903</v>
      </c>
      <c r="AL78" s="8">
        <f t="shared" si="77"/>
        <v>1.4396047681638944</v>
      </c>
      <c r="AN78" s="2">
        <f t="shared" si="61"/>
        <v>0.59169479490376764</v>
      </c>
      <c r="AO78" s="2">
        <f t="shared" si="62"/>
        <v>0.52196597444771242</v>
      </c>
    </row>
    <row r="79" spans="1:42" x14ac:dyDescent="0.2">
      <c r="A79" s="13">
        <v>38628</v>
      </c>
      <c r="B79">
        <v>5060.99</v>
      </c>
      <c r="C79">
        <v>5138.0200000000004</v>
      </c>
      <c r="D79">
        <v>4762.75</v>
      </c>
      <c r="E79">
        <v>4929.07</v>
      </c>
      <c r="F79">
        <f t="shared" si="80"/>
        <v>0</v>
      </c>
      <c r="G79" t="b">
        <f t="shared" si="81"/>
        <v>0</v>
      </c>
      <c r="H79">
        <v>313.92</v>
      </c>
      <c r="I79" s="8">
        <f t="shared" si="82"/>
        <v>-2.2808735716041695E-2</v>
      </c>
      <c r="J79" s="8">
        <f t="shared" si="83"/>
        <v>-2.2808735716041695E-2</v>
      </c>
      <c r="K79" s="8">
        <f t="shared" si="72"/>
        <v>-1.1649140482337339E-2</v>
      </c>
      <c r="L79" s="8">
        <f t="shared" si="73"/>
        <v>3.3611822758952276E-2</v>
      </c>
      <c r="M79" s="8">
        <f t="shared" si="74"/>
        <v>7.5864776576550766E-3</v>
      </c>
      <c r="N79" s="8">
        <f t="shared" si="84"/>
        <v>6.086706793158192E-2</v>
      </c>
      <c r="O79" s="8">
        <f t="shared" si="85"/>
        <v>8.7812880041078668E-3</v>
      </c>
      <c r="P79" s="10">
        <f t="shared" si="78"/>
        <v>-0.13845055024971331</v>
      </c>
      <c r="Q79" s="10">
        <f t="shared" si="88"/>
        <v>-0.45204254095720475</v>
      </c>
      <c r="R79" s="9"/>
      <c r="S79" s="11">
        <f t="shared" si="64"/>
        <v>3.5467136385115838E-2</v>
      </c>
      <c r="T79" s="11">
        <f t="shared" si="65"/>
        <v>6.5308012879564822E-2</v>
      </c>
      <c r="U79" s="9"/>
      <c r="V79" s="8">
        <f t="shared" si="63"/>
        <v>1.1584591701235059</v>
      </c>
      <c r="W79" s="8">
        <f t="shared" si="60"/>
        <v>1.0237745817434694</v>
      </c>
      <c r="X79" s="9"/>
      <c r="Y79" s="9">
        <f t="shared" si="75"/>
        <v>3.5024934263350742</v>
      </c>
      <c r="Z79" s="9">
        <f t="shared" si="76"/>
        <v>1.9251392882388068</v>
      </c>
      <c r="AA79" s="9"/>
      <c r="AB79" s="10">
        <f t="shared" si="66"/>
        <v>0.99976953742146213</v>
      </c>
      <c r="AC79" s="10">
        <f t="shared" si="67"/>
        <v>2.3046257853787111E-4</v>
      </c>
      <c r="AD79" s="10">
        <f t="shared" si="68"/>
        <v>0.97289403252083939</v>
      </c>
      <c r="AE79" s="10">
        <f t="shared" si="69"/>
        <v>2.7105967479160609E-2</v>
      </c>
      <c r="AF79" s="9"/>
      <c r="AG79" s="12">
        <f t="shared" si="70"/>
        <v>38628</v>
      </c>
      <c r="AH79" s="8">
        <f t="shared" si="71"/>
        <v>1.094084504186621</v>
      </c>
      <c r="AI79" s="8">
        <f t="shared" si="86"/>
        <v>1.4055392125614674</v>
      </c>
      <c r="AJ79" s="8">
        <f t="shared" si="79"/>
        <v>1.4331411950169439</v>
      </c>
      <c r="AK79" s="8">
        <f t="shared" si="87"/>
        <v>0.72108812686523482</v>
      </c>
      <c r="AL79" s="8">
        <f t="shared" si="77"/>
        <v>1.4228346099805105</v>
      </c>
      <c r="AN79" s="2">
        <f t="shared" si="61"/>
        <v>0.57819898470225006</v>
      </c>
      <c r="AO79" s="2">
        <f t="shared" si="62"/>
        <v>0.51588551948437089</v>
      </c>
    </row>
    <row r="80" spans="1:42" x14ac:dyDescent="0.2">
      <c r="A80" s="13">
        <v>38657</v>
      </c>
      <c r="B80">
        <v>4922.91</v>
      </c>
      <c r="C80">
        <v>5241</v>
      </c>
      <c r="D80">
        <v>4891.62</v>
      </c>
      <c r="E80">
        <v>5193.3999999999996</v>
      </c>
      <c r="F80">
        <f t="shared" si="80"/>
        <v>0</v>
      </c>
      <c r="G80" t="b">
        <f t="shared" si="81"/>
        <v>0</v>
      </c>
      <c r="H80">
        <v>314.3</v>
      </c>
      <c r="I80" s="8">
        <f t="shared" si="82"/>
        <v>5.3626749062196222E-2</v>
      </c>
      <c r="J80" s="8">
        <f t="shared" si="83"/>
        <v>5.3626749062196222E-2</v>
      </c>
      <c r="K80" s="8">
        <f t="shared" si="72"/>
        <v>1.2104994903159305E-3</v>
      </c>
      <c r="L80" s="8">
        <f t="shared" si="73"/>
        <v>3.4502303047087929E-2</v>
      </c>
      <c r="M80" s="8">
        <f t="shared" si="74"/>
        <v>7.4489900308915783E-3</v>
      </c>
      <c r="N80" s="8">
        <f t="shared" si="84"/>
        <v>6.0876430291974634E-2</v>
      </c>
      <c r="O80" s="8">
        <f t="shared" si="85"/>
        <v>8.7986227743272315E-3</v>
      </c>
      <c r="P80" s="10">
        <f t="shared" si="78"/>
        <v>-0.2072083922605952</v>
      </c>
      <c r="Q80" s="10">
        <f t="shared" si="88"/>
        <v>-0.45712743514223297</v>
      </c>
      <c r="R80" s="9"/>
      <c r="S80" s="11">
        <f t="shared" si="64"/>
        <v>3.6775052843456904E-2</v>
      </c>
      <c r="T80" s="11">
        <f t="shared" si="65"/>
        <v>6.5368621811242658E-2</v>
      </c>
      <c r="U80" s="9"/>
      <c r="V80" s="8">
        <f t="shared" si="63"/>
        <v>1.2205835693385194</v>
      </c>
      <c r="W80" s="8">
        <f t="shared" si="60"/>
        <v>1.0250138603528682</v>
      </c>
      <c r="X80" s="9"/>
      <c r="Y80" s="9">
        <f t="shared" si="75"/>
        <v>4.7667952541135721</v>
      </c>
      <c r="Z80" s="9">
        <f t="shared" si="76"/>
        <v>2.7040416115442212</v>
      </c>
      <c r="AA80" s="9"/>
      <c r="AB80" s="10">
        <f t="shared" si="66"/>
        <v>0.99999906410323847</v>
      </c>
      <c r="AC80" s="10">
        <f t="shared" si="67"/>
        <v>9.3589676153360557E-7</v>
      </c>
      <c r="AD80" s="10">
        <f t="shared" si="68"/>
        <v>0.99657491448752111</v>
      </c>
      <c r="AE80" s="10">
        <f t="shared" si="69"/>
        <v>3.425085512478887E-3</v>
      </c>
      <c r="AF80" s="9"/>
      <c r="AG80" s="12">
        <f t="shared" si="70"/>
        <v>38657</v>
      </c>
      <c r="AH80" s="8">
        <f t="shared" si="71"/>
        <v>1.1257159152056624</v>
      </c>
      <c r="AI80" s="8">
        <f t="shared" si="86"/>
        <v>1.4808967323193318</v>
      </c>
      <c r="AJ80" s="8">
        <f t="shared" si="79"/>
        <v>1.507959701050958</v>
      </c>
      <c r="AK80" s="8">
        <f t="shared" si="87"/>
        <v>0.759757738896366</v>
      </c>
      <c r="AL80" s="8">
        <f t="shared" si="77"/>
        <v>1.4245569505506959</v>
      </c>
      <c r="AN80" s="2">
        <f t="shared" si="61"/>
        <v>0.60920591656289425</v>
      </c>
      <c r="AO80" s="2">
        <f t="shared" si="62"/>
        <v>0.51650999864276814</v>
      </c>
    </row>
    <row r="81" spans="1:42" x14ac:dyDescent="0.2">
      <c r="A81" s="13">
        <v>38687</v>
      </c>
      <c r="B81">
        <v>5210.54</v>
      </c>
      <c r="C81">
        <v>5469.96</v>
      </c>
      <c r="D81">
        <v>5208.49</v>
      </c>
      <c r="E81">
        <v>5408.26</v>
      </c>
      <c r="F81">
        <f t="shared" si="80"/>
        <v>0</v>
      </c>
      <c r="G81" t="b">
        <f t="shared" si="81"/>
        <v>0</v>
      </c>
      <c r="H81">
        <v>316.2</v>
      </c>
      <c r="I81" s="8">
        <f t="shared" si="82"/>
        <v>4.1371741055955757E-2</v>
      </c>
      <c r="J81" s="8">
        <f t="shared" si="83"/>
        <v>4.1371741055955757E-2</v>
      </c>
      <c r="K81" s="8">
        <f t="shared" si="72"/>
        <v>6.0451797645559857E-3</v>
      </c>
      <c r="L81" s="8">
        <f t="shared" si="73"/>
        <v>3.4918554702318666E-2</v>
      </c>
      <c r="M81" s="8">
        <f t="shared" si="74"/>
        <v>7.4926925918216208E-3</v>
      </c>
      <c r="N81" s="8">
        <f t="shared" si="84"/>
        <v>5.5850272272304019E-2</v>
      </c>
      <c r="O81" s="8">
        <f t="shared" si="85"/>
        <v>8.3766850840774586E-3</v>
      </c>
      <c r="P81" s="10">
        <f t="shared" si="78"/>
        <v>-0.1859714811541969</v>
      </c>
      <c r="Q81" s="10">
        <f t="shared" si="88"/>
        <v>-0.37835320514128185</v>
      </c>
      <c r="R81" s="9"/>
      <c r="S81" s="11">
        <f t="shared" si="64"/>
        <v>3.7050760158699333E-2</v>
      </c>
      <c r="T81" s="11">
        <f t="shared" si="65"/>
        <v>5.9526795654105229E-2</v>
      </c>
      <c r="U81" s="9"/>
      <c r="V81" s="8">
        <f t="shared" si="63"/>
        <v>1.2710812367063469</v>
      </c>
      <c r="W81" s="8">
        <f t="shared" si="60"/>
        <v>1.0312102533998631</v>
      </c>
      <c r="X81" s="9"/>
      <c r="Y81" s="9">
        <f t="shared" si="75"/>
        <v>5.6630732675185946</v>
      </c>
      <c r="Z81" s="9">
        <f t="shared" si="76"/>
        <v>3.5430516184299639</v>
      </c>
      <c r="AA81" s="9"/>
      <c r="AB81" s="10">
        <f t="shared" si="66"/>
        <v>0.99999999256571825</v>
      </c>
      <c r="AC81" s="10">
        <f t="shared" si="67"/>
        <v>7.4342817457662136E-9</v>
      </c>
      <c r="AD81" s="10">
        <f t="shared" si="68"/>
        <v>0.99980223736196772</v>
      </c>
      <c r="AE81" s="10">
        <f t="shared" si="69"/>
        <v>1.9776263803228389E-4</v>
      </c>
      <c r="AF81" s="9"/>
      <c r="AG81" s="12">
        <f t="shared" si="70"/>
        <v>38687</v>
      </c>
      <c r="AH81" s="8">
        <f t="shared" si="71"/>
        <v>1.1540422204274448</v>
      </c>
      <c r="AI81" s="8">
        <f t="shared" si="86"/>
        <v>1.5421639594980294</v>
      </c>
      <c r="AJ81" s="8">
        <f t="shared" si="79"/>
        <v>1.5701641614898125</v>
      </c>
      <c r="AK81" s="8">
        <f t="shared" si="87"/>
        <v>0.7911902393352449</v>
      </c>
      <c r="AL81" s="8">
        <f t="shared" si="77"/>
        <v>1.4331686534016226</v>
      </c>
      <c r="AN81" s="2">
        <f t="shared" si="61"/>
        <v>0.63440982599269047</v>
      </c>
      <c r="AO81" s="2">
        <f t="shared" si="62"/>
        <v>0.51963239443475429</v>
      </c>
      <c r="AP81" s="2">
        <f>(AN81+AO81)/2</f>
        <v>0.57702111021372238</v>
      </c>
    </row>
    <row r="82" spans="1:42" x14ac:dyDescent="0.2">
      <c r="A82" s="13">
        <v>38719</v>
      </c>
      <c r="B82">
        <v>5410.24</v>
      </c>
      <c r="C82">
        <v>5697.01</v>
      </c>
      <c r="D82">
        <v>5290.49</v>
      </c>
      <c r="E82">
        <v>5674.15</v>
      </c>
      <c r="F82">
        <f t="shared" si="80"/>
        <v>0</v>
      </c>
      <c r="G82" t="b">
        <f t="shared" si="81"/>
        <v>0</v>
      </c>
      <c r="H82">
        <v>314.69</v>
      </c>
      <c r="I82" s="8">
        <f t="shared" si="82"/>
        <v>4.9163686657076378E-2</v>
      </c>
      <c r="J82" s="8">
        <f t="shared" si="83"/>
        <v>4.9163686657076378E-2</v>
      </c>
      <c r="K82" s="8">
        <f t="shared" si="72"/>
        <v>-4.7754585705249708E-3</v>
      </c>
      <c r="L82" s="8">
        <f t="shared" si="73"/>
        <v>3.5131739050661255E-2</v>
      </c>
      <c r="M82" s="8">
        <f t="shared" si="74"/>
        <v>7.5790390209921005E-3</v>
      </c>
      <c r="N82" s="8">
        <f t="shared" si="84"/>
        <v>5.4784324097554987E-2</v>
      </c>
      <c r="O82" s="8">
        <f t="shared" si="85"/>
        <v>8.3865149142250302E-3</v>
      </c>
      <c r="P82" s="10">
        <f t="shared" si="78"/>
        <v>-0.19930413462613714</v>
      </c>
      <c r="Q82" s="10">
        <f t="shared" si="88"/>
        <v>-0.3644886706772455</v>
      </c>
      <c r="R82" s="9"/>
      <c r="S82" s="11">
        <f t="shared" si="64"/>
        <v>3.7387381303361812E-2</v>
      </c>
      <c r="T82" s="11">
        <f t="shared" si="65"/>
        <v>5.8365949932191283E-2</v>
      </c>
      <c r="U82" s="9"/>
      <c r="V82" s="8">
        <v>1</v>
      </c>
      <c r="W82" s="8">
        <v>1</v>
      </c>
      <c r="X82" s="9"/>
      <c r="Y82" s="9">
        <f t="shared" si="75"/>
        <v>1.8693690651680906E-2</v>
      </c>
      <c r="Z82" s="9">
        <f t="shared" si="76"/>
        <v>2.9182974966095641E-2</v>
      </c>
      <c r="AA82" s="9"/>
      <c r="AB82" s="10">
        <f t="shared" si="66"/>
        <v>0.50745726924632262</v>
      </c>
      <c r="AC82" s="10">
        <f t="shared" si="67"/>
        <v>0.49254273075367738</v>
      </c>
      <c r="AD82" s="10">
        <f t="shared" si="68"/>
        <v>0.51164067026999172</v>
      </c>
      <c r="AE82" s="10">
        <f t="shared" si="69"/>
        <v>0.48835932973000828</v>
      </c>
      <c r="AF82" s="9"/>
      <c r="AG82" s="12">
        <f t="shared" si="70"/>
        <v>38719</v>
      </c>
      <c r="AH82" s="8">
        <f t="shared" si="71"/>
        <v>1.1796551650783664</v>
      </c>
      <c r="AI82" s="8">
        <f t="shared" si="86"/>
        <v>1.6179824245582208</v>
      </c>
      <c r="AJ82" s="8">
        <f t="shared" si="79"/>
        <v>1.647342471152518</v>
      </c>
      <c r="AK82" s="8">
        <f t="shared" si="87"/>
        <v>0.83008806834806004</v>
      </c>
      <c r="AL82" s="8">
        <f t="shared" si="77"/>
        <v>1.4263246158727281</v>
      </c>
      <c r="AM82">
        <v>1</v>
      </c>
      <c r="AN82" s="2">
        <f>AP81*(I82+1)</f>
        <v>0.60538959527078817</v>
      </c>
      <c r="AO82" s="2">
        <f>AP81*(K82+1)</f>
        <v>0.57426556980757837</v>
      </c>
    </row>
    <row r="83" spans="1:42" x14ac:dyDescent="0.2">
      <c r="A83" s="13">
        <v>38749</v>
      </c>
      <c r="B83">
        <v>5662.05</v>
      </c>
      <c r="C83">
        <v>5916.8</v>
      </c>
      <c r="D83">
        <v>5598.05</v>
      </c>
      <c r="E83">
        <v>5796.04</v>
      </c>
      <c r="F83">
        <f t="shared" si="80"/>
        <v>0</v>
      </c>
      <c r="G83" t="b">
        <f t="shared" si="81"/>
        <v>0</v>
      </c>
      <c r="H83">
        <v>314.77</v>
      </c>
      <c r="I83" s="8">
        <f t="shared" si="82"/>
        <v>2.1481631610021035E-2</v>
      </c>
      <c r="J83" s="8">
        <f t="shared" si="83"/>
        <v>2.1481631610021035E-2</v>
      </c>
      <c r="K83" s="8">
        <f t="shared" si="72"/>
        <v>2.5421843719208859E-4</v>
      </c>
      <c r="L83" s="8">
        <f t="shared" si="73"/>
        <v>3.5138997107652795E-2</v>
      </c>
      <c r="M83" s="8">
        <f t="shared" si="74"/>
        <v>7.4176038160217225E-3</v>
      </c>
      <c r="N83" s="8">
        <f t="shared" si="84"/>
        <v>5.2320754063632978E-2</v>
      </c>
      <c r="O83" s="8">
        <f t="shared" si="85"/>
        <v>8.3374464625342402E-3</v>
      </c>
      <c r="P83" s="10">
        <f t="shared" si="78"/>
        <v>-0.20569169170720344</v>
      </c>
      <c r="Q83" s="10">
        <f t="shared" si="88"/>
        <v>-0.34423127926858971</v>
      </c>
      <c r="R83" s="9"/>
      <c r="S83" s="11">
        <f t="shared" si="64"/>
        <v>3.7376407990402788E-2</v>
      </c>
      <c r="T83" s="11">
        <f t="shared" si="65"/>
        <v>5.5743129438201096E-2</v>
      </c>
      <c r="U83" s="9"/>
      <c r="V83" s="8">
        <f>E83/$E$82</f>
        <v>1.021481631610021</v>
      </c>
      <c r="W83" s="8">
        <f t="shared" ref="W83:W93" si="89">H83/$H$82</f>
        <v>1.0002542184371921</v>
      </c>
      <c r="X83" s="9"/>
      <c r="Y83" s="9">
        <f t="shared" si="75"/>
        <v>0.58053907014649431</v>
      </c>
      <c r="Z83" s="9">
        <f t="shared" si="76"/>
        <v>0.4045990182129568</v>
      </c>
      <c r="AA83" s="9"/>
      <c r="AB83" s="10">
        <f t="shared" si="66"/>
        <v>0.71922442632213457</v>
      </c>
      <c r="AC83" s="10">
        <f t="shared" si="67"/>
        <v>0.28077557367786543</v>
      </c>
      <c r="AD83" s="10">
        <f t="shared" si="68"/>
        <v>0.65711385983143011</v>
      </c>
      <c r="AE83" s="10">
        <f t="shared" si="69"/>
        <v>0.34288614016856989</v>
      </c>
      <c r="AF83" s="9"/>
      <c r="AG83" s="12">
        <f t="shared" si="70"/>
        <v>38749</v>
      </c>
      <c r="AH83" s="8">
        <f t="shared" si="71"/>
        <v>1.1928059102402031</v>
      </c>
      <c r="AI83" s="8">
        <f t="shared" si="86"/>
        <v>1.6358226604859962</v>
      </c>
      <c r="AJ83" s="8">
        <f t="shared" si="79"/>
        <v>1.6656527261120864</v>
      </c>
      <c r="AK83" s="8">
        <f t="shared" si="87"/>
        <v>0.84791971443618697</v>
      </c>
      <c r="AL83" s="8">
        <f t="shared" si="77"/>
        <v>1.426687213887504</v>
      </c>
      <c r="AN83" s="2">
        <f t="shared" ref="AN83:AN93" si="90">AN82*(I83+1)</f>
        <v>0.61839435153693501</v>
      </c>
      <c r="AO83" s="2">
        <f t="shared" ref="AO83:AO93" si="91">AO82*(K83+1)</f>
        <v>0.5744115587032681</v>
      </c>
    </row>
    <row r="84" spans="1:42" x14ac:dyDescent="0.2">
      <c r="A84" s="13">
        <v>38777</v>
      </c>
      <c r="B84">
        <v>5806.96</v>
      </c>
      <c r="C84">
        <v>5993.9</v>
      </c>
      <c r="D84">
        <v>5664.19</v>
      </c>
      <c r="E84">
        <v>5970.08</v>
      </c>
      <c r="F84">
        <f t="shared" si="80"/>
        <v>0</v>
      </c>
      <c r="G84" t="b">
        <f t="shared" si="81"/>
        <v>0</v>
      </c>
      <c r="H84">
        <v>311.5</v>
      </c>
      <c r="I84" s="8">
        <f t="shared" si="82"/>
        <v>3.0027398016576834E-2</v>
      </c>
      <c r="J84" s="8">
        <f t="shared" si="83"/>
        <v>3.0027398016576834E-2</v>
      </c>
      <c r="K84" s="8">
        <f t="shared" si="72"/>
        <v>-1.0388537662420094E-2</v>
      </c>
      <c r="L84" s="8">
        <f t="shared" si="73"/>
        <v>3.4245678969582624E-2</v>
      </c>
      <c r="M84" s="8">
        <f t="shared" si="74"/>
        <v>8.2785597055979095E-3</v>
      </c>
      <c r="N84" s="8">
        <f t="shared" si="84"/>
        <v>5.0817486901744806E-2</v>
      </c>
      <c r="O84" s="8">
        <f t="shared" si="85"/>
        <v>8.5857646941007015E-3</v>
      </c>
      <c r="P84" s="10">
        <f t="shared" si="78"/>
        <v>-0.19164471043279013</v>
      </c>
      <c r="Q84" s="10">
        <f t="shared" si="88"/>
        <v>-0.37822829199945823</v>
      </c>
      <c r="R84" s="9"/>
      <c r="S84" s="11">
        <f t="shared" si="64"/>
        <v>3.6741876749249877E-2</v>
      </c>
      <c r="T84" s="11">
        <f t="shared" si="65"/>
        <v>5.464594789873841E-2</v>
      </c>
      <c r="U84" s="9"/>
      <c r="V84" s="8">
        <f t="shared" ref="V84:V93" si="92">E84/$E$82</f>
        <v>1.0521540671289973</v>
      </c>
      <c r="W84" s="8">
        <f t="shared" si="89"/>
        <v>0.98986303981696278</v>
      </c>
      <c r="X84" s="9"/>
      <c r="Y84" s="9">
        <f t="shared" si="75"/>
        <v>1.6793705845180333</v>
      </c>
      <c r="Z84" s="9">
        <f t="shared" si="76"/>
        <v>1.144116562967846</v>
      </c>
      <c r="AA84" s="9"/>
      <c r="AB84" s="10">
        <f t="shared" si="66"/>
        <v>0.95346007878911099</v>
      </c>
      <c r="AC84" s="10">
        <f t="shared" si="67"/>
        <v>4.6539921210889013E-2</v>
      </c>
      <c r="AD84" s="10">
        <f t="shared" si="68"/>
        <v>0.87371235020051663</v>
      </c>
      <c r="AE84" s="10">
        <f t="shared" si="69"/>
        <v>0.12628764979948337</v>
      </c>
      <c r="AF84" s="9"/>
      <c r="AG84" s="12">
        <f t="shared" si="70"/>
        <v>38777</v>
      </c>
      <c r="AH84" s="8">
        <f t="shared" si="71"/>
        <v>1.2054073874536873</v>
      </c>
      <c r="AI84" s="8">
        <f t="shared" si="86"/>
        <v>1.6663791578990836</v>
      </c>
      <c r="AJ84" s="8">
        <f t="shared" si="79"/>
        <v>1.6925852210859493</v>
      </c>
      <c r="AK84" s="8">
        <f t="shared" si="87"/>
        <v>0.87338053718766451</v>
      </c>
      <c r="AL84" s="8">
        <f t="shared" si="77"/>
        <v>1.4118660200335404</v>
      </c>
      <c r="AN84" s="2">
        <f t="shared" si="90"/>
        <v>0.63696312486173745</v>
      </c>
      <c r="AO84" s="2">
        <f t="shared" si="91"/>
        <v>0.5684442625919498</v>
      </c>
    </row>
    <row r="85" spans="1:42" x14ac:dyDescent="0.2">
      <c r="A85" s="13">
        <v>38810</v>
      </c>
      <c r="B85">
        <v>5989.08</v>
      </c>
      <c r="C85">
        <v>6121.95</v>
      </c>
      <c r="D85">
        <v>5860.5</v>
      </c>
      <c r="E85">
        <v>6009.89</v>
      </c>
      <c r="F85">
        <f t="shared" si="80"/>
        <v>0</v>
      </c>
      <c r="G85" t="b">
        <f t="shared" si="81"/>
        <v>0</v>
      </c>
      <c r="H85">
        <v>309.69</v>
      </c>
      <c r="I85" s="8">
        <f t="shared" si="82"/>
        <v>6.6682523517274106E-3</v>
      </c>
      <c r="J85" s="8">
        <f t="shared" si="83"/>
        <v>6.6682523517274106E-3</v>
      </c>
      <c r="K85" s="8">
        <f t="shared" si="72"/>
        <v>-5.8105939004815532E-3</v>
      </c>
      <c r="L85" s="8">
        <f t="shared" si="73"/>
        <v>2.8506143289070807E-2</v>
      </c>
      <c r="M85" s="8">
        <f t="shared" si="74"/>
        <v>6.9764008598027453E-3</v>
      </c>
      <c r="N85" s="8">
        <f t="shared" si="84"/>
        <v>3.9470635659811661E-2</v>
      </c>
      <c r="O85" s="8">
        <f t="shared" si="85"/>
        <v>8.7060049858932054E-3</v>
      </c>
      <c r="P85" s="10">
        <f t="shared" si="78"/>
        <v>0.28042804403801974</v>
      </c>
      <c r="Q85" s="10">
        <f t="shared" si="88"/>
        <v>-0.43045370360016338</v>
      </c>
      <c r="R85" s="9"/>
      <c r="S85" s="11">
        <f t="shared" si="64"/>
        <v>2.7381248427843157E-2</v>
      </c>
      <c r="T85" s="11">
        <f t="shared" si="65"/>
        <v>4.3926763478306617E-2</v>
      </c>
      <c r="U85" s="9"/>
      <c r="V85" s="8">
        <f t="shared" si="92"/>
        <v>1.0591700959615098</v>
      </c>
      <c r="W85" s="8">
        <f t="shared" si="89"/>
        <v>0.98411134767549013</v>
      </c>
      <c r="X85" s="9"/>
      <c r="Y85" s="9">
        <f t="shared" si="75"/>
        <v>2.6980789367486251</v>
      </c>
      <c r="Z85" s="9">
        <f t="shared" si="76"/>
        <v>1.6952463063646055</v>
      </c>
      <c r="AA85" s="9"/>
      <c r="AB85" s="10">
        <f t="shared" si="66"/>
        <v>0.99651295492582603</v>
      </c>
      <c r="AC85" s="10">
        <f t="shared" si="67"/>
        <v>3.4870450741739667E-3</v>
      </c>
      <c r="AD85" s="10">
        <f t="shared" si="68"/>
        <v>0.95498564706770239</v>
      </c>
      <c r="AE85" s="10">
        <f t="shared" si="69"/>
        <v>4.5014352932297608E-2</v>
      </c>
      <c r="AF85" s="9"/>
      <c r="AG85" s="12">
        <f t="shared" si="70"/>
        <v>38810</v>
      </c>
      <c r="AH85" s="8">
        <f t="shared" si="71"/>
        <v>1.2063518195440297</v>
      </c>
      <c r="AI85" s="8">
        <f t="shared" si="86"/>
        <v>1.6765232207435377</v>
      </c>
      <c r="AJ85" s="8">
        <f t="shared" si="79"/>
        <v>1.7012044205150456</v>
      </c>
      <c r="AK85" s="8">
        <f t="shared" si="87"/>
        <v>0.87920445900871902</v>
      </c>
      <c r="AL85" s="8">
        <f t="shared" si="77"/>
        <v>1.4036622399492362</v>
      </c>
      <c r="AN85" s="2">
        <f t="shared" si="90"/>
        <v>0.64121055571706043</v>
      </c>
      <c r="AO85" s="2">
        <f t="shared" si="91"/>
        <v>0.56514126382696928</v>
      </c>
    </row>
    <row r="86" spans="1:42" x14ac:dyDescent="0.2">
      <c r="A86" s="13">
        <v>38838</v>
      </c>
      <c r="B86">
        <v>6014.38</v>
      </c>
      <c r="C86">
        <v>6162.37</v>
      </c>
      <c r="D86">
        <v>5513.43</v>
      </c>
      <c r="E86">
        <v>5692.86</v>
      </c>
      <c r="F86">
        <f t="shared" si="80"/>
        <v>0</v>
      </c>
      <c r="G86" t="b">
        <f t="shared" si="81"/>
        <v>0</v>
      </c>
      <c r="H86">
        <v>311.81</v>
      </c>
      <c r="I86" s="8">
        <f t="shared" si="82"/>
        <v>-5.2751381472872283E-2</v>
      </c>
      <c r="J86" s="8">
        <f t="shared" si="83"/>
        <v>-5.2751381472872283E-2</v>
      </c>
      <c r="K86" s="8">
        <f t="shared" si="72"/>
        <v>6.8455552326520674E-3</v>
      </c>
      <c r="L86" s="8">
        <f t="shared" si="73"/>
        <v>3.510793550929199E-2</v>
      </c>
      <c r="M86" s="8">
        <f t="shared" si="74"/>
        <v>6.9395870442060447E-3</v>
      </c>
      <c r="N86" s="8">
        <f t="shared" si="84"/>
        <v>4.132208629505546E-2</v>
      </c>
      <c r="O86" s="8">
        <f t="shared" si="85"/>
        <v>7.8558512048963712E-3</v>
      </c>
      <c r="P86" s="10">
        <f t="shared" si="78"/>
        <v>-0.10374277702914263</v>
      </c>
      <c r="Q86" s="10">
        <f t="shared" si="88"/>
        <v>-0.47018316384587144</v>
      </c>
      <c r="R86" s="9"/>
      <c r="S86" s="11">
        <f t="shared" si="64"/>
        <v>3.6486650418032965E-2</v>
      </c>
      <c r="T86" s="11">
        <f t="shared" si="65"/>
        <v>4.5546581463477114E-2</v>
      </c>
      <c r="U86" s="9"/>
      <c r="V86" s="8">
        <f t="shared" si="92"/>
        <v>1.0032974101847854</v>
      </c>
      <c r="W86" s="8">
        <f t="shared" si="89"/>
        <v>0.99084813626108237</v>
      </c>
      <c r="X86" s="9"/>
      <c r="Y86" s="9">
        <f t="shared" si="75"/>
        <v>0.36045026463482344</v>
      </c>
      <c r="Z86" s="9">
        <f t="shared" si="76"/>
        <v>0.29690989041192883</v>
      </c>
      <c r="AA86" s="9"/>
      <c r="AB86" s="10">
        <f t="shared" si="66"/>
        <v>0.6407447782901492</v>
      </c>
      <c r="AC86" s="10">
        <f t="shared" si="67"/>
        <v>0.3592552217098508</v>
      </c>
      <c r="AD86" s="10">
        <f t="shared" si="68"/>
        <v>0.61673234748357619</v>
      </c>
      <c r="AE86" s="10">
        <f t="shared" si="69"/>
        <v>0.38326765251642381</v>
      </c>
      <c r="AF86" s="9"/>
      <c r="AG86" s="12">
        <f t="shared" si="70"/>
        <v>38838</v>
      </c>
      <c r="AH86" s="8">
        <f t="shared" si="71"/>
        <v>1.176395782650745</v>
      </c>
      <c r="AI86" s="8">
        <f t="shared" si="86"/>
        <v>1.5884327151471065</v>
      </c>
      <c r="AJ86" s="8">
        <f t="shared" si="79"/>
        <v>1.6160273881074927</v>
      </c>
      <c r="AK86" s="8">
        <f t="shared" si="87"/>
        <v>0.8328252091988998</v>
      </c>
      <c r="AL86" s="8">
        <f t="shared" si="77"/>
        <v>1.4132710873407968</v>
      </c>
      <c r="AN86" s="2">
        <f t="shared" si="90"/>
        <v>0.60738581308799733</v>
      </c>
      <c r="AO86" s="2">
        <f t="shared" si="91"/>
        <v>0.56900996956274763</v>
      </c>
    </row>
    <row r="87" spans="1:42" x14ac:dyDescent="0.2">
      <c r="A87" s="13">
        <v>38869</v>
      </c>
      <c r="B87">
        <v>5677.53</v>
      </c>
      <c r="C87">
        <v>5778.78</v>
      </c>
      <c r="D87">
        <v>5243.71</v>
      </c>
      <c r="E87">
        <v>5683.31</v>
      </c>
      <c r="F87">
        <f t="shared" si="80"/>
        <v>0</v>
      </c>
      <c r="G87" t="b">
        <f t="shared" si="81"/>
        <v>0</v>
      </c>
      <c r="H87">
        <v>310.13</v>
      </c>
      <c r="I87" s="8">
        <f t="shared" si="82"/>
        <v>-1.6775399359898469E-3</v>
      </c>
      <c r="J87" s="8">
        <f t="shared" si="83"/>
        <v>-1.6775399359898469E-3</v>
      </c>
      <c r="K87" s="8">
        <f t="shared" si="72"/>
        <v>-5.3878964754177083E-3</v>
      </c>
      <c r="L87" s="8">
        <f t="shared" si="73"/>
        <v>3.5615063885507003E-2</v>
      </c>
      <c r="M87" s="8">
        <f t="shared" si="74"/>
        <v>6.2037179479158258E-3</v>
      </c>
      <c r="N87" s="8">
        <f t="shared" si="84"/>
        <v>4.0108243574826591E-2</v>
      </c>
      <c r="O87" s="8">
        <f t="shared" si="85"/>
        <v>7.8721558074114472E-3</v>
      </c>
      <c r="P87" s="10">
        <f t="shared" si="78"/>
        <v>-0.11535017366643231</v>
      </c>
      <c r="Q87" s="10">
        <f t="shared" si="88"/>
        <v>-0.42914659205717948</v>
      </c>
      <c r="R87" s="9"/>
      <c r="S87" s="11">
        <f t="shared" si="64"/>
        <v>3.684957485908525E-2</v>
      </c>
      <c r="T87" s="11">
        <f t="shared" si="65"/>
        <v>4.4064022820392013E-2</v>
      </c>
      <c r="U87" s="9"/>
      <c r="V87" s="8">
        <f t="shared" si="92"/>
        <v>1.0016143387115253</v>
      </c>
      <c r="W87" s="8">
        <f t="shared" si="89"/>
        <v>0.98550954908004706</v>
      </c>
      <c r="X87" s="9"/>
      <c r="Y87" s="9">
        <f t="shared" si="75"/>
        <v>0.45830774365935567</v>
      </c>
      <c r="Z87" s="9">
        <f t="shared" si="76"/>
        <v>0.38989447351215273</v>
      </c>
      <c r="AA87" s="9"/>
      <c r="AB87" s="10">
        <f t="shared" si="66"/>
        <v>0.6766343192216977</v>
      </c>
      <c r="AC87" s="10">
        <f t="shared" si="67"/>
        <v>0.3233656807783023</v>
      </c>
      <c r="AD87" s="10">
        <f t="shared" si="68"/>
        <v>0.6516927096692201</v>
      </c>
      <c r="AE87" s="10">
        <f t="shared" si="69"/>
        <v>0.3483072903307799</v>
      </c>
      <c r="AF87" s="9"/>
      <c r="AG87" s="12">
        <f t="shared" si="70"/>
        <v>38869</v>
      </c>
      <c r="AH87" s="8">
        <f t="shared" si="71"/>
        <v>1.1723111018832515</v>
      </c>
      <c r="AI87" s="8">
        <f t="shared" si="86"/>
        <v>1.5836507306793079</v>
      </c>
      <c r="AJ87" s="8">
        <f t="shared" si="79"/>
        <v>1.611018350299128</v>
      </c>
      <c r="AK87" s="8">
        <f t="shared" si="87"/>
        <v>0.83142811165076946</v>
      </c>
      <c r="AL87" s="8">
        <f t="shared" si="77"/>
        <v>1.4056565290305036</v>
      </c>
      <c r="AN87" s="2">
        <f t="shared" si="90"/>
        <v>0.60636689912998853</v>
      </c>
      <c r="AO87" s="2">
        <f t="shared" si="91"/>
        <v>0.56594420275326296</v>
      </c>
    </row>
    <row r="88" spans="1:42" x14ac:dyDescent="0.2">
      <c r="A88" s="13">
        <v>38901</v>
      </c>
      <c r="B88">
        <v>5688</v>
      </c>
      <c r="C88">
        <v>5729.59</v>
      </c>
      <c r="D88">
        <v>5365.06</v>
      </c>
      <c r="E88">
        <v>5681.97</v>
      </c>
      <c r="F88">
        <f t="shared" si="80"/>
        <v>0</v>
      </c>
      <c r="G88" t="b">
        <f t="shared" si="81"/>
        <v>0</v>
      </c>
      <c r="H88">
        <v>313.3</v>
      </c>
      <c r="I88" s="8">
        <f t="shared" si="82"/>
        <v>-2.3577809410368911E-4</v>
      </c>
      <c r="J88" s="8">
        <f t="shared" si="83"/>
        <v>-2.3577809410368911E-4</v>
      </c>
      <c r="K88" s="8">
        <f t="shared" si="72"/>
        <v>1.0221520007738683E-2</v>
      </c>
      <c r="L88" s="8">
        <f t="shared" si="73"/>
        <v>3.2687851970302599E-2</v>
      </c>
      <c r="M88" s="8">
        <f t="shared" si="74"/>
        <v>7.0618784258011909E-3</v>
      </c>
      <c r="N88" s="8">
        <f t="shared" si="84"/>
        <v>3.8544372457871935E-2</v>
      </c>
      <c r="O88" s="8">
        <f t="shared" si="85"/>
        <v>7.8447755096487052E-3</v>
      </c>
      <c r="P88" s="10">
        <f t="shared" si="78"/>
        <v>-0.13374485774274167</v>
      </c>
      <c r="Q88" s="10">
        <f t="shared" si="88"/>
        <v>-0.4051147999787012</v>
      </c>
      <c r="R88" s="9"/>
      <c r="S88" s="11">
        <f t="shared" si="64"/>
        <v>3.4352765348289835E-2</v>
      </c>
      <c r="T88" s="11">
        <f t="shared" si="65"/>
        <v>4.2334381468486441E-2</v>
      </c>
      <c r="U88" s="9"/>
      <c r="V88" s="8">
        <f t="shared" si="92"/>
        <v>1.001378179991717</v>
      </c>
      <c r="W88" s="8">
        <f t="shared" si="89"/>
        <v>0.99558295465378632</v>
      </c>
      <c r="X88" s="9"/>
      <c r="Y88" s="9">
        <f t="shared" si="75"/>
        <v>0.18613106294347839</v>
      </c>
      <c r="Z88" s="9">
        <f t="shared" si="76"/>
        <v>0.15826758725493573</v>
      </c>
      <c r="AA88" s="9"/>
      <c r="AB88" s="10">
        <f t="shared" si="66"/>
        <v>0.57382900858371577</v>
      </c>
      <c r="AC88" s="10">
        <f t="shared" si="67"/>
        <v>0.42617099141628423</v>
      </c>
      <c r="AD88" s="10">
        <f t="shared" si="68"/>
        <v>0.56287702608670331</v>
      </c>
      <c r="AE88" s="10">
        <f t="shared" si="69"/>
        <v>0.43712297391329669</v>
      </c>
      <c r="AF88" s="9"/>
      <c r="AG88" s="12">
        <f t="shared" si="70"/>
        <v>38901</v>
      </c>
      <c r="AH88" s="8">
        <f t="shared" si="71"/>
        <v>1.1779529438431533</v>
      </c>
      <c r="AI88" s="8">
        <f t="shared" si="86"/>
        <v>1.5886325050737249</v>
      </c>
      <c r="AJ88" s="8">
        <f t="shared" si="79"/>
        <v>1.6165064052516793</v>
      </c>
      <c r="AK88" s="8">
        <f t="shared" si="87"/>
        <v>0.83123207911522035</v>
      </c>
      <c r="AL88" s="8">
        <f t="shared" si="77"/>
        <v>1.4200244753659974</v>
      </c>
      <c r="AN88" s="2">
        <f t="shared" si="90"/>
        <v>0.60622393109818407</v>
      </c>
      <c r="AO88" s="2">
        <f t="shared" si="91"/>
        <v>0.57172901274496912</v>
      </c>
    </row>
    <row r="89" spans="1:42" x14ac:dyDescent="0.2">
      <c r="A89" s="13">
        <v>38930</v>
      </c>
      <c r="B89">
        <v>5678.01</v>
      </c>
      <c r="C89">
        <v>5886.78</v>
      </c>
      <c r="D89">
        <v>5557.59</v>
      </c>
      <c r="E89">
        <v>5859.57</v>
      </c>
      <c r="F89">
        <f t="shared" si="80"/>
        <v>0</v>
      </c>
      <c r="G89" t="b">
        <f t="shared" si="81"/>
        <v>0</v>
      </c>
      <c r="H89">
        <v>315.58</v>
      </c>
      <c r="I89" s="8">
        <f t="shared" si="82"/>
        <v>3.1256764819243887E-2</v>
      </c>
      <c r="J89" s="8">
        <f t="shared" si="83"/>
        <v>3.1256764819243887E-2</v>
      </c>
      <c r="K89" s="8">
        <f t="shared" si="72"/>
        <v>7.2773699329715669E-3</v>
      </c>
      <c r="L89" s="8">
        <f t="shared" si="73"/>
        <v>3.2072889861134338E-2</v>
      </c>
      <c r="M89" s="8">
        <f t="shared" si="74"/>
        <v>7.1868143840993727E-3</v>
      </c>
      <c r="N89" s="8">
        <f t="shared" si="84"/>
        <v>3.8552789533865289E-2</v>
      </c>
      <c r="O89" s="8">
        <f t="shared" si="85"/>
        <v>7.7068898162860854E-3</v>
      </c>
      <c r="P89" s="10">
        <f t="shared" si="78"/>
        <v>-1.4733677508625012E-2</v>
      </c>
      <c r="Q89" s="10">
        <f t="shared" si="88"/>
        <v>-0.42019059102799156</v>
      </c>
      <c r="R89" s="9"/>
      <c r="S89" s="11">
        <f t="shared" si="64"/>
        <v>3.2971394367510634E-2</v>
      </c>
      <c r="T89" s="11">
        <f t="shared" si="65"/>
        <v>4.2372273410527961E-2</v>
      </c>
      <c r="U89" s="9"/>
      <c r="V89" s="8">
        <f t="shared" si="92"/>
        <v>1.0326780222588405</v>
      </c>
      <c r="W89" s="8">
        <f t="shared" si="89"/>
        <v>1.0028281801137626</v>
      </c>
      <c r="X89" s="9"/>
      <c r="Y89" s="9">
        <f t="shared" si="75"/>
        <v>0.9060829334860474</v>
      </c>
      <c r="Z89" s="9">
        <f t="shared" si="76"/>
        <v>0.71341383528049962</v>
      </c>
      <c r="AA89" s="9"/>
      <c r="AB89" s="10">
        <f t="shared" si="66"/>
        <v>0.81755402109490605</v>
      </c>
      <c r="AC89" s="10">
        <f t="shared" si="67"/>
        <v>0.18244597890509395</v>
      </c>
      <c r="AD89" s="10">
        <f t="shared" si="68"/>
        <v>0.76220514283102658</v>
      </c>
      <c r="AE89" s="10">
        <f t="shared" si="69"/>
        <v>0.23779485716897342</v>
      </c>
      <c r="AF89" s="9"/>
      <c r="AG89" s="12">
        <f t="shared" si="70"/>
        <v>38930</v>
      </c>
      <c r="AH89" s="8">
        <f t="shared" si="71"/>
        <v>1.2010622262124442</v>
      </c>
      <c r="AI89" s="8">
        <f t="shared" si="86"/>
        <v>1.6220532697780086</v>
      </c>
      <c r="AJ89" s="8">
        <f t="shared" si="79"/>
        <v>1.6500890355187268</v>
      </c>
      <c r="AK89" s="8">
        <f t="shared" si="87"/>
        <v>0.85721370472233593</v>
      </c>
      <c r="AL89" s="8">
        <f t="shared" si="77"/>
        <v>1.4303585187871095</v>
      </c>
      <c r="AN89" s="2">
        <f t="shared" si="90"/>
        <v>0.62517252994031747</v>
      </c>
      <c r="AO89" s="2">
        <f t="shared" si="91"/>
        <v>0.57588969627212683</v>
      </c>
    </row>
    <row r="90" spans="1:42" x14ac:dyDescent="0.2">
      <c r="A90" s="13">
        <v>38961</v>
      </c>
      <c r="B90">
        <v>5861.25</v>
      </c>
      <c r="C90">
        <v>6031.55</v>
      </c>
      <c r="D90">
        <v>5737.2</v>
      </c>
      <c r="E90">
        <v>6004.33</v>
      </c>
      <c r="F90">
        <f t="shared" si="80"/>
        <v>0</v>
      </c>
      <c r="G90" t="b">
        <f t="shared" si="81"/>
        <v>0</v>
      </c>
      <c r="H90">
        <v>318.45</v>
      </c>
      <c r="I90" s="8">
        <f t="shared" si="82"/>
        <v>2.4704884488111034E-2</v>
      </c>
      <c r="J90" s="8">
        <f t="shared" si="83"/>
        <v>2.4704884488111034E-2</v>
      </c>
      <c r="K90" s="8">
        <f t="shared" si="72"/>
        <v>9.094365929399828E-3</v>
      </c>
      <c r="L90" s="8">
        <f t="shared" si="73"/>
        <v>3.1013682863920849E-2</v>
      </c>
      <c r="M90" s="8">
        <f t="shared" si="74"/>
        <v>7.7082340235968298E-3</v>
      </c>
      <c r="N90" s="8">
        <f t="shared" si="84"/>
        <v>3.600970229739496E-2</v>
      </c>
      <c r="O90" s="8">
        <f t="shared" si="85"/>
        <v>7.5612109601522915E-3</v>
      </c>
      <c r="P90" s="10">
        <f t="shared" si="78"/>
        <v>2.0577103008830564E-2</v>
      </c>
      <c r="Q90" s="10">
        <f t="shared" si="88"/>
        <v>-0.36222225881010528</v>
      </c>
      <c r="R90" s="9"/>
      <c r="S90" s="11">
        <f t="shared" si="64"/>
        <v>3.1802940779125211E-2</v>
      </c>
      <c r="T90" s="11">
        <f t="shared" si="65"/>
        <v>3.9384262320750978E-2</v>
      </c>
      <c r="U90" s="9"/>
      <c r="V90" s="8">
        <f t="shared" si="92"/>
        <v>1.0581902135121561</v>
      </c>
      <c r="W90" s="8">
        <f t="shared" si="89"/>
        <v>1.0119482665480313</v>
      </c>
      <c r="X90" s="9"/>
      <c r="Y90" s="9">
        <f t="shared" si="75"/>
        <v>1.420886436038475</v>
      </c>
      <c r="Z90" s="9">
        <f t="shared" si="76"/>
        <v>1.1542228047119534</v>
      </c>
      <c r="AA90" s="9"/>
      <c r="AB90" s="10">
        <f t="shared" si="66"/>
        <v>0.92232511157177977</v>
      </c>
      <c r="AC90" s="10">
        <f t="shared" si="67"/>
        <v>7.7674888428220235E-2</v>
      </c>
      <c r="AD90" s="10">
        <f t="shared" si="68"/>
        <v>0.87579558229116794</v>
      </c>
      <c r="AE90" s="10">
        <f t="shared" si="69"/>
        <v>0.12420441770883206</v>
      </c>
      <c r="AF90" s="9"/>
      <c r="AG90" s="12">
        <f t="shared" si="70"/>
        <v>38961</v>
      </c>
      <c r="AH90" s="8">
        <f t="shared" si="71"/>
        <v>1.2217443929826297</v>
      </c>
      <c r="AI90" s="8">
        <f t="shared" si="86"/>
        <v>1.657506176902114</v>
      </c>
      <c r="AJ90" s="8">
        <f t="shared" si="79"/>
        <v>1.6847289973263206</v>
      </c>
      <c r="AK90" s="8">
        <f t="shared" si="87"/>
        <v>0.87839107027912688</v>
      </c>
      <c r="AL90" s="8">
        <f t="shared" si="77"/>
        <v>1.443366722567194</v>
      </c>
      <c r="AN90" s="2">
        <f t="shared" si="90"/>
        <v>0.64061734507763313</v>
      </c>
      <c r="AO90" s="2">
        <f t="shared" si="91"/>
        <v>0.58112704790499647</v>
      </c>
    </row>
    <row r="91" spans="1:42" x14ac:dyDescent="0.2">
      <c r="A91" s="13">
        <v>38992</v>
      </c>
      <c r="B91">
        <v>6019.34</v>
      </c>
      <c r="C91">
        <v>6304.78</v>
      </c>
      <c r="D91">
        <v>5944.57</v>
      </c>
      <c r="E91">
        <v>6268.92</v>
      </c>
      <c r="F91">
        <f t="shared" si="80"/>
        <v>0</v>
      </c>
      <c r="G91" t="b">
        <f t="shared" si="81"/>
        <v>0</v>
      </c>
      <c r="H91">
        <v>317.27</v>
      </c>
      <c r="I91" s="8">
        <f t="shared" si="82"/>
        <v>4.4066531986083346E-2</v>
      </c>
      <c r="J91" s="8">
        <f t="shared" si="83"/>
        <v>4.4066531986083346E-2</v>
      </c>
      <c r="K91" s="8">
        <f t="shared" si="72"/>
        <v>-3.7054482650338283E-3</v>
      </c>
      <c r="L91" s="8">
        <f t="shared" si="73"/>
        <v>2.9563152174691642E-2</v>
      </c>
      <c r="M91" s="8">
        <f t="shared" si="74"/>
        <v>6.8918027476659602E-3</v>
      </c>
      <c r="N91" s="8">
        <f t="shared" si="84"/>
        <v>3.1585535229970853E-2</v>
      </c>
      <c r="O91" s="8">
        <f t="shared" si="85"/>
        <v>7.2050650315556037E-3</v>
      </c>
      <c r="P91" s="10">
        <f t="shared" si="78"/>
        <v>-0.24773523336774153</v>
      </c>
      <c r="Q91" s="10">
        <f t="shared" si="88"/>
        <v>-0.25460430390330624</v>
      </c>
      <c r="R91" s="9"/>
      <c r="S91" s="11">
        <f t="shared" si="64"/>
        <v>3.1975392972439773E-2</v>
      </c>
      <c r="T91" s="11">
        <f t="shared" si="65"/>
        <v>3.4138578942030449E-2</v>
      </c>
      <c r="U91" s="9"/>
      <c r="V91" s="8">
        <f t="shared" si="92"/>
        <v>1.1048209864032499</v>
      </c>
      <c r="W91" s="8">
        <f t="shared" si="89"/>
        <v>1.008198544599447</v>
      </c>
      <c r="X91" s="9"/>
      <c r="Y91" s="9">
        <f t="shared" si="75"/>
        <v>2.8781323327587911</v>
      </c>
      <c r="Z91" s="9">
        <f t="shared" si="76"/>
        <v>2.6978545571934962</v>
      </c>
      <c r="AA91" s="9"/>
      <c r="AB91" s="10">
        <f t="shared" si="66"/>
        <v>0.9979998135502528</v>
      </c>
      <c r="AC91" s="10">
        <f t="shared" si="67"/>
        <v>2.0001864497471988E-3</v>
      </c>
      <c r="AD91" s="10">
        <f t="shared" si="68"/>
        <v>0.99651060381418155</v>
      </c>
      <c r="AE91" s="10">
        <f t="shared" si="69"/>
        <v>3.4893961858184497E-3</v>
      </c>
      <c r="AF91" s="9"/>
      <c r="AG91" s="12">
        <f t="shared" si="70"/>
        <v>38992</v>
      </c>
      <c r="AH91" s="8">
        <f t="shared" si="71"/>
        <v>1.2478208414989092</v>
      </c>
      <c r="AI91" s="8">
        <f t="shared" si="86"/>
        <v>1.7243962454795034</v>
      </c>
      <c r="AJ91" s="8">
        <f t="shared" si="79"/>
        <v>1.7489728372488447</v>
      </c>
      <c r="AK91" s="8">
        <f t="shared" si="87"/>
        <v>0.91709871847387203</v>
      </c>
      <c r="AL91" s="8">
        <f t="shared" si="77"/>
        <v>1.4380184018492499</v>
      </c>
      <c r="AN91" s="2">
        <f t="shared" si="90"/>
        <v>0.66884712980533645</v>
      </c>
      <c r="AO91" s="2">
        <f t="shared" si="91"/>
        <v>0.5789737116935727</v>
      </c>
    </row>
    <row r="92" spans="1:42" x14ac:dyDescent="0.2">
      <c r="A92" s="13">
        <v>39022</v>
      </c>
      <c r="B92">
        <v>6262.71</v>
      </c>
      <c r="C92">
        <v>6497.06</v>
      </c>
      <c r="D92">
        <v>6201</v>
      </c>
      <c r="E92">
        <v>6309.19</v>
      </c>
      <c r="F92">
        <f t="shared" si="80"/>
        <v>0</v>
      </c>
      <c r="G92" t="b">
        <f t="shared" si="81"/>
        <v>0</v>
      </c>
      <c r="H92">
        <v>319.86</v>
      </c>
      <c r="I92" s="8">
        <f t="shared" si="82"/>
        <v>6.4237540118552428E-3</v>
      </c>
      <c r="J92" s="8">
        <f t="shared" si="83"/>
        <v>6.4237540118552428E-3</v>
      </c>
      <c r="K92" s="8">
        <f t="shared" si="72"/>
        <v>8.1633939546759127E-3</v>
      </c>
      <c r="L92" s="8">
        <f t="shared" si="73"/>
        <v>2.7866988045107285E-2</v>
      </c>
      <c r="M92" s="8">
        <f t="shared" si="74"/>
        <v>7.2048261235096939E-3</v>
      </c>
      <c r="N92" s="8">
        <f t="shared" si="84"/>
        <v>3.1582351672903214E-2</v>
      </c>
      <c r="O92" s="8">
        <f t="shared" si="85"/>
        <v>7.2213253009215965E-3</v>
      </c>
      <c r="P92" s="10">
        <f t="shared" si="78"/>
        <v>-0.2902657757769293</v>
      </c>
      <c r="Q92" s="10">
        <f t="shared" si="88"/>
        <v>-0.25496423616398833</v>
      </c>
      <c r="R92" s="9"/>
      <c r="S92" s="11">
        <f t="shared" si="64"/>
        <v>3.0741434764817787E-2</v>
      </c>
      <c r="T92" s="11">
        <f t="shared" si="65"/>
        <v>3.4145132086177928E-2</v>
      </c>
      <c r="U92" s="9"/>
      <c r="V92" s="8">
        <f t="shared" si="92"/>
        <v>1.1119180846470396</v>
      </c>
      <c r="W92" s="8">
        <f t="shared" si="89"/>
        <v>1.0164288665035432</v>
      </c>
      <c r="X92" s="9"/>
      <c r="Y92" s="9">
        <f t="shared" si="75"/>
        <v>2.9362218788214065</v>
      </c>
      <c r="Z92" s="9">
        <f t="shared" si="76"/>
        <v>2.6467638265864033</v>
      </c>
      <c r="AA92" s="9"/>
      <c r="AB92" s="10">
        <f t="shared" si="66"/>
        <v>0.9983388170387234</v>
      </c>
      <c r="AC92" s="10">
        <f t="shared" si="67"/>
        <v>1.6611829612765971E-3</v>
      </c>
      <c r="AD92" s="10">
        <f t="shared" si="68"/>
        <v>0.99593669566529797</v>
      </c>
      <c r="AE92" s="10">
        <f t="shared" si="69"/>
        <v>4.0633043347020337E-3</v>
      </c>
      <c r="AF92" s="9"/>
      <c r="AG92" s="12">
        <f t="shared" si="70"/>
        <v>39022</v>
      </c>
      <c r="AH92" s="8">
        <f t="shared" si="71"/>
        <v>1.2568437414302696</v>
      </c>
      <c r="AI92" s="8">
        <f t="shared" si="86"/>
        <v>1.7354793429959194</v>
      </c>
      <c r="AJ92" s="8">
        <f t="shared" si="79"/>
        <v>1.760218425306286</v>
      </c>
      <c r="AK92" s="8">
        <f t="shared" si="87"/>
        <v>0.92298993504593585</v>
      </c>
      <c r="AL92" s="8">
        <f t="shared" si="77"/>
        <v>1.4497575125776188</v>
      </c>
      <c r="AN92" s="2">
        <f t="shared" si="90"/>
        <v>0.67314363923874132</v>
      </c>
      <c r="AO92" s="2">
        <f t="shared" si="91"/>
        <v>0.58370010219152824</v>
      </c>
    </row>
    <row r="93" spans="1:42" x14ac:dyDescent="0.2">
      <c r="A93" s="13">
        <v>39052</v>
      </c>
      <c r="B93">
        <v>6322.18</v>
      </c>
      <c r="C93">
        <v>6629.33</v>
      </c>
      <c r="D93">
        <v>6195.81</v>
      </c>
      <c r="E93">
        <v>6596.92</v>
      </c>
      <c r="F93">
        <f t="shared" si="80"/>
        <v>0</v>
      </c>
      <c r="G93" t="b">
        <f t="shared" si="81"/>
        <v>0</v>
      </c>
      <c r="H93">
        <v>317.05</v>
      </c>
      <c r="I93" s="8">
        <f t="shared" si="82"/>
        <v>4.5604903323564594E-2</v>
      </c>
      <c r="J93" s="8">
        <f t="shared" si="83"/>
        <v>4.5604903323564594E-2</v>
      </c>
      <c r="K93" s="8">
        <f t="shared" si="72"/>
        <v>-8.7850934783968437E-3</v>
      </c>
      <c r="L93" s="8">
        <f t="shared" si="73"/>
        <v>2.8231983892708031E-2</v>
      </c>
      <c r="M93" s="8">
        <f t="shared" si="74"/>
        <v>7.6121314381583918E-3</v>
      </c>
      <c r="N93" s="8">
        <f t="shared" si="84"/>
        <v>3.1145033377214325E-2</v>
      </c>
      <c r="O93" s="8">
        <f t="shared" si="85"/>
        <v>7.3708169430237586E-3</v>
      </c>
      <c r="P93" s="10">
        <f t="shared" si="78"/>
        <v>-0.44208775372083731</v>
      </c>
      <c r="Q93" s="10">
        <f t="shared" si="88"/>
        <v>-0.34486108915731734</v>
      </c>
      <c r="R93" s="9"/>
      <c r="S93" s="11">
        <f t="shared" si="64"/>
        <v>3.2326517023317132E-2</v>
      </c>
      <c r="T93" s="11">
        <f t="shared" si="65"/>
        <v>3.4390080879840822E-2</v>
      </c>
      <c r="U93" s="9"/>
      <c r="V93" s="8">
        <f t="shared" si="92"/>
        <v>1.1626270014010911</v>
      </c>
      <c r="W93" s="8">
        <f t="shared" si="89"/>
        <v>1.0074994438971687</v>
      </c>
      <c r="X93" s="9"/>
      <c r="Y93" s="9">
        <f t="shared" si="75"/>
        <v>4.4462921848824992</v>
      </c>
      <c r="Z93" s="9">
        <f t="shared" si="76"/>
        <v>4.1814957483735711</v>
      </c>
      <c r="AA93" s="9"/>
      <c r="AB93" s="10">
        <f t="shared" si="66"/>
        <v>0.99999563174490835</v>
      </c>
      <c r="AC93" s="10">
        <f t="shared" si="67"/>
        <v>4.3682550916468443E-6</v>
      </c>
      <c r="AD93" s="10">
        <f t="shared" si="68"/>
        <v>0.99998552011663022</v>
      </c>
      <c r="AE93" s="10">
        <f t="shared" si="69"/>
        <v>1.4479883369777902E-5</v>
      </c>
      <c r="AF93" s="9"/>
      <c r="AG93" s="12">
        <f t="shared" si="70"/>
        <v>39052</v>
      </c>
      <c r="AH93" s="8">
        <f t="shared" si="71"/>
        <v>1.2824145320595224</v>
      </c>
      <c r="AI93" s="8">
        <f t="shared" si="86"/>
        <v>1.8144689070819442</v>
      </c>
      <c r="AJ93" s="8">
        <f t="shared" si="79"/>
        <v>1.8401040026748696</v>
      </c>
      <c r="AK93" s="8">
        <f t="shared" si="87"/>
        <v>0.96508280180232897</v>
      </c>
      <c r="AL93" s="8">
        <f t="shared" si="77"/>
        <v>1.4370212573086163</v>
      </c>
      <c r="AN93" s="2">
        <f t="shared" si="90"/>
        <v>0.70384228982909658</v>
      </c>
      <c r="AO93" s="2">
        <f t="shared" si="91"/>
        <v>0.57857224223042591</v>
      </c>
      <c r="AP93" s="2">
        <f>(AN93+AO93)/2</f>
        <v>0.64120726602976119</v>
      </c>
    </row>
    <row r="94" spans="1:42" x14ac:dyDescent="0.2">
      <c r="A94" s="13">
        <v>39084</v>
      </c>
      <c r="B94">
        <v>6614.73</v>
      </c>
      <c r="C94">
        <v>6805.09</v>
      </c>
      <c r="D94">
        <v>6531.25</v>
      </c>
      <c r="E94">
        <v>6789.11</v>
      </c>
      <c r="F94">
        <f t="shared" si="80"/>
        <v>0</v>
      </c>
      <c r="G94" t="b">
        <f t="shared" si="81"/>
        <v>0</v>
      </c>
      <c r="H94">
        <v>315.8</v>
      </c>
      <c r="I94" s="8">
        <f t="shared" si="82"/>
        <v>2.9133292506199782E-2</v>
      </c>
      <c r="J94" s="8">
        <f t="shared" si="83"/>
        <v>2.9133292506199782E-2</v>
      </c>
      <c r="K94" s="8">
        <f t="shared" si="72"/>
        <v>-3.942595805078053E-3</v>
      </c>
      <c r="L94" s="8">
        <f t="shared" si="73"/>
        <v>2.6712647310093905E-2</v>
      </c>
      <c r="M94" s="8">
        <f t="shared" si="74"/>
        <v>7.5657983102009833E-3</v>
      </c>
      <c r="N94" s="8">
        <f t="shared" si="84"/>
        <v>3.1204034322733453E-2</v>
      </c>
      <c r="O94" s="8">
        <f t="shared" si="85"/>
        <v>7.4395022386058267E-3</v>
      </c>
      <c r="P94" s="10">
        <f t="shared" si="78"/>
        <v>-0.41966376028159863</v>
      </c>
      <c r="Q94" s="10">
        <f t="shared" si="88"/>
        <v>-0.35664262339250263</v>
      </c>
      <c r="R94" s="9"/>
      <c r="S94" s="11">
        <f t="shared" si="64"/>
        <v>3.0666545651351369E-2</v>
      </c>
      <c r="T94" s="11">
        <f t="shared" si="65"/>
        <v>3.4563300768146656E-2</v>
      </c>
      <c r="U94" s="9"/>
      <c r="V94" s="8">
        <v>1</v>
      </c>
      <c r="W94" s="8">
        <v>1</v>
      </c>
      <c r="X94" s="9"/>
      <c r="Y94" s="9">
        <f t="shared" si="75"/>
        <v>1.5333272825675684E-2</v>
      </c>
      <c r="Z94" s="9">
        <f t="shared" si="76"/>
        <v>1.7281650384073328E-2</v>
      </c>
      <c r="AA94" s="9"/>
      <c r="AB94" s="10">
        <f t="shared" si="66"/>
        <v>0.50611685113810034</v>
      </c>
      <c r="AC94" s="10">
        <f t="shared" si="67"/>
        <v>0.49388314886189966</v>
      </c>
      <c r="AD94" s="10">
        <f t="shared" si="68"/>
        <v>0.50689403785462972</v>
      </c>
      <c r="AE94" s="10">
        <f t="shared" si="69"/>
        <v>0.49310596214537028</v>
      </c>
      <c r="AF94" s="9"/>
      <c r="AG94" s="12">
        <f t="shared" si="70"/>
        <v>39084</v>
      </c>
      <c r="AH94" s="8">
        <f t="shared" si="71"/>
        <v>1.2985669898206336</v>
      </c>
      <c r="AI94" s="8">
        <f t="shared" si="86"/>
        <v>1.8673300983337913</v>
      </c>
      <c r="AJ94" s="8">
        <f t="shared" si="79"/>
        <v>1.8937114095364056</v>
      </c>
      <c r="AK94" s="8">
        <f t="shared" si="87"/>
        <v>0.99319884135993908</v>
      </c>
      <c r="AL94" s="8">
        <f t="shared" si="77"/>
        <v>1.4313556633277433</v>
      </c>
      <c r="AM94">
        <v>1</v>
      </c>
      <c r="AN94" s="2">
        <f>AP93*(I94+1)</f>
        <v>0.65988774486810686</v>
      </c>
      <c r="AO94" s="2">
        <f>AP93*(K94+1)</f>
        <v>0.6386792449525267</v>
      </c>
    </row>
    <row r="95" spans="1:42" x14ac:dyDescent="0.2">
      <c r="A95" s="13">
        <v>39114</v>
      </c>
      <c r="B95">
        <v>6821.31</v>
      </c>
      <c r="C95">
        <v>7040.2</v>
      </c>
      <c r="D95">
        <v>6640.99</v>
      </c>
      <c r="E95">
        <v>6715.44</v>
      </c>
      <c r="F95">
        <f t="shared" si="80"/>
        <v>0</v>
      </c>
      <c r="G95" t="b">
        <f t="shared" si="81"/>
        <v>0</v>
      </c>
      <c r="H95">
        <v>319.06</v>
      </c>
      <c r="I95" s="8">
        <f t="shared" si="82"/>
        <v>-1.0851201409315836E-2</v>
      </c>
      <c r="J95" s="8">
        <f t="shared" si="83"/>
        <v>-1.0851201409315836E-2</v>
      </c>
      <c r="K95" s="8">
        <f t="shared" si="72"/>
        <v>1.0322989233692237E-2</v>
      </c>
      <c r="L95" s="8">
        <f t="shared" si="73"/>
        <v>2.7656526749254177E-2</v>
      </c>
      <c r="M95" s="8">
        <f t="shared" si="74"/>
        <v>8.097517832014945E-3</v>
      </c>
      <c r="N95" s="8">
        <f t="shared" si="84"/>
        <v>3.122454702529796E-2</v>
      </c>
      <c r="O95" s="8">
        <f t="shared" si="85"/>
        <v>7.2839710815169106E-3</v>
      </c>
      <c r="P95" s="10">
        <f t="shared" si="78"/>
        <v>-0.47411544208080103</v>
      </c>
      <c r="Q95" s="10">
        <f t="shared" si="88"/>
        <v>-0.35200038222618374</v>
      </c>
      <c r="R95" s="9"/>
      <c r="S95" s="11">
        <f t="shared" si="64"/>
        <v>3.2292550725516012E-2</v>
      </c>
      <c r="T95" s="11">
        <f t="shared" si="65"/>
        <v>3.4469487791432975E-2</v>
      </c>
      <c r="U95" s="9"/>
      <c r="V95" s="8">
        <f>E95/$E$94</f>
        <v>0.98914879859068416</v>
      </c>
      <c r="W95" s="8">
        <f t="shared" ref="W95:W105" si="93">H95/$H$94</f>
        <v>1.0103229892336922</v>
      </c>
      <c r="X95" s="9"/>
      <c r="Y95" s="9">
        <f t="shared" si="75"/>
        <v>-0.6397503841395471</v>
      </c>
      <c r="Z95" s="9">
        <f t="shared" si="76"/>
        <v>-0.59723844688198058</v>
      </c>
      <c r="AA95" s="9"/>
      <c r="AB95" s="10">
        <f t="shared" si="66"/>
        <v>0.26116744687039567</v>
      </c>
      <c r="AC95" s="10">
        <f t="shared" si="67"/>
        <v>0.73883255312960427</v>
      </c>
      <c r="AD95" s="10">
        <f t="shared" si="68"/>
        <v>0.27517409681015581</v>
      </c>
      <c r="AE95" s="10">
        <f t="shared" si="69"/>
        <v>0.72482590318984419</v>
      </c>
      <c r="AF95" s="9"/>
      <c r="AG95" s="12">
        <f t="shared" si="70"/>
        <v>39114</v>
      </c>
      <c r="AH95" s="8">
        <f t="shared" si="71"/>
        <v>1.297999493962958</v>
      </c>
      <c r="AI95" s="8">
        <f t="shared" si="86"/>
        <v>1.8665950696649658</v>
      </c>
      <c r="AJ95" s="8">
        <f t="shared" si="79"/>
        <v>1.8929348330293214</v>
      </c>
      <c r="AK95" s="8">
        <f t="shared" si="87"/>
        <v>0.98242144069284321</v>
      </c>
      <c r="AL95" s="8">
        <f t="shared" si="77"/>
        <v>1.44613153242986</v>
      </c>
      <c r="AN95" s="2">
        <f t="shared" ref="AN95:AN105" si="94">AN94*(I95+1)</f>
        <v>0.65272717004100378</v>
      </c>
      <c r="AO95" s="2">
        <f t="shared" ref="AO95:AO105" si="95">AO94*(K95+1)</f>
        <v>0.64527232392195433</v>
      </c>
    </row>
    <row r="96" spans="1:42" x14ac:dyDescent="0.2">
      <c r="A96" s="13">
        <v>39142</v>
      </c>
      <c r="B96">
        <v>6714.25</v>
      </c>
      <c r="C96">
        <v>6965.84</v>
      </c>
      <c r="D96">
        <v>6437.25</v>
      </c>
      <c r="E96">
        <v>6917.03</v>
      </c>
      <c r="F96">
        <f t="shared" si="80"/>
        <v>0</v>
      </c>
      <c r="G96" t="b">
        <f t="shared" si="81"/>
        <v>0</v>
      </c>
      <c r="H96">
        <v>318.64999999999998</v>
      </c>
      <c r="I96" s="8">
        <f t="shared" si="82"/>
        <v>3.0018881860309987E-2</v>
      </c>
      <c r="J96" s="8">
        <f t="shared" si="83"/>
        <v>3.0018881860309987E-2</v>
      </c>
      <c r="K96" s="8">
        <f t="shared" si="72"/>
        <v>-1.2850247602332887E-3</v>
      </c>
      <c r="L96" s="8">
        <f t="shared" si="73"/>
        <v>2.7656041733846452E-2</v>
      </c>
      <c r="M96" s="8">
        <f t="shared" si="74"/>
        <v>7.3050027835403382E-3</v>
      </c>
      <c r="N96" s="8">
        <f t="shared" si="84"/>
        <v>2.9852028192686824E-2</v>
      </c>
      <c r="O96" s="8">
        <f t="shared" si="85"/>
        <v>7.25205314884132E-3</v>
      </c>
      <c r="P96" s="10">
        <f t="shared" si="78"/>
        <v>-0.45455804869568905</v>
      </c>
      <c r="Q96" s="10">
        <f t="shared" si="88"/>
        <v>-0.33606306040352057</v>
      </c>
      <c r="R96" s="9"/>
      <c r="S96" s="11">
        <f t="shared" si="64"/>
        <v>3.165258485072639E-2</v>
      </c>
      <c r="T96" s="11">
        <f t="shared" si="65"/>
        <v>3.3003688194967504E-2</v>
      </c>
      <c r="U96" s="9"/>
      <c r="V96" s="8">
        <f t="shared" ref="V96:V105" si="96">E96/$E$94</f>
        <v>1.0188419395178454</v>
      </c>
      <c r="W96" s="8">
        <f t="shared" si="93"/>
        <v>1.009024699176694</v>
      </c>
      <c r="X96" s="9"/>
      <c r="Y96" s="9">
        <f t="shared" si="75"/>
        <v>0.32172260349337717</v>
      </c>
      <c r="Z96" s="9">
        <f t="shared" si="76"/>
        <v>0.30987538721200475</v>
      </c>
      <c r="AA96" s="9"/>
      <c r="AB96" s="10">
        <f t="shared" si="66"/>
        <v>0.626168573786681</v>
      </c>
      <c r="AC96" s="10">
        <f t="shared" si="67"/>
        <v>0.373831426213319</v>
      </c>
      <c r="AD96" s="10">
        <f t="shared" si="68"/>
        <v>0.62167213984083092</v>
      </c>
      <c r="AE96" s="10">
        <f t="shared" si="69"/>
        <v>0.37832786015916908</v>
      </c>
      <c r="AF96" s="9"/>
      <c r="AG96" s="12">
        <f t="shared" si="70"/>
        <v>39142</v>
      </c>
      <c r="AH96" s="8">
        <f t="shared" si="71"/>
        <v>1.3167644428541005</v>
      </c>
      <c r="AI96" s="8">
        <f t="shared" si="86"/>
        <v>1.879456911326528</v>
      </c>
      <c r="AJ96" s="8">
        <f t="shared" si="79"/>
        <v>1.9068081514186708</v>
      </c>
      <c r="AK96" s="8">
        <f t="shared" si="87"/>
        <v>1.0119126338580373</v>
      </c>
      <c r="AL96" s="8">
        <f t="shared" si="77"/>
        <v>1.4442732176041335</v>
      </c>
      <c r="AN96" s="2">
        <f t="shared" si="94"/>
        <v>0.67232130984547911</v>
      </c>
      <c r="AO96" s="2">
        <f t="shared" si="95"/>
        <v>0.64444313300862133</v>
      </c>
    </row>
    <row r="97" spans="1:42" x14ac:dyDescent="0.2">
      <c r="A97" s="13">
        <v>39174</v>
      </c>
      <c r="B97">
        <v>6911.13</v>
      </c>
      <c r="C97">
        <v>7436.3</v>
      </c>
      <c r="D97">
        <v>6891.8</v>
      </c>
      <c r="E97">
        <v>7408.87</v>
      </c>
      <c r="F97">
        <f t="shared" si="80"/>
        <v>0</v>
      </c>
      <c r="G97" t="b">
        <f t="shared" si="81"/>
        <v>0</v>
      </c>
      <c r="H97">
        <v>317.17</v>
      </c>
      <c r="I97" s="8">
        <f t="shared" si="82"/>
        <v>7.1105662401348635E-2</v>
      </c>
      <c r="J97" s="8">
        <f t="shared" si="83"/>
        <v>7.1105662401348635E-2</v>
      </c>
      <c r="K97" s="8">
        <f t="shared" si="72"/>
        <v>-4.6445943825512703E-3</v>
      </c>
      <c r="L97" s="8">
        <f t="shared" si="73"/>
        <v>3.2252783465329157E-2</v>
      </c>
      <c r="M97" s="8">
        <f t="shared" si="74"/>
        <v>7.1998633627717223E-3</v>
      </c>
      <c r="N97" s="8">
        <f t="shared" si="84"/>
        <v>3.1088473232117084E-2</v>
      </c>
      <c r="O97" s="8">
        <f t="shared" si="85"/>
        <v>7.0447423808472753E-3</v>
      </c>
      <c r="P97" s="10">
        <f t="shared" si="78"/>
        <v>-0.56620268058659473</v>
      </c>
      <c r="Q97" s="10">
        <f t="shared" si="88"/>
        <v>-0.35599060489799206</v>
      </c>
      <c r="R97" s="9"/>
      <c r="S97" s="11">
        <f t="shared" si="64"/>
        <v>3.6810899236718327E-2</v>
      </c>
      <c r="T97" s="11">
        <f t="shared" si="65"/>
        <v>3.4235256253484246E-2</v>
      </c>
      <c r="U97" s="9"/>
      <c r="V97" s="8">
        <f t="shared" si="96"/>
        <v>1.0912873705095367</v>
      </c>
      <c r="W97" s="8">
        <f t="shared" si="93"/>
        <v>1.0043381887270424</v>
      </c>
      <c r="X97" s="9"/>
      <c r="Y97" s="9">
        <f t="shared" si="75"/>
        <v>2.2739674976198385</v>
      </c>
      <c r="Z97" s="9">
        <f t="shared" si="76"/>
        <v>2.4423738218115285</v>
      </c>
      <c r="AA97" s="9"/>
      <c r="AB97" s="10">
        <f t="shared" si="66"/>
        <v>0.98851602959900498</v>
      </c>
      <c r="AC97" s="10">
        <f t="shared" si="67"/>
        <v>1.1483970400995025E-2</v>
      </c>
      <c r="AD97" s="10">
        <f t="shared" si="68"/>
        <v>0.99270448541111067</v>
      </c>
      <c r="AE97" s="10">
        <f t="shared" si="69"/>
        <v>7.2955145888893291E-3</v>
      </c>
      <c r="AF97" s="9"/>
      <c r="AG97" s="12">
        <f t="shared" si="70"/>
        <v>39174</v>
      </c>
      <c r="AH97" s="8">
        <f t="shared" si="71"/>
        <v>1.36157711798176</v>
      </c>
      <c r="AI97" s="8">
        <f t="shared" si="86"/>
        <v>1.9598748051764843</v>
      </c>
      <c r="AJ97" s="8">
        <f t="shared" si="79"/>
        <v>1.9877468752937617</v>
      </c>
      <c r="AK97" s="8">
        <f t="shared" si="87"/>
        <v>1.0838653519808064</v>
      </c>
      <c r="AL97" s="8">
        <f t="shared" si="77"/>
        <v>1.4375651543307801</v>
      </c>
      <c r="AN97" s="2">
        <f t="shared" si="94"/>
        <v>0.72012716192858428</v>
      </c>
      <c r="AO97" s="2">
        <f t="shared" si="95"/>
        <v>0.64144995605317578</v>
      </c>
    </row>
    <row r="98" spans="1:42" x14ac:dyDescent="0.2">
      <c r="A98" s="13">
        <v>39204</v>
      </c>
      <c r="B98">
        <v>7429.93</v>
      </c>
      <c r="C98">
        <v>7895.71</v>
      </c>
      <c r="D98">
        <v>7304.61</v>
      </c>
      <c r="E98">
        <v>7883.04</v>
      </c>
      <c r="F98">
        <f t="shared" si="80"/>
        <v>0</v>
      </c>
      <c r="G98" t="b">
        <f t="shared" si="81"/>
        <v>0</v>
      </c>
      <c r="H98">
        <v>315.93</v>
      </c>
      <c r="I98" s="8">
        <f t="shared" si="82"/>
        <v>6.4000313138170783E-2</v>
      </c>
      <c r="J98" s="8">
        <f t="shared" si="83"/>
        <v>6.4000313138170783E-2</v>
      </c>
      <c r="K98" s="8">
        <f t="shared" si="72"/>
        <v>-3.9095753066179517E-3</v>
      </c>
      <c r="L98" s="8">
        <f t="shared" si="73"/>
        <v>2.5939574983740204E-2</v>
      </c>
      <c r="M98" s="8">
        <f t="shared" si="74"/>
        <v>7.2132170207964662E-3</v>
      </c>
      <c r="N98" s="8">
        <f t="shared" si="84"/>
        <v>3.1457218515746746E-2</v>
      </c>
      <c r="O98" s="8">
        <f t="shared" si="85"/>
        <v>7.0891933644831127E-3</v>
      </c>
      <c r="P98" s="10">
        <f t="shared" si="78"/>
        <v>-0.61784860958031218</v>
      </c>
      <c r="Q98" s="10">
        <f t="shared" si="88"/>
        <v>-0.40597438023378057</v>
      </c>
      <c r="R98" s="9"/>
      <c r="S98" s="11">
        <f t="shared" si="64"/>
        <v>3.0920876737772936E-2</v>
      </c>
      <c r="T98" s="11">
        <f t="shared" si="65"/>
        <v>3.4941135528749327E-2</v>
      </c>
      <c r="U98" s="9"/>
      <c r="V98" s="8">
        <f t="shared" si="96"/>
        <v>1.1611301039458781</v>
      </c>
      <c r="W98" s="8">
        <f t="shared" si="93"/>
        <v>1.0004116529449019</v>
      </c>
      <c r="X98" s="9"/>
      <c r="Y98" s="9">
        <f t="shared" si="75"/>
        <v>4.8336352731431536</v>
      </c>
      <c r="Z98" s="9">
        <f t="shared" si="76"/>
        <v>4.2812756191060251</v>
      </c>
      <c r="AA98" s="9"/>
      <c r="AB98" s="10">
        <f t="shared" si="66"/>
        <v>0.99999932968946215</v>
      </c>
      <c r="AC98" s="10">
        <f t="shared" si="67"/>
        <v>6.7031053785360228E-7</v>
      </c>
      <c r="AD98" s="10">
        <f t="shared" si="68"/>
        <v>0.99999070874843243</v>
      </c>
      <c r="AE98" s="10">
        <f t="shared" si="69"/>
        <v>9.2912515675669383E-6</v>
      </c>
      <c r="AF98" s="9"/>
      <c r="AG98" s="12">
        <f t="shared" si="70"/>
        <v>39204</v>
      </c>
      <c r="AH98" s="8">
        <f t="shared" si="71"/>
        <v>1.4051576849358751</v>
      </c>
      <c r="AI98" s="8">
        <f t="shared" si="86"/>
        <v>2.0837789487640062</v>
      </c>
      <c r="AJ98" s="8">
        <f t="shared" si="79"/>
        <v>2.1139784932467003</v>
      </c>
      <c r="AK98" s="8">
        <f t="shared" si="87"/>
        <v>1.1532330739071917</v>
      </c>
      <c r="AL98" s="8">
        <f t="shared" si="77"/>
        <v>1.4319448851017542</v>
      </c>
      <c r="AN98" s="2">
        <f t="shared" si="94"/>
        <v>0.76621552579131591</v>
      </c>
      <c r="AO98" s="2">
        <f t="shared" si="95"/>
        <v>0.6389421591445591</v>
      </c>
    </row>
    <row r="99" spans="1:42" x14ac:dyDescent="0.2">
      <c r="A99" s="13">
        <v>39234</v>
      </c>
      <c r="B99">
        <v>7891.2</v>
      </c>
      <c r="C99">
        <v>8131.73</v>
      </c>
      <c r="D99">
        <v>7499.43</v>
      </c>
      <c r="E99">
        <v>8007.32</v>
      </c>
      <c r="F99">
        <f t="shared" si="80"/>
        <v>0</v>
      </c>
      <c r="G99" t="b">
        <f t="shared" si="81"/>
        <v>0</v>
      </c>
      <c r="H99">
        <v>314.75</v>
      </c>
      <c r="I99" s="8">
        <f t="shared" si="82"/>
        <v>1.5765491485518313E-2</v>
      </c>
      <c r="J99" s="8">
        <f t="shared" si="83"/>
        <v>1.5765491485518313E-2</v>
      </c>
      <c r="K99" s="8">
        <f t="shared" si="72"/>
        <v>-3.7350045896242801E-3</v>
      </c>
      <c r="L99" s="8">
        <f t="shared" si="73"/>
        <v>2.4591517638919452E-2</v>
      </c>
      <c r="M99" s="8">
        <f t="shared" si="74"/>
        <v>7.0924534270139731E-3</v>
      </c>
      <c r="N99" s="8">
        <f t="shared" si="84"/>
        <v>3.137968853344137E-2</v>
      </c>
      <c r="O99" s="8">
        <f t="shared" si="85"/>
        <v>7.1584705091464447E-3</v>
      </c>
      <c r="P99" s="10">
        <f t="shared" si="78"/>
        <v>-0.73358405153323236</v>
      </c>
      <c r="Q99" s="10">
        <f t="shared" si="88"/>
        <v>-0.39685906542272015</v>
      </c>
      <c r="R99" s="9"/>
      <c r="S99" s="11">
        <f t="shared" si="64"/>
        <v>3.018179214201161E-2</v>
      </c>
      <c r="T99" s="11">
        <f t="shared" si="65"/>
        <v>3.4845687144443235E-2</v>
      </c>
      <c r="U99" s="9"/>
      <c r="V99" s="8">
        <f t="shared" si="96"/>
        <v>1.1794358907132156</v>
      </c>
      <c r="W99" s="8">
        <f t="shared" si="93"/>
        <v>0.996675110829639</v>
      </c>
      <c r="X99" s="9"/>
      <c r="Y99" s="9">
        <f t="shared" si="75"/>
        <v>5.5935102807895838</v>
      </c>
      <c r="Z99" s="9">
        <f t="shared" si="76"/>
        <v>4.8492028470092752</v>
      </c>
      <c r="AA99" s="9"/>
      <c r="AB99" s="10">
        <f t="shared" si="66"/>
        <v>0.99999998887379782</v>
      </c>
      <c r="AC99" s="10">
        <f t="shared" si="67"/>
        <v>1.1126202181799272E-8</v>
      </c>
      <c r="AD99" s="10">
        <f t="shared" si="68"/>
        <v>0.99999938020694623</v>
      </c>
      <c r="AE99" s="10">
        <f t="shared" si="69"/>
        <v>6.1979305376880234E-7</v>
      </c>
      <c r="AF99" s="9"/>
      <c r="AG99" s="12">
        <f t="shared" si="70"/>
        <v>39234</v>
      </c>
      <c r="AH99" s="8">
        <f t="shared" si="71"/>
        <v>1.4148509973869006</v>
      </c>
      <c r="AI99" s="8">
        <f t="shared" si="86"/>
        <v>2.1166307208005644</v>
      </c>
      <c r="AJ99" s="8">
        <f t="shared" si="79"/>
        <v>2.1473060201634397</v>
      </c>
      <c r="AK99" s="8">
        <f t="shared" si="87"/>
        <v>1.1714143601146936</v>
      </c>
      <c r="AL99" s="8">
        <f t="shared" si="77"/>
        <v>1.4265965643838101</v>
      </c>
      <c r="AN99" s="2">
        <f t="shared" si="94"/>
        <v>0.77829529013925081</v>
      </c>
      <c r="AO99" s="2">
        <f t="shared" si="95"/>
        <v>0.63655570724764976</v>
      </c>
    </row>
    <row r="100" spans="1:42" x14ac:dyDescent="0.2">
      <c r="A100" s="13">
        <v>39265</v>
      </c>
      <c r="B100">
        <v>7969.27</v>
      </c>
      <c r="C100">
        <v>8151.57</v>
      </c>
      <c r="D100">
        <v>7372.89</v>
      </c>
      <c r="E100">
        <v>7584.14</v>
      </c>
      <c r="F100">
        <f t="shared" si="80"/>
        <v>0</v>
      </c>
      <c r="G100" t="b">
        <f t="shared" si="81"/>
        <v>0</v>
      </c>
      <c r="H100">
        <v>318.17</v>
      </c>
      <c r="I100" s="8">
        <f t="shared" si="82"/>
        <v>-5.2849143034123691E-2</v>
      </c>
      <c r="J100" s="8">
        <f t="shared" si="83"/>
        <v>-5.2849143034123691E-2</v>
      </c>
      <c r="K100" s="8">
        <f t="shared" si="72"/>
        <v>1.0865766481334527E-2</v>
      </c>
      <c r="L100" s="8">
        <f t="shared" si="73"/>
        <v>3.3428744853507115E-2</v>
      </c>
      <c r="M100" s="8">
        <f t="shared" si="74"/>
        <v>7.1685188929458315E-3</v>
      </c>
      <c r="N100" s="8">
        <f t="shared" si="84"/>
        <v>3.2204509059490509E-2</v>
      </c>
      <c r="O100" s="8">
        <f t="shared" si="85"/>
        <v>7.2197354378031485E-3</v>
      </c>
      <c r="P100" s="10">
        <f t="shared" si="78"/>
        <v>-0.7318696450877229</v>
      </c>
      <c r="Q100" s="10">
        <f t="shared" si="88"/>
        <v>-0.41286664514327909</v>
      </c>
      <c r="R100" s="9"/>
      <c r="S100" s="11">
        <f t="shared" si="64"/>
        <v>3.8982447445955533E-2</v>
      </c>
      <c r="T100" s="11">
        <f t="shared" si="65"/>
        <v>3.5794477347384897E-2</v>
      </c>
      <c r="U100" s="9"/>
      <c r="V100" s="8">
        <f t="shared" si="96"/>
        <v>1.117103714625334</v>
      </c>
      <c r="W100" s="8">
        <f t="shared" si="93"/>
        <v>1.007504749841672</v>
      </c>
      <c r="X100" s="9"/>
      <c r="Y100" s="9">
        <f t="shared" si="75"/>
        <v>2.6684433620262342</v>
      </c>
      <c r="Z100" s="9">
        <f t="shared" si="76"/>
        <v>2.9027734869310922</v>
      </c>
      <c r="AA100" s="9"/>
      <c r="AB100" s="10">
        <f t="shared" si="66"/>
        <v>0.99618981872881041</v>
      </c>
      <c r="AC100" s="10">
        <f t="shared" si="67"/>
        <v>3.8101812711895944E-3</v>
      </c>
      <c r="AD100" s="10">
        <f t="shared" si="68"/>
        <v>0.99815062973413737</v>
      </c>
      <c r="AE100" s="10">
        <f t="shared" si="69"/>
        <v>1.8493702658626265E-3</v>
      </c>
      <c r="AF100" s="9"/>
      <c r="AG100" s="12">
        <f t="shared" si="70"/>
        <v>39265</v>
      </c>
      <c r="AH100" s="8">
        <f t="shared" si="71"/>
        <v>1.3806354239428602</v>
      </c>
      <c r="AI100" s="8">
        <f t="shared" si="86"/>
        <v>2.004768602587045</v>
      </c>
      <c r="AJ100" s="8">
        <f t="shared" si="79"/>
        <v>2.0338228219630272</v>
      </c>
      <c r="AK100" s="8">
        <f t="shared" si="87"/>
        <v>1.1095061150447656</v>
      </c>
      <c r="AL100" s="8">
        <f t="shared" si="77"/>
        <v>1.4420976295154786</v>
      </c>
      <c r="AN100" s="2">
        <f t="shared" si="94"/>
        <v>0.7371630510278967</v>
      </c>
      <c r="AO100" s="2">
        <f t="shared" si="95"/>
        <v>0.64347237291496351</v>
      </c>
    </row>
    <row r="101" spans="1:42" x14ac:dyDescent="0.2">
      <c r="A101" s="13">
        <v>39295</v>
      </c>
      <c r="B101">
        <v>7472.36</v>
      </c>
      <c r="C101">
        <v>7659.72</v>
      </c>
      <c r="D101">
        <v>7190.36</v>
      </c>
      <c r="E101">
        <v>7638.17</v>
      </c>
      <c r="F101">
        <f t="shared" si="80"/>
        <v>0</v>
      </c>
      <c r="G101" t="b">
        <f t="shared" si="81"/>
        <v>0</v>
      </c>
      <c r="H101">
        <v>321.38</v>
      </c>
      <c r="I101" s="8">
        <f t="shared" si="82"/>
        <v>7.1240773508927102E-3</v>
      </c>
      <c r="J101" s="8">
        <f t="shared" si="83"/>
        <v>7.1240773508927102E-3</v>
      </c>
      <c r="K101" s="8">
        <f t="shared" si="72"/>
        <v>1.0088946160857315E-2</v>
      </c>
      <c r="L101" s="8">
        <f t="shared" si="73"/>
        <v>3.3733776995893958E-2</v>
      </c>
      <c r="M101" s="8">
        <f t="shared" si="74"/>
        <v>7.4227387526591962E-3</v>
      </c>
      <c r="N101" s="8">
        <f t="shared" si="84"/>
        <v>3.1237314036277875E-2</v>
      </c>
      <c r="O101" s="8">
        <f t="shared" si="85"/>
        <v>7.1586049997295819E-3</v>
      </c>
      <c r="P101" s="10">
        <f t="shared" si="78"/>
        <v>-0.7687557041741635</v>
      </c>
      <c r="Q101" s="10">
        <f t="shared" si="88"/>
        <v>-0.38333764475361226</v>
      </c>
      <c r="R101" s="9"/>
      <c r="S101" s="11">
        <f t="shared" si="64"/>
        <v>3.9724715559756388E-2</v>
      </c>
      <c r="T101" s="11">
        <f t="shared" si="65"/>
        <v>3.4618722720720065E-2</v>
      </c>
      <c r="U101" s="9"/>
      <c r="V101" s="8">
        <f t="shared" si="96"/>
        <v>1.1250620478972944</v>
      </c>
      <c r="W101" s="8">
        <f t="shared" si="93"/>
        <v>1.0176694110196327</v>
      </c>
      <c r="X101" s="9"/>
      <c r="Y101" s="9">
        <f t="shared" si="75"/>
        <v>2.5453194848165999</v>
      </c>
      <c r="Z101" s="9">
        <f t="shared" si="76"/>
        <v>2.915251808262012</v>
      </c>
      <c r="AA101" s="9"/>
      <c r="AB101" s="10">
        <f t="shared" si="66"/>
        <v>0.99454111015989466</v>
      </c>
      <c r="AC101" s="10">
        <f t="shared" si="67"/>
        <v>5.458889840105341E-3</v>
      </c>
      <c r="AD101" s="10">
        <f t="shared" si="68"/>
        <v>0.99822299169166573</v>
      </c>
      <c r="AE101" s="10">
        <f t="shared" si="69"/>
        <v>1.7770083083342714E-3</v>
      </c>
      <c r="AF101" s="9"/>
      <c r="AG101" s="12">
        <f t="shared" si="70"/>
        <v>39295</v>
      </c>
      <c r="AH101" s="8">
        <f t="shared" si="71"/>
        <v>1.3923789886649411</v>
      </c>
      <c r="AI101" s="8">
        <f t="shared" si="86"/>
        <v>2.0190733764271527</v>
      </c>
      <c r="AJ101" s="8">
        <f t="shared" si="79"/>
        <v>2.0483230848004168</v>
      </c>
      <c r="AK101" s="8">
        <f t="shared" si="87"/>
        <v>1.117410322429633</v>
      </c>
      <c r="AL101" s="8">
        <f t="shared" si="77"/>
        <v>1.4566468748583601</v>
      </c>
      <c r="AN101" s="2">
        <f t="shared" si="94"/>
        <v>0.74241465762363945</v>
      </c>
      <c r="AO101" s="2">
        <f t="shared" si="95"/>
        <v>0.64996433104130169</v>
      </c>
    </row>
    <row r="102" spans="1:42" x14ac:dyDescent="0.2">
      <c r="A102" s="13">
        <v>39328</v>
      </c>
      <c r="B102">
        <v>7643.64</v>
      </c>
      <c r="C102">
        <v>7882.18</v>
      </c>
      <c r="D102">
        <v>7369.7</v>
      </c>
      <c r="E102">
        <v>7861.51</v>
      </c>
      <c r="F102">
        <f t="shared" si="80"/>
        <v>0</v>
      </c>
      <c r="G102" t="b">
        <f t="shared" si="81"/>
        <v>0</v>
      </c>
      <c r="H102">
        <v>321.24</v>
      </c>
      <c r="I102" s="8">
        <f t="shared" si="82"/>
        <v>2.9239988112335746E-2</v>
      </c>
      <c r="J102" s="8">
        <f t="shared" si="83"/>
        <v>2.9239988112335746E-2</v>
      </c>
      <c r="K102" s="8">
        <f t="shared" si="72"/>
        <v>-4.3562138278674389E-4</v>
      </c>
      <c r="L102" s="8">
        <f t="shared" si="73"/>
        <v>3.3781768041381673E-2</v>
      </c>
      <c r="M102" s="8">
        <f t="shared" si="74"/>
        <v>7.0415019206149163E-3</v>
      </c>
      <c r="N102" s="8">
        <f t="shared" si="84"/>
        <v>3.1243576562504934E-2</v>
      </c>
      <c r="O102" s="8">
        <f t="shared" si="85"/>
        <v>7.1570215680791336E-3</v>
      </c>
      <c r="P102" s="10">
        <f t="shared" si="78"/>
        <v>-0.81802189967909955</v>
      </c>
      <c r="Q102" s="10">
        <f t="shared" si="88"/>
        <v>-0.38947803257741004</v>
      </c>
      <c r="R102" s="9"/>
      <c r="S102" s="11">
        <f t="shared" si="64"/>
        <v>3.9748754863026731E-2</v>
      </c>
      <c r="T102" s="11">
        <f t="shared" si="65"/>
        <v>3.4663628501791284E-2</v>
      </c>
      <c r="U102" s="9"/>
      <c r="V102" s="8">
        <f t="shared" si="96"/>
        <v>1.1579588488034516</v>
      </c>
      <c r="W102" s="8">
        <f t="shared" si="93"/>
        <v>1.0172260924635845</v>
      </c>
      <c r="X102" s="9"/>
      <c r="Y102" s="9">
        <f t="shared" si="75"/>
        <v>3.2798365329258492</v>
      </c>
      <c r="Z102" s="9">
        <f t="shared" si="76"/>
        <v>3.7555277903239839</v>
      </c>
      <c r="AA102" s="9"/>
      <c r="AB102" s="10">
        <f t="shared" si="66"/>
        <v>0.99948066375150124</v>
      </c>
      <c r="AC102" s="10">
        <f t="shared" si="67"/>
        <v>5.1933624849875848E-4</v>
      </c>
      <c r="AD102" s="10">
        <f t="shared" si="68"/>
        <v>0.99991351171749721</v>
      </c>
      <c r="AE102" s="10">
        <f t="shared" si="69"/>
        <v>8.6488282502794611E-5</v>
      </c>
      <c r="AF102" s="9"/>
      <c r="AG102" s="12">
        <f t="shared" si="70"/>
        <v>39328</v>
      </c>
      <c r="AH102" s="8">
        <f t="shared" si="71"/>
        <v>1.41380404606763</v>
      </c>
      <c r="AI102" s="8">
        <f t="shared" si="86"/>
        <v>2.0777839763770132</v>
      </c>
      <c r="AJ102" s="8">
        <f t="shared" si="79"/>
        <v>2.1081080115808355</v>
      </c>
      <c r="AK102" s="8">
        <f t="shared" si="87"/>
        <v>1.150083386974077</v>
      </c>
      <c r="AL102" s="8">
        <f t="shared" si="77"/>
        <v>1.4560123283325024</v>
      </c>
      <c r="AN102" s="2">
        <f t="shared" si="94"/>
        <v>0.7641228533869785</v>
      </c>
      <c r="AO102" s="2">
        <f t="shared" si="95"/>
        <v>0.64968119268065139</v>
      </c>
    </row>
    <row r="103" spans="1:42" x14ac:dyDescent="0.2">
      <c r="A103" s="13">
        <v>39356</v>
      </c>
      <c r="B103">
        <v>7851.29</v>
      </c>
      <c r="C103">
        <v>8063.83</v>
      </c>
      <c r="D103">
        <v>7763.64</v>
      </c>
      <c r="E103">
        <v>8019.22</v>
      </c>
      <c r="F103">
        <f t="shared" si="80"/>
        <v>0</v>
      </c>
      <c r="G103" t="b">
        <f t="shared" si="81"/>
        <v>0</v>
      </c>
      <c r="H103">
        <v>325.07</v>
      </c>
      <c r="I103" s="8">
        <f t="shared" si="82"/>
        <v>2.0061031532110141E-2</v>
      </c>
      <c r="J103" s="8">
        <f t="shared" si="83"/>
        <v>2.0061031532110141E-2</v>
      </c>
      <c r="K103" s="8">
        <f t="shared" si="72"/>
        <v>1.1922550118291575E-2</v>
      </c>
      <c r="L103" s="8">
        <f t="shared" si="73"/>
        <v>3.314052160015072E-2</v>
      </c>
      <c r="M103" s="8">
        <f t="shared" si="74"/>
        <v>7.5680974450292064E-3</v>
      </c>
      <c r="N103" s="8">
        <f t="shared" si="84"/>
        <v>3.1239680509814863E-2</v>
      </c>
      <c r="O103" s="8">
        <f t="shared" si="85"/>
        <v>7.2456146799280922E-3</v>
      </c>
      <c r="P103" s="10">
        <f t="shared" si="78"/>
        <v>-0.74369392917041455</v>
      </c>
      <c r="Q103" s="10">
        <f t="shared" si="88"/>
        <v>-0.38236984165323118</v>
      </c>
      <c r="R103" s="9"/>
      <c r="S103" s="11">
        <f t="shared" si="64"/>
        <v>3.9097609339993823E-2</v>
      </c>
      <c r="T103" s="11">
        <f t="shared" si="65"/>
        <v>3.4662889719003533E-2</v>
      </c>
      <c r="U103" s="9"/>
      <c r="V103" s="8">
        <f t="shared" si="96"/>
        <v>1.1811886977821837</v>
      </c>
      <c r="W103" s="8">
        <f t="shared" si="93"/>
        <v>1.0293540215326156</v>
      </c>
      <c r="X103" s="9"/>
      <c r="Y103" s="9">
        <f t="shared" si="75"/>
        <v>3.5386862356476496</v>
      </c>
      <c r="Z103" s="9">
        <f t="shared" si="76"/>
        <v>3.9867021928119342</v>
      </c>
      <c r="AA103" s="9"/>
      <c r="AB103" s="10">
        <f t="shared" si="66"/>
        <v>0.9997989382431538</v>
      </c>
      <c r="AC103" s="10">
        <f t="shared" si="67"/>
        <v>2.010617568461992E-4</v>
      </c>
      <c r="AD103" s="10">
        <f t="shared" si="68"/>
        <v>0.99996650098289375</v>
      </c>
      <c r="AE103" s="10">
        <f t="shared" si="69"/>
        <v>3.3499017106253248E-5</v>
      </c>
      <c r="AF103" s="9"/>
      <c r="AG103" s="12">
        <f t="shared" si="70"/>
        <v>39356</v>
      </c>
      <c r="AH103" s="8">
        <f t="shared" si="71"/>
        <v>1.4368789953044785</v>
      </c>
      <c r="AI103" s="8">
        <f t="shared" si="86"/>
        <v>2.1194576842648054</v>
      </c>
      <c r="AJ103" s="8">
        <f t="shared" si="79"/>
        <v>2.1503973490122714</v>
      </c>
      <c r="AK103" s="8">
        <f t="shared" si="87"/>
        <v>1.1731552460647199</v>
      </c>
      <c r="AL103" s="8">
        <f t="shared" si="77"/>
        <v>1.4733717082898972</v>
      </c>
      <c r="AN103" s="2">
        <f t="shared" si="94"/>
        <v>0.77945194604318069</v>
      </c>
      <c r="AO103" s="2">
        <f t="shared" si="95"/>
        <v>0.65742704926129791</v>
      </c>
    </row>
    <row r="104" spans="1:42" x14ac:dyDescent="0.2">
      <c r="A104" s="13">
        <v>39387</v>
      </c>
      <c r="B104">
        <v>8024.41</v>
      </c>
      <c r="C104">
        <v>8038.41</v>
      </c>
      <c r="D104">
        <v>7444.62</v>
      </c>
      <c r="E104">
        <v>7870.52</v>
      </c>
      <c r="F104">
        <f t="shared" si="80"/>
        <v>0</v>
      </c>
      <c r="G104" t="b">
        <f t="shared" si="81"/>
        <v>0</v>
      </c>
      <c r="H104">
        <v>329.57</v>
      </c>
      <c r="I104" s="8">
        <f t="shared" si="82"/>
        <v>-1.8542950561276528E-2</v>
      </c>
      <c r="J104" s="8">
        <f t="shared" si="83"/>
        <v>-1.8542950561276528E-2</v>
      </c>
      <c r="K104" s="8">
        <f t="shared" si="72"/>
        <v>1.3843172239825341E-2</v>
      </c>
      <c r="L104" s="8">
        <f t="shared" si="73"/>
        <v>3.4892073630921894E-2</v>
      </c>
      <c r="M104" s="8">
        <f t="shared" si="74"/>
        <v>8.140970175337086E-3</v>
      </c>
      <c r="N104" s="8">
        <f t="shared" si="84"/>
        <v>3.166588847257272E-2</v>
      </c>
      <c r="O104" s="8">
        <f t="shared" si="85"/>
        <v>7.4222227341971866E-3</v>
      </c>
      <c r="P104" s="10">
        <f t="shared" si="78"/>
        <v>-0.77400404999756434</v>
      </c>
      <c r="Q104" s="10">
        <f t="shared" si="88"/>
        <v>-0.43902195192961713</v>
      </c>
      <c r="R104" s="9"/>
      <c r="S104" s="11">
        <f t="shared" si="64"/>
        <v>4.151448121515406E-2</v>
      </c>
      <c r="T104" s="11">
        <f t="shared" si="65"/>
        <v>3.5555388668108284E-2</v>
      </c>
      <c r="U104" s="9"/>
      <c r="V104" s="8">
        <f t="shared" si="96"/>
        <v>1.15928597415567</v>
      </c>
      <c r="W104" s="8">
        <f t="shared" si="93"/>
        <v>1.0436035465484483</v>
      </c>
      <c r="X104" s="9"/>
      <c r="Y104" s="9">
        <f t="shared" si="75"/>
        <v>2.552996602493609</v>
      </c>
      <c r="Z104" s="9">
        <f t="shared" si="76"/>
        <v>2.9744210431827143</v>
      </c>
      <c r="AA104" s="9"/>
      <c r="AB104" s="10">
        <f t="shared" si="66"/>
        <v>0.99465997309892151</v>
      </c>
      <c r="AC104" s="10">
        <f t="shared" si="67"/>
        <v>5.3400269010784873E-3</v>
      </c>
      <c r="AD104" s="10">
        <f t="shared" si="68"/>
        <v>0.99853229005482824</v>
      </c>
      <c r="AE104" s="10">
        <f t="shared" si="69"/>
        <v>1.4677099451717579E-3</v>
      </c>
      <c r="AF104" s="9"/>
      <c r="AG104" s="12">
        <f t="shared" si="70"/>
        <v>39387</v>
      </c>
      <c r="AH104" s="8">
        <f t="shared" si="71"/>
        <v>1.4315265322821533</v>
      </c>
      <c r="AI104" s="8">
        <f t="shared" si="86"/>
        <v>2.0801704862922019</v>
      </c>
      <c r="AJ104" s="8">
        <f t="shared" si="79"/>
        <v>2.1105249702555779</v>
      </c>
      <c r="AK104" s="8">
        <f t="shared" si="87"/>
        <v>1.1514014863362396</v>
      </c>
      <c r="AL104" s="8">
        <f t="shared" si="77"/>
        <v>1.4937678466210398</v>
      </c>
      <c r="AN104" s="2">
        <f t="shared" si="94"/>
        <v>0.7649986071428112</v>
      </c>
      <c r="AO104" s="2">
        <f t="shared" si="95"/>
        <v>0.66652792513934223</v>
      </c>
    </row>
    <row r="105" spans="1:42" x14ac:dyDescent="0.2">
      <c r="A105" s="13">
        <v>39419</v>
      </c>
      <c r="B105">
        <v>7859.39</v>
      </c>
      <c r="C105">
        <v>8117.79</v>
      </c>
      <c r="D105">
        <v>7777.4</v>
      </c>
      <c r="E105">
        <v>8067.32</v>
      </c>
      <c r="F105">
        <f t="shared" si="80"/>
        <v>0</v>
      </c>
      <c r="G105" t="b">
        <f t="shared" si="81"/>
        <v>0</v>
      </c>
      <c r="H105">
        <v>325.02</v>
      </c>
      <c r="I105" s="8">
        <f t="shared" si="82"/>
        <v>2.5004701087094627E-2</v>
      </c>
      <c r="J105" s="8">
        <f t="shared" si="83"/>
        <v>2.5004701087094627E-2</v>
      </c>
      <c r="K105" s="8">
        <f t="shared" si="72"/>
        <v>-1.3805868252571574E-2</v>
      </c>
      <c r="L105" s="8">
        <f t="shared" si="73"/>
        <v>3.3966710890944364E-2</v>
      </c>
      <c r="M105" s="8">
        <f t="shared" si="74"/>
        <v>8.8713669152118025E-3</v>
      </c>
      <c r="N105" s="8">
        <f t="shared" si="84"/>
        <v>3.1608332592457447E-2</v>
      </c>
      <c r="O105" s="8">
        <f t="shared" si="85"/>
        <v>7.8913596010243316E-3</v>
      </c>
      <c r="P105" s="10">
        <f t="shared" si="78"/>
        <v>-0.67080209202234087</v>
      </c>
      <c r="Q105" s="10">
        <f t="shared" si="88"/>
        <v>-0.42828030885968738</v>
      </c>
      <c r="R105" s="9"/>
      <c r="S105" s="11">
        <f t="shared" si="64"/>
        <v>4.0456220020100381E-2</v>
      </c>
      <c r="T105" s="11">
        <f t="shared" si="65"/>
        <v>3.5707345034149712E-2</v>
      </c>
      <c r="U105" s="9"/>
      <c r="V105" s="8">
        <f t="shared" si="96"/>
        <v>1.1882735734138938</v>
      </c>
      <c r="W105" s="8">
        <f t="shared" si="93"/>
        <v>1.029195693476884</v>
      </c>
      <c r="X105" s="9"/>
      <c r="Y105" s="9">
        <f t="shared" si="75"/>
        <v>3.5728056353851554</v>
      </c>
      <c r="Z105" s="9">
        <f t="shared" si="76"/>
        <v>4.0429039210747515</v>
      </c>
      <c r="AA105" s="9"/>
      <c r="AB105" s="10">
        <f t="shared" si="66"/>
        <v>0.99982341154896281</v>
      </c>
      <c r="AC105" s="10">
        <f t="shared" si="67"/>
        <v>1.7658845103718512E-4</v>
      </c>
      <c r="AD105" s="10">
        <f t="shared" si="68"/>
        <v>0.9999736033711869</v>
      </c>
      <c r="AE105" s="10">
        <f t="shared" si="69"/>
        <v>2.639662881309679E-5</v>
      </c>
      <c r="AF105" s="9"/>
      <c r="AG105" s="12">
        <f t="shared" si="70"/>
        <v>39419</v>
      </c>
      <c r="AH105" s="8">
        <f t="shared" si="71"/>
        <v>1.4414530970646695</v>
      </c>
      <c r="AI105" s="8">
        <f t="shared" si="86"/>
        <v>2.1317534132515532</v>
      </c>
      <c r="AJ105" s="8">
        <f t="shared" si="79"/>
        <v>2.1631777951603257</v>
      </c>
      <c r="AK105" s="8">
        <f t="shared" si="87"/>
        <v>1.1801919363333138</v>
      </c>
      <c r="AL105" s="8">
        <f t="shared" si="77"/>
        <v>1.4731450845306622</v>
      </c>
      <c r="AN105" s="2">
        <f t="shared" si="94"/>
        <v>0.78412716864646093</v>
      </c>
      <c r="AO105" s="2">
        <f t="shared" si="95"/>
        <v>0.65732592841820858</v>
      </c>
      <c r="AP105" s="2">
        <f>(AN105+AO105)/2</f>
        <v>0.72072654853233475</v>
      </c>
    </row>
    <row r="106" spans="1:42" x14ac:dyDescent="0.2">
      <c r="A106" s="13">
        <v>39449</v>
      </c>
      <c r="B106">
        <v>8045.97</v>
      </c>
      <c r="C106">
        <v>8100.64</v>
      </c>
      <c r="D106">
        <v>6384.4</v>
      </c>
      <c r="E106">
        <v>6851.75</v>
      </c>
      <c r="F106">
        <f t="shared" si="80"/>
        <v>0</v>
      </c>
      <c r="G106" t="b">
        <f t="shared" si="81"/>
        <v>0</v>
      </c>
      <c r="H106">
        <v>333.54</v>
      </c>
      <c r="I106" s="8">
        <f t="shared" si="82"/>
        <v>-0.15067829217137785</v>
      </c>
      <c r="J106" s="8">
        <f t="shared" si="83"/>
        <v>-0.15067829217137785</v>
      </c>
      <c r="K106" s="8">
        <f t="shared" si="72"/>
        <v>2.6213771460217972E-2</v>
      </c>
      <c r="L106" s="8">
        <f t="shared" si="73"/>
        <v>5.8869420243802546E-2</v>
      </c>
      <c r="M106" s="8">
        <f t="shared" si="74"/>
        <v>1.1014295994731457E-2</v>
      </c>
      <c r="N106" s="8">
        <f t="shared" si="84"/>
        <v>4.2284444847011986E-2</v>
      </c>
      <c r="O106" s="8">
        <f t="shared" si="85"/>
        <v>8.7953919827569987E-3</v>
      </c>
      <c r="P106" s="10">
        <f t="shared" si="78"/>
        <v>-0.80665804763880922</v>
      </c>
      <c r="Q106" s="10">
        <f t="shared" si="88"/>
        <v>-0.58690680712953702</v>
      </c>
      <c r="R106" s="9"/>
      <c r="S106" s="11">
        <f t="shared" ref="S106:S133" si="97">SQRT(L106^2+M106^2-2*L106*M106*P106)</f>
        <v>6.8066187884656029E-2</v>
      </c>
      <c r="T106" s="11">
        <f t="shared" ref="T106:T133" si="98">SQRT(N106^2+O106^2-2*N106*O106*Q106)</f>
        <v>4.7977955182025231E-2</v>
      </c>
      <c r="U106" s="9"/>
      <c r="V106" s="8">
        <v>1</v>
      </c>
      <c r="W106" s="8">
        <v>1</v>
      </c>
      <c r="X106" s="9"/>
      <c r="Y106" s="9">
        <f t="shared" si="75"/>
        <v>3.4033093942328015E-2</v>
      </c>
      <c r="Z106" s="9">
        <f t="shared" si="76"/>
        <v>2.3988977591012612E-2</v>
      </c>
      <c r="AA106" s="9"/>
      <c r="AB106" s="10">
        <f t="shared" ref="AB106:AB133" si="99">NORMDIST(Y106,0,1,1)</f>
        <v>0.51357461958535278</v>
      </c>
      <c r="AC106" s="10">
        <f t="shared" ref="AC106:AC133" si="100">1-AB106</f>
        <v>0.48642538041464722</v>
      </c>
      <c r="AD106" s="10">
        <f t="shared" ref="AD106:AD133" si="101">NORMDIST(Z106,0,1,1)</f>
        <v>0.50956929960671382</v>
      </c>
      <c r="AE106" s="10">
        <f t="shared" ref="AE106:AE133" si="102">1-AD106</f>
        <v>0.49043070039328618</v>
      </c>
      <c r="AF106" s="9"/>
      <c r="AG106" s="12">
        <f t="shared" ref="AG106:AG137" si="103">A106</f>
        <v>39449</v>
      </c>
      <c r="AH106" s="8">
        <f t="shared" ref="AH106:AH133" si="104">AN106+AO106</f>
        <v>1.351748212637784</v>
      </c>
      <c r="AI106" s="8">
        <f t="shared" si="86"/>
        <v>1.8106110393972934</v>
      </c>
      <c r="AJ106" s="8">
        <f t="shared" si="79"/>
        <v>1.8372439599657227</v>
      </c>
      <c r="AK106" s="8">
        <f t="shared" si="87"/>
        <v>1.0023626309321785</v>
      </c>
      <c r="AL106" s="8">
        <f t="shared" si="77"/>
        <v>1.5117617731042923</v>
      </c>
      <c r="AM106">
        <v>1</v>
      </c>
      <c r="AN106" s="2">
        <f>AP105*(I106+1)</f>
        <v>0.61212870307691092</v>
      </c>
      <c r="AO106" s="2">
        <f>AP105*(K106+1)</f>
        <v>0.73961950956087308</v>
      </c>
    </row>
    <row r="107" spans="1:42" x14ac:dyDescent="0.2">
      <c r="A107" s="13">
        <v>39479</v>
      </c>
      <c r="B107">
        <v>6896.19</v>
      </c>
      <c r="C107">
        <v>7079.74</v>
      </c>
      <c r="D107">
        <v>6655.65</v>
      </c>
      <c r="E107">
        <v>6748.13</v>
      </c>
      <c r="F107">
        <f t="shared" si="80"/>
        <v>0</v>
      </c>
      <c r="G107" t="b">
        <f t="shared" si="81"/>
        <v>0</v>
      </c>
      <c r="H107">
        <v>337.41</v>
      </c>
      <c r="I107" s="8">
        <f t="shared" si="82"/>
        <v>-1.512314372240664E-2</v>
      </c>
      <c r="J107" s="8">
        <f t="shared" si="83"/>
        <v>-1.512314372240664E-2</v>
      </c>
      <c r="K107" s="8">
        <f t="shared" ref="K107:K138" si="105">H107/H106-1</f>
        <v>1.1602806260118781E-2</v>
      </c>
      <c r="L107" s="8">
        <f t="shared" ref="L107:L133" si="106">STDEV(I96:I107)</f>
        <v>5.8969997489687481E-2</v>
      </c>
      <c r="M107" s="8">
        <f t="shared" ref="M107:M133" si="107">STDEV(K96:K107)</f>
        <v>1.1080533955662589E-2</v>
      </c>
      <c r="N107" s="8">
        <f t="shared" si="84"/>
        <v>4.2538427791201386E-2</v>
      </c>
      <c r="O107" s="8">
        <f t="shared" si="85"/>
        <v>8.8723455046599738E-3</v>
      </c>
      <c r="P107" s="10">
        <f t="shared" si="78"/>
        <v>-0.80692349791888451</v>
      </c>
      <c r="Q107" s="10">
        <f t="shared" si="88"/>
        <v>-0.59416665720753226</v>
      </c>
      <c r="R107" s="9"/>
      <c r="S107" s="11">
        <f t="shared" si="97"/>
        <v>6.8225781219081377E-2</v>
      </c>
      <c r="T107" s="11">
        <f t="shared" si="98"/>
        <v>4.8339755052482558E-2</v>
      </c>
      <c r="U107" s="9"/>
      <c r="V107" s="8">
        <f>E107/$E$106</f>
        <v>0.98487685627759336</v>
      </c>
      <c r="W107" s="8">
        <f t="shared" ref="W107:W117" si="108">H107/$H$106</f>
        <v>1.0116028062601188</v>
      </c>
      <c r="X107" s="9"/>
      <c r="Y107" s="9">
        <f t="shared" ref="Y107:Y133" si="109">(LN(V107/W107)+0.5*S107^2)/(S107)</f>
        <v>-0.35832929246675643</v>
      </c>
      <c r="Z107" s="9">
        <f t="shared" ref="Z107:Z133" si="110">(LN(V107/W107)+0.5*T107^2)/(T107)</f>
        <v>-0.52971531478871392</v>
      </c>
      <c r="AA107" s="9"/>
      <c r="AB107" s="10">
        <f t="shared" si="99"/>
        <v>0.36004844965704419</v>
      </c>
      <c r="AC107" s="10">
        <f t="shared" si="100"/>
        <v>0.63995155034295581</v>
      </c>
      <c r="AD107" s="10">
        <f t="shared" si="101"/>
        <v>0.29815466401283036</v>
      </c>
      <c r="AE107" s="10">
        <f t="shared" si="102"/>
        <v>0.70184533598716969</v>
      </c>
      <c r="AF107" s="9"/>
      <c r="AG107" s="12">
        <f t="shared" si="103"/>
        <v>39479</v>
      </c>
      <c r="AH107" s="8">
        <f t="shared" si="104"/>
        <v>1.3510725641601804</v>
      </c>
      <c r="AI107" s="8">
        <f t="shared" si="86"/>
        <v>1.8067671785463195</v>
      </c>
      <c r="AJ107" s="8">
        <f t="shared" si="79"/>
        <v>1.8335402279836621</v>
      </c>
      <c r="AK107" s="8">
        <f t="shared" si="87"/>
        <v>0.98720375680262151</v>
      </c>
      <c r="AL107" s="8">
        <f t="shared" ref="AL107:AL138" si="111">H107/$H$10</f>
        <v>1.529302452069075</v>
      </c>
      <c r="AN107" s="2">
        <f t="shared" ref="AN107:AN117" si="112">AN106*(I107+1)</f>
        <v>0.60287139272366841</v>
      </c>
      <c r="AO107" s="2">
        <f t="shared" ref="AO107:AO117" si="113">AO106*(K107+1)</f>
        <v>0.74820117143651199</v>
      </c>
    </row>
    <row r="108" spans="1:42" x14ac:dyDescent="0.2">
      <c r="A108" s="13">
        <v>39511</v>
      </c>
      <c r="B108">
        <v>6692.98</v>
      </c>
      <c r="C108">
        <v>6720.16</v>
      </c>
      <c r="D108">
        <v>6167.82</v>
      </c>
      <c r="E108">
        <v>6534.97</v>
      </c>
      <c r="F108">
        <f t="shared" si="80"/>
        <v>0</v>
      </c>
      <c r="G108" t="b">
        <f t="shared" si="81"/>
        <v>0</v>
      </c>
      <c r="H108">
        <v>339.39</v>
      </c>
      <c r="I108" s="8">
        <f t="shared" si="82"/>
        <v>-3.1588010308040926E-2</v>
      </c>
      <c r="J108" s="8">
        <f t="shared" si="83"/>
        <v>-3.1588010308040926E-2</v>
      </c>
      <c r="K108" s="8">
        <f t="shared" si="105"/>
        <v>5.8682315284075415E-3</v>
      </c>
      <c r="L108" s="8">
        <f t="shared" si="106"/>
        <v>5.8999574068099324E-2</v>
      </c>
      <c r="M108" s="8">
        <f t="shared" si="107"/>
        <v>1.0918947786976264E-2</v>
      </c>
      <c r="N108" s="8">
        <f t="shared" si="84"/>
        <v>4.313635944312473E-2</v>
      </c>
      <c r="O108" s="8">
        <f t="shared" si="85"/>
        <v>8.8866017232835902E-3</v>
      </c>
      <c r="P108" s="10">
        <f t="shared" ref="P108:P133" si="114">CORREL(I97:I108,K97:K108)</f>
        <v>-0.79500687762331468</v>
      </c>
      <c r="Q108" s="10">
        <f t="shared" si="88"/>
        <v>-0.59442373781706626</v>
      </c>
      <c r="R108" s="9"/>
      <c r="S108" s="11">
        <f t="shared" si="97"/>
        <v>6.8003537551679441E-2</v>
      </c>
      <c r="T108" s="11">
        <f t="shared" si="98"/>
        <v>4.89432815762973E-2</v>
      </c>
      <c r="U108" s="9"/>
      <c r="V108" s="8">
        <f t="shared" ref="V108:V117" si="115">E108/$E$106</f>
        <v>0.95376655598934579</v>
      </c>
      <c r="W108" s="8">
        <f t="shared" si="108"/>
        <v>1.0175391257420399</v>
      </c>
      <c r="X108" s="9"/>
      <c r="Y108" s="9">
        <f t="shared" si="109"/>
        <v>-0.91776383698417396</v>
      </c>
      <c r="Z108" s="9">
        <f t="shared" si="110"/>
        <v>-1.2979453698244556</v>
      </c>
      <c r="AA108" s="9"/>
      <c r="AB108" s="10">
        <f t="shared" si="99"/>
        <v>0.17937125931201273</v>
      </c>
      <c r="AC108" s="10">
        <f t="shared" si="100"/>
        <v>0.8206287406879873</v>
      </c>
      <c r="AD108" s="10">
        <f t="shared" si="101"/>
        <v>9.715305406839693E-2</v>
      </c>
      <c r="AE108" s="10">
        <f t="shared" si="102"/>
        <v>0.90284694593160308</v>
      </c>
      <c r="AF108" s="9"/>
      <c r="AG108" s="12">
        <f t="shared" si="103"/>
        <v>39511</v>
      </c>
      <c r="AH108" s="8">
        <f t="shared" si="104"/>
        <v>1.3364196740962173</v>
      </c>
      <c r="AI108" s="8">
        <f t="shared" si="86"/>
        <v>1.7930035328341014</v>
      </c>
      <c r="AJ108" s="8">
        <f t="shared" si="79"/>
        <v>1.8238233418098553</v>
      </c>
      <c r="AK108" s="8">
        <f t="shared" si="87"/>
        <v>0.9560199543566037</v>
      </c>
      <c r="AL108" s="8">
        <f t="shared" si="111"/>
        <v>1.5382767529347776</v>
      </c>
      <c r="AN108" s="2">
        <f t="shared" si="112"/>
        <v>0.58382788495589022</v>
      </c>
      <c r="AO108" s="2">
        <f t="shared" si="113"/>
        <v>0.75259178914032721</v>
      </c>
    </row>
    <row r="109" spans="1:42" x14ac:dyDescent="0.2">
      <c r="A109" s="13">
        <v>39539</v>
      </c>
      <c r="B109">
        <v>6519.02</v>
      </c>
      <c r="C109">
        <v>6966.47</v>
      </c>
      <c r="D109">
        <v>6496.94</v>
      </c>
      <c r="E109">
        <v>6948.82</v>
      </c>
      <c r="F109">
        <f t="shared" si="80"/>
        <v>0</v>
      </c>
      <c r="G109" t="b">
        <f t="shared" si="81"/>
        <v>0</v>
      </c>
      <c r="H109">
        <v>336.84</v>
      </c>
      <c r="I109" s="8">
        <f t="shared" si="82"/>
        <v>6.3328523313802343E-2</v>
      </c>
      <c r="J109" s="8">
        <f t="shared" si="83"/>
        <v>6.3328523313802343E-2</v>
      </c>
      <c r="K109" s="8">
        <f t="shared" si="105"/>
        <v>-7.5134800671793345E-3</v>
      </c>
      <c r="L109" s="8">
        <f t="shared" si="106"/>
        <v>5.8147624117720502E-2</v>
      </c>
      <c r="M109" s="8">
        <f t="shared" si="107"/>
        <v>1.1185190521520267E-2</v>
      </c>
      <c r="N109" s="8">
        <f t="shared" ref="N109:N133" si="116">STDEV(I74:I109)</f>
        <v>4.3075959069678788E-2</v>
      </c>
      <c r="O109" s="8">
        <f t="shared" ref="O109:O133" si="117">STDEV(K74:K109)</f>
        <v>8.7362117251598599E-3</v>
      </c>
      <c r="P109" s="10">
        <f t="shared" si="114"/>
        <v>-0.80349251758666451</v>
      </c>
      <c r="Q109" s="10">
        <f t="shared" si="88"/>
        <v>-0.58900874779089796</v>
      </c>
      <c r="R109" s="9"/>
      <c r="S109" s="11">
        <f t="shared" si="97"/>
        <v>6.7464251992582713E-2</v>
      </c>
      <c r="T109" s="11">
        <f t="shared" si="98"/>
        <v>4.8735736498940224E-2</v>
      </c>
      <c r="U109" s="9"/>
      <c r="V109" s="8">
        <f t="shared" si="115"/>
        <v>1.0141671835662422</v>
      </c>
      <c r="W109" s="8">
        <f t="shared" si="108"/>
        <v>1.009893865803202</v>
      </c>
      <c r="X109" s="9"/>
      <c r="Y109" s="9">
        <f t="shared" si="109"/>
        <v>9.6321197947060885E-2</v>
      </c>
      <c r="Z109" s="9">
        <f t="shared" si="110"/>
        <v>0.11100911398421809</v>
      </c>
      <c r="AA109" s="9"/>
      <c r="AB109" s="10">
        <f t="shared" si="99"/>
        <v>0.53836726208273977</v>
      </c>
      <c r="AC109" s="10">
        <f t="shared" si="100"/>
        <v>0.46163273791726023</v>
      </c>
      <c r="AD109" s="10">
        <f t="shared" si="101"/>
        <v>0.54419544025498123</v>
      </c>
      <c r="AE109" s="10">
        <f t="shared" si="102"/>
        <v>0.45580455974501877</v>
      </c>
      <c r="AF109" s="9"/>
      <c r="AG109" s="12">
        <f t="shared" si="103"/>
        <v>39539</v>
      </c>
      <c r="AH109" s="8">
        <f t="shared" si="104"/>
        <v>1.3677380485134658</v>
      </c>
      <c r="AI109" s="8">
        <f t="shared" si="86"/>
        <v>1.8023155671315898</v>
      </c>
      <c r="AJ109" s="8">
        <f t="shared" si="79"/>
        <v>1.8226725766123661</v>
      </c>
      <c r="AK109" s="8">
        <f t="shared" si="87"/>
        <v>1.0165632863245362</v>
      </c>
      <c r="AL109" s="8">
        <f t="shared" si="111"/>
        <v>1.5267189412137967</v>
      </c>
      <c r="AN109" s="2">
        <f t="shared" si="112"/>
        <v>0.62080084277956726</v>
      </c>
      <c r="AO109" s="2">
        <f t="shared" si="113"/>
        <v>0.74693720573389855</v>
      </c>
    </row>
    <row r="110" spans="1:42" x14ac:dyDescent="0.2">
      <c r="A110" s="13">
        <v>39570</v>
      </c>
      <c r="B110">
        <v>6982.06</v>
      </c>
      <c r="C110">
        <v>7231.86</v>
      </c>
      <c r="D110">
        <v>6905.86</v>
      </c>
      <c r="E110">
        <v>7096.79</v>
      </c>
      <c r="F110">
        <f t="shared" si="80"/>
        <v>0</v>
      </c>
      <c r="G110" t="b">
        <f t="shared" si="81"/>
        <v>0</v>
      </c>
      <c r="H110">
        <v>331.48</v>
      </c>
      <c r="I110" s="8">
        <f t="shared" si="82"/>
        <v>2.1294262910825257E-2</v>
      </c>
      <c r="J110" s="8">
        <f t="shared" si="83"/>
        <v>2.1294262910825257E-2</v>
      </c>
      <c r="K110" s="8">
        <f t="shared" si="105"/>
        <v>-1.5912599453746457E-2</v>
      </c>
      <c r="L110" s="8">
        <f t="shared" si="106"/>
        <v>5.4841109218860554E-2</v>
      </c>
      <c r="M110" s="8">
        <f t="shared" si="107"/>
        <v>1.251964088919068E-2</v>
      </c>
      <c r="N110" s="8">
        <f t="shared" si="116"/>
        <v>4.2206294906490943E-2</v>
      </c>
      <c r="O110" s="8">
        <f t="shared" si="117"/>
        <v>9.1944568063639948E-3</v>
      </c>
      <c r="P110" s="10">
        <f t="shared" si="114"/>
        <v>-0.75563677766481896</v>
      </c>
      <c r="Q110" s="10">
        <f t="shared" ref="Q110:Q133" si="118">CORREL(I75:I110,K75:K110)</f>
        <v>-0.60031756577074946</v>
      </c>
      <c r="R110" s="9"/>
      <c r="S110" s="11">
        <f t="shared" si="97"/>
        <v>6.4822183548377724E-2</v>
      </c>
      <c r="T110" s="11">
        <f t="shared" si="98"/>
        <v>4.8289052423145427E-2</v>
      </c>
      <c r="U110" s="9"/>
      <c r="V110" s="8">
        <f t="shared" si="115"/>
        <v>1.0357631262086329</v>
      </c>
      <c r="W110" s="8">
        <f t="shared" si="108"/>
        <v>0.99382382922587997</v>
      </c>
      <c r="X110" s="9"/>
      <c r="Y110" s="9">
        <f t="shared" si="109"/>
        <v>0.67006004138968545</v>
      </c>
      <c r="Z110" s="9">
        <f t="shared" si="110"/>
        <v>0.88011073754261704</v>
      </c>
      <c r="AA110" s="9"/>
      <c r="AB110" s="10">
        <f t="shared" si="99"/>
        <v>0.74859024194049451</v>
      </c>
      <c r="AC110" s="10">
        <f t="shared" si="100"/>
        <v>0.25140975805950549</v>
      </c>
      <c r="AD110" s="10">
        <f t="shared" si="101"/>
        <v>0.81060033857241176</v>
      </c>
      <c r="AE110" s="10">
        <f t="shared" si="102"/>
        <v>0.18939966142758824</v>
      </c>
      <c r="AF110" s="9"/>
      <c r="AG110" s="12">
        <f t="shared" si="103"/>
        <v>39570</v>
      </c>
      <c r="AH110" s="8">
        <f t="shared" si="104"/>
        <v>1.3690718323029316</v>
      </c>
      <c r="AI110" s="8">
        <f t="shared" si="86"/>
        <v>1.8097381463667677</v>
      </c>
      <c r="AJ110" s="8">
        <f t="shared" si="79"/>
        <v>1.8305742365929762</v>
      </c>
      <c r="AK110" s="8">
        <f t="shared" si="87"/>
        <v>1.0382102522090233</v>
      </c>
      <c r="AL110" s="8">
        <f t="shared" si="111"/>
        <v>1.5024248742238138</v>
      </c>
      <c r="AN110" s="2">
        <f t="shared" si="112"/>
        <v>0.63402033914097722</v>
      </c>
      <c r="AO110" s="2">
        <f t="shared" si="113"/>
        <v>0.73505149316195439</v>
      </c>
    </row>
    <row r="111" spans="1:42" x14ac:dyDescent="0.2">
      <c r="A111" s="13">
        <v>39601</v>
      </c>
      <c r="B111">
        <v>7098.7</v>
      </c>
      <c r="C111">
        <v>7102.05</v>
      </c>
      <c r="D111">
        <v>6308.24</v>
      </c>
      <c r="E111">
        <v>6418.32</v>
      </c>
      <c r="F111">
        <f t="shared" si="80"/>
        <v>0</v>
      </c>
      <c r="G111" t="b">
        <f t="shared" si="81"/>
        <v>0</v>
      </c>
      <c r="H111">
        <v>328.66</v>
      </c>
      <c r="I111" s="8">
        <f t="shared" si="82"/>
        <v>-9.5602377976521824E-2</v>
      </c>
      <c r="J111" s="8">
        <f t="shared" si="83"/>
        <v>-9.5602377976521824E-2</v>
      </c>
      <c r="K111" s="8">
        <f t="shared" si="105"/>
        <v>-8.5073005912875699E-3</v>
      </c>
      <c r="L111" s="8">
        <f t="shared" si="106"/>
        <v>5.9792490409680044E-2</v>
      </c>
      <c r="M111" s="8">
        <f t="shared" si="107"/>
        <v>1.2861702721981163E-2</v>
      </c>
      <c r="N111" s="8">
        <f t="shared" si="116"/>
        <v>4.5889709538378773E-2</v>
      </c>
      <c r="O111" s="8">
        <f t="shared" si="117"/>
        <v>9.2274682643660611E-3</v>
      </c>
      <c r="P111" s="10">
        <f t="shared" si="114"/>
        <v>-0.52708950743829441</v>
      </c>
      <c r="Q111" s="10">
        <f t="shared" si="118"/>
        <v>-0.48824103082283449</v>
      </c>
      <c r="R111" s="9"/>
      <c r="S111" s="11">
        <f t="shared" si="97"/>
        <v>6.7463056602305685E-2</v>
      </c>
      <c r="T111" s="11">
        <f t="shared" si="98"/>
        <v>5.1034291191203118E-2</v>
      </c>
      <c r="U111" s="9"/>
      <c r="V111" s="8">
        <f t="shared" si="115"/>
        <v>0.93674170832269121</v>
      </c>
      <c r="W111" s="8">
        <f t="shared" si="108"/>
        <v>0.98536907117587103</v>
      </c>
      <c r="X111" s="9"/>
      <c r="Y111" s="9">
        <f t="shared" si="109"/>
        <v>-0.71643721579518616</v>
      </c>
      <c r="Z111" s="9">
        <f t="shared" si="110"/>
        <v>-0.96614307467949478</v>
      </c>
      <c r="AA111" s="9"/>
      <c r="AB111" s="10">
        <f t="shared" si="99"/>
        <v>0.23686071103427586</v>
      </c>
      <c r="AC111" s="10">
        <f t="shared" si="100"/>
        <v>0.76313928896572414</v>
      </c>
      <c r="AD111" s="10">
        <f t="shared" si="101"/>
        <v>0.1669862964887798</v>
      </c>
      <c r="AE111" s="10">
        <f t="shared" si="102"/>
        <v>0.83301370351122017</v>
      </c>
      <c r="AF111" s="9"/>
      <c r="AG111" s="12">
        <f t="shared" si="103"/>
        <v>39601</v>
      </c>
      <c r="AH111" s="8">
        <f t="shared" si="104"/>
        <v>1.3022046761931698</v>
      </c>
      <c r="AI111" s="8">
        <f t="shared" si="86"/>
        <v>1.6763499020913064</v>
      </c>
      <c r="AJ111" s="8">
        <f t="shared" si="79"/>
        <v>1.6857637330404402</v>
      </c>
      <c r="AK111" s="8">
        <f t="shared" si="87"/>
        <v>0.93895488325823617</v>
      </c>
      <c r="AL111" s="8">
        <f t="shared" si="111"/>
        <v>1.4896432942029645</v>
      </c>
      <c r="AN111" s="2">
        <f t="shared" si="112"/>
        <v>0.57340648703361896</v>
      </c>
      <c r="AO111" s="2">
        <f t="shared" si="113"/>
        <v>0.72879818915955086</v>
      </c>
    </row>
    <row r="112" spans="1:42" x14ac:dyDescent="0.2">
      <c r="A112" s="13">
        <v>39630</v>
      </c>
      <c r="B112">
        <v>6394.08</v>
      </c>
      <c r="C112">
        <v>6577.1</v>
      </c>
      <c r="D112">
        <v>5999.32</v>
      </c>
      <c r="E112">
        <v>6479.56</v>
      </c>
      <c r="F112">
        <f t="shared" si="80"/>
        <v>0</v>
      </c>
      <c r="G112" t="b">
        <f t="shared" si="81"/>
        <v>0</v>
      </c>
      <c r="H112">
        <v>330.9</v>
      </c>
      <c r="I112" s="8">
        <f t="shared" si="82"/>
        <v>9.5414376347706664E-3</v>
      </c>
      <c r="J112" s="8">
        <f t="shared" si="83"/>
        <v>9.5414376347706664E-3</v>
      </c>
      <c r="K112" s="8">
        <f t="shared" si="105"/>
        <v>6.8155540680336912E-3</v>
      </c>
      <c r="L112" s="8">
        <f t="shared" si="106"/>
        <v>5.9055074895177861E-2</v>
      </c>
      <c r="M112" s="8">
        <f t="shared" si="107"/>
        <v>1.2708387753696235E-2</v>
      </c>
      <c r="N112" s="8">
        <f t="shared" si="116"/>
        <v>4.4910219840409313E-2</v>
      </c>
      <c r="O112" s="8">
        <f t="shared" si="117"/>
        <v>9.2383898188448527E-3</v>
      </c>
      <c r="P112" s="10">
        <f t="shared" si="114"/>
        <v>-0.49608628004169619</v>
      </c>
      <c r="Q112" s="10">
        <f t="shared" si="118"/>
        <v>-0.47926542323626176</v>
      </c>
      <c r="R112" s="9"/>
      <c r="S112" s="11">
        <f t="shared" si="97"/>
        <v>6.6284427491559231E-2</v>
      </c>
      <c r="T112" s="11">
        <f t="shared" si="98"/>
        <v>4.9999683364516503E-2</v>
      </c>
      <c r="U112" s="9"/>
      <c r="V112" s="8">
        <f t="shared" si="115"/>
        <v>0.94567957091254062</v>
      </c>
      <c r="W112" s="8">
        <f t="shared" si="108"/>
        <v>0.99208490735743826</v>
      </c>
      <c r="X112" s="9"/>
      <c r="Y112" s="9">
        <f t="shared" si="109"/>
        <v>-0.68957510948461254</v>
      </c>
      <c r="Z112" s="9">
        <f t="shared" si="110"/>
        <v>-0.93310430588431603</v>
      </c>
      <c r="AA112" s="9"/>
      <c r="AB112" s="10">
        <f t="shared" si="99"/>
        <v>0.2452307122849226</v>
      </c>
      <c r="AC112" s="10">
        <f t="shared" si="100"/>
        <v>0.75476928771507734</v>
      </c>
      <c r="AD112" s="10">
        <f t="shared" si="101"/>
        <v>0.17538305807559251</v>
      </c>
      <c r="AE112" s="10">
        <f t="shared" si="102"/>
        <v>0.82461694192440749</v>
      </c>
      <c r="AF112" s="9"/>
      <c r="AG112" s="12">
        <f t="shared" si="103"/>
        <v>39630</v>
      </c>
      <c r="AH112" s="8">
        <f t="shared" si="104"/>
        <v>1.3126429618914761</v>
      </c>
      <c r="AI112" s="8">
        <f t="shared" si="86"/>
        <v>1.6888574987122975</v>
      </c>
      <c r="AJ112" s="8">
        <f t="shared" si="79"/>
        <v>1.6980204816133606</v>
      </c>
      <c r="AK112" s="8">
        <f t="shared" si="87"/>
        <v>0.94791386271870792</v>
      </c>
      <c r="AL112" s="8">
        <f t="shared" si="111"/>
        <v>1.4997960386166884</v>
      </c>
      <c r="AN112" s="2">
        <f t="shared" si="112"/>
        <v>0.57887760926902321</v>
      </c>
      <c r="AO112" s="2">
        <f t="shared" si="113"/>
        <v>0.73376535262245279</v>
      </c>
    </row>
    <row r="113" spans="1:42" x14ac:dyDescent="0.2">
      <c r="A113" s="13">
        <v>39661</v>
      </c>
      <c r="B113">
        <v>6461.01</v>
      </c>
      <c r="C113">
        <v>6626.7</v>
      </c>
      <c r="D113">
        <v>6219.1</v>
      </c>
      <c r="E113">
        <v>6422.3</v>
      </c>
      <c r="F113">
        <f t="shared" si="80"/>
        <v>0</v>
      </c>
      <c r="G113" t="b">
        <f t="shared" si="81"/>
        <v>0</v>
      </c>
      <c r="H113">
        <v>338.04</v>
      </c>
      <c r="I113" s="8">
        <f t="shared" si="82"/>
        <v>-8.8370197976406217E-3</v>
      </c>
      <c r="J113" s="8">
        <f t="shared" si="83"/>
        <v>-8.8370197976406217E-3</v>
      </c>
      <c r="K113" s="8">
        <f t="shared" si="105"/>
        <v>2.1577515865820684E-2</v>
      </c>
      <c r="L113" s="8">
        <f t="shared" si="106"/>
        <v>5.8780797762538008E-2</v>
      </c>
      <c r="M113" s="8">
        <f t="shared" si="107"/>
        <v>1.3659503186352491E-2</v>
      </c>
      <c r="N113" s="8">
        <f t="shared" si="116"/>
        <v>4.4876209876519926E-2</v>
      </c>
      <c r="O113" s="8">
        <f t="shared" si="117"/>
        <v>9.8114585694260049E-3</v>
      </c>
      <c r="P113" s="10">
        <f t="shared" si="114"/>
        <v>-0.47090779781919861</v>
      </c>
      <c r="Q113" s="10">
        <f t="shared" si="118"/>
        <v>-0.46887545503205114</v>
      </c>
      <c r="R113" s="9"/>
      <c r="S113" s="11">
        <f t="shared" si="97"/>
        <v>6.6317143253137673E-2</v>
      </c>
      <c r="T113" s="11">
        <f t="shared" si="98"/>
        <v>5.0229788621352849E-2</v>
      </c>
      <c r="U113" s="9"/>
      <c r="V113" s="8">
        <f t="shared" si="115"/>
        <v>0.93732258182216222</v>
      </c>
      <c r="W113" s="8">
        <f t="shared" si="108"/>
        <v>1.0134916351861845</v>
      </c>
      <c r="X113" s="9"/>
      <c r="Y113" s="9">
        <f t="shared" si="109"/>
        <v>-1.1449563886009704</v>
      </c>
      <c r="Z113" s="9">
        <f t="shared" si="110"/>
        <v>-1.5303210477960223</v>
      </c>
      <c r="AA113" s="9"/>
      <c r="AB113" s="10">
        <f t="shared" si="99"/>
        <v>0.12611361175976718</v>
      </c>
      <c r="AC113" s="10">
        <f t="shared" si="100"/>
        <v>0.87388638824023279</v>
      </c>
      <c r="AD113" s="10">
        <f t="shared" si="101"/>
        <v>6.296864045093388E-2</v>
      </c>
      <c r="AE113" s="10">
        <f t="shared" si="102"/>
        <v>0.93703135954906613</v>
      </c>
      <c r="AF113" s="9"/>
      <c r="AG113" s="12">
        <f t="shared" si="103"/>
        <v>39661</v>
      </c>
      <c r="AH113" s="8">
        <f t="shared" si="104"/>
        <v>1.3233602425359552</v>
      </c>
      <c r="AI113" s="8">
        <f t="shared" si="86"/>
        <v>1.712702372387805</v>
      </c>
      <c r="AJ113" s="8">
        <f t="shared" si="79"/>
        <v>1.725601974364674</v>
      </c>
      <c r="AK113" s="8">
        <f t="shared" si="87"/>
        <v>0.93953712914740473</v>
      </c>
      <c r="AL113" s="8">
        <f t="shared" si="111"/>
        <v>1.5321579114354351</v>
      </c>
      <c r="AN113" s="2">
        <f t="shared" si="112"/>
        <v>0.57376205637550193</v>
      </c>
      <c r="AO113" s="2">
        <f t="shared" si="113"/>
        <v>0.74959818616045326</v>
      </c>
    </row>
    <row r="114" spans="1:42" x14ac:dyDescent="0.2">
      <c r="A114" s="13">
        <v>39692</v>
      </c>
      <c r="B114">
        <v>6400.85</v>
      </c>
      <c r="C114">
        <v>6553.9</v>
      </c>
      <c r="D114">
        <v>5658.2</v>
      </c>
      <c r="E114">
        <v>5831.02</v>
      </c>
      <c r="F114">
        <f t="shared" si="80"/>
        <v>0</v>
      </c>
      <c r="G114" t="b">
        <f t="shared" si="81"/>
        <v>0</v>
      </c>
      <c r="H114">
        <v>340.64</v>
      </c>
      <c r="I114" s="8">
        <f t="shared" si="82"/>
        <v>-9.2066705074505983E-2</v>
      </c>
      <c r="J114" s="8">
        <f t="shared" si="83"/>
        <v>-9.2066705074505983E-2</v>
      </c>
      <c r="K114" s="8">
        <f t="shared" si="105"/>
        <v>7.6913974677552677E-3</v>
      </c>
      <c r="L114" s="8">
        <f t="shared" si="106"/>
        <v>6.1297271666570056E-2</v>
      </c>
      <c r="M114" s="8">
        <f t="shared" si="107"/>
        <v>1.3604413165881339E-2</v>
      </c>
      <c r="N114" s="8">
        <f t="shared" si="116"/>
        <v>4.7485681393957299E-2</v>
      </c>
      <c r="O114" s="8">
        <f t="shared" si="117"/>
        <v>9.8523059441140461E-3</v>
      </c>
      <c r="P114" s="10">
        <f t="shared" si="114"/>
        <v>-0.45210008748657793</v>
      </c>
      <c r="Q114" s="10">
        <f t="shared" si="118"/>
        <v>-0.47103521331839188</v>
      </c>
      <c r="R114" s="9"/>
      <c r="S114" s="11">
        <f t="shared" si="97"/>
        <v>6.853072465916607E-2</v>
      </c>
      <c r="T114" s="11">
        <f t="shared" si="98"/>
        <v>5.2845996620585922E-2</v>
      </c>
      <c r="U114" s="9"/>
      <c r="V114" s="8">
        <f t="shared" si="115"/>
        <v>0.85102638012186671</v>
      </c>
      <c r="W114" s="8">
        <f t="shared" si="108"/>
        <v>1.0212868021826467</v>
      </c>
      <c r="X114" s="9"/>
      <c r="Y114" s="9">
        <f t="shared" si="109"/>
        <v>-2.626957844923461</v>
      </c>
      <c r="Z114" s="9">
        <f t="shared" si="110"/>
        <v>-3.4246530819125485</v>
      </c>
      <c r="AA114" s="9"/>
      <c r="AB114" s="10">
        <f t="shared" si="99"/>
        <v>4.307600310586298E-3</v>
      </c>
      <c r="AC114" s="10">
        <f t="shared" si="100"/>
        <v>0.9956923996894137</v>
      </c>
      <c r="AD114" s="10">
        <f t="shared" si="101"/>
        <v>3.0779246572385806E-4</v>
      </c>
      <c r="AE114" s="10">
        <f t="shared" si="102"/>
        <v>0.99969220753427612</v>
      </c>
      <c r="AF114" s="9"/>
      <c r="AG114" s="12">
        <f t="shared" si="103"/>
        <v>39692</v>
      </c>
      <c r="AH114" s="8">
        <f t="shared" si="104"/>
        <v>1.2763013180995584</v>
      </c>
      <c r="AI114" s="8">
        <f t="shared" si="86"/>
        <v>1.7043281875339045</v>
      </c>
      <c r="AJ114" s="8">
        <f t="shared" si="79"/>
        <v>1.7280346682821057</v>
      </c>
      <c r="AK114" s="8">
        <f t="shared" si="87"/>
        <v>0.8530370413716426</v>
      </c>
      <c r="AL114" s="8">
        <f t="shared" si="111"/>
        <v>1.5439423469156506</v>
      </c>
      <c r="AN114" s="2">
        <f t="shared" si="112"/>
        <v>0.52093767434823657</v>
      </c>
      <c r="AO114" s="2">
        <f t="shared" si="113"/>
        <v>0.7553636437513217</v>
      </c>
    </row>
    <row r="115" spans="1:42" x14ac:dyDescent="0.2">
      <c r="A115" s="13">
        <v>39722</v>
      </c>
      <c r="B115">
        <v>5865.08</v>
      </c>
      <c r="C115">
        <v>5876.93</v>
      </c>
      <c r="D115">
        <v>4014.6</v>
      </c>
      <c r="E115">
        <v>4987.97</v>
      </c>
      <c r="F115">
        <f t="shared" si="80"/>
        <v>0</v>
      </c>
      <c r="G115" t="b">
        <f t="shared" si="81"/>
        <v>0</v>
      </c>
      <c r="H115">
        <v>346.77</v>
      </c>
      <c r="I115" s="8">
        <f t="shared" si="82"/>
        <v>-0.14458019351674323</v>
      </c>
      <c r="J115" s="8">
        <f t="shared" si="83"/>
        <v>-0.14458019351674323</v>
      </c>
      <c r="K115" s="8">
        <f t="shared" si="105"/>
        <v>1.7995537811178908E-2</v>
      </c>
      <c r="L115" s="8">
        <f>STDEV(I104:I115)</f>
        <v>6.8805460539964697E-2</v>
      </c>
      <c r="M115" s="8">
        <f t="shared" si="107"/>
        <v>1.3993427803710641E-2</v>
      </c>
      <c r="N115" s="8">
        <f t="shared" si="116"/>
        <v>5.3493248526576644E-2</v>
      </c>
      <c r="O115" s="8">
        <f t="shared" si="117"/>
        <v>9.9181904983476551E-3</v>
      </c>
      <c r="P115" s="10">
        <f t="shared" si="114"/>
        <v>-0.56142793949544612</v>
      </c>
      <c r="Q115" s="10">
        <f t="shared" si="118"/>
        <v>-0.55957791865096762</v>
      </c>
      <c r="R115" s="9"/>
      <c r="S115" s="11">
        <f t="shared" si="97"/>
        <v>7.7531414828193257E-2</v>
      </c>
      <c r="T115" s="11">
        <f t="shared" si="98"/>
        <v>5.9612693628816389E-2</v>
      </c>
      <c r="U115" s="9"/>
      <c r="V115" s="8">
        <f t="shared" si="115"/>
        <v>0.72798482139599374</v>
      </c>
      <c r="W115" s="8">
        <f t="shared" si="108"/>
        <v>1.0396654074473826</v>
      </c>
      <c r="X115" s="9"/>
      <c r="Y115" s="9">
        <f t="shared" si="109"/>
        <v>-4.5577455171540562</v>
      </c>
      <c r="Z115" s="9">
        <f t="shared" si="110"/>
        <v>-5.9483502641489183</v>
      </c>
      <c r="AA115" s="9"/>
      <c r="AB115" s="10">
        <f t="shared" si="99"/>
        <v>2.5852816090473256E-6</v>
      </c>
      <c r="AC115" s="10">
        <f t="shared" si="100"/>
        <v>0.99999741471839099</v>
      </c>
      <c r="AD115" s="10">
        <f t="shared" si="101"/>
        <v>1.3542925240861164E-9</v>
      </c>
      <c r="AE115" s="10">
        <f t="shared" si="102"/>
        <v>0.99999999864570743</v>
      </c>
      <c r="AF115" s="9"/>
      <c r="AG115" s="12">
        <f t="shared" si="103"/>
        <v>39722</v>
      </c>
      <c r="AH115" s="8">
        <f t="shared" si="104"/>
        <v>1.214577223344445</v>
      </c>
      <c r="AI115" s="8">
        <f t="shared" si="86"/>
        <v>1.7338049296365214</v>
      </c>
      <c r="AJ115" s="8">
        <f t="shared" si="79"/>
        <v>1.7590451113561709</v>
      </c>
      <c r="AK115" s="8">
        <f t="shared" si="87"/>
        <v>0.72970478085318036</v>
      </c>
      <c r="AL115" s="8">
        <f t="shared" si="111"/>
        <v>1.5717264197978515</v>
      </c>
      <c r="AN115" s="2">
        <f t="shared" si="112"/>
        <v>0.44562040458080637</v>
      </c>
      <c r="AO115" s="2">
        <f t="shared" si="113"/>
        <v>0.76895681876363853</v>
      </c>
    </row>
    <row r="116" spans="1:42" x14ac:dyDescent="0.2">
      <c r="A116" s="13">
        <v>39755</v>
      </c>
      <c r="B116">
        <v>5053.9399999999996</v>
      </c>
      <c r="C116">
        <v>5302.57</v>
      </c>
      <c r="D116">
        <v>4034.96</v>
      </c>
      <c r="E116">
        <v>4669.4399999999996</v>
      </c>
      <c r="F116">
        <f t="shared" si="80"/>
        <v>0</v>
      </c>
      <c r="G116" t="b">
        <f t="shared" si="81"/>
        <v>0</v>
      </c>
      <c r="H116">
        <v>354.63</v>
      </c>
      <c r="I116" s="8">
        <f t="shared" si="82"/>
        <v>-6.3859646309019635E-2</v>
      </c>
      <c r="J116" s="8">
        <f t="shared" si="83"/>
        <v>-6.3859646309019635E-2</v>
      </c>
      <c r="K116" s="8">
        <f t="shared" si="105"/>
        <v>2.2666320615970292E-2</v>
      </c>
      <c r="L116" s="8">
        <f t="shared" si="106"/>
        <v>6.8974436051622498E-2</v>
      </c>
      <c r="M116" s="8">
        <f t="shared" si="107"/>
        <v>1.4686901937454049E-2</v>
      </c>
      <c r="N116" s="8">
        <f t="shared" si="116"/>
        <v>5.3823552541579396E-2</v>
      </c>
      <c r="O116" s="8">
        <f t="shared" si="117"/>
        <v>1.0449385558865232E-2</v>
      </c>
      <c r="P116" s="10">
        <f t="shared" si="114"/>
        <v>-0.58626549954081597</v>
      </c>
      <c r="Q116" s="10">
        <f t="shared" si="118"/>
        <v>-0.58629480957673241</v>
      </c>
      <c r="R116" s="9"/>
      <c r="S116" s="11">
        <f t="shared" si="97"/>
        <v>7.849188609431533E-2</v>
      </c>
      <c r="T116" s="11">
        <f t="shared" si="98"/>
        <v>6.0544660374549995E-2</v>
      </c>
      <c r="U116" s="9"/>
      <c r="V116" s="8">
        <f t="shared" si="115"/>
        <v>0.68149596818331082</v>
      </c>
      <c r="W116" s="8">
        <f t="shared" si="108"/>
        <v>1.0632307969059183</v>
      </c>
      <c r="X116" s="9"/>
      <c r="Y116" s="9">
        <f t="shared" si="109"/>
        <v>-5.6272905656762751</v>
      </c>
      <c r="Z116" s="9">
        <f t="shared" si="110"/>
        <v>-7.3159929794280627</v>
      </c>
      <c r="AA116" s="9"/>
      <c r="AB116" s="10">
        <f t="shared" si="99"/>
        <v>9.1531109153111362E-9</v>
      </c>
      <c r="AC116" s="10">
        <f t="shared" si="100"/>
        <v>0.99999999084688906</v>
      </c>
      <c r="AD116" s="10">
        <f t="shared" si="101"/>
        <v>1.2774251027145939E-13</v>
      </c>
      <c r="AE116" s="10">
        <f t="shared" si="102"/>
        <v>0.99999999999987221</v>
      </c>
      <c r="AF116" s="9"/>
      <c r="AG116" s="12">
        <f t="shared" si="103"/>
        <v>39755</v>
      </c>
      <c r="AH116" s="8">
        <f t="shared" si="104"/>
        <v>1.2035494837137655</v>
      </c>
      <c r="AI116" s="8">
        <f t="shared" si="86"/>
        <v>1.7731035202154686</v>
      </c>
      <c r="AJ116" s="8">
        <f t="shared" si="79"/>
        <v>1.7989161916219978</v>
      </c>
      <c r="AK116" s="8">
        <f t="shared" si="87"/>
        <v>0.6831060916378956</v>
      </c>
      <c r="AL116" s="8">
        <f t="shared" si="111"/>
        <v>1.6073516747495808</v>
      </c>
      <c r="AN116" s="2">
        <f t="shared" si="112"/>
        <v>0.41716324315619385</v>
      </c>
      <c r="AO116" s="2">
        <f t="shared" si="113"/>
        <v>0.78638624055757167</v>
      </c>
    </row>
    <row r="117" spans="1:42" x14ac:dyDescent="0.2">
      <c r="A117" s="13">
        <v>39783</v>
      </c>
      <c r="B117">
        <v>4653.12</v>
      </c>
      <c r="C117">
        <v>4850.3900000000003</v>
      </c>
      <c r="D117">
        <v>4304.03</v>
      </c>
      <c r="E117">
        <v>4810.2</v>
      </c>
      <c r="F117">
        <f t="shared" si="80"/>
        <v>0</v>
      </c>
      <c r="G117" t="b">
        <f t="shared" si="81"/>
        <v>0</v>
      </c>
      <c r="H117">
        <v>357.99</v>
      </c>
      <c r="I117" s="8">
        <f t="shared" si="82"/>
        <v>3.014494243421062E-2</v>
      </c>
      <c r="J117" s="8">
        <f t="shared" si="83"/>
        <v>3.014494243421062E-2</v>
      </c>
      <c r="K117" s="8">
        <f t="shared" si="105"/>
        <v>9.4746637340326068E-3</v>
      </c>
      <c r="L117" s="8">
        <f t="shared" si="106"/>
        <v>6.9431073598920756E-2</v>
      </c>
      <c r="M117" s="8">
        <f t="shared" si="107"/>
        <v>1.3269742825825836E-2</v>
      </c>
      <c r="N117" s="8">
        <f t="shared" si="116"/>
        <v>5.3600305640541968E-2</v>
      </c>
      <c r="O117" s="8">
        <f t="shared" si="117"/>
        <v>1.0489632571531769E-2</v>
      </c>
      <c r="P117" s="10">
        <f t="shared" si="114"/>
        <v>-0.4940145408739563</v>
      </c>
      <c r="Q117" s="10">
        <f t="shared" si="118"/>
        <v>-0.58241640254816629</v>
      </c>
      <c r="R117" s="9"/>
      <c r="S117" s="11">
        <f t="shared" si="97"/>
        <v>7.6857422222000579E-2</v>
      </c>
      <c r="T117" s="11">
        <f t="shared" si="98"/>
        <v>6.0315416791064155E-2</v>
      </c>
      <c r="U117" s="9"/>
      <c r="V117" s="8">
        <f t="shared" si="115"/>
        <v>0.70203962491334326</v>
      </c>
      <c r="W117" s="8">
        <f t="shared" si="108"/>
        <v>1.0733045511782695</v>
      </c>
      <c r="X117" s="9"/>
      <c r="Y117" s="9">
        <f t="shared" si="109"/>
        <v>-5.4848854124603816</v>
      </c>
      <c r="Z117" s="9">
        <f t="shared" si="110"/>
        <v>-7.0079713180618688</v>
      </c>
      <c r="AA117" s="9"/>
      <c r="AB117" s="10">
        <f t="shared" si="99"/>
        <v>2.0686875680502744E-8</v>
      </c>
      <c r="AC117" s="10">
        <f t="shared" si="100"/>
        <v>0.99999997931312434</v>
      </c>
      <c r="AD117" s="10">
        <f t="shared" si="101"/>
        <v>1.2089917885817962E-12</v>
      </c>
      <c r="AE117" s="10">
        <f t="shared" si="102"/>
        <v>0.99999999999879097</v>
      </c>
      <c r="AF117" s="9"/>
      <c r="AG117" s="12">
        <f t="shared" si="103"/>
        <v>39783</v>
      </c>
      <c r="AH117" s="8">
        <f t="shared" si="104"/>
        <v>1.2235755908587307</v>
      </c>
      <c r="AI117" s="8">
        <f t="shared" si="86"/>
        <v>1.7899030801706062</v>
      </c>
      <c r="AJ117" s="8">
        <f t="shared" si="79"/>
        <v>1.8159603176233277</v>
      </c>
      <c r="AK117" s="8">
        <f t="shared" si="87"/>
        <v>0.70369828544677859</v>
      </c>
      <c r="AL117" s="8">
        <f t="shared" si="111"/>
        <v>1.6225807913701673</v>
      </c>
      <c r="AN117" s="2">
        <f t="shared" si="112"/>
        <v>0.42973860510680595</v>
      </c>
      <c r="AO117" s="2">
        <f t="shared" si="113"/>
        <v>0.79383698575192474</v>
      </c>
      <c r="AP117" s="2">
        <f>(AN117+AO117)/2</f>
        <v>0.61178779542936534</v>
      </c>
    </row>
    <row r="118" spans="1:42" x14ac:dyDescent="0.2">
      <c r="A118" s="13">
        <v>39815</v>
      </c>
      <c r="B118">
        <v>4856.8500000000004</v>
      </c>
      <c r="C118">
        <v>5111.0200000000004</v>
      </c>
      <c r="D118">
        <v>4067.43</v>
      </c>
      <c r="E118">
        <v>4338.3500000000004</v>
      </c>
      <c r="F118">
        <f t="shared" si="80"/>
        <v>0</v>
      </c>
      <c r="G118" t="b">
        <f t="shared" si="81"/>
        <v>0</v>
      </c>
      <c r="H118">
        <v>356.29</v>
      </c>
      <c r="I118" s="8">
        <f t="shared" si="82"/>
        <v>-9.8093634360317594E-2</v>
      </c>
      <c r="J118" s="8">
        <f t="shared" si="83"/>
        <v>-9.8093634360317594E-2</v>
      </c>
      <c r="K118" s="8">
        <f t="shared" si="105"/>
        <v>-4.748735998212239E-3</v>
      </c>
      <c r="L118" s="8">
        <f t="shared" si="106"/>
        <v>6.3177148150354578E-2</v>
      </c>
      <c r="M118" s="8">
        <f t="shared" si="107"/>
        <v>1.2424405549409675E-2</v>
      </c>
      <c r="N118" s="8">
        <f t="shared" si="116"/>
        <v>5.519664226989255E-2</v>
      </c>
      <c r="O118" s="8">
        <f t="shared" si="117"/>
        <v>1.0489030631735816E-2</v>
      </c>
      <c r="P118" s="10">
        <f t="shared" si="114"/>
        <v>-0.24530580205285155</v>
      </c>
      <c r="Q118" s="10">
        <f t="shared" si="118"/>
        <v>-0.50553525061912785</v>
      </c>
      <c r="R118" s="9"/>
      <c r="S118" s="11">
        <f t="shared" si="97"/>
        <v>6.7311350032668041E-2</v>
      </c>
      <c r="T118" s="11">
        <f t="shared" si="98"/>
        <v>6.1172360771301837E-2</v>
      </c>
      <c r="U118" s="9"/>
      <c r="V118" s="8">
        <v>1</v>
      </c>
      <c r="W118" s="8">
        <v>1</v>
      </c>
      <c r="X118" s="9"/>
      <c r="Y118" s="9">
        <f t="shared" si="109"/>
        <v>3.365567501633402E-2</v>
      </c>
      <c r="Z118" s="9">
        <f t="shared" si="110"/>
        <v>3.0586180385650918E-2</v>
      </c>
      <c r="AA118" s="9"/>
      <c r="AB118" s="10">
        <f t="shared" si="99"/>
        <v>0.513424137428246</v>
      </c>
      <c r="AC118" s="10">
        <f t="shared" si="100"/>
        <v>0.486575862571754</v>
      </c>
      <c r="AD118" s="10">
        <f t="shared" si="101"/>
        <v>0.51220021827545992</v>
      </c>
      <c r="AE118" s="10">
        <f t="shared" si="102"/>
        <v>0.48779978172454008</v>
      </c>
      <c r="AF118" s="9"/>
      <c r="AG118" s="12">
        <f t="shared" si="103"/>
        <v>39815</v>
      </c>
      <c r="AH118" s="8">
        <f t="shared" si="104"/>
        <v>1.1606578838203554</v>
      </c>
      <c r="AI118" s="8">
        <f t="shared" si="86"/>
        <v>1.7814032995241604</v>
      </c>
      <c r="AJ118" s="8">
        <f t="shared" si="79"/>
        <v>1.8073368014914999</v>
      </c>
      <c r="AK118" s="8">
        <f t="shared" si="87"/>
        <v>0.63466996313417989</v>
      </c>
      <c r="AL118" s="8">
        <f t="shared" si="111"/>
        <v>1.6148755835561801</v>
      </c>
      <c r="AM118">
        <v>1</v>
      </c>
      <c r="AN118" s="2">
        <f>AP117*(I118+1)</f>
        <v>0.55177530711841238</v>
      </c>
      <c r="AO118" s="2">
        <f>AP117*(K118+1)</f>
        <v>0.60888257670194301</v>
      </c>
    </row>
    <row r="119" spans="1:42" x14ac:dyDescent="0.2">
      <c r="A119" s="13">
        <v>39846</v>
      </c>
      <c r="B119">
        <v>4309.17</v>
      </c>
      <c r="C119">
        <v>4688.59</v>
      </c>
      <c r="D119">
        <v>3764.69</v>
      </c>
      <c r="E119">
        <v>3843.74</v>
      </c>
      <c r="F119">
        <f t="shared" si="80"/>
        <v>0</v>
      </c>
      <c r="G119" t="b">
        <f t="shared" si="81"/>
        <v>0</v>
      </c>
      <c r="H119">
        <v>361.56</v>
      </c>
      <c r="I119" s="8">
        <f t="shared" si="82"/>
        <v>-0.11400878214067578</v>
      </c>
      <c r="J119" s="8">
        <f t="shared" si="83"/>
        <v>-0.11400878214067578</v>
      </c>
      <c r="K119" s="8">
        <f t="shared" si="105"/>
        <v>1.4791321676162594E-2</v>
      </c>
      <c r="L119" s="8">
        <f t="shared" si="106"/>
        <v>6.6638525949230212E-2</v>
      </c>
      <c r="M119" s="8">
        <f t="shared" si="107"/>
        <v>1.2597708646583817E-2</v>
      </c>
      <c r="N119" s="8">
        <f t="shared" si="116"/>
        <v>5.7834548017759613E-2</v>
      </c>
      <c r="O119" s="8">
        <f t="shared" si="117"/>
        <v>1.0638941993792598E-2</v>
      </c>
      <c r="P119" s="10">
        <f t="shared" si="114"/>
        <v>-0.31809332710269972</v>
      </c>
      <c r="Q119" s="10">
        <f t="shared" si="118"/>
        <v>-0.52566366731736391</v>
      </c>
      <c r="R119" s="9"/>
      <c r="S119" s="11">
        <f t="shared" si="97"/>
        <v>7.1648234296813912E-2</v>
      </c>
      <c r="T119" s="11">
        <f t="shared" si="98"/>
        <v>6.4069509594837898E-2</v>
      </c>
      <c r="U119" s="9"/>
      <c r="V119" s="8">
        <f>E119/$E$118</f>
        <v>0.88599121785932422</v>
      </c>
      <c r="W119" s="8">
        <f t="shared" ref="W119:W129" si="119">H119/$H$118</f>
        <v>1.0147913216761626</v>
      </c>
      <c r="X119" s="9"/>
      <c r="Y119" s="9">
        <f t="shared" si="109"/>
        <v>-1.8585873617884554</v>
      </c>
      <c r="Z119" s="9">
        <f t="shared" si="110"/>
        <v>-2.0864649552171866</v>
      </c>
      <c r="AA119" s="9"/>
      <c r="AB119" s="10">
        <f t="shared" si="99"/>
        <v>3.1542824929563777E-2</v>
      </c>
      <c r="AC119" s="10">
        <f t="shared" si="100"/>
        <v>0.96845717507043627</v>
      </c>
      <c r="AD119" s="10">
        <f t="shared" si="101"/>
        <v>1.8468263234785197E-2</v>
      </c>
      <c r="AE119" s="10">
        <f t="shared" si="102"/>
        <v>0.98153173676521477</v>
      </c>
      <c r="AF119" s="9"/>
      <c r="AG119" s="12">
        <f t="shared" si="103"/>
        <v>39846</v>
      </c>
      <c r="AH119" s="8">
        <f t="shared" si="104"/>
        <v>1.1067568310954969</v>
      </c>
      <c r="AI119" s="8">
        <f t="shared" si="86"/>
        <v>1.689950043531776</v>
      </c>
      <c r="AJ119" s="8">
        <f t="shared" si="79"/>
        <v>1.7148370878106871</v>
      </c>
      <c r="AK119" s="8">
        <f t="shared" si="87"/>
        <v>0.56231201357598448</v>
      </c>
      <c r="AL119" s="8">
        <f t="shared" si="111"/>
        <v>1.6387617277795405</v>
      </c>
      <c r="AN119" s="2">
        <f t="shared" ref="AN119:AN129" si="120">AN118*(I119+1)</f>
        <v>0.48886807633854484</v>
      </c>
      <c r="AO119" s="2">
        <f t="shared" ref="AO119:AO129" si="121">AO118*(K119+1)</f>
        <v>0.61788875475695215</v>
      </c>
    </row>
    <row r="120" spans="1:42" x14ac:dyDescent="0.2">
      <c r="A120" s="13">
        <v>39874</v>
      </c>
      <c r="B120">
        <v>3817.51</v>
      </c>
      <c r="C120">
        <v>4272.12</v>
      </c>
      <c r="D120">
        <v>3588.89</v>
      </c>
      <c r="E120">
        <v>4084.76</v>
      </c>
      <c r="F120">
        <f t="shared" si="80"/>
        <v>0</v>
      </c>
      <c r="G120" t="b">
        <f t="shared" si="81"/>
        <v>0</v>
      </c>
      <c r="H120">
        <v>366.1</v>
      </c>
      <c r="I120" s="8">
        <f t="shared" si="82"/>
        <v>6.2704553377699979E-2</v>
      </c>
      <c r="J120" s="8">
        <f t="shared" si="83"/>
        <v>6.2704553377699979E-2</v>
      </c>
      <c r="K120" s="8">
        <f t="shared" si="105"/>
        <v>1.2556698749861761E-2</v>
      </c>
      <c r="L120" s="8">
        <f t="shared" si="106"/>
        <v>7.341091399903632E-2</v>
      </c>
      <c r="M120" s="8">
        <f t="shared" si="107"/>
        <v>1.2745687891300862E-2</v>
      </c>
      <c r="N120" s="8">
        <f t="shared" si="116"/>
        <v>5.8724396007562046E-2</v>
      </c>
      <c r="O120" s="8">
        <f t="shared" si="117"/>
        <v>1.044325910744761E-2</v>
      </c>
      <c r="P120" s="10">
        <f t="shared" si="114"/>
        <v>-0.22119131880196544</v>
      </c>
      <c r="Q120" s="10">
        <f t="shared" si="118"/>
        <v>-0.4728108636545299</v>
      </c>
      <c r="R120" s="9"/>
      <c r="S120" s="11">
        <f t="shared" si="97"/>
        <v>7.7236909348297286E-2</v>
      </c>
      <c r="T120" s="11">
        <f t="shared" si="98"/>
        <v>6.4323725368873472E-2</v>
      </c>
      <c r="U120" s="9"/>
      <c r="V120" s="8">
        <f t="shared" ref="V120:V129" si="122">E120/$E$118</f>
        <v>0.94154690147175768</v>
      </c>
      <c r="W120" s="8">
        <f t="shared" si="119"/>
        <v>1.0275337505964242</v>
      </c>
      <c r="X120" s="9"/>
      <c r="Y120" s="9">
        <f t="shared" si="109"/>
        <v>-1.0928694740644131</v>
      </c>
      <c r="Z120" s="9">
        <f t="shared" si="110"/>
        <v>-1.3264757174542696</v>
      </c>
      <c r="AA120" s="9"/>
      <c r="AB120" s="10">
        <f t="shared" si="99"/>
        <v>0.13722555637269046</v>
      </c>
      <c r="AC120" s="10">
        <f t="shared" si="100"/>
        <v>0.86277444362730948</v>
      </c>
      <c r="AD120" s="10">
        <f t="shared" si="101"/>
        <v>9.2341086573040784E-2</v>
      </c>
      <c r="AE120" s="10">
        <f t="shared" si="102"/>
        <v>0.90765891342695926</v>
      </c>
      <c r="AF120" s="9"/>
      <c r="AG120" s="12">
        <f t="shared" si="103"/>
        <v>39874</v>
      </c>
      <c r="AH120" s="8">
        <f t="shared" si="104"/>
        <v>1.145169728437331</v>
      </c>
      <c r="AI120" s="8">
        <f t="shared" si="86"/>
        <v>1.7138434085578407</v>
      </c>
      <c r="AJ120" s="8">
        <f t="shared" si="79"/>
        <v>1.7379579662298794</v>
      </c>
      <c r="AK120" s="8">
        <f t="shared" si="87"/>
        <v>0.59757153724618173</v>
      </c>
      <c r="AL120" s="8">
        <f t="shared" si="111"/>
        <v>1.6593391651180711</v>
      </c>
      <c r="AN120" s="2">
        <f t="shared" si="120"/>
        <v>0.51952233072596865</v>
      </c>
      <c r="AO120" s="2">
        <f t="shared" si="121"/>
        <v>0.62564739771136246</v>
      </c>
    </row>
    <row r="121" spans="1:42" x14ac:dyDescent="0.2">
      <c r="A121" s="13">
        <v>39904</v>
      </c>
      <c r="B121">
        <v>4074.79</v>
      </c>
      <c r="C121">
        <v>4837.22</v>
      </c>
      <c r="D121">
        <v>3997.46</v>
      </c>
      <c r="E121">
        <v>4769.45</v>
      </c>
      <c r="F121">
        <f t="shared" si="80"/>
        <v>0</v>
      </c>
      <c r="G121" t="b">
        <f t="shared" si="81"/>
        <v>0</v>
      </c>
      <c r="H121">
        <v>364.52</v>
      </c>
      <c r="I121" s="8">
        <f t="shared" si="82"/>
        <v>0.16762061908165959</v>
      </c>
      <c r="J121" s="8">
        <f t="shared" si="83"/>
        <v>0.16762061908165959</v>
      </c>
      <c r="K121" s="8">
        <f t="shared" si="105"/>
        <v>-4.3157607211146143E-3</v>
      </c>
      <c r="L121" s="8">
        <f t="shared" si="106"/>
        <v>9.0420945302444294E-2</v>
      </c>
      <c r="M121" s="8">
        <f t="shared" si="107"/>
        <v>1.2458375534367865E-2</v>
      </c>
      <c r="N121" s="8">
        <f t="shared" si="116"/>
        <v>6.5648657090095819E-2</v>
      </c>
      <c r="O121" s="8">
        <f t="shared" si="117"/>
        <v>1.0403788258651767E-2</v>
      </c>
      <c r="P121" s="10">
        <f t="shared" si="114"/>
        <v>-0.25062415344099853</v>
      </c>
      <c r="Q121" s="10">
        <f t="shared" si="118"/>
        <v>-0.48355087803158103</v>
      </c>
      <c r="R121" s="9"/>
      <c r="S121" s="11">
        <f t="shared" si="97"/>
        <v>9.4317621535108115E-2</v>
      </c>
      <c r="T121" s="11">
        <f t="shared" si="98"/>
        <v>7.1263668082202386E-2</v>
      </c>
      <c r="U121" s="9"/>
      <c r="V121" s="8">
        <f t="shared" si="122"/>
        <v>1.0993695759908719</v>
      </c>
      <c r="W121" s="8">
        <f t="shared" si="119"/>
        <v>1.0230991607959807</v>
      </c>
      <c r="X121" s="9"/>
      <c r="Y121" s="9">
        <f t="shared" si="109"/>
        <v>0.80948177820788547</v>
      </c>
      <c r="Z121" s="9">
        <f t="shared" si="110"/>
        <v>1.0445679590749792</v>
      </c>
      <c r="AA121" s="9"/>
      <c r="AB121" s="10">
        <f t="shared" si="99"/>
        <v>0.79088096005041741</v>
      </c>
      <c r="AC121" s="10">
        <f t="shared" si="100"/>
        <v>0.20911903994958259</v>
      </c>
      <c r="AD121" s="10">
        <f t="shared" si="101"/>
        <v>0.85188865266240377</v>
      </c>
      <c r="AE121" s="10">
        <f t="shared" si="102"/>
        <v>0.14811134733759623</v>
      </c>
      <c r="AF121" s="9"/>
      <c r="AG121" s="12">
        <f t="shared" si="103"/>
        <v>39904</v>
      </c>
      <c r="AH121" s="8">
        <f t="shared" si="104"/>
        <v>1.2295522386760545</v>
      </c>
      <c r="AI121" s="8">
        <f t="shared" si="86"/>
        <v>1.7468834039241707</v>
      </c>
      <c r="AJ121" s="8">
        <f t="shared" si="79"/>
        <v>1.7580505528689971</v>
      </c>
      <c r="AK121" s="8">
        <f t="shared" si="87"/>
        <v>0.69773684826496574</v>
      </c>
      <c r="AL121" s="8">
        <f t="shared" si="111"/>
        <v>1.6521778543262475</v>
      </c>
      <c r="AN121" s="2">
        <f t="shared" si="120"/>
        <v>0.60660498542900221</v>
      </c>
      <c r="AO121" s="2">
        <f t="shared" si="121"/>
        <v>0.62294725324705225</v>
      </c>
    </row>
    <row r="122" spans="1:42" x14ac:dyDescent="0.2">
      <c r="A122" s="13">
        <v>39937</v>
      </c>
      <c r="B122">
        <v>4769.45</v>
      </c>
      <c r="C122">
        <v>5060.76</v>
      </c>
      <c r="D122">
        <v>4653.25</v>
      </c>
      <c r="E122">
        <v>4940.82</v>
      </c>
      <c r="F122">
        <f t="shared" si="80"/>
        <v>0</v>
      </c>
      <c r="G122" t="b">
        <f t="shared" si="81"/>
        <v>0</v>
      </c>
      <c r="H122">
        <v>361.09</v>
      </c>
      <c r="I122" s="8">
        <f t="shared" si="82"/>
        <v>3.5930767698581612E-2</v>
      </c>
      <c r="J122" s="8">
        <f t="shared" si="83"/>
        <v>3.5930767698581612E-2</v>
      </c>
      <c r="K122" s="8">
        <f t="shared" si="105"/>
        <v>-9.4096345879512988E-3</v>
      </c>
      <c r="L122" s="8">
        <f t="shared" si="106"/>
        <v>9.122886557505186E-2</v>
      </c>
      <c r="M122" s="8">
        <f t="shared" si="107"/>
        <v>1.1490433894252449E-2</v>
      </c>
      <c r="N122" s="8">
        <f t="shared" si="116"/>
        <v>6.5440432784564712E-2</v>
      </c>
      <c r="O122" s="8">
        <f t="shared" si="117"/>
        <v>1.0652891329332921E-2</v>
      </c>
      <c r="P122" s="10">
        <f t="shared" si="114"/>
        <v>-0.26311495378587135</v>
      </c>
      <c r="Q122" s="10">
        <f t="shared" si="118"/>
        <v>-0.49068221639022164</v>
      </c>
      <c r="R122" s="9"/>
      <c r="S122" s="11">
        <f t="shared" si="97"/>
        <v>9.4901851156729625E-2</v>
      </c>
      <c r="T122" s="11">
        <f t="shared" si="98"/>
        <v>7.1274629049202967E-2</v>
      </c>
      <c r="U122" s="9"/>
      <c r="V122" s="8">
        <f t="shared" si="122"/>
        <v>1.1388707688406881</v>
      </c>
      <c r="W122" s="8">
        <f t="shared" si="119"/>
        <v>1.0134721715456509</v>
      </c>
      <c r="X122" s="9"/>
      <c r="Y122" s="9">
        <f t="shared" si="109"/>
        <v>1.2766681395207629</v>
      </c>
      <c r="Z122" s="9">
        <f t="shared" si="110"/>
        <v>1.6723345605575619</v>
      </c>
      <c r="AA122" s="9"/>
      <c r="AB122" s="10">
        <f t="shared" si="99"/>
        <v>0.89914028288589587</v>
      </c>
      <c r="AC122" s="10">
        <f t="shared" si="100"/>
        <v>0.10085971711410413</v>
      </c>
      <c r="AD122" s="10">
        <f t="shared" si="101"/>
        <v>0.95277081587512136</v>
      </c>
      <c r="AE122" s="10">
        <f t="shared" si="102"/>
        <v>4.7229184124878643E-2</v>
      </c>
      <c r="AF122" s="9"/>
      <c r="AG122" s="12">
        <f t="shared" si="103"/>
        <v>39937</v>
      </c>
      <c r="AH122" s="8">
        <f t="shared" si="104"/>
        <v>1.2454863154716826</v>
      </c>
      <c r="AI122" s="8">
        <f t="shared" si="86"/>
        <v>1.7930871183968851</v>
      </c>
      <c r="AJ122" s="8">
        <f t="shared" si="79"/>
        <v>1.8094125968526664</v>
      </c>
      <c r="AK122" s="8">
        <f t="shared" si="87"/>
        <v>0.72280706887471469</v>
      </c>
      <c r="AL122" s="8">
        <f t="shared" si="111"/>
        <v>1.636631464442732</v>
      </c>
      <c r="AN122" s="2">
        <f t="shared" si="120"/>
        <v>0.62840076824525315</v>
      </c>
      <c r="AO122" s="2">
        <f t="shared" si="121"/>
        <v>0.6170855472264295</v>
      </c>
    </row>
    <row r="123" spans="1:42" x14ac:dyDescent="0.2">
      <c r="A123" s="13">
        <v>39965</v>
      </c>
      <c r="B123">
        <v>4992.1000000000004</v>
      </c>
      <c r="C123">
        <v>5177.59</v>
      </c>
      <c r="D123">
        <v>4669.8</v>
      </c>
      <c r="E123">
        <v>4808.6400000000003</v>
      </c>
      <c r="F123">
        <f t="shared" si="80"/>
        <v>0</v>
      </c>
      <c r="G123" t="b">
        <f t="shared" si="81"/>
        <v>0</v>
      </c>
      <c r="H123">
        <v>365.2</v>
      </c>
      <c r="I123" s="8">
        <f t="shared" si="82"/>
        <v>-2.6752644297909911E-2</v>
      </c>
      <c r="J123" s="8">
        <f t="shared" si="83"/>
        <v>-2.6752644297909911E-2</v>
      </c>
      <c r="K123" s="8">
        <f t="shared" si="105"/>
        <v>1.1382203882688513E-2</v>
      </c>
      <c r="L123" s="8">
        <f t="shared" si="106"/>
        <v>8.8574857158080764E-2</v>
      </c>
      <c r="M123" s="8">
        <f t="shared" si="107"/>
        <v>1.0398926872440942E-2</v>
      </c>
      <c r="N123" s="8">
        <f t="shared" si="116"/>
        <v>6.5572490702110936E-2</v>
      </c>
      <c r="O123" s="8">
        <f t="shared" si="117"/>
        <v>1.0590869563170104E-2</v>
      </c>
      <c r="P123" s="10">
        <f t="shared" si="114"/>
        <v>-0.41917297305044543</v>
      </c>
      <c r="Q123" s="10">
        <f t="shared" si="118"/>
        <v>-0.49947417077798023</v>
      </c>
      <c r="R123" s="9"/>
      <c r="S123" s="11">
        <f t="shared" si="97"/>
        <v>9.3412149034975647E-2</v>
      </c>
      <c r="T123" s="11">
        <f t="shared" si="98"/>
        <v>7.1453883071676827E-2</v>
      </c>
      <c r="U123" s="9"/>
      <c r="V123" s="8">
        <f t="shared" si="122"/>
        <v>1.1084029642606059</v>
      </c>
      <c r="W123" s="8">
        <f t="shared" si="119"/>
        <v>1.0250077184316146</v>
      </c>
      <c r="X123" s="9"/>
      <c r="Y123" s="9">
        <f t="shared" si="109"/>
        <v>0.88407109001029738</v>
      </c>
      <c r="Z123" s="9">
        <f t="shared" si="110"/>
        <v>1.1304199415709086</v>
      </c>
      <c r="AA123" s="9"/>
      <c r="AB123" s="10">
        <f t="shared" si="99"/>
        <v>0.81167108088709727</v>
      </c>
      <c r="AC123" s="10">
        <f t="shared" si="100"/>
        <v>0.18832891911290273</v>
      </c>
      <c r="AD123" s="10">
        <f t="shared" si="101"/>
        <v>0.87085034238992243</v>
      </c>
      <c r="AE123" s="10">
        <f t="shared" si="102"/>
        <v>0.12914965761007757</v>
      </c>
      <c r="AF123" s="9"/>
      <c r="AG123" s="12">
        <f t="shared" si="103"/>
        <v>39965</v>
      </c>
      <c r="AH123" s="8">
        <f t="shared" si="104"/>
        <v>1.2356987267538757</v>
      </c>
      <c r="AI123" s="8">
        <f t="shared" si="86"/>
        <v>1.7520139937135597</v>
      </c>
      <c r="AJ123" s="8">
        <f t="shared" si="79"/>
        <v>1.7642649180591565</v>
      </c>
      <c r="AK123" s="8">
        <f t="shared" si="87"/>
        <v>0.70347006846509452</v>
      </c>
      <c r="AL123" s="8">
        <f t="shared" si="111"/>
        <v>1.6552599374518424</v>
      </c>
      <c r="AN123" s="2">
        <f t="shared" si="120"/>
        <v>0.61158938601585455</v>
      </c>
      <c r="AO123" s="2">
        <f t="shared" si="121"/>
        <v>0.62410934073802116</v>
      </c>
    </row>
    <row r="124" spans="1:42" x14ac:dyDescent="0.2">
      <c r="A124" s="13">
        <v>39995</v>
      </c>
      <c r="B124">
        <v>4820.6099999999997</v>
      </c>
      <c r="C124">
        <v>5396.95</v>
      </c>
      <c r="D124">
        <v>4524.01</v>
      </c>
      <c r="E124">
        <v>5332.14</v>
      </c>
      <c r="F124">
        <f t="shared" si="80"/>
        <v>0</v>
      </c>
      <c r="G124" t="b">
        <f t="shared" si="81"/>
        <v>0</v>
      </c>
      <c r="H124">
        <v>364.79</v>
      </c>
      <c r="I124" s="8">
        <f t="shared" si="82"/>
        <v>0.10886654022759035</v>
      </c>
      <c r="J124" s="8">
        <f t="shared" si="83"/>
        <v>0.10886654022759035</v>
      </c>
      <c r="K124" s="8">
        <f t="shared" si="105"/>
        <v>-1.1226725082146283E-3</v>
      </c>
      <c r="L124" s="8">
        <f t="shared" si="106"/>
        <v>9.5940168604597489E-2</v>
      </c>
      <c r="M124" s="8">
        <f t="shared" si="107"/>
        <v>1.0786966090102898E-2</v>
      </c>
      <c r="N124" s="8">
        <f t="shared" si="116"/>
        <v>6.8150165220150508E-2</v>
      </c>
      <c r="O124" s="8">
        <f t="shared" si="117"/>
        <v>1.0587747872876063E-2</v>
      </c>
      <c r="P124" s="10">
        <f t="shared" si="114"/>
        <v>-0.47524422024081936</v>
      </c>
      <c r="Q124" s="10">
        <f t="shared" si="118"/>
        <v>-0.50511888378290581</v>
      </c>
      <c r="R124" s="9"/>
      <c r="S124" s="11">
        <f t="shared" si="97"/>
        <v>0.10151127157188915</v>
      </c>
      <c r="T124" s="11">
        <f t="shared" si="98"/>
        <v>7.4064089286669216E-2</v>
      </c>
      <c r="U124" s="9"/>
      <c r="V124" s="8">
        <f t="shared" si="122"/>
        <v>1.2290709601576637</v>
      </c>
      <c r="W124" s="8">
        <f t="shared" si="119"/>
        <v>1.0238569704454237</v>
      </c>
      <c r="X124" s="9"/>
      <c r="Y124" s="9">
        <f t="shared" si="109"/>
        <v>1.8503757632144475</v>
      </c>
      <c r="Z124" s="9">
        <f t="shared" si="110"/>
        <v>2.5035678414253977</v>
      </c>
      <c r="AA124" s="9"/>
      <c r="AB124" s="10">
        <f t="shared" si="99"/>
        <v>0.96787029512249989</v>
      </c>
      <c r="AC124" s="10">
        <f t="shared" si="100"/>
        <v>3.2129704877500109E-2</v>
      </c>
      <c r="AD124" s="10">
        <f t="shared" si="101"/>
        <v>0.9938525946584893</v>
      </c>
      <c r="AE124" s="10">
        <f t="shared" si="102"/>
        <v>6.1474053415107033E-3</v>
      </c>
      <c r="AF124" s="9"/>
      <c r="AG124" s="12">
        <f t="shared" si="103"/>
        <v>39995</v>
      </c>
      <c r="AH124" s="8">
        <f t="shared" si="104"/>
        <v>1.3015796768503716</v>
      </c>
      <c r="AI124" s="8">
        <f t="shared" si="86"/>
        <v>1.9064582157624326</v>
      </c>
      <c r="AJ124" s="8">
        <f t="shared" si="79"/>
        <v>1.931272830545643</v>
      </c>
      <c r="AK124" s="8">
        <f t="shared" si="87"/>
        <v>0.78005442097255551</v>
      </c>
      <c r="AL124" s="8">
        <f t="shared" si="111"/>
        <v>1.6534016226261163</v>
      </c>
      <c r="AN124" s="2">
        <f t="shared" si="120"/>
        <v>0.6781710065113169</v>
      </c>
      <c r="AO124" s="2">
        <f t="shared" si="121"/>
        <v>0.62340867033905467</v>
      </c>
    </row>
    <row r="125" spans="1:42" x14ac:dyDescent="0.2">
      <c r="A125" s="13">
        <v>40028</v>
      </c>
      <c r="B125">
        <v>5330.87</v>
      </c>
      <c r="C125">
        <v>5575.53</v>
      </c>
      <c r="D125">
        <v>5158.6000000000004</v>
      </c>
      <c r="E125">
        <v>5458.04</v>
      </c>
      <c r="F125">
        <f t="shared" si="80"/>
        <v>0</v>
      </c>
      <c r="G125" t="b">
        <f t="shared" si="81"/>
        <v>0</v>
      </c>
      <c r="H125">
        <v>368.15</v>
      </c>
      <c r="I125" s="8">
        <f t="shared" si="82"/>
        <v>2.3611533080526659E-2</v>
      </c>
      <c r="J125" s="8">
        <f t="shared" si="83"/>
        <v>2.3611533080526659E-2</v>
      </c>
      <c r="K125" s="8">
        <f t="shared" si="105"/>
        <v>9.2107788042434802E-3</v>
      </c>
      <c r="L125" s="8">
        <f t="shared" si="106"/>
        <v>9.6490380951984825E-2</v>
      </c>
      <c r="M125" s="8">
        <f t="shared" si="107"/>
        <v>9.9523878902126276E-3</v>
      </c>
      <c r="N125" s="8">
        <f t="shared" si="116"/>
        <v>6.8063574701633642E-2</v>
      </c>
      <c r="O125" s="8">
        <f t="shared" si="117"/>
        <v>1.0608218514083459E-2</v>
      </c>
      <c r="P125" s="10">
        <f t="shared" si="114"/>
        <v>-0.50952325764682749</v>
      </c>
      <c r="Q125" s="10">
        <f t="shared" si="118"/>
        <v>-0.50390810477600823</v>
      </c>
      <c r="R125" s="9"/>
      <c r="S125" s="11">
        <f t="shared" si="97"/>
        <v>0.1019217537783365</v>
      </c>
      <c r="T125" s="11">
        <f t="shared" si="98"/>
        <v>7.3978789783690699E-2</v>
      </c>
      <c r="U125" s="9"/>
      <c r="V125" s="8">
        <f t="shared" si="122"/>
        <v>1.2580912097917409</v>
      </c>
      <c r="W125" s="8">
        <f t="shared" si="119"/>
        <v>1.0332874905273792</v>
      </c>
      <c r="X125" s="9"/>
      <c r="Y125" s="9">
        <f t="shared" si="109"/>
        <v>1.9823464185272193</v>
      </c>
      <c r="Z125" s="9">
        <f t="shared" si="110"/>
        <v>2.6978899341065317</v>
      </c>
      <c r="AA125" s="9"/>
      <c r="AB125" s="10">
        <f t="shared" si="99"/>
        <v>0.97627975894358676</v>
      </c>
      <c r="AC125" s="10">
        <f t="shared" si="100"/>
        <v>2.3720241056413238E-2</v>
      </c>
      <c r="AD125" s="10">
        <f t="shared" si="101"/>
        <v>0.99651097459787363</v>
      </c>
      <c r="AE125" s="10">
        <f t="shared" si="102"/>
        <v>3.4890254021263667E-3</v>
      </c>
      <c r="AF125" s="9"/>
      <c r="AG125" s="12">
        <f t="shared" si="103"/>
        <v>40028</v>
      </c>
      <c r="AH125" s="8">
        <f t="shared" si="104"/>
        <v>1.3233344133720082</v>
      </c>
      <c r="AI125" s="8">
        <f t="shared" si="86"/>
        <v>1.9505905140545492</v>
      </c>
      <c r="AJ125" s="8">
        <f t="shared" si="79"/>
        <v>1.9767021725530192</v>
      </c>
      <c r="AK125" s="8">
        <f t="shared" si="87"/>
        <v>0.79847270173796003</v>
      </c>
      <c r="AL125" s="8">
        <f t="shared" si="111"/>
        <v>1.6686307392467026</v>
      </c>
      <c r="AN125" s="2">
        <f t="shared" si="120"/>
        <v>0.69418366366581297</v>
      </c>
      <c r="AO125" s="2">
        <f t="shared" si="121"/>
        <v>0.62915074970619522</v>
      </c>
    </row>
    <row r="126" spans="1:42" x14ac:dyDescent="0.2">
      <c r="A126" s="13">
        <v>40057</v>
      </c>
      <c r="B126">
        <v>5479.35</v>
      </c>
      <c r="C126">
        <v>5760.83</v>
      </c>
      <c r="D126">
        <v>5263.11</v>
      </c>
      <c r="E126">
        <v>5675.16</v>
      </c>
      <c r="F126">
        <f t="shared" si="80"/>
        <v>0</v>
      </c>
      <c r="G126" t="b">
        <f t="shared" si="81"/>
        <v>0</v>
      </c>
      <c r="H126">
        <v>369.64</v>
      </c>
      <c r="I126" s="8">
        <f t="shared" si="82"/>
        <v>3.9779847710899929E-2</v>
      </c>
      <c r="J126" s="8">
        <f t="shared" si="83"/>
        <v>3.9779847710899929E-2</v>
      </c>
      <c r="K126" s="8">
        <f t="shared" si="105"/>
        <v>4.0472633437458327E-3</v>
      </c>
      <c r="L126" s="8">
        <f t="shared" si="106"/>
        <v>9.3662670602892115E-2</v>
      </c>
      <c r="M126" s="8">
        <f t="shared" si="107"/>
        <v>9.9909208838608321E-3</v>
      </c>
      <c r="N126" s="8">
        <f t="shared" si="116"/>
        <v>6.8263902652371602E-2</v>
      </c>
      <c r="O126" s="8">
        <f t="shared" si="117"/>
        <v>1.0576943623973671E-2</v>
      </c>
      <c r="P126" s="10">
        <f t="shared" si="114"/>
        <v>-0.52979675502807089</v>
      </c>
      <c r="Q126" s="10">
        <f t="shared" si="118"/>
        <v>-0.50887635337259218</v>
      </c>
      <c r="R126" s="9"/>
      <c r="S126" s="11">
        <f t="shared" si="97"/>
        <v>9.9317958560249137E-2</v>
      </c>
      <c r="T126" s="11">
        <f t="shared" si="98"/>
        <v>7.4206963704446779E-2</v>
      </c>
      <c r="U126" s="9"/>
      <c r="V126" s="8">
        <f t="shared" si="122"/>
        <v>1.3081378865236781</v>
      </c>
      <c r="W126" s="8">
        <f t="shared" si="119"/>
        <v>1.0374694771113417</v>
      </c>
      <c r="X126" s="9"/>
      <c r="Y126" s="9">
        <f t="shared" si="109"/>
        <v>2.3837797730702643</v>
      </c>
      <c r="Z126" s="9">
        <f t="shared" si="110"/>
        <v>3.1610705693019061</v>
      </c>
      <c r="AA126" s="9"/>
      <c r="AB126" s="10">
        <f t="shared" si="99"/>
        <v>0.9914320731793459</v>
      </c>
      <c r="AC126" s="10">
        <f t="shared" si="100"/>
        <v>8.5679268206541037E-3</v>
      </c>
      <c r="AD126" s="10">
        <f t="shared" si="101"/>
        <v>0.9992140479481475</v>
      </c>
      <c r="AE126" s="10">
        <f t="shared" si="102"/>
        <v>7.8595205185250094E-4</v>
      </c>
      <c r="AF126" s="9"/>
      <c r="AG126" s="12">
        <f t="shared" si="103"/>
        <v>40057</v>
      </c>
      <c r="AH126" s="8">
        <f t="shared" si="104"/>
        <v>1.3534952725630047</v>
      </c>
      <c r="AI126" s="8">
        <f t="shared" si="86"/>
        <v>2.0265314153850289</v>
      </c>
      <c r="AJ126" s="8">
        <f t="shared" si="79"/>
        <v>2.0550886447421886</v>
      </c>
      <c r="AK126" s="8">
        <f t="shared" si="87"/>
        <v>0.83023582421440689</v>
      </c>
      <c r="AL126" s="8">
        <f t="shared" si="111"/>
        <v>1.6753841272719032</v>
      </c>
      <c r="AN126" s="2">
        <f t="shared" si="120"/>
        <v>0.72179818408983354</v>
      </c>
      <c r="AO126" s="2">
        <f t="shared" si="121"/>
        <v>0.6316970884731713</v>
      </c>
    </row>
    <row r="127" spans="1:42" x14ac:dyDescent="0.2">
      <c r="A127" s="13">
        <v>40087</v>
      </c>
      <c r="B127">
        <v>5681.88</v>
      </c>
      <c r="C127">
        <v>5888.21</v>
      </c>
      <c r="D127">
        <v>5394.8</v>
      </c>
      <c r="E127">
        <v>5414.96</v>
      </c>
      <c r="F127">
        <f t="shared" si="80"/>
        <v>0</v>
      </c>
      <c r="G127" t="b">
        <f t="shared" si="81"/>
        <v>0</v>
      </c>
      <c r="H127">
        <v>372.19</v>
      </c>
      <c r="I127" s="8">
        <f t="shared" si="82"/>
        <v>-4.5848927607327394E-2</v>
      </c>
      <c r="J127" s="8">
        <f t="shared" si="83"/>
        <v>-4.5848927607327394E-2</v>
      </c>
      <c r="K127" s="8">
        <f t="shared" si="105"/>
        <v>6.8986040471810117E-3</v>
      </c>
      <c r="L127" s="8">
        <f t="shared" si="106"/>
        <v>8.3412707162393171E-2</v>
      </c>
      <c r="M127" s="8">
        <f t="shared" si="107"/>
        <v>9.3620492437219635E-3</v>
      </c>
      <c r="N127" s="8">
        <f t="shared" si="116"/>
        <v>6.8278602515310483E-2</v>
      </c>
      <c r="O127" s="8">
        <f t="shared" si="117"/>
        <v>1.0497757353965053E-2</v>
      </c>
      <c r="P127" s="10">
        <f t="shared" si="114"/>
        <v>-0.43491346284905147</v>
      </c>
      <c r="Q127" s="10">
        <f t="shared" si="118"/>
        <v>-0.502898594417584</v>
      </c>
      <c r="R127" s="9"/>
      <c r="S127" s="11">
        <f t="shared" si="97"/>
        <v>8.7889633033273226E-2</v>
      </c>
      <c r="T127" s="11">
        <f t="shared" si="98"/>
        <v>7.4115436559362924E-2</v>
      </c>
      <c r="U127" s="9"/>
      <c r="V127" s="8">
        <f t="shared" si="122"/>
        <v>1.2481611672640518</v>
      </c>
      <c r="W127" s="8">
        <f t="shared" si="119"/>
        <v>1.0446265682449689</v>
      </c>
      <c r="X127" s="9"/>
      <c r="Y127" s="9">
        <f t="shared" si="109"/>
        <v>2.0693478738706594</v>
      </c>
      <c r="Z127" s="9">
        <f t="shared" si="110"/>
        <v>2.4388776321748882</v>
      </c>
      <c r="AA127" s="9"/>
      <c r="AB127" s="10">
        <f t="shared" si="99"/>
        <v>0.98074327289234542</v>
      </c>
      <c r="AC127" s="10">
        <f t="shared" si="100"/>
        <v>1.9256727107654581E-2</v>
      </c>
      <c r="AD127" s="10">
        <f t="shared" si="101"/>
        <v>0.99263352188695031</v>
      </c>
      <c r="AE127" s="10">
        <f t="shared" si="102"/>
        <v>7.3664781130496904E-3</v>
      </c>
      <c r="AF127" s="9"/>
      <c r="AG127" s="12">
        <f t="shared" si="103"/>
        <v>40087</v>
      </c>
      <c r="AH127" s="8">
        <f t="shared" si="104"/>
        <v>1.324759427964703</v>
      </c>
      <c r="AI127" s="8">
        <f t="shared" si="86"/>
        <v>1.9345329877374788</v>
      </c>
      <c r="AJ127" s="8">
        <f t="shared" si="79"/>
        <v>1.9609502321158696</v>
      </c>
      <c r="AK127" s="8">
        <f t="shared" si="87"/>
        <v>0.79217040201299083</v>
      </c>
      <c r="AL127" s="8">
        <f t="shared" si="111"/>
        <v>1.6869419389928841</v>
      </c>
      <c r="AN127" s="2">
        <f t="shared" si="120"/>
        <v>0.68870451140039834</v>
      </c>
      <c r="AO127" s="2">
        <f t="shared" si="121"/>
        <v>0.6360549165643048</v>
      </c>
    </row>
    <row r="128" spans="1:42" x14ac:dyDescent="0.2">
      <c r="A128" s="13">
        <v>40119</v>
      </c>
      <c r="B128">
        <v>5410.61</v>
      </c>
      <c r="C128">
        <v>5843.27</v>
      </c>
      <c r="D128">
        <v>5312.64</v>
      </c>
      <c r="E128">
        <v>5625.95</v>
      </c>
      <c r="F128">
        <f t="shared" si="80"/>
        <v>0</v>
      </c>
      <c r="G128" t="b">
        <f t="shared" si="81"/>
        <v>0</v>
      </c>
      <c r="H128">
        <v>376.93</v>
      </c>
      <c r="I128" s="8">
        <f t="shared" si="82"/>
        <v>3.8964276744426485E-2</v>
      </c>
      <c r="J128" s="8">
        <f t="shared" si="83"/>
        <v>3.8964276744426485E-2</v>
      </c>
      <c r="K128" s="8">
        <f t="shared" si="105"/>
        <v>1.2735430828340277E-2</v>
      </c>
      <c r="L128" s="8">
        <f t="shared" si="106"/>
        <v>8.0360248342096721E-2</v>
      </c>
      <c r="M128" s="8">
        <f t="shared" si="107"/>
        <v>8.1048087266967824E-3</v>
      </c>
      <c r="N128" s="8">
        <f t="shared" si="116"/>
        <v>6.8604508941448525E-2</v>
      </c>
      <c r="O128" s="8">
        <f t="shared" si="117"/>
        <v>1.0570770830840735E-2</v>
      </c>
      <c r="P128" s="10">
        <f t="shared" si="114"/>
        <v>-0.30984333994986868</v>
      </c>
      <c r="Q128" s="10">
        <f t="shared" si="118"/>
        <v>-0.48518241768689285</v>
      </c>
      <c r="R128" s="9"/>
      <c r="S128" s="11">
        <f t="shared" si="97"/>
        <v>8.3228974073895054E-2</v>
      </c>
      <c r="T128" s="11">
        <f t="shared" si="98"/>
        <v>7.4310368646097177E-2</v>
      </c>
      <c r="U128" s="9"/>
      <c r="V128" s="8">
        <f t="shared" si="122"/>
        <v>1.2967948644069749</v>
      </c>
      <c r="W128" s="8">
        <f t="shared" si="119"/>
        <v>1.0579303376462994</v>
      </c>
      <c r="X128" s="9"/>
      <c r="Y128" s="9">
        <f t="shared" si="109"/>
        <v>2.4876526084793089</v>
      </c>
      <c r="Z128" s="9">
        <f t="shared" si="110"/>
        <v>2.7767626859738623</v>
      </c>
      <c r="AA128" s="9"/>
      <c r="AB128" s="10">
        <f t="shared" si="99"/>
        <v>0.99357053646170157</v>
      </c>
      <c r="AC128" s="10">
        <f t="shared" si="100"/>
        <v>6.42946353829843E-3</v>
      </c>
      <c r="AD128" s="10">
        <f t="shared" si="101"/>
        <v>0.99725483752097532</v>
      </c>
      <c r="AE128" s="10">
        <f t="shared" si="102"/>
        <v>2.7451624790246765E-3</v>
      </c>
      <c r="AF128" s="9"/>
      <c r="AG128" s="12">
        <f t="shared" si="103"/>
        <v>40119</v>
      </c>
      <c r="AH128" s="8">
        <f t="shared" si="104"/>
        <v>1.3596947345349737</v>
      </c>
      <c r="AI128" s="8">
        <f t="shared" si="86"/>
        <v>2.0089335691782852</v>
      </c>
      <c r="AJ128" s="8">
        <f t="shared" si="79"/>
        <v>2.0369783561737553</v>
      </c>
      <c r="AK128" s="8">
        <f t="shared" si="87"/>
        <v>0.8230367487857686</v>
      </c>
      <c r="AL128" s="8">
        <f t="shared" si="111"/>
        <v>1.7084258713683542</v>
      </c>
      <c r="AN128" s="2">
        <f t="shared" si="120"/>
        <v>0.71553938457773847</v>
      </c>
      <c r="AO128" s="2">
        <f t="shared" si="121"/>
        <v>0.64415534995723522</v>
      </c>
    </row>
    <row r="129" spans="1:42" x14ac:dyDescent="0.2">
      <c r="A129" s="13">
        <v>40148</v>
      </c>
      <c r="B129">
        <v>5653.88</v>
      </c>
      <c r="C129">
        <v>6026.69</v>
      </c>
      <c r="D129">
        <v>5605.43</v>
      </c>
      <c r="E129">
        <v>5957.43</v>
      </c>
      <c r="F129">
        <f t="shared" si="80"/>
        <v>0</v>
      </c>
      <c r="G129" t="b">
        <f t="shared" si="81"/>
        <v>0</v>
      </c>
      <c r="H129">
        <v>375.62</v>
      </c>
      <c r="I129" s="8">
        <f t="shared" si="82"/>
        <v>5.8919826873683689E-2</v>
      </c>
      <c r="J129" s="8">
        <f t="shared" si="83"/>
        <v>5.8919826873683689E-2</v>
      </c>
      <c r="K129" s="8">
        <f t="shared" si="105"/>
        <v>-3.4754463693523752E-3</v>
      </c>
      <c r="L129" s="8">
        <f t="shared" si="106"/>
        <v>8.116213575187281E-2</v>
      </c>
      <c r="M129" s="8">
        <f t="shared" si="107"/>
        <v>8.3319765999016679E-3</v>
      </c>
      <c r="N129" s="8">
        <f t="shared" si="116"/>
        <v>6.8897352553456914E-2</v>
      </c>
      <c r="O129" s="8">
        <f t="shared" si="117"/>
        <v>1.0414201790882911E-2</v>
      </c>
      <c r="P129" s="10">
        <f t="shared" si="114"/>
        <v>-0.34765190908215599</v>
      </c>
      <c r="Q129" s="10">
        <f t="shared" si="118"/>
        <v>-0.48493549130703761</v>
      </c>
      <c r="R129" s="9"/>
      <c r="S129" s="11">
        <f t="shared" si="97"/>
        <v>8.4421010857542195E-2</v>
      </c>
      <c r="T129" s="11">
        <f t="shared" si="98"/>
        <v>7.4506334098588714E-2</v>
      </c>
      <c r="U129" s="9"/>
      <c r="V129" s="8">
        <f t="shared" si="122"/>
        <v>1.3732017933085159</v>
      </c>
      <c r="W129" s="8">
        <f t="shared" si="119"/>
        <v>1.0542535574952987</v>
      </c>
      <c r="X129" s="9"/>
      <c r="Y129" s="9">
        <f t="shared" si="109"/>
        <v>3.1730910501943881</v>
      </c>
      <c r="Z129" s="9">
        <f t="shared" si="110"/>
        <v>3.5847649814620275</v>
      </c>
      <c r="AA129" s="9"/>
      <c r="AB129" s="10">
        <f t="shared" si="99"/>
        <v>0.99924587391806441</v>
      </c>
      <c r="AC129" s="10">
        <f t="shared" si="100"/>
        <v>7.5412608193559105E-4</v>
      </c>
      <c r="AD129" s="10">
        <f t="shared" si="101"/>
        <v>0.9998313090630746</v>
      </c>
      <c r="AE129" s="10">
        <f t="shared" si="102"/>
        <v>1.6869093692539749E-4</v>
      </c>
      <c r="AF129" s="9"/>
      <c r="AG129" s="12">
        <f t="shared" si="103"/>
        <v>40148</v>
      </c>
      <c r="AH129" s="8">
        <f t="shared" si="104"/>
        <v>1.3996154638232885</v>
      </c>
      <c r="AI129" s="8">
        <f t="shared" si="86"/>
        <v>2.1264936671431647</v>
      </c>
      <c r="AJ129" s="8">
        <f t="shared" si="79"/>
        <v>2.1566478640952393</v>
      </c>
      <c r="AK129" s="8">
        <f t="shared" si="87"/>
        <v>0.87152993153490554</v>
      </c>
      <c r="AL129" s="8">
        <f t="shared" si="111"/>
        <v>1.7024883288763994</v>
      </c>
      <c r="AN129" s="2">
        <f t="shared" si="120"/>
        <v>0.75769884123836095</v>
      </c>
      <c r="AO129" s="2">
        <f t="shared" si="121"/>
        <v>0.64191662258492743</v>
      </c>
      <c r="AP129" s="2">
        <f>(AN129+AO129)/2</f>
        <v>0.69980773191164425</v>
      </c>
    </row>
    <row r="130" spans="1:42" x14ac:dyDescent="0.2">
      <c r="A130" s="13">
        <v>40182</v>
      </c>
      <c r="B130">
        <v>5975.52</v>
      </c>
      <c r="C130">
        <v>6094.26</v>
      </c>
      <c r="D130">
        <v>5540.33</v>
      </c>
      <c r="E130">
        <v>5608.79</v>
      </c>
      <c r="F130">
        <f t="shared" si="80"/>
        <v>0</v>
      </c>
      <c r="G130" t="b">
        <f t="shared" si="81"/>
        <v>0</v>
      </c>
      <c r="H130">
        <v>377.34</v>
      </c>
      <c r="I130" s="8">
        <f t="shared" si="82"/>
        <v>-5.8521879401016941E-2</v>
      </c>
      <c r="J130" s="8">
        <f t="shared" si="83"/>
        <v>-5.8521879401016941E-2</v>
      </c>
      <c r="K130" s="8">
        <f t="shared" si="105"/>
        <v>4.5790958947871108E-3</v>
      </c>
      <c r="L130" s="8">
        <f t="shared" si="106"/>
        <v>7.6557865994644161E-2</v>
      </c>
      <c r="M130" s="8">
        <f t="shared" si="107"/>
        <v>7.858575573019555E-3</v>
      </c>
      <c r="N130" s="8">
        <f t="shared" si="116"/>
        <v>6.9368340785444432E-2</v>
      </c>
      <c r="O130" s="8">
        <f t="shared" si="117"/>
        <v>1.0306744538077789E-2</v>
      </c>
      <c r="P130" s="10">
        <f t="shared" si="114"/>
        <v>-0.5600438727950775</v>
      </c>
      <c r="Q130" s="10">
        <f t="shared" si="118"/>
        <v>-0.47507490886579312</v>
      </c>
      <c r="R130" s="9"/>
      <c r="S130" s="11">
        <f t="shared" si="97"/>
        <v>8.1220372538423638E-2</v>
      </c>
      <c r="T130" s="11">
        <f t="shared" si="98"/>
        <v>7.4816552175167306E-2</v>
      </c>
      <c r="U130" s="9"/>
      <c r="V130" s="8">
        <v>1</v>
      </c>
      <c r="W130" s="8">
        <v>1</v>
      </c>
      <c r="X130" s="9"/>
      <c r="Y130" s="9">
        <f t="shared" si="109"/>
        <v>4.0610186269211819E-2</v>
      </c>
      <c r="Z130" s="9">
        <f t="shared" si="110"/>
        <v>3.7408276087583653E-2</v>
      </c>
      <c r="AA130" s="9"/>
      <c r="AB130" s="10">
        <f t="shared" si="99"/>
        <v>0.51619666830569932</v>
      </c>
      <c r="AC130" s="10">
        <f t="shared" si="100"/>
        <v>0.48380333169430068</v>
      </c>
      <c r="AD130" s="10">
        <f t="shared" si="101"/>
        <v>0.51492026303637695</v>
      </c>
      <c r="AE130" s="10">
        <f t="shared" si="102"/>
        <v>0.48507973696362305</v>
      </c>
      <c r="AF130" s="9"/>
      <c r="AG130" s="12">
        <f t="shared" si="103"/>
        <v>40182</v>
      </c>
      <c r="AH130" s="8">
        <f t="shared" si="104"/>
        <v>1.361865886844793</v>
      </c>
      <c r="AI130" s="8">
        <f t="shared" si="86"/>
        <v>2.0021484527293074</v>
      </c>
      <c r="AJ130" s="8">
        <f t="shared" si="79"/>
        <v>2.0304597344554862</v>
      </c>
      <c r="AK130" s="8">
        <f t="shared" si="87"/>
        <v>0.82052636198724316</v>
      </c>
      <c r="AL130" s="8">
        <f t="shared" si="111"/>
        <v>1.7102841861940805</v>
      </c>
      <c r="AM130">
        <v>1</v>
      </c>
      <c r="AN130" s="2">
        <f>AP129*(I130+1)</f>
        <v>0.65885366822081182</v>
      </c>
      <c r="AO130" s="2">
        <f>AP129*(K130+1)</f>
        <v>0.70301221862398111</v>
      </c>
    </row>
    <row r="131" spans="1:42" x14ac:dyDescent="0.2">
      <c r="A131" s="13">
        <v>40210</v>
      </c>
      <c r="B131">
        <v>5587.5</v>
      </c>
      <c r="C131">
        <v>5743.89</v>
      </c>
      <c r="D131">
        <v>5433.02</v>
      </c>
      <c r="E131">
        <v>5598.46</v>
      </c>
      <c r="F131">
        <f t="shared" si="80"/>
        <v>0</v>
      </c>
      <c r="G131" t="b">
        <f t="shared" si="81"/>
        <v>0</v>
      </c>
      <c r="H131">
        <v>380.9</v>
      </c>
      <c r="I131" s="8">
        <f t="shared" si="82"/>
        <v>-1.8417519643274538E-3</v>
      </c>
      <c r="J131" s="8">
        <f t="shared" si="83"/>
        <v>-1.8417519643274538E-3</v>
      </c>
      <c r="K131" s="8">
        <f t="shared" si="105"/>
        <v>9.4344622886521901E-3</v>
      </c>
      <c r="L131" s="8">
        <f t="shared" si="106"/>
        <v>6.3948873550980251E-2</v>
      </c>
      <c r="M131" s="8">
        <f t="shared" si="107"/>
        <v>7.3783332095417181E-3</v>
      </c>
      <c r="N131" s="8">
        <f t="shared" si="116"/>
        <v>6.9355124851143174E-2</v>
      </c>
      <c r="O131" s="8">
        <f t="shared" si="117"/>
        <v>1.0294712888019945E-2</v>
      </c>
      <c r="P131" s="10">
        <f t="shared" si="114"/>
        <v>-0.46208397676561158</v>
      </c>
      <c r="Q131" s="10">
        <f t="shared" si="118"/>
        <v>-0.47383409183759501</v>
      </c>
      <c r="R131" s="9"/>
      <c r="S131" s="11">
        <f t="shared" si="97"/>
        <v>6.7675357627115712E-2</v>
      </c>
      <c r="T131" s="11">
        <f t="shared" si="98"/>
        <v>7.4784631464223122E-2</v>
      </c>
      <c r="U131" s="9"/>
      <c r="V131" s="8">
        <f>E131/$E$130</f>
        <v>0.99815824803567255</v>
      </c>
      <c r="W131" s="8">
        <f t="shared" ref="W131:W141" si="123">H131/$H$130</f>
        <v>1.0094344622886522</v>
      </c>
      <c r="X131" s="9"/>
      <c r="Y131" s="9">
        <f t="shared" si="109"/>
        <v>-0.13215606203645058</v>
      </c>
      <c r="Z131" s="9">
        <f t="shared" si="110"/>
        <v>-0.1128215123758904</v>
      </c>
      <c r="AA131" s="9"/>
      <c r="AB131" s="10">
        <f t="shared" si="99"/>
        <v>0.44743042681668072</v>
      </c>
      <c r="AC131" s="10">
        <f t="shared" si="100"/>
        <v>0.55256957318331934</v>
      </c>
      <c r="AD131" s="10">
        <f t="shared" si="101"/>
        <v>0.45508603141195547</v>
      </c>
      <c r="AE131" s="10">
        <f t="shared" si="102"/>
        <v>0.54491396858804453</v>
      </c>
      <c r="AF131" s="9"/>
      <c r="AG131" s="12">
        <f t="shared" si="103"/>
        <v>40210</v>
      </c>
      <c r="AH131" s="8">
        <f t="shared" si="104"/>
        <v>1.3672849840722128</v>
      </c>
      <c r="AI131" s="8">
        <f t="shared" si="86"/>
        <v>2.0093836527520623</v>
      </c>
      <c r="AJ131" s="8">
        <f t="shared" si="79"/>
        <v>2.037826467914448</v>
      </c>
      <c r="AK131" s="8">
        <f t="shared" si="87"/>
        <v>0.81901515594827079</v>
      </c>
      <c r="AL131" s="8">
        <f t="shared" si="111"/>
        <v>1.7264197978516067</v>
      </c>
      <c r="AN131" s="2">
        <f>AN130*(I131+1)</f>
        <v>0.65764022318316184</v>
      </c>
      <c r="AO131" s="2">
        <f t="shared" ref="AO131:AO133" si="124">AO130*(K131+1)</f>
        <v>0.70964476088905082</v>
      </c>
    </row>
    <row r="132" spans="1:42" x14ac:dyDescent="0.2">
      <c r="A132" s="13">
        <v>40238</v>
      </c>
      <c r="B132">
        <v>5652.85</v>
      </c>
      <c r="C132">
        <v>6203.5</v>
      </c>
      <c r="D132">
        <v>5641.18</v>
      </c>
      <c r="E132">
        <v>6153.55</v>
      </c>
      <c r="F132">
        <f t="shared" si="80"/>
        <v>0</v>
      </c>
      <c r="G132" t="b">
        <f t="shared" si="81"/>
        <v>0</v>
      </c>
      <c r="H132">
        <v>382.77</v>
      </c>
      <c r="I132" s="8">
        <f t="shared" si="82"/>
        <v>9.9150480667898E-2</v>
      </c>
      <c r="J132" s="8">
        <f t="shared" si="83"/>
        <v>9.9150480667898E-2</v>
      </c>
      <c r="K132" s="8">
        <f t="shared" si="105"/>
        <v>4.9094250459438271E-3</v>
      </c>
      <c r="L132" s="8">
        <f t="shared" si="106"/>
        <v>6.6278837427652115E-2</v>
      </c>
      <c r="M132" s="8">
        <f t="shared" si="107"/>
        <v>6.9238495740859135E-3</v>
      </c>
      <c r="N132" s="8">
        <f t="shared" si="116"/>
        <v>7.1217856262129564E-2</v>
      </c>
      <c r="O132" s="8">
        <f t="shared" si="117"/>
        <v>1.0238543731625921E-2</v>
      </c>
      <c r="P132" s="10">
        <f t="shared" si="114"/>
        <v>-0.51071988109221378</v>
      </c>
      <c r="Q132" s="10">
        <f t="shared" si="118"/>
        <v>-0.45670972663966258</v>
      </c>
      <c r="R132" s="9"/>
      <c r="S132" s="11">
        <f t="shared" si="97"/>
        <v>7.0068305899455674E-2</v>
      </c>
      <c r="T132" s="11">
        <f t="shared" si="98"/>
        <v>7.643851303407749E-2</v>
      </c>
      <c r="U132" s="9"/>
      <c r="V132" s="8">
        <f t="shared" ref="V132:V141" si="125">E132/$E$130</f>
        <v>1.0971261181110366</v>
      </c>
      <c r="W132" s="8">
        <f t="shared" si="123"/>
        <v>1.0143902051200508</v>
      </c>
      <c r="X132" s="9"/>
      <c r="Y132" s="9">
        <f t="shared" si="109"/>
        <v>1.1540349798292762</v>
      </c>
      <c r="Z132" s="9">
        <f t="shared" si="110"/>
        <v>1.0639651681962101</v>
      </c>
      <c r="AA132" s="9"/>
      <c r="AB132" s="10">
        <f t="shared" si="99"/>
        <v>0.87575708588960943</v>
      </c>
      <c r="AC132" s="10">
        <f t="shared" si="100"/>
        <v>0.12424291411039057</v>
      </c>
      <c r="AD132" s="10">
        <f t="shared" si="101"/>
        <v>0.8563277604906202</v>
      </c>
      <c r="AE132" s="10">
        <f t="shared" si="102"/>
        <v>0.1436722395093798</v>
      </c>
      <c r="AF132" s="9"/>
      <c r="AG132" s="12">
        <f t="shared" si="103"/>
        <v>40238</v>
      </c>
      <c r="AH132" s="8">
        <f t="shared" si="104"/>
        <v>1.4359742760701986</v>
      </c>
      <c r="AI132" s="8">
        <f t="shared" si="86"/>
        <v>2.1039768767297082</v>
      </c>
      <c r="AJ132" s="8">
        <f t="shared" si="79"/>
        <v>2.1352288937501198</v>
      </c>
      <c r="AK132" s="8">
        <f t="shared" si="87"/>
        <v>0.9002209023348352</v>
      </c>
      <c r="AL132" s="8">
        <f t="shared" si="111"/>
        <v>1.7348955264469927</v>
      </c>
      <c r="AN132" s="2">
        <f>AN131*(I132+1)</f>
        <v>0.72284556741831607</v>
      </c>
      <c r="AO132" s="2">
        <f t="shared" si="124"/>
        <v>0.71312870865188238</v>
      </c>
    </row>
    <row r="133" spans="1:42" x14ac:dyDescent="0.2">
      <c r="A133" s="13">
        <v>40269</v>
      </c>
      <c r="B133">
        <v>6189.38</v>
      </c>
      <c r="C133">
        <v>6341.52</v>
      </c>
      <c r="D133">
        <v>6024.01</v>
      </c>
      <c r="E133">
        <v>6135.7</v>
      </c>
      <c r="F133">
        <f t="shared" si="80"/>
        <v>0</v>
      </c>
      <c r="G133" t="b">
        <f t="shared" si="81"/>
        <v>0</v>
      </c>
      <c r="H133">
        <v>385.2</v>
      </c>
      <c r="I133" s="8">
        <f t="shared" si="82"/>
        <v>-2.9007645992964459E-3</v>
      </c>
      <c r="J133" s="8">
        <f t="shared" si="83"/>
        <v>-2.9007645992964459E-3</v>
      </c>
      <c r="K133" s="8">
        <f t="shared" si="105"/>
        <v>6.3484599106513606E-3</v>
      </c>
      <c r="L133" s="8">
        <f t="shared" si="106"/>
        <v>5.24939779628587E-2</v>
      </c>
      <c r="M133" s="8">
        <f t="shared" si="107"/>
        <v>6.4651469761834966E-3</v>
      </c>
      <c r="N133" s="8">
        <f t="shared" si="116"/>
        <v>7.0144779757440295E-2</v>
      </c>
      <c r="O133" s="8">
        <f t="shared" si="117"/>
        <v>1.0100882454954305E-2</v>
      </c>
      <c r="P133" s="10">
        <f t="shared" si="114"/>
        <v>-0.39505228049095376</v>
      </c>
      <c r="Q133" s="10">
        <f t="shared" si="118"/>
        <v>-0.44081284789103831</v>
      </c>
      <c r="R133" s="9"/>
      <c r="S133" s="11">
        <f t="shared" si="97"/>
        <v>5.5367522495733193E-2</v>
      </c>
      <c r="T133" s="11">
        <f t="shared" si="98"/>
        <v>7.5146331064737948E-2</v>
      </c>
      <c r="U133" s="9"/>
      <c r="V133" s="8">
        <f t="shared" si="125"/>
        <v>1.0939436135066565</v>
      </c>
      <c r="W133" s="8">
        <f t="shared" si="123"/>
        <v>1.020830020671013</v>
      </c>
      <c r="X133" s="9"/>
      <c r="Y133" s="9">
        <f t="shared" si="109"/>
        <v>1.2770284280946509</v>
      </c>
      <c r="Z133" s="9">
        <f t="shared" si="110"/>
        <v>0.95808542430081844</v>
      </c>
      <c r="AA133" s="9"/>
      <c r="AB133" s="10">
        <f t="shared" si="99"/>
        <v>0.89920389449614369</v>
      </c>
      <c r="AC133" s="10">
        <f t="shared" si="100"/>
        <v>0.10079610550385631</v>
      </c>
      <c r="AD133" s="10">
        <f t="shared" si="101"/>
        <v>0.83099015765100548</v>
      </c>
      <c r="AE133" s="10">
        <f t="shared" si="102"/>
        <v>0.16900984234899452</v>
      </c>
      <c r="AF133" s="9"/>
      <c r="AG133" s="12">
        <f t="shared" si="103"/>
        <v>40269</v>
      </c>
      <c r="AH133" s="8">
        <f t="shared" si="104"/>
        <v>1.438404740255484</v>
      </c>
      <c r="AI133" s="8">
        <f t="shared" si="86"/>
        <v>2.1002915213916498</v>
      </c>
      <c r="AJ133" s="8">
        <f t="shared" si="79"/>
        <v>2.1318725107967635</v>
      </c>
      <c r="AK133" s="8">
        <f t="shared" si="87"/>
        <v>0.89760957340979575</v>
      </c>
      <c r="AL133" s="8">
        <f t="shared" si="111"/>
        <v>1.7459094411458098</v>
      </c>
      <c r="AN133" s="2">
        <f>AN132*(I133+1)</f>
        <v>0.72074876258559062</v>
      </c>
      <c r="AO133" s="2">
        <f t="shared" si="124"/>
        <v>0.71765597766989342</v>
      </c>
    </row>
    <row r="134" spans="1:42" x14ac:dyDescent="0.2">
      <c r="A134" s="13">
        <v>40301</v>
      </c>
      <c r="B134">
        <v>6122.76</v>
      </c>
      <c r="C134">
        <v>6276.8</v>
      </c>
      <c r="D134">
        <v>5607.68</v>
      </c>
      <c r="E134">
        <v>5964.33</v>
      </c>
      <c r="F134">
        <f t="shared" si="80"/>
        <v>0</v>
      </c>
      <c r="G134" t="b">
        <f t="shared" si="81"/>
        <v>0</v>
      </c>
      <c r="H134">
        <v>392.46</v>
      </c>
      <c r="I134" s="8">
        <f t="shared" si="82"/>
        <v>-2.7929983538960479E-2</v>
      </c>
      <c r="J134" s="8">
        <f t="shared" si="83"/>
        <v>-2.7929983538960479E-2</v>
      </c>
      <c r="K134" s="8">
        <f t="shared" si="105"/>
        <v>1.8847352024922159E-2</v>
      </c>
      <c r="L134" s="8">
        <f t="shared" ref="L134:L158" si="126">STDEV(I123:I134)</f>
        <v>5.4211624499454068E-2</v>
      </c>
      <c r="M134" s="8">
        <f t="shared" ref="M134:M158" si="127">STDEV(K123:K134)</f>
        <v>6.0179034305613858E-3</v>
      </c>
      <c r="N134" s="8">
        <f t="shared" ref="N134:N158" si="128">STDEV(I99:I134)</f>
        <v>6.9312014484651074E-2</v>
      </c>
      <c r="O134" s="8">
        <f t="shared" ref="O134:O158" si="129">STDEV(K99:K134)</f>
        <v>1.0209147663095641E-2</v>
      </c>
      <c r="P134" s="10">
        <f t="shared" ref="P134:P158" si="130">CORREL(I123:I134,K123:K134)</f>
        <v>-0.51591984710207184</v>
      </c>
      <c r="Q134" s="10">
        <f t="shared" ref="Q134:Q158" si="131">CORREL(I99:I134,K99:K134)</f>
        <v>-0.42734100720116086</v>
      </c>
      <c r="R134" s="9"/>
      <c r="S134" s="11">
        <f t="shared" ref="S134:S158" si="132">SQRT(L134^2+M134^2-2*L134*M134*P134)</f>
        <v>5.7547746312781749E-2</v>
      </c>
      <c r="T134" s="11">
        <f t="shared" ref="T134:T158" si="133">SQRT(N134^2+O134^2-2*N134*O134*Q134)</f>
        <v>7.4250718657072376E-2</v>
      </c>
      <c r="U134" s="9"/>
      <c r="V134" s="8">
        <f t="shared" si="125"/>
        <v>1.0633897863888646</v>
      </c>
      <c r="W134" s="8">
        <f t="shared" si="123"/>
        <v>1.040069963428208</v>
      </c>
      <c r="X134" s="9"/>
      <c r="Y134" s="9">
        <f t="shared" ref="Y134:Y158" si="134">(LN(V134/W134)+0.5*S134^2)/(S134)</f>
        <v>0.41408407851165402</v>
      </c>
      <c r="Z134" s="9">
        <f t="shared" ref="Z134:Z158" si="135">(LN(V134/W134)+0.5*T134^2)/(T134)</f>
        <v>0.33575861636029797</v>
      </c>
      <c r="AA134" s="9"/>
      <c r="AB134" s="10">
        <f t="shared" ref="AB134:AB158" si="136">NORMDIST(Y134,0,1,1)</f>
        <v>0.66059373372394048</v>
      </c>
      <c r="AC134" s="10">
        <f t="shared" ref="AC134:AC158" si="137">1-AB134</f>
        <v>0.33940626627605952</v>
      </c>
      <c r="AD134" s="10">
        <f t="shared" ref="AD134:AD158" si="138">NORMDIST(Z134,0,1,1)</f>
        <v>0.6314735501967641</v>
      </c>
      <c r="AE134" s="10">
        <f t="shared" ref="AE134:AE158" si="139">1-AD134</f>
        <v>0.3685264498032359</v>
      </c>
      <c r="AF134" s="9"/>
      <c r="AG134" s="12">
        <f t="shared" si="103"/>
        <v>40301</v>
      </c>
      <c r="AH134" s="8">
        <f t="shared" ref="AH134:AH158" si="140">AN134+AO134</f>
        <v>1.4318001540246765</v>
      </c>
      <c r="AI134" s="8">
        <f t="shared" si="86"/>
        <v>2.0515332321141679</v>
      </c>
      <c r="AJ134" s="8">
        <f t="shared" si="79"/>
        <v>2.0891835685477904</v>
      </c>
      <c r="AK134" s="8">
        <f t="shared" si="87"/>
        <v>0.8725393528000468</v>
      </c>
      <c r="AL134" s="8">
        <f t="shared" si="111"/>
        <v>1.7788152109867197</v>
      </c>
      <c r="AN134" s="2">
        <f t="shared" ref="AN134:AN158" si="141">AN133*(I134+1)</f>
        <v>0.70061826151084894</v>
      </c>
      <c r="AO134" s="2">
        <f t="shared" ref="AO134:AO158" si="142">AO133*(K134+1)</f>
        <v>0.73118189251382759</v>
      </c>
    </row>
    <row r="135" spans="1:42" x14ac:dyDescent="0.2">
      <c r="A135" s="13">
        <v>40330</v>
      </c>
      <c r="B135">
        <v>5943.94</v>
      </c>
      <c r="C135">
        <v>6330.81</v>
      </c>
      <c r="D135">
        <v>5798.76</v>
      </c>
      <c r="E135">
        <v>5965.52</v>
      </c>
      <c r="F135">
        <f t="shared" si="80"/>
        <v>0</v>
      </c>
      <c r="G135" t="b">
        <f t="shared" si="81"/>
        <v>0</v>
      </c>
      <c r="H135">
        <v>394.19</v>
      </c>
      <c r="I135" s="8">
        <f t="shared" si="82"/>
        <v>1.9951947662200098E-4</v>
      </c>
      <c r="J135" s="8">
        <f t="shared" si="83"/>
        <v>1.9951947662200098E-4</v>
      </c>
      <c r="K135" s="8">
        <f t="shared" si="105"/>
        <v>4.4080925444631713E-3</v>
      </c>
      <c r="L135" s="8">
        <f t="shared" si="126"/>
        <v>5.2767592769612438E-2</v>
      </c>
      <c r="M135" s="8">
        <f t="shared" si="127"/>
        <v>5.8898181361320143E-3</v>
      </c>
      <c r="N135" s="8">
        <f t="shared" si="128"/>
        <v>6.9225029196658364E-2</v>
      </c>
      <c r="O135" s="8">
        <f t="shared" si="129"/>
        <v>1.0074472438753415E-2</v>
      </c>
      <c r="P135" s="10">
        <f t="shared" si="130"/>
        <v>-0.4677733394943987</v>
      </c>
      <c r="Q135" s="10">
        <f t="shared" si="131"/>
        <v>-0.42533441649676296</v>
      </c>
      <c r="R135" s="9"/>
      <c r="S135" s="11">
        <f t="shared" si="132"/>
        <v>5.5766197497671206E-2</v>
      </c>
      <c r="T135" s="11">
        <f t="shared" si="133"/>
        <v>7.4073348186184523E-2</v>
      </c>
      <c r="U135" s="9"/>
      <c r="V135" s="8">
        <f t="shared" si="125"/>
        <v>1.0636019533624901</v>
      </c>
      <c r="W135" s="8">
        <f t="shared" si="123"/>
        <v>1.0446546880797161</v>
      </c>
      <c r="X135" s="9"/>
      <c r="Y135" s="9">
        <f t="shared" si="134"/>
        <v>0.35020789350343384</v>
      </c>
      <c r="Z135" s="9">
        <f t="shared" si="135"/>
        <v>0.27969923225775423</v>
      </c>
      <c r="AA135" s="9"/>
      <c r="AB135" s="10">
        <f t="shared" si="136"/>
        <v>0.6369086583673651</v>
      </c>
      <c r="AC135" s="10">
        <f t="shared" si="137"/>
        <v>0.3630913416326349</v>
      </c>
      <c r="AD135" s="10">
        <f t="shared" si="138"/>
        <v>0.61014586630078838</v>
      </c>
      <c r="AE135" s="10">
        <f t="shared" si="139"/>
        <v>0.38985413369921162</v>
      </c>
      <c r="AF135" s="9"/>
      <c r="AG135" s="12">
        <f t="shared" si="103"/>
        <v>40330</v>
      </c>
      <c r="AH135" s="8">
        <f t="shared" si="140"/>
        <v>1.4351630584625616</v>
      </c>
      <c r="AI135" s="8">
        <f t="shared" si="86"/>
        <v>2.0548729959904821</v>
      </c>
      <c r="AJ135" s="8">
        <f t="shared" si="79"/>
        <v>2.09284066342595</v>
      </c>
      <c r="AK135" s="8">
        <f t="shared" si="87"/>
        <v>0.87271344139504947</v>
      </c>
      <c r="AL135" s="8">
        <f t="shared" si="111"/>
        <v>1.786656393056248</v>
      </c>
      <c r="AN135" s="2">
        <f t="shared" si="141"/>
        <v>0.70075804849969736</v>
      </c>
      <c r="AO135" s="2">
        <f t="shared" si="142"/>
        <v>0.73440500996286429</v>
      </c>
    </row>
    <row r="136" spans="1:42" x14ac:dyDescent="0.2">
      <c r="A136" s="13">
        <v>40360</v>
      </c>
      <c r="B136">
        <v>5885.61</v>
      </c>
      <c r="C136">
        <v>6253.64</v>
      </c>
      <c r="D136">
        <v>5809.37</v>
      </c>
      <c r="E136">
        <v>6147.97</v>
      </c>
      <c r="F136">
        <f t="shared" si="80"/>
        <v>0</v>
      </c>
      <c r="G136" t="b">
        <f t="shared" si="81"/>
        <v>0</v>
      </c>
      <c r="H136">
        <v>388.67</v>
      </c>
      <c r="I136" s="8">
        <f t="shared" si="82"/>
        <v>3.0584089903310963E-2</v>
      </c>
      <c r="J136" s="8">
        <f t="shared" si="83"/>
        <v>3.0584089903310963E-2</v>
      </c>
      <c r="K136" s="8">
        <f t="shared" si="105"/>
        <v>-1.4003399375935421E-2</v>
      </c>
      <c r="L136" s="8">
        <f t="shared" si="126"/>
        <v>4.4958736284259428E-2</v>
      </c>
      <c r="M136" s="8">
        <f t="shared" si="127"/>
        <v>8.1325177627731039E-3</v>
      </c>
      <c r="N136" s="8">
        <f t="shared" si="128"/>
        <v>6.9000500052646421E-2</v>
      </c>
      <c r="O136" s="8">
        <f t="shared" si="129"/>
        <v>1.0593168945039755E-2</v>
      </c>
      <c r="P136" s="10">
        <f t="shared" si="130"/>
        <v>-0.30796720838330111</v>
      </c>
      <c r="Q136" s="10">
        <f t="shared" si="131"/>
        <v>-0.42409819103302554</v>
      </c>
      <c r="R136" s="9"/>
      <c r="S136" s="11">
        <f t="shared" si="132"/>
        <v>4.8089796327164189E-2</v>
      </c>
      <c r="T136" s="11">
        <f t="shared" si="133"/>
        <v>7.4116528328182218E-2</v>
      </c>
      <c r="U136" s="9"/>
      <c r="V136" s="8">
        <f t="shared" si="125"/>
        <v>1.0961312511254657</v>
      </c>
      <c r="W136" s="8">
        <f t="shared" si="123"/>
        <v>1.0300259712725925</v>
      </c>
      <c r="X136" s="9"/>
      <c r="Y136" s="9">
        <f t="shared" si="134"/>
        <v>1.3175192738446646</v>
      </c>
      <c r="Z136" s="9">
        <f t="shared" si="135"/>
        <v>0.87631666824744803</v>
      </c>
      <c r="AA136" s="9"/>
      <c r="AB136" s="10">
        <f t="shared" si="136"/>
        <v>0.90616768756747046</v>
      </c>
      <c r="AC136" s="10">
        <f t="shared" si="137"/>
        <v>9.3832312432529541E-2</v>
      </c>
      <c r="AD136" s="10">
        <f t="shared" si="138"/>
        <v>0.80957104695929161</v>
      </c>
      <c r="AE136" s="10">
        <f t="shared" si="139"/>
        <v>0.19042895304070839</v>
      </c>
      <c r="AF136" s="9"/>
      <c r="AG136" s="12">
        <f t="shared" si="103"/>
        <v>40360</v>
      </c>
      <c r="AH136" s="8">
        <f t="shared" si="140"/>
        <v>1.4463109389601474</v>
      </c>
      <c r="AI136" s="8">
        <f t="shared" si="86"/>
        <v>2.0844523967232291</v>
      </c>
      <c r="AJ136" s="8">
        <f t="shared" si="79"/>
        <v>2.1204692427209184</v>
      </c>
      <c r="AK136" s="8">
        <f t="shared" si="87"/>
        <v>0.89940458774650356</v>
      </c>
      <c r="AL136" s="8">
        <f t="shared" si="111"/>
        <v>1.7616371300367131</v>
      </c>
      <c r="AN136" s="2">
        <f t="shared" si="141"/>
        <v>0.72219009565548087</v>
      </c>
      <c r="AO136" s="2">
        <f t="shared" si="142"/>
        <v>0.72412084330466642</v>
      </c>
    </row>
    <row r="137" spans="1:42" x14ac:dyDescent="0.2">
      <c r="A137" s="13">
        <v>40392</v>
      </c>
      <c r="B137">
        <v>6187.64</v>
      </c>
      <c r="C137">
        <v>6386.97</v>
      </c>
      <c r="D137">
        <v>5833.51</v>
      </c>
      <c r="E137">
        <v>5925.22</v>
      </c>
      <c r="F137">
        <f t="shared" si="80"/>
        <v>0</v>
      </c>
      <c r="G137" t="b">
        <f t="shared" si="81"/>
        <v>0</v>
      </c>
      <c r="H137">
        <v>400.19</v>
      </c>
      <c r="I137" s="8">
        <f t="shared" si="82"/>
        <v>-3.6231471526373737E-2</v>
      </c>
      <c r="J137" s="8">
        <f t="shared" si="83"/>
        <v>-3.6231471526373737E-2</v>
      </c>
      <c r="K137" s="8">
        <f t="shared" si="105"/>
        <v>2.9639539969640083E-2</v>
      </c>
      <c r="L137" s="8">
        <f t="shared" si="126"/>
        <v>4.6931845517130859E-2</v>
      </c>
      <c r="M137" s="8">
        <f t="shared" si="127"/>
        <v>1.0739474424393452E-2</v>
      </c>
      <c r="N137" s="8">
        <f t="shared" si="128"/>
        <v>6.9188520314485608E-2</v>
      </c>
      <c r="O137" s="8">
        <f t="shared" si="129"/>
        <v>1.1305515819679198E-2</v>
      </c>
      <c r="P137" s="10">
        <f t="shared" si="130"/>
        <v>-0.42777439472619566</v>
      </c>
      <c r="Q137" s="10">
        <f t="shared" si="131"/>
        <v>-0.42589826969578548</v>
      </c>
      <c r="R137" s="9"/>
      <c r="S137" s="11">
        <f t="shared" si="132"/>
        <v>5.2432346938293781E-2</v>
      </c>
      <c r="T137" s="11">
        <f t="shared" si="133"/>
        <v>7.4707104281185086E-2</v>
      </c>
      <c r="U137" s="9"/>
      <c r="V137" s="8">
        <f t="shared" si="125"/>
        <v>1.0564168029111449</v>
      </c>
      <c r="W137" s="8">
        <f t="shared" si="123"/>
        <v>1.0605554672178938</v>
      </c>
      <c r="X137" s="9"/>
      <c r="Y137" s="9">
        <f t="shared" si="134"/>
        <v>-4.8355911111423712E-2</v>
      </c>
      <c r="Z137" s="9">
        <f t="shared" si="135"/>
        <v>-1.4984032728494573E-2</v>
      </c>
      <c r="AA137" s="9"/>
      <c r="AB137" s="10">
        <f t="shared" si="136"/>
        <v>0.48071629800424509</v>
      </c>
      <c r="AC137" s="10">
        <f t="shared" si="137"/>
        <v>0.51928370199575491</v>
      </c>
      <c r="AD137" s="10">
        <f t="shared" si="138"/>
        <v>0.49402245949531953</v>
      </c>
      <c r="AE137" s="10">
        <f t="shared" si="139"/>
        <v>0.50597754050468047</v>
      </c>
      <c r="AF137" s="9"/>
      <c r="AG137" s="12">
        <f t="shared" si="103"/>
        <v>40392</v>
      </c>
      <c r="AH137" s="8">
        <f t="shared" si="140"/>
        <v>1.4416075377507547</v>
      </c>
      <c r="AI137" s="8">
        <f t="shared" si="86"/>
        <v>2.0218132635758863</v>
      </c>
      <c r="AJ137" s="8">
        <f t="shared" si="79"/>
        <v>2.0702401530334784</v>
      </c>
      <c r="AK137" s="8">
        <f t="shared" si="87"/>
        <v>0.86681783603487628</v>
      </c>
      <c r="AL137" s="8">
        <f t="shared" si="111"/>
        <v>1.8138512441644383</v>
      </c>
      <c r="AN137" s="2">
        <f t="shared" si="141"/>
        <v>0.69602408576811015</v>
      </c>
      <c r="AO137" s="2">
        <f t="shared" si="142"/>
        <v>0.74558345198264453</v>
      </c>
    </row>
    <row r="138" spans="1:42" x14ac:dyDescent="0.2">
      <c r="A138" s="13">
        <v>40422</v>
      </c>
      <c r="B138">
        <v>5936.94</v>
      </c>
      <c r="C138">
        <v>6339.97</v>
      </c>
      <c r="D138">
        <v>5876.43</v>
      </c>
      <c r="E138">
        <v>6229.02</v>
      </c>
      <c r="F138">
        <f t="shared" si="80"/>
        <v>0</v>
      </c>
      <c r="G138" t="b">
        <f t="shared" si="81"/>
        <v>0</v>
      </c>
      <c r="H138">
        <v>398.49</v>
      </c>
      <c r="I138" s="8">
        <f t="shared" si="82"/>
        <v>5.1272357819625247E-2</v>
      </c>
      <c r="J138" s="8">
        <f t="shared" si="83"/>
        <v>5.1272357819625247E-2</v>
      </c>
      <c r="K138" s="8">
        <f t="shared" si="105"/>
        <v>-4.2479822084509067E-3</v>
      </c>
      <c r="L138" s="8">
        <f t="shared" si="126"/>
        <v>4.7752508512651962E-2</v>
      </c>
      <c r="M138" s="8">
        <f t="shared" si="127"/>
        <v>1.1205816686443163E-2</v>
      </c>
      <c r="N138" s="8">
        <f t="shared" si="128"/>
        <v>6.9593288091141639E-2</v>
      </c>
      <c r="O138" s="8">
        <f t="shared" si="129"/>
        <v>1.1386746026598595E-2</v>
      </c>
      <c r="P138" s="10">
        <f t="shared" si="130"/>
        <v>-0.46858158505974612</v>
      </c>
      <c r="Q138" s="10">
        <f t="shared" si="131"/>
        <v>-0.43325509223167225</v>
      </c>
      <c r="R138" s="9"/>
      <c r="S138" s="11">
        <f t="shared" si="132"/>
        <v>5.3919884067804465E-2</v>
      </c>
      <c r="T138" s="11">
        <f t="shared" si="133"/>
        <v>7.5229927643493025E-2</v>
      </c>
      <c r="U138" s="9"/>
      <c r="V138" s="8">
        <f t="shared" si="125"/>
        <v>1.1105817832366696</v>
      </c>
      <c r="W138" s="8">
        <f t="shared" si="123"/>
        <v>1.0560502464620767</v>
      </c>
      <c r="X138" s="9"/>
      <c r="Y138" s="9">
        <f t="shared" si="134"/>
        <v>0.96072012902297366</v>
      </c>
      <c r="Z138" s="9">
        <f t="shared" si="135"/>
        <v>0.70687309827293654</v>
      </c>
      <c r="AA138" s="9"/>
      <c r="AB138" s="10">
        <f t="shared" si="136"/>
        <v>0.83165354628582322</v>
      </c>
      <c r="AC138" s="10">
        <f t="shared" si="137"/>
        <v>0.16834645371417678</v>
      </c>
      <c r="AD138" s="10">
        <f t="shared" si="138"/>
        <v>0.76017732843083863</v>
      </c>
      <c r="AE138" s="10">
        <f t="shared" si="139"/>
        <v>0.23982267156916137</v>
      </c>
      <c r="AF138" s="9"/>
      <c r="AG138" s="12">
        <f t="shared" ref="AG138:AG158" si="143">A138</f>
        <v>40422</v>
      </c>
      <c r="AH138" s="8">
        <f t="shared" si="140"/>
        <v>1.4741271084883971</v>
      </c>
      <c r="AI138" s="8">
        <f t="shared" si="86"/>
        <v>2.0671858872511351</v>
      </c>
      <c r="AJ138" s="8">
        <f t="shared" si="79"/>
        <v>2.1182289671950643</v>
      </c>
      <c r="AK138" s="8">
        <f t="shared" si="87"/>
        <v>0.91126163028848972</v>
      </c>
      <c r="AL138" s="8">
        <f t="shared" si="111"/>
        <v>1.8061460363504511</v>
      </c>
      <c r="AN138" s="2">
        <f t="shared" si="141"/>
        <v>0.73171088174469023</v>
      </c>
      <c r="AO138" s="2">
        <f t="shared" si="142"/>
        <v>0.74241622674370689</v>
      </c>
    </row>
    <row r="139" spans="1:42" x14ac:dyDescent="0.2">
      <c r="A139" s="13">
        <v>40452</v>
      </c>
      <c r="B139">
        <v>6244.06</v>
      </c>
      <c r="C139">
        <v>6668.54</v>
      </c>
      <c r="D139">
        <v>6115.87</v>
      </c>
      <c r="E139">
        <v>6601.37</v>
      </c>
      <c r="F139">
        <f t="shared" si="80"/>
        <v>0</v>
      </c>
      <c r="G139" t="b">
        <f t="shared" si="81"/>
        <v>0</v>
      </c>
      <c r="H139">
        <v>394.42</v>
      </c>
      <c r="I139" s="8">
        <f t="shared" si="82"/>
        <v>5.9776658286536222E-2</v>
      </c>
      <c r="J139" s="8">
        <f t="shared" si="83"/>
        <v>5.9776658286536222E-2</v>
      </c>
      <c r="K139" s="8">
        <f t="shared" ref="K139:K158" si="144">H139/H138-1</f>
        <v>-1.0213556174558991E-2</v>
      </c>
      <c r="L139" s="8">
        <f t="shared" si="126"/>
        <v>4.6477666459428864E-2</v>
      </c>
      <c r="M139" s="8">
        <f t="shared" si="127"/>
        <v>1.2175091801078891E-2</v>
      </c>
      <c r="N139" s="8">
        <f t="shared" si="128"/>
        <v>7.0297752829612134E-2</v>
      </c>
      <c r="O139" s="8">
        <f t="shared" si="129"/>
        <v>1.1655984627067619E-2</v>
      </c>
      <c r="P139" s="10">
        <f t="shared" si="130"/>
        <v>-0.54951262040358217</v>
      </c>
      <c r="Q139" s="10">
        <f t="shared" si="131"/>
        <v>-0.45931548914843767</v>
      </c>
      <c r="R139" s="9"/>
      <c r="S139" s="11">
        <f t="shared" si="132"/>
        <v>5.4132352567226413E-2</v>
      </c>
      <c r="T139" s="11">
        <f t="shared" si="133"/>
        <v>7.6356745822947894E-2</v>
      </c>
      <c r="U139" s="9"/>
      <c r="V139" s="8">
        <f t="shared" si="125"/>
        <v>1.17696865099246</v>
      </c>
      <c r="W139" s="8">
        <f t="shared" si="123"/>
        <v>1.0452642179466796</v>
      </c>
      <c r="X139" s="9"/>
      <c r="Y139" s="9">
        <f t="shared" si="134"/>
        <v>2.2193318737108418</v>
      </c>
      <c r="Z139" s="9">
        <f t="shared" si="135"/>
        <v>1.5923632504249676</v>
      </c>
      <c r="AA139" s="9"/>
      <c r="AB139" s="10">
        <f t="shared" si="136"/>
        <v>0.98676792265244817</v>
      </c>
      <c r="AC139" s="10">
        <f t="shared" si="137"/>
        <v>1.3232077347551829E-2</v>
      </c>
      <c r="AD139" s="10">
        <f t="shared" si="138"/>
        <v>0.94434844571269771</v>
      </c>
      <c r="AE139" s="10">
        <f t="shared" si="139"/>
        <v>5.5651554287302285E-2</v>
      </c>
      <c r="AF139" s="9"/>
      <c r="AG139" s="12">
        <f t="shared" si="143"/>
        <v>40452</v>
      </c>
      <c r="AH139" s="8">
        <f t="shared" si="140"/>
        <v>1.5102836299942386</v>
      </c>
      <c r="AI139" s="8">
        <f t="shared" si="86"/>
        <v>2.1663985181189656</v>
      </c>
      <c r="AJ139" s="8">
        <f t="shared" si="79"/>
        <v>2.209294634293379</v>
      </c>
      <c r="AK139" s="8">
        <f t="shared" si="87"/>
        <v>0.96573380537187659</v>
      </c>
      <c r="AL139" s="8">
        <f t="shared" ref="AL139:AL158" si="145">H139/$H$10</f>
        <v>1.7876988623487287</v>
      </c>
      <c r="AN139" s="2">
        <f t="shared" si="141"/>
        <v>0.77545011308728273</v>
      </c>
      <c r="AO139" s="2">
        <f t="shared" si="142"/>
        <v>0.73483351690695586</v>
      </c>
    </row>
    <row r="140" spans="1:42" x14ac:dyDescent="0.2">
      <c r="A140" s="13">
        <v>40483</v>
      </c>
      <c r="B140">
        <v>6637.09</v>
      </c>
      <c r="C140">
        <v>6907.61</v>
      </c>
      <c r="D140">
        <v>6586.01</v>
      </c>
      <c r="E140">
        <v>6688.49</v>
      </c>
      <c r="F140">
        <f t="shared" si="80"/>
        <v>0</v>
      </c>
      <c r="G140" t="b">
        <f t="shared" si="81"/>
        <v>0</v>
      </c>
      <c r="H140">
        <v>396.11</v>
      </c>
      <c r="I140" s="8">
        <f t="shared" si="82"/>
        <v>1.3197260568639457E-2</v>
      </c>
      <c r="J140" s="8">
        <f t="shared" si="83"/>
        <v>1.3197260568639457E-2</v>
      </c>
      <c r="K140" s="8">
        <f t="shared" si="144"/>
        <v>4.2847725774555201E-3</v>
      </c>
      <c r="L140" s="8">
        <f t="shared" si="126"/>
        <v>4.5994632417957156E-2</v>
      </c>
      <c r="M140" s="8">
        <f t="shared" si="127"/>
        <v>1.1923324294641241E-2</v>
      </c>
      <c r="N140" s="8">
        <f t="shared" si="128"/>
        <v>7.029568183807372E-2</v>
      </c>
      <c r="O140" s="8">
        <f t="shared" si="129"/>
        <v>1.1567906716197535E-2</v>
      </c>
      <c r="P140" s="10">
        <f t="shared" si="130"/>
        <v>-0.59723143855706007</v>
      </c>
      <c r="Q140" s="10">
        <f t="shared" si="131"/>
        <v>-0.45859592574098856</v>
      </c>
      <c r="R140" s="9"/>
      <c r="S140" s="11">
        <f t="shared" si="132"/>
        <v>5.3969676371878626E-2</v>
      </c>
      <c r="T140" s="11">
        <f t="shared" si="133"/>
        <v>7.62963683059035E-2</v>
      </c>
      <c r="U140" s="9"/>
      <c r="V140" s="8">
        <f t="shared" si="125"/>
        <v>1.1925014129607276</v>
      </c>
      <c r="W140" s="8">
        <f t="shared" si="123"/>
        <v>1.0497429374039329</v>
      </c>
      <c r="X140" s="9"/>
      <c r="Y140" s="9">
        <f t="shared" si="134"/>
        <v>2.38956739469607</v>
      </c>
      <c r="Z140" s="9">
        <f t="shared" si="135"/>
        <v>1.7093655540999215</v>
      </c>
      <c r="AA140" s="9"/>
      <c r="AB140" s="10">
        <f t="shared" si="136"/>
        <v>0.99156588564861037</v>
      </c>
      <c r="AC140" s="10">
        <f t="shared" si="137"/>
        <v>8.4341143513896322E-3</v>
      </c>
      <c r="AD140" s="10">
        <f t="shared" si="138"/>
        <v>0.95630837132992541</v>
      </c>
      <c r="AE140" s="10">
        <f t="shared" si="139"/>
        <v>4.3691628670074589E-2</v>
      </c>
      <c r="AF140" s="9"/>
      <c r="AG140" s="12">
        <f t="shared" si="143"/>
        <v>40483</v>
      </c>
      <c r="AH140" s="8">
        <f t="shared" si="140"/>
        <v>1.5236660416968706</v>
      </c>
      <c r="AI140" s="8">
        <f t="shared" si="86"/>
        <v>2.1947335588983901</v>
      </c>
      <c r="AJ140" s="8">
        <f t="shared" ref="AJ140:AJ158" si="146">((AD139*J140+K140*AE139)+1)*AJ139</f>
        <v>2.2373554747935689</v>
      </c>
      <c r="AK140" s="8">
        <f t="shared" si="87"/>
        <v>0.97847884604131308</v>
      </c>
      <c r="AL140" s="8">
        <f t="shared" si="145"/>
        <v>1.795358745410869</v>
      </c>
      <c r="AN140" s="2">
        <f t="shared" si="141"/>
        <v>0.78568393028767658</v>
      </c>
      <c r="AO140" s="2">
        <f t="shared" si="142"/>
        <v>0.73798211140919401</v>
      </c>
    </row>
    <row r="141" spans="1:42" x14ac:dyDescent="0.2">
      <c r="A141" s="13">
        <v>40513</v>
      </c>
      <c r="B141">
        <v>6748.36</v>
      </c>
      <c r="C141">
        <v>7087.84</v>
      </c>
      <c r="D141">
        <v>6736.69</v>
      </c>
      <c r="E141">
        <v>6914.19</v>
      </c>
      <c r="F141">
        <f t="shared" ref="F141:F158" si="147">C141*(1-$F$8)</f>
        <v>0</v>
      </c>
      <c r="G141" t="b">
        <f t="shared" ref="G141:G158" si="148">IF(F141&gt;D141,TRUE,FALSE)</f>
        <v>0</v>
      </c>
      <c r="H141">
        <v>390.67</v>
      </c>
      <c r="I141" s="8">
        <f t="shared" ref="I141:I158" si="149">E141/E140-1</f>
        <v>3.374453725728821E-2</v>
      </c>
      <c r="J141" s="8">
        <f t="shared" ref="J141:J158" si="150">IF(G141,F141/E140-1,E141/E140-1)</f>
        <v>3.374453725728821E-2</v>
      </c>
      <c r="K141" s="8">
        <f t="shared" si="144"/>
        <v>-1.3733558859912676E-2</v>
      </c>
      <c r="L141" s="8">
        <f t="shared" si="126"/>
        <v>4.4378503611318322E-2</v>
      </c>
      <c r="M141" s="8">
        <f t="shared" si="127"/>
        <v>1.2855641595185758E-2</v>
      </c>
      <c r="N141" s="8">
        <f t="shared" si="128"/>
        <v>7.0406867880870236E-2</v>
      </c>
      <c r="O141" s="8">
        <f t="shared" si="129"/>
        <v>1.1564520591297167E-2</v>
      </c>
      <c r="P141" s="10">
        <f t="shared" si="130"/>
        <v>-0.5765592546381102</v>
      </c>
      <c r="Q141" s="10">
        <f t="shared" si="131"/>
        <v>-0.46374009816046835</v>
      </c>
      <c r="R141" s="9"/>
      <c r="S141" s="11">
        <f t="shared" si="132"/>
        <v>5.2844957325495219E-2</v>
      </c>
      <c r="T141" s="11">
        <f t="shared" si="133"/>
        <v>7.6459398760213737E-2</v>
      </c>
      <c r="U141" s="9"/>
      <c r="V141" s="8">
        <f t="shared" si="125"/>
        <v>1.2327418213197499</v>
      </c>
      <c r="W141" s="8">
        <f t="shared" si="123"/>
        <v>1.0353262309853184</v>
      </c>
      <c r="X141" s="9"/>
      <c r="Y141" s="9">
        <f t="shared" si="134"/>
        <v>3.328993705139967</v>
      </c>
      <c r="Z141" s="9">
        <f t="shared" si="135"/>
        <v>2.3208036975739321</v>
      </c>
      <c r="AA141" s="9"/>
      <c r="AB141" s="10">
        <f t="shared" si="136"/>
        <v>0.99956419812840958</v>
      </c>
      <c r="AC141" s="10">
        <f t="shared" si="137"/>
        <v>4.3580187159042438E-4</v>
      </c>
      <c r="AD141" s="10">
        <f t="shared" si="138"/>
        <v>0.98985127956695795</v>
      </c>
      <c r="AE141" s="10">
        <f t="shared" si="139"/>
        <v>1.0148720433042047E-2</v>
      </c>
      <c r="AF141" s="9"/>
      <c r="AG141" s="12">
        <f t="shared" si="143"/>
        <v>40513</v>
      </c>
      <c r="AH141" s="8">
        <f t="shared" si="140"/>
        <v>1.5400434615903149</v>
      </c>
      <c r="AI141" s="8">
        <f t="shared" ref="AI141:AI158" si="151">((AB140*J141+AC140*K141)+1)*AI140</f>
        <v>2.2679149775953982</v>
      </c>
      <c r="AJ141" s="8">
        <f t="shared" si="146"/>
        <v>2.3082128401873643</v>
      </c>
      <c r="AK141" s="8">
        <f t="shared" ref="AK141:AK158" si="152">E141/$E$10</f>
        <v>1.0114971619170225</v>
      </c>
      <c r="AL141" s="8">
        <f t="shared" si="145"/>
        <v>1.77070208040611</v>
      </c>
      <c r="AN141" s="2">
        <f t="shared" si="141"/>
        <v>0.81219647094572167</v>
      </c>
      <c r="AO141" s="2">
        <f t="shared" si="142"/>
        <v>0.72784699064459324</v>
      </c>
    </row>
    <row r="142" spans="1:42" x14ac:dyDescent="0.2">
      <c r="A142" s="13">
        <v>40546</v>
      </c>
      <c r="B142">
        <v>6973.39</v>
      </c>
      <c r="C142">
        <v>7180.15</v>
      </c>
      <c r="D142">
        <v>6835.74</v>
      </c>
      <c r="E142">
        <v>7077.48</v>
      </c>
      <c r="F142">
        <f t="shared" si="147"/>
        <v>0</v>
      </c>
      <c r="G142" t="b">
        <f t="shared" si="148"/>
        <v>0</v>
      </c>
      <c r="H142">
        <v>383.93</v>
      </c>
      <c r="I142" s="8">
        <f t="shared" si="149"/>
        <v>2.3616649238739518E-2</v>
      </c>
      <c r="J142" s="8">
        <f t="shared" si="150"/>
        <v>2.3616649238739518E-2</v>
      </c>
      <c r="K142" s="8">
        <f t="shared" si="144"/>
        <v>-1.7252412522077432E-2</v>
      </c>
      <c r="L142" s="8">
        <f t="shared" si="126"/>
        <v>3.8183149936406452E-2</v>
      </c>
      <c r="M142" s="8">
        <f t="shared" si="127"/>
        <v>1.4146523260887237E-2</v>
      </c>
      <c r="N142" s="8">
        <f t="shared" si="128"/>
        <v>6.5715155393557267E-2</v>
      </c>
      <c r="O142" s="8">
        <f t="shared" si="129"/>
        <v>1.1575664546322606E-2</v>
      </c>
      <c r="P142" s="10">
        <f t="shared" si="130"/>
        <v>-0.60451080385325096</v>
      </c>
      <c r="Q142" s="10">
        <f t="shared" si="131"/>
        <v>-0.39236488220499716</v>
      </c>
      <c r="R142" s="9"/>
      <c r="S142" s="11">
        <f t="shared" si="132"/>
        <v>4.807432519441189E-2</v>
      </c>
      <c r="T142" s="11">
        <f t="shared" si="133"/>
        <v>7.1059263417480617E-2</v>
      </c>
      <c r="U142" s="9"/>
      <c r="V142" s="8">
        <v>1</v>
      </c>
      <c r="W142" s="8">
        <v>1</v>
      </c>
      <c r="X142" s="9"/>
      <c r="Y142" s="9">
        <f t="shared" si="134"/>
        <v>2.4037162597205945E-2</v>
      </c>
      <c r="Z142" s="9">
        <f t="shared" si="135"/>
        <v>3.5529631708740309E-2</v>
      </c>
      <c r="AA142" s="9"/>
      <c r="AB142" s="10">
        <f t="shared" si="136"/>
        <v>0.50958851710149666</v>
      </c>
      <c r="AC142" s="10">
        <f t="shared" si="137"/>
        <v>0.49041148289850334</v>
      </c>
      <c r="AD142" s="10">
        <f t="shared" si="138"/>
        <v>0.51417129070035994</v>
      </c>
      <c r="AE142" s="10">
        <f t="shared" si="139"/>
        <v>0.48582870929964006</v>
      </c>
      <c r="AF142" s="9"/>
      <c r="AG142" s="12">
        <f t="shared" si="143"/>
        <v>40546</v>
      </c>
      <c r="AH142" s="8">
        <f t="shared" si="140"/>
        <v>1.5466677042220289</v>
      </c>
      <c r="AI142" s="8">
        <f t="shared" si="151"/>
        <v>2.3214351367136135</v>
      </c>
      <c r="AJ142" s="8">
        <f t="shared" si="146"/>
        <v>2.3617677188045287</v>
      </c>
      <c r="AK142" s="8">
        <f t="shared" si="152"/>
        <v>1.0353853355959972</v>
      </c>
      <c r="AL142" s="8">
        <f t="shared" si="145"/>
        <v>1.7401531976612428</v>
      </c>
      <c r="AN142" s="2">
        <f t="shared" si="141"/>
        <v>0.83137783011298882</v>
      </c>
      <c r="AO142" s="2">
        <f t="shared" si="142"/>
        <v>0.7152898741090401</v>
      </c>
    </row>
    <row r="143" spans="1:42" x14ac:dyDescent="0.2">
      <c r="A143" s="13">
        <v>40575</v>
      </c>
      <c r="B143">
        <v>7133.34</v>
      </c>
      <c r="C143">
        <v>7441.82</v>
      </c>
      <c r="D143">
        <v>7093.91</v>
      </c>
      <c r="E143">
        <v>7272.32</v>
      </c>
      <c r="F143">
        <f t="shared" si="147"/>
        <v>0</v>
      </c>
      <c r="G143" t="b">
        <f t="shared" si="148"/>
        <v>0</v>
      </c>
      <c r="H143">
        <v>385.67</v>
      </c>
      <c r="I143" s="8">
        <f t="shared" si="149"/>
        <v>2.752957267275935E-2</v>
      </c>
      <c r="J143" s="8">
        <f t="shared" si="150"/>
        <v>2.752957267275935E-2</v>
      </c>
      <c r="K143" s="8">
        <f t="shared" si="144"/>
        <v>4.5320761597167358E-3</v>
      </c>
      <c r="L143" s="8">
        <f t="shared" si="126"/>
        <v>3.757696775475089E-2</v>
      </c>
      <c r="M143" s="8">
        <f t="shared" si="127"/>
        <v>1.3967314049167876E-2</v>
      </c>
      <c r="N143" s="8">
        <f t="shared" si="128"/>
        <v>6.5763315934702665E-2</v>
      </c>
      <c r="O143" s="8">
        <f t="shared" si="129"/>
        <v>1.1502397990112521E-2</v>
      </c>
      <c r="P143" s="10">
        <f t="shared" si="130"/>
        <v>-0.58608540418874888</v>
      </c>
      <c r="Q143" s="10">
        <f t="shared" si="131"/>
        <v>-0.38852684256575076</v>
      </c>
      <c r="R143" s="9"/>
      <c r="S143" s="11">
        <f t="shared" si="132"/>
        <v>4.7141567718456977E-2</v>
      </c>
      <c r="T143" s="11">
        <f t="shared" si="133"/>
        <v>7.1027530816383425E-2</v>
      </c>
      <c r="U143" s="9"/>
      <c r="V143" s="8">
        <f>E143/$E$142</f>
        <v>1.0275295726727594</v>
      </c>
      <c r="W143" s="8">
        <f t="shared" ref="W143:W153" si="153">H143/$H$142</f>
        <v>1.0045320761597167</v>
      </c>
      <c r="X143" s="9"/>
      <c r="Y143" s="9">
        <f t="shared" si="134"/>
        <v>0.50373323990332608</v>
      </c>
      <c r="Z143" s="9">
        <f t="shared" si="135"/>
        <v>0.35420161330733685</v>
      </c>
      <c r="AA143" s="9"/>
      <c r="AB143" s="10">
        <f t="shared" si="136"/>
        <v>0.69277557662395162</v>
      </c>
      <c r="AC143" s="10">
        <f t="shared" si="137"/>
        <v>0.30722442337604838</v>
      </c>
      <c r="AD143" s="10">
        <f t="shared" si="138"/>
        <v>0.63840610268800901</v>
      </c>
      <c r="AE143" s="10">
        <f t="shared" si="139"/>
        <v>0.36159389731199099</v>
      </c>
      <c r="AF143" s="9"/>
      <c r="AG143" s="12">
        <f t="shared" si="143"/>
        <v>40575</v>
      </c>
      <c r="AH143" s="8">
        <f t="shared" si="140"/>
        <v>1.5727969288003818</v>
      </c>
      <c r="AI143" s="8">
        <f t="shared" si="151"/>
        <v>2.35916155983023</v>
      </c>
      <c r="AJ143" s="8">
        <f t="shared" si="146"/>
        <v>2.4003985124556024</v>
      </c>
      <c r="AK143" s="8">
        <f t="shared" si="152"/>
        <v>1.0638890514365966</v>
      </c>
      <c r="AL143" s="8">
        <f t="shared" si="145"/>
        <v>1.7480397044826181</v>
      </c>
      <c r="AN143" s="2">
        <f t="shared" si="141"/>
        <v>0.85426530650560528</v>
      </c>
      <c r="AO143" s="2">
        <f t="shared" si="142"/>
        <v>0.71853162229477652</v>
      </c>
    </row>
    <row r="144" spans="1:42" x14ac:dyDescent="0.2">
      <c r="A144" s="13">
        <v>40603</v>
      </c>
      <c r="B144">
        <v>7309.8</v>
      </c>
      <c r="C144">
        <v>7356.33</v>
      </c>
      <c r="D144">
        <v>6483.39</v>
      </c>
      <c r="E144">
        <v>7041.31</v>
      </c>
      <c r="F144">
        <f t="shared" si="147"/>
        <v>0</v>
      </c>
      <c r="G144" t="b">
        <f t="shared" si="148"/>
        <v>0</v>
      </c>
      <c r="H144">
        <v>382.96</v>
      </c>
      <c r="I144" s="8">
        <f t="shared" si="149"/>
        <v>-3.1765653876617006E-2</v>
      </c>
      <c r="J144" s="8">
        <f t="shared" si="150"/>
        <v>-3.1765653876617006E-2</v>
      </c>
      <c r="K144" s="8">
        <f t="shared" si="144"/>
        <v>-7.0267326989396084E-3</v>
      </c>
      <c r="L144" s="8">
        <f t="shared" si="126"/>
        <v>3.1933679497491492E-2</v>
      </c>
      <c r="M144" s="8">
        <f t="shared" si="127"/>
        <v>1.4097833860693397E-2</v>
      </c>
      <c r="N144" s="8">
        <f t="shared" si="128"/>
        <v>6.5766084431693128E-2</v>
      </c>
      <c r="O144" s="8">
        <f t="shared" si="129"/>
        <v>1.1635659263342802E-2</v>
      </c>
      <c r="P144" s="10">
        <f t="shared" si="130"/>
        <v>-0.6783730168965052</v>
      </c>
      <c r="Q144" s="10">
        <f t="shared" si="131"/>
        <v>-0.36676230205348564</v>
      </c>
      <c r="R144" s="9"/>
      <c r="S144" s="11">
        <f t="shared" si="132"/>
        <v>4.2770434265150988E-2</v>
      </c>
      <c r="T144" s="11">
        <f t="shared" si="133"/>
        <v>7.0865243554893126E-2</v>
      </c>
      <c r="U144" s="9"/>
      <c r="V144" s="8">
        <f t="shared" ref="V144:V153" si="154">E144/$E$142</f>
        <v>0.99488942391924817</v>
      </c>
      <c r="W144" s="8">
        <f t="shared" si="153"/>
        <v>0.99747349777303151</v>
      </c>
      <c r="X144" s="9"/>
      <c r="Y144" s="9">
        <f t="shared" si="134"/>
        <v>-3.9263699893617186E-2</v>
      </c>
      <c r="Z144" s="9">
        <f t="shared" si="135"/>
        <v>-1.1717894797029335E-3</v>
      </c>
      <c r="AA144" s="9"/>
      <c r="AB144" s="10">
        <f t="shared" si="136"/>
        <v>0.48434007378734351</v>
      </c>
      <c r="AC144" s="10">
        <f t="shared" si="137"/>
        <v>0.51565992621265644</v>
      </c>
      <c r="AD144" s="10">
        <f t="shared" si="138"/>
        <v>0.49953252373979812</v>
      </c>
      <c r="AE144" s="10">
        <f t="shared" si="139"/>
        <v>0.50046747626020194</v>
      </c>
      <c r="AF144" s="9"/>
      <c r="AG144" s="12">
        <f t="shared" si="143"/>
        <v>40603</v>
      </c>
      <c r="AH144" s="8">
        <f t="shared" si="140"/>
        <v>1.5406117031095219</v>
      </c>
      <c r="AI144" s="8">
        <f t="shared" si="151"/>
        <v>2.302151823673579</v>
      </c>
      <c r="AJ144" s="8">
        <f t="shared" si="146"/>
        <v>2.3456209120308507</v>
      </c>
      <c r="AK144" s="8">
        <f t="shared" si="152"/>
        <v>1.0300939200655392</v>
      </c>
      <c r="AL144" s="8">
        <f t="shared" si="145"/>
        <v>1.7357566967320854</v>
      </c>
      <c r="AN144" s="2">
        <f t="shared" si="141"/>
        <v>0.82712901046034604</v>
      </c>
      <c r="AO144" s="2">
        <f t="shared" si="142"/>
        <v>0.71348269264917574</v>
      </c>
    </row>
    <row r="145" spans="1:41" x14ac:dyDescent="0.2">
      <c r="A145" s="13">
        <v>40634</v>
      </c>
      <c r="B145">
        <v>7086.56</v>
      </c>
      <c r="C145">
        <v>7514.69</v>
      </c>
      <c r="D145">
        <v>6994.56</v>
      </c>
      <c r="E145">
        <v>7514.46</v>
      </c>
      <c r="F145">
        <f t="shared" si="147"/>
        <v>0</v>
      </c>
      <c r="G145" t="b">
        <f t="shared" si="148"/>
        <v>0</v>
      </c>
      <c r="H145">
        <v>385.59</v>
      </c>
      <c r="I145" s="8">
        <f t="shared" si="149"/>
        <v>6.7196302960670584E-2</v>
      </c>
      <c r="J145" s="8">
        <f t="shared" si="150"/>
        <v>6.7196302960670584E-2</v>
      </c>
      <c r="K145" s="8">
        <f t="shared" si="144"/>
        <v>6.8675579695007816E-3</v>
      </c>
      <c r="L145" s="8">
        <f t="shared" si="126"/>
        <v>3.524776710771111E-2</v>
      </c>
      <c r="M145" s="8">
        <f t="shared" si="127"/>
        <v>1.4119422934345866E-2</v>
      </c>
      <c r="N145" s="8">
        <f t="shared" si="128"/>
        <v>6.5868530980254025E-2</v>
      </c>
      <c r="O145" s="8">
        <f t="shared" si="129"/>
        <v>1.1495367086026232E-2</v>
      </c>
      <c r="P145" s="10">
        <f t="shared" si="130"/>
        <v>-0.52934862059819277</v>
      </c>
      <c r="Q145" s="10">
        <f t="shared" si="131"/>
        <v>-0.33812683520197523</v>
      </c>
      <c r="R145" s="9"/>
      <c r="S145" s="11">
        <f t="shared" si="132"/>
        <v>4.4369512671131282E-2</v>
      </c>
      <c r="T145" s="11">
        <f t="shared" si="133"/>
        <v>7.0589337596651758E-2</v>
      </c>
      <c r="U145" s="9"/>
      <c r="V145" s="8">
        <f t="shared" si="154"/>
        <v>1.061742315061293</v>
      </c>
      <c r="W145" s="8">
        <f t="shared" si="153"/>
        <v>1.0043237048420284</v>
      </c>
      <c r="X145" s="9"/>
      <c r="Y145" s="9">
        <f t="shared" si="134"/>
        <v>1.2752268647364406</v>
      </c>
      <c r="Z145" s="9">
        <f t="shared" si="135"/>
        <v>0.82290466202187462</v>
      </c>
      <c r="AA145" s="9"/>
      <c r="AB145" s="10">
        <f t="shared" si="136"/>
        <v>0.89888552241474229</v>
      </c>
      <c r="AC145" s="10">
        <f t="shared" si="137"/>
        <v>0.10111447758525771</v>
      </c>
      <c r="AD145" s="10">
        <f t="shared" si="138"/>
        <v>0.79471889432335474</v>
      </c>
      <c r="AE145" s="10">
        <f t="shared" si="139"/>
        <v>0.20528110567664526</v>
      </c>
      <c r="AF145" s="9"/>
      <c r="AG145" s="12">
        <f t="shared" si="143"/>
        <v>40634</v>
      </c>
      <c r="AH145" s="8">
        <f t="shared" si="140"/>
        <v>1.6010915984359786</v>
      </c>
      <c r="AI145" s="8">
        <f t="shared" si="151"/>
        <v>2.3852300065074337</v>
      </c>
      <c r="AJ145" s="8">
        <f t="shared" si="146"/>
        <v>2.4324176307409742</v>
      </c>
      <c r="AK145" s="8">
        <f t="shared" si="152"/>
        <v>1.0993124231962081</v>
      </c>
      <c r="AL145" s="8">
        <f t="shared" si="145"/>
        <v>1.747677106467842</v>
      </c>
      <c r="AN145" s="2">
        <f t="shared" si="141"/>
        <v>0.88270902203479917</v>
      </c>
      <c r="AO145" s="2">
        <f t="shared" si="142"/>
        <v>0.71838257640117942</v>
      </c>
    </row>
    <row r="146" spans="1:41" x14ac:dyDescent="0.2">
      <c r="A146" s="13">
        <v>40665</v>
      </c>
      <c r="B146">
        <v>7570.86</v>
      </c>
      <c r="C146">
        <v>7600.41</v>
      </c>
      <c r="D146">
        <v>7071.42</v>
      </c>
      <c r="E146">
        <v>7293.69</v>
      </c>
      <c r="F146">
        <f t="shared" si="147"/>
        <v>0</v>
      </c>
      <c r="G146" t="b">
        <f t="shared" si="148"/>
        <v>0</v>
      </c>
      <c r="H146">
        <v>391.7</v>
      </c>
      <c r="I146" s="8">
        <f t="shared" si="149"/>
        <v>-2.9379356600474305E-2</v>
      </c>
      <c r="J146" s="8">
        <f t="shared" si="150"/>
        <v>-2.9379356600474305E-2</v>
      </c>
      <c r="K146" s="8">
        <f t="shared" si="144"/>
        <v>1.5845846624653159E-2</v>
      </c>
      <c r="L146" s="8">
        <f t="shared" si="126"/>
        <v>3.5420023845148349E-2</v>
      </c>
      <c r="M146" s="8">
        <f t="shared" si="127"/>
        <v>1.3781106862895144E-2</v>
      </c>
      <c r="N146" s="8">
        <f t="shared" si="128"/>
        <v>6.6036223154733426E-2</v>
      </c>
      <c r="O146" s="8">
        <f t="shared" si="129"/>
        <v>1.1150771412558259E-2</v>
      </c>
      <c r="P146" s="10">
        <f t="shared" si="130"/>
        <v>-0.51855283924814799</v>
      </c>
      <c r="Q146" s="10">
        <f t="shared" si="131"/>
        <v>-0.34864909438440767</v>
      </c>
      <c r="R146" s="9"/>
      <c r="S146" s="11">
        <f t="shared" si="132"/>
        <v>4.4167141833516346E-2</v>
      </c>
      <c r="T146" s="11">
        <f t="shared" si="133"/>
        <v>7.0700646110426701E-2</v>
      </c>
      <c r="U146" s="9"/>
      <c r="V146" s="8">
        <f t="shared" si="154"/>
        <v>1.0305490089692941</v>
      </c>
      <c r="W146" s="8">
        <f t="shared" si="153"/>
        <v>1.0202380642304587</v>
      </c>
      <c r="X146" s="9"/>
      <c r="Y146" s="9">
        <f t="shared" si="134"/>
        <v>0.24975694685106031</v>
      </c>
      <c r="Z146" s="9">
        <f t="shared" si="135"/>
        <v>0.17757932434184842</v>
      </c>
      <c r="AA146" s="9"/>
      <c r="AB146" s="10">
        <f t="shared" si="136"/>
        <v>0.59861234192511348</v>
      </c>
      <c r="AC146" s="10">
        <f t="shared" si="137"/>
        <v>0.40138765807488652</v>
      </c>
      <c r="AD146" s="10">
        <f t="shared" si="138"/>
        <v>0.57047331838338544</v>
      </c>
      <c r="AE146" s="10">
        <f t="shared" si="139"/>
        <v>0.42952668161661456</v>
      </c>
      <c r="AF146" s="9"/>
      <c r="AG146" s="12">
        <f t="shared" si="143"/>
        <v>40665</v>
      </c>
      <c r="AH146" s="8">
        <f t="shared" si="140"/>
        <v>1.5865415554266384</v>
      </c>
      <c r="AI146" s="8">
        <f t="shared" si="151"/>
        <v>2.3260609562468448</v>
      </c>
      <c r="AJ146" s="8">
        <f t="shared" si="146"/>
        <v>2.3835370384848544</v>
      </c>
      <c r="AK146" s="8">
        <f t="shared" si="152"/>
        <v>1.067015331499795</v>
      </c>
      <c r="AL146" s="8">
        <f t="shared" si="145"/>
        <v>1.7753705298463491</v>
      </c>
      <c r="AN146" s="2">
        <f t="shared" si="141"/>
        <v>0.85677559890198285</v>
      </c>
      <c r="AO146" s="2">
        <f t="shared" si="142"/>
        <v>0.7297659565246557</v>
      </c>
    </row>
    <row r="147" spans="1:41" x14ac:dyDescent="0.2">
      <c r="A147" s="13">
        <v>40695</v>
      </c>
      <c r="B147">
        <v>7310.56</v>
      </c>
      <c r="C147">
        <v>7378.35</v>
      </c>
      <c r="D147">
        <v>6991.62</v>
      </c>
      <c r="E147">
        <v>7376.24</v>
      </c>
      <c r="F147">
        <f t="shared" si="147"/>
        <v>0</v>
      </c>
      <c r="G147" t="b">
        <f t="shared" si="148"/>
        <v>0</v>
      </c>
      <c r="H147">
        <v>393.18</v>
      </c>
      <c r="I147" s="8">
        <f t="shared" si="149"/>
        <v>1.1318002273197791E-2</v>
      </c>
      <c r="J147" s="8">
        <f t="shared" si="150"/>
        <v>1.1318002273197791E-2</v>
      </c>
      <c r="K147" s="8">
        <f t="shared" si="144"/>
        <v>3.7784018381414874E-3</v>
      </c>
      <c r="L147" s="8">
        <f t="shared" si="126"/>
        <v>3.5070641264924617E-2</v>
      </c>
      <c r="M147" s="8">
        <f t="shared" si="127"/>
        <v>1.3763672673420659E-2</v>
      </c>
      <c r="N147" s="8">
        <f t="shared" si="128"/>
        <v>6.3847940902763259E-2</v>
      </c>
      <c r="O147" s="8">
        <f t="shared" si="129"/>
        <v>1.092038777310037E-2</v>
      </c>
      <c r="P147" s="10">
        <f t="shared" si="130"/>
        <v>-0.51415421268322403</v>
      </c>
      <c r="Q147" s="10">
        <f t="shared" si="131"/>
        <v>-0.42335955160578348</v>
      </c>
      <c r="R147" s="9"/>
      <c r="S147" s="11">
        <f t="shared" si="132"/>
        <v>4.3769325918293106E-2</v>
      </c>
      <c r="T147" s="11">
        <f t="shared" si="133"/>
        <v>6.9182255473042881E-2</v>
      </c>
      <c r="U147" s="9"/>
      <c r="V147" s="8">
        <f t="shared" si="154"/>
        <v>1.0422127649954505</v>
      </c>
      <c r="W147" s="8">
        <f t="shared" si="153"/>
        <v>1.0240929336076889</v>
      </c>
      <c r="X147" s="9"/>
      <c r="Y147" s="9">
        <f t="shared" si="134"/>
        <v>0.42259527933366881</v>
      </c>
      <c r="Z147" s="9">
        <f t="shared" si="135"/>
        <v>0.28810748748935794</v>
      </c>
      <c r="AA147" s="9"/>
      <c r="AB147" s="10">
        <f t="shared" si="136"/>
        <v>0.6637047142960637</v>
      </c>
      <c r="AC147" s="10">
        <f t="shared" si="137"/>
        <v>0.3362952857039363</v>
      </c>
      <c r="AD147" s="10">
        <f t="shared" si="138"/>
        <v>0.61336776933209736</v>
      </c>
      <c r="AE147" s="10">
        <f t="shared" si="139"/>
        <v>0.38663223066790264</v>
      </c>
      <c r="AF147" s="9"/>
      <c r="AG147" s="12">
        <f t="shared" si="143"/>
        <v>40695</v>
      </c>
      <c r="AH147" s="8">
        <f t="shared" si="140"/>
        <v>1.5989958926341774</v>
      </c>
      <c r="AI147" s="8">
        <f t="shared" si="151"/>
        <v>2.34534795520727</v>
      </c>
      <c r="AJ147" s="8">
        <f t="shared" si="146"/>
        <v>2.4027949278063052</v>
      </c>
      <c r="AK147" s="8">
        <f t="shared" si="152"/>
        <v>1.0790918134472467</v>
      </c>
      <c r="AL147" s="8">
        <f t="shared" si="145"/>
        <v>1.7820785931197027</v>
      </c>
      <c r="AN147" s="2">
        <f t="shared" si="141"/>
        <v>0.86647258707797592</v>
      </c>
      <c r="AO147" s="2">
        <f t="shared" si="142"/>
        <v>0.73252330555620149</v>
      </c>
    </row>
    <row r="148" spans="1:41" x14ac:dyDescent="0.2">
      <c r="A148" s="13">
        <v>40725</v>
      </c>
      <c r="B148">
        <v>7374.49</v>
      </c>
      <c r="C148">
        <v>7523.53</v>
      </c>
      <c r="D148">
        <v>6996.26</v>
      </c>
      <c r="E148">
        <v>7158.77</v>
      </c>
      <c r="F148">
        <f t="shared" si="147"/>
        <v>0</v>
      </c>
      <c r="G148" t="b">
        <f t="shared" si="148"/>
        <v>0</v>
      </c>
      <c r="H148">
        <v>400.88</v>
      </c>
      <c r="I148" s="8">
        <f t="shared" si="149"/>
        <v>-2.948250056939572E-2</v>
      </c>
      <c r="J148" s="8">
        <f t="shared" si="150"/>
        <v>-2.948250056939572E-2</v>
      </c>
      <c r="K148" s="8">
        <f t="shared" si="144"/>
        <v>1.9583905590314865E-2</v>
      </c>
      <c r="L148" s="8">
        <f t="shared" si="126"/>
        <v>3.7384554844129912E-2</v>
      </c>
      <c r="M148" s="8">
        <f t="shared" si="127"/>
        <v>1.4096461349573475E-2</v>
      </c>
      <c r="N148" s="8">
        <f t="shared" si="128"/>
        <v>6.4114411142640187E-2</v>
      </c>
      <c r="O148" s="8">
        <f t="shared" si="129"/>
        <v>1.1183573890557913E-2</v>
      </c>
      <c r="P148" s="10">
        <f t="shared" si="130"/>
        <v>-0.57562162272556594</v>
      </c>
      <c r="Q148" s="10">
        <f t="shared" si="131"/>
        <v>-0.43185649636671652</v>
      </c>
      <c r="R148" s="9"/>
      <c r="S148" s="11">
        <f t="shared" si="132"/>
        <v>4.6936220167436191E-2</v>
      </c>
      <c r="T148" s="11">
        <f t="shared" si="133"/>
        <v>6.9678093118784631E-2</v>
      </c>
      <c r="U148" s="9"/>
      <c r="V148" s="8">
        <f t="shared" si="154"/>
        <v>1.0114857265580406</v>
      </c>
      <c r="W148" s="8">
        <f t="shared" si="153"/>
        <v>1.0441486729351706</v>
      </c>
      <c r="X148" s="9"/>
      <c r="Y148" s="9">
        <f t="shared" si="134"/>
        <v>-0.65365543909979218</v>
      </c>
      <c r="Z148" s="9">
        <f t="shared" si="135"/>
        <v>-0.42128164449988964</v>
      </c>
      <c r="AA148" s="9"/>
      <c r="AB148" s="10">
        <f t="shared" si="136"/>
        <v>0.25666690910913681</v>
      </c>
      <c r="AC148" s="10">
        <f t="shared" si="137"/>
        <v>0.74333309089086319</v>
      </c>
      <c r="AD148" s="10">
        <f t="shared" si="138"/>
        <v>0.3367747160552394</v>
      </c>
      <c r="AE148" s="10">
        <f t="shared" si="139"/>
        <v>0.66322528394476055</v>
      </c>
      <c r="AF148" s="9"/>
      <c r="AG148" s="12">
        <f t="shared" si="143"/>
        <v>40725</v>
      </c>
      <c r="AH148" s="8">
        <f t="shared" si="140"/>
        <v>1.5877957813510033</v>
      </c>
      <c r="AI148" s="8">
        <f t="shared" si="151"/>
        <v>2.3149013528498816</v>
      </c>
      <c r="AJ148" s="8">
        <f t="shared" si="146"/>
        <v>2.3775371163421899</v>
      </c>
      <c r="AK148" s="8">
        <f t="shared" si="152"/>
        <v>1.047277488442858</v>
      </c>
      <c r="AL148" s="8">
        <f t="shared" si="145"/>
        <v>1.81697865204188</v>
      </c>
      <c r="AN148" s="2">
        <f t="shared" si="141"/>
        <v>0.8409268085360837</v>
      </c>
      <c r="AO148" s="2">
        <f t="shared" si="142"/>
        <v>0.74686897281491949</v>
      </c>
    </row>
    <row r="149" spans="1:41" x14ac:dyDescent="0.2">
      <c r="A149" s="13">
        <v>40756</v>
      </c>
      <c r="B149">
        <v>7254.5</v>
      </c>
      <c r="C149">
        <v>7282.01</v>
      </c>
      <c r="D149">
        <v>5345.36</v>
      </c>
      <c r="E149">
        <v>5784.85</v>
      </c>
      <c r="F149">
        <f t="shared" si="147"/>
        <v>0</v>
      </c>
      <c r="G149" t="b">
        <f t="shared" si="148"/>
        <v>0</v>
      </c>
      <c r="H149">
        <v>411.28</v>
      </c>
      <c r="I149" s="8">
        <f t="shared" si="149"/>
        <v>-0.19192123786628146</v>
      </c>
      <c r="J149" s="8">
        <f t="shared" si="150"/>
        <v>-0.19192123786628146</v>
      </c>
      <c r="K149" s="8">
        <f t="shared" si="144"/>
        <v>2.5942925563759767E-2</v>
      </c>
      <c r="L149" s="8">
        <f t="shared" si="126"/>
        <v>6.9443922355890184E-2</v>
      </c>
      <c r="M149" s="8">
        <f t="shared" si="127"/>
        <v>1.3480483139835419E-2</v>
      </c>
      <c r="N149" s="8">
        <f t="shared" si="128"/>
        <v>7.2001454871156279E-2</v>
      </c>
      <c r="O149" s="8">
        <f t="shared" si="129"/>
        <v>1.1385791401243866E-2</v>
      </c>
      <c r="P149" s="10">
        <f t="shared" si="130"/>
        <v>-0.66272635273039648</v>
      </c>
      <c r="Q149" s="10">
        <f t="shared" si="131"/>
        <v>-0.51007587536088761</v>
      </c>
      <c r="R149" s="9"/>
      <c r="S149" s="11">
        <f t="shared" si="132"/>
        <v>7.9025236000333565E-2</v>
      </c>
      <c r="T149" s="11">
        <f t="shared" si="133"/>
        <v>7.8422953083406063E-2</v>
      </c>
      <c r="U149" s="9"/>
      <c r="V149" s="8">
        <f t="shared" si="154"/>
        <v>0.81736013383294626</v>
      </c>
      <c r="W149" s="8">
        <f t="shared" si="153"/>
        <v>1.0712369442346261</v>
      </c>
      <c r="X149" s="9"/>
      <c r="Y149" s="9">
        <f t="shared" si="134"/>
        <v>-3.3833115087523065</v>
      </c>
      <c r="Z149" s="9">
        <f t="shared" si="135"/>
        <v>-3.4098997054431566</v>
      </c>
      <c r="AA149" s="9"/>
      <c r="AB149" s="10">
        <f t="shared" si="136"/>
        <v>3.5808674727550523E-4</v>
      </c>
      <c r="AC149" s="10">
        <f t="shared" si="137"/>
        <v>0.99964191325272445</v>
      </c>
      <c r="AD149" s="10">
        <f t="shared" si="138"/>
        <v>3.2493386549328784E-4</v>
      </c>
      <c r="AE149" s="10">
        <f t="shared" si="139"/>
        <v>0.99967506613450674</v>
      </c>
      <c r="AF149" s="9"/>
      <c r="AG149" s="12">
        <f t="shared" si="143"/>
        <v>40756</v>
      </c>
      <c r="AH149" s="8">
        <f t="shared" si="140"/>
        <v>1.4457800334694357</v>
      </c>
      <c r="AI149" s="8">
        <f t="shared" si="151"/>
        <v>2.2455108054191486</v>
      </c>
      <c r="AJ149" s="8">
        <f t="shared" si="146"/>
        <v>2.2647747719314917</v>
      </c>
      <c r="AK149" s="8">
        <f t="shared" si="152"/>
        <v>0.84628269647141441</v>
      </c>
      <c r="AL149" s="8">
        <f t="shared" si="145"/>
        <v>1.864116393962743</v>
      </c>
      <c r="AN149" s="2">
        <f t="shared" si="141"/>
        <v>0.67953509448689708</v>
      </c>
      <c r="AO149" s="2">
        <f t="shared" si="142"/>
        <v>0.76624493898253865</v>
      </c>
    </row>
    <row r="150" spans="1:41" x14ac:dyDescent="0.2">
      <c r="A150" s="13">
        <v>40787</v>
      </c>
      <c r="B150">
        <v>5793.1</v>
      </c>
      <c r="C150">
        <v>5794.5</v>
      </c>
      <c r="D150">
        <v>4965.8</v>
      </c>
      <c r="E150">
        <v>5502.02</v>
      </c>
      <c r="F150">
        <f t="shared" si="147"/>
        <v>0</v>
      </c>
      <c r="G150" t="b">
        <f t="shared" si="148"/>
        <v>0</v>
      </c>
      <c r="H150">
        <v>414.52</v>
      </c>
      <c r="I150" s="8">
        <f t="shared" si="149"/>
        <v>-4.8891501076086641E-2</v>
      </c>
      <c r="J150" s="8">
        <f t="shared" si="150"/>
        <v>-4.8891501076086641E-2</v>
      </c>
      <c r="K150" s="8">
        <f t="shared" si="144"/>
        <v>7.877844777280707E-3</v>
      </c>
      <c r="L150" s="8">
        <f t="shared" si="126"/>
        <v>6.8793288570747999E-2</v>
      </c>
      <c r="M150" s="8">
        <f t="shared" si="127"/>
        <v>1.3394037135452199E-2</v>
      </c>
      <c r="N150" s="8">
        <f t="shared" si="128"/>
        <v>7.0778562914533313E-2</v>
      </c>
      <c r="O150" s="8">
        <f t="shared" si="129"/>
        <v>1.1386847319654758E-2</v>
      </c>
      <c r="P150" s="10">
        <f t="shared" si="130"/>
        <v>-0.65699004025379348</v>
      </c>
      <c r="Q150" s="10">
        <f t="shared" si="131"/>
        <v>-0.51585397246119835</v>
      </c>
      <c r="R150" s="9"/>
      <c r="S150" s="11">
        <f t="shared" si="132"/>
        <v>7.8247326646573467E-2</v>
      </c>
      <c r="T150" s="11">
        <f t="shared" si="133"/>
        <v>7.7270724076861308E-2</v>
      </c>
      <c r="U150" s="9"/>
      <c r="V150" s="8">
        <f t="shared" si="154"/>
        <v>0.77739816997010247</v>
      </c>
      <c r="W150" s="8">
        <f t="shared" si="153"/>
        <v>1.079675982600995</v>
      </c>
      <c r="X150" s="9"/>
      <c r="Y150" s="9">
        <f t="shared" si="134"/>
        <v>-4.1586375726798286</v>
      </c>
      <c r="Z150" s="9">
        <f t="shared" si="135"/>
        <v>-4.2121801769894747</v>
      </c>
      <c r="AA150" s="9"/>
      <c r="AB150" s="10">
        <f t="shared" si="136"/>
        <v>1.6007569710620166E-5</v>
      </c>
      <c r="AC150" s="10">
        <f t="shared" si="137"/>
        <v>0.99998399243028935</v>
      </c>
      <c r="AD150" s="10">
        <f t="shared" si="138"/>
        <v>1.2645883584288583E-5</v>
      </c>
      <c r="AE150" s="10">
        <f t="shared" si="139"/>
        <v>0.99998735411641571</v>
      </c>
      <c r="AF150" s="9"/>
      <c r="AG150" s="12">
        <f t="shared" si="143"/>
        <v>40787</v>
      </c>
      <c r="AH150" s="8">
        <f t="shared" si="140"/>
        <v>1.4185929013567724</v>
      </c>
      <c r="AI150" s="8">
        <f t="shared" si="151"/>
        <v>2.263154943459464</v>
      </c>
      <c r="AJ150" s="8">
        <f t="shared" si="146"/>
        <v>2.2825745393639183</v>
      </c>
      <c r="AK150" s="8">
        <f t="shared" si="152"/>
        <v>0.80490666510620867</v>
      </c>
      <c r="AL150" s="8">
        <f t="shared" si="145"/>
        <v>1.8788016135611658</v>
      </c>
      <c r="AN150" s="2">
        <f t="shared" si="141"/>
        <v>0.64631160368355234</v>
      </c>
      <c r="AO150" s="2">
        <f t="shared" si="142"/>
        <v>0.77228129767322007</v>
      </c>
    </row>
    <row r="151" spans="1:41" x14ac:dyDescent="0.2">
      <c r="A151" s="13">
        <v>40819</v>
      </c>
      <c r="B151">
        <v>5311.93</v>
      </c>
      <c r="C151">
        <v>6430.6</v>
      </c>
      <c r="D151">
        <v>5125.4399999999996</v>
      </c>
      <c r="E151">
        <v>6141.34</v>
      </c>
      <c r="F151">
        <f t="shared" si="147"/>
        <v>0</v>
      </c>
      <c r="G151" t="b">
        <f t="shared" si="148"/>
        <v>0</v>
      </c>
      <c r="H151">
        <v>415.61</v>
      </c>
      <c r="I151" s="8">
        <f t="shared" si="149"/>
        <v>0.11619732389195225</v>
      </c>
      <c r="J151" s="8">
        <f t="shared" si="150"/>
        <v>0.11619732389195225</v>
      </c>
      <c r="K151" s="8">
        <f t="shared" si="144"/>
        <v>2.6295474283508646E-3</v>
      </c>
      <c r="L151" s="8">
        <f>STDEV(I140:I151)</f>
        <v>7.5447079774402792E-2</v>
      </c>
      <c r="M151" s="8">
        <f t="shared" si="127"/>
        <v>1.2705015515850137E-2</v>
      </c>
      <c r="N151" s="8">
        <f t="shared" si="128"/>
        <v>6.8781271182062162E-2</v>
      </c>
      <c r="O151" s="8">
        <f t="shared" si="129"/>
        <v>1.1192576511520868E-2</v>
      </c>
      <c r="P151" s="10">
        <f t="shared" si="130"/>
        <v>-0.55878779404392853</v>
      </c>
      <c r="Q151" s="10">
        <f t="shared" si="131"/>
        <v>-0.48102938774651965</v>
      </c>
      <c r="R151" s="9"/>
      <c r="S151" s="11">
        <f t="shared" si="132"/>
        <v>8.3216214813237904E-2</v>
      </c>
      <c r="T151" s="11">
        <f t="shared" si="133"/>
        <v>7.4811550017533202E-2</v>
      </c>
      <c r="U151" s="9"/>
      <c r="V151" s="8">
        <f t="shared" si="154"/>
        <v>0.86772975691912946</v>
      </c>
      <c r="W151" s="8">
        <f t="shared" si="153"/>
        <v>1.0825150418044955</v>
      </c>
      <c r="X151" s="9"/>
      <c r="Y151" s="9">
        <f t="shared" si="134"/>
        <v>-2.6160714022752174</v>
      </c>
      <c r="Z151" s="9">
        <f t="shared" si="135"/>
        <v>-2.918849361137883</v>
      </c>
      <c r="AA151" s="9"/>
      <c r="AB151" s="10">
        <f t="shared" si="136"/>
        <v>4.4473977486834881E-3</v>
      </c>
      <c r="AC151" s="10">
        <f t="shared" si="137"/>
        <v>0.99555260225131648</v>
      </c>
      <c r="AD151" s="10">
        <f t="shared" si="138"/>
        <v>1.7566297640624752E-3</v>
      </c>
      <c r="AE151" s="10">
        <f t="shared" si="139"/>
        <v>0.99824337023593757</v>
      </c>
      <c r="AF151" s="9"/>
      <c r="AG151" s="12">
        <f t="shared" si="143"/>
        <v>40819</v>
      </c>
      <c r="AH151" s="8">
        <f t="shared" si="140"/>
        <v>1.4957233304053772</v>
      </c>
      <c r="AI151" s="8">
        <f t="shared" si="151"/>
        <v>2.2691101310101711</v>
      </c>
      <c r="AJ151" s="8">
        <f t="shared" si="146"/>
        <v>2.2885799555273114</v>
      </c>
      <c r="AK151" s="8">
        <f t="shared" si="152"/>
        <v>0.89843466557434604</v>
      </c>
      <c r="AL151" s="8">
        <f t="shared" si="145"/>
        <v>1.883742011512487</v>
      </c>
      <c r="AN151" s="2">
        <f t="shared" si="141"/>
        <v>0.72141128243189712</v>
      </c>
      <c r="AO151" s="2">
        <f t="shared" si="142"/>
        <v>0.77431204797348019</v>
      </c>
    </row>
    <row r="152" spans="1:41" x14ac:dyDescent="0.2">
      <c r="A152" s="13">
        <v>40848</v>
      </c>
      <c r="B152">
        <v>5934.54</v>
      </c>
      <c r="C152">
        <v>6193.34</v>
      </c>
      <c r="D152">
        <v>5366.5</v>
      </c>
      <c r="E152">
        <v>6088.84</v>
      </c>
      <c r="F152">
        <f t="shared" si="147"/>
        <v>0</v>
      </c>
      <c r="G152" t="b">
        <f t="shared" si="148"/>
        <v>0</v>
      </c>
      <c r="H152">
        <v>413.95</v>
      </c>
      <c r="I152" s="8">
        <f t="shared" si="149"/>
        <v>-8.5486229389677426E-3</v>
      </c>
      <c r="J152" s="8">
        <f t="shared" si="150"/>
        <v>-8.5486229389677426E-3</v>
      </c>
      <c r="K152" s="8">
        <f t="shared" si="144"/>
        <v>-3.9941291114266031E-3</v>
      </c>
      <c r="L152" s="8">
        <f t="shared" si="126"/>
        <v>7.5277872492149844E-2</v>
      </c>
      <c r="M152" s="8">
        <f t="shared" si="127"/>
        <v>1.2937119242622945E-2</v>
      </c>
      <c r="N152" s="8">
        <f t="shared" si="128"/>
        <v>6.7736935958504316E-2</v>
      </c>
      <c r="O152" s="8">
        <f t="shared" si="129"/>
        <v>1.0874803559628861E-2</v>
      </c>
      <c r="P152" s="10">
        <f t="shared" si="130"/>
        <v>-0.54695499928409208</v>
      </c>
      <c r="Q152" s="10">
        <f t="shared" si="131"/>
        <v>-0.44619814622324522</v>
      </c>
      <c r="R152" s="9"/>
      <c r="S152" s="11">
        <f t="shared" si="132"/>
        <v>8.3063005675909532E-2</v>
      </c>
      <c r="T152" s="11">
        <f t="shared" si="133"/>
        <v>7.3238760522347526E-2</v>
      </c>
      <c r="U152" s="9"/>
      <c r="V152" s="8">
        <f t="shared" si="154"/>
        <v>0.86031186241430568</v>
      </c>
      <c r="W152" s="8">
        <f t="shared" si="153"/>
        <v>1.0781913369624672</v>
      </c>
      <c r="X152" s="9"/>
      <c r="Y152" s="9">
        <f t="shared" si="134"/>
        <v>-2.676228012349843</v>
      </c>
      <c r="Z152" s="9">
        <f t="shared" si="135"/>
        <v>-3.045700315290186</v>
      </c>
      <c r="AA152" s="9"/>
      <c r="AB152" s="10">
        <f t="shared" si="136"/>
        <v>3.7227985881964189E-3</v>
      </c>
      <c r="AC152" s="10">
        <f t="shared" si="137"/>
        <v>0.99627720141180354</v>
      </c>
      <c r="AD152" s="10">
        <f t="shared" si="138"/>
        <v>1.1606954360198472E-3</v>
      </c>
      <c r="AE152" s="10">
        <f t="shared" si="139"/>
        <v>0.99883930456398018</v>
      </c>
      <c r="AF152" s="9"/>
      <c r="AG152" s="12">
        <f t="shared" si="143"/>
        <v>40848</v>
      </c>
      <c r="AH152" s="8">
        <f t="shared" si="140"/>
        <v>1.4864635550758107</v>
      </c>
      <c r="AI152" s="8">
        <f t="shared" si="151"/>
        <v>2.2600010498882406</v>
      </c>
      <c r="AJ152" s="8">
        <f t="shared" si="146"/>
        <v>2.2794207617831961</v>
      </c>
      <c r="AK152" s="8">
        <f t="shared" si="152"/>
        <v>0.89075428638305343</v>
      </c>
      <c r="AL152" s="8">
        <f t="shared" si="145"/>
        <v>1.8762181027058877</v>
      </c>
      <c r="AN152" s="2">
        <f t="shared" si="141"/>
        <v>0.71524420939446964</v>
      </c>
      <c r="AO152" s="2">
        <f t="shared" si="142"/>
        <v>0.77121934568134098</v>
      </c>
    </row>
    <row r="153" spans="1:41" x14ac:dyDescent="0.2">
      <c r="A153" s="13">
        <v>40878</v>
      </c>
      <c r="B153">
        <v>6080.48</v>
      </c>
      <c r="C153">
        <v>6170.04</v>
      </c>
      <c r="D153">
        <v>5637.53</v>
      </c>
      <c r="E153">
        <v>5898.35</v>
      </c>
      <c r="F153">
        <f t="shared" si="147"/>
        <v>0</v>
      </c>
      <c r="G153" t="b">
        <f t="shared" si="148"/>
        <v>0</v>
      </c>
      <c r="H153">
        <v>423.06</v>
      </c>
      <c r="I153" s="8">
        <f t="shared" si="149"/>
        <v>-3.1285105208873953E-2</v>
      </c>
      <c r="J153" s="8">
        <f t="shared" si="150"/>
        <v>-3.1285105208873953E-2</v>
      </c>
      <c r="K153" s="8">
        <f t="shared" si="144"/>
        <v>2.2007488827153088E-2</v>
      </c>
      <c r="L153" s="8">
        <f t="shared" si="126"/>
        <v>7.4569987373316493E-2</v>
      </c>
      <c r="M153" s="8">
        <f t="shared" si="127"/>
        <v>1.2656164029310307E-2</v>
      </c>
      <c r="N153" s="8">
        <f t="shared" si="128"/>
        <v>6.7979788538407457E-2</v>
      </c>
      <c r="O153" s="8">
        <f t="shared" si="129"/>
        <v>1.1237675301659259E-2</v>
      </c>
      <c r="P153" s="10">
        <f t="shared" si="130"/>
        <v>-0.52658629323288142</v>
      </c>
      <c r="Q153" s="10">
        <f t="shared" si="131"/>
        <v>-0.46039028882182581</v>
      </c>
      <c r="R153" s="9"/>
      <c r="S153" s="11">
        <f t="shared" si="132"/>
        <v>8.1943969809557468E-2</v>
      </c>
      <c r="T153" s="11">
        <f t="shared" si="133"/>
        <v>7.3830571674255607E-2</v>
      </c>
      <c r="U153" s="9"/>
      <c r="V153" s="8">
        <f t="shared" si="154"/>
        <v>0.83339691528623194</v>
      </c>
      <c r="W153" s="8">
        <f t="shared" si="153"/>
        <v>1.1019196207642017</v>
      </c>
      <c r="X153" s="9"/>
      <c r="Y153" s="9">
        <f t="shared" si="134"/>
        <v>-3.3674426997296516</v>
      </c>
      <c r="Z153" s="9">
        <f t="shared" si="135"/>
        <v>-3.7460573186337984</v>
      </c>
      <c r="AA153" s="9"/>
      <c r="AB153" s="10">
        <f t="shared" si="136"/>
        <v>3.7934395404325486E-4</v>
      </c>
      <c r="AC153" s="10">
        <f t="shared" si="137"/>
        <v>0.99962065604595673</v>
      </c>
      <c r="AD153" s="10">
        <f t="shared" si="138"/>
        <v>8.9817781709528242E-5</v>
      </c>
      <c r="AE153" s="10">
        <f t="shared" si="139"/>
        <v>0.99991018221829042</v>
      </c>
      <c r="AF153" s="9"/>
      <c r="AG153" s="12">
        <f t="shared" si="143"/>
        <v>40878</v>
      </c>
      <c r="AH153" s="8">
        <f t="shared" si="140"/>
        <v>1.4810596658682331</v>
      </c>
      <c r="AI153" s="8">
        <f t="shared" si="151"/>
        <v>2.3092896189726395</v>
      </c>
      <c r="AJ153" s="8">
        <f t="shared" si="146"/>
        <v>2.3294440918070216</v>
      </c>
      <c r="AK153" s="8">
        <f t="shared" si="152"/>
        <v>0.86288694481830419</v>
      </c>
      <c r="AL153" s="8">
        <f t="shared" si="145"/>
        <v>1.9175089516384898</v>
      </c>
      <c r="AN153" s="2">
        <f t="shared" si="141"/>
        <v>0.69286771905352584</v>
      </c>
      <c r="AO153" s="2">
        <f t="shared" si="142"/>
        <v>0.78819194681470739</v>
      </c>
    </row>
    <row r="154" spans="1:41" x14ac:dyDescent="0.2">
      <c r="A154" s="13">
        <v>40910</v>
      </c>
      <c r="B154">
        <v>6124.11</v>
      </c>
      <c r="C154">
        <v>6574.19</v>
      </c>
      <c r="D154">
        <v>5987.75</v>
      </c>
      <c r="E154">
        <v>6458.91</v>
      </c>
      <c r="F154">
        <f t="shared" si="147"/>
        <v>0</v>
      </c>
      <c r="G154" t="b">
        <f t="shared" si="148"/>
        <v>0</v>
      </c>
      <c r="H154">
        <v>423.47</v>
      </c>
      <c r="I154" s="8">
        <f t="shared" si="149"/>
        <v>9.5036747564996915E-2</v>
      </c>
      <c r="J154" s="8">
        <f t="shared" si="150"/>
        <v>9.5036747564996915E-2</v>
      </c>
      <c r="K154" s="8">
        <f t="shared" si="144"/>
        <v>9.691296742779798E-4</v>
      </c>
      <c r="L154" s="8">
        <f t="shared" si="126"/>
        <v>8.0175689621813997E-2</v>
      </c>
      <c r="M154" s="8">
        <f t="shared" si="127"/>
        <v>1.0410781179483859E-2</v>
      </c>
      <c r="N154" s="8">
        <f t="shared" si="128"/>
        <v>6.6984086425730144E-2</v>
      </c>
      <c r="O154" s="8">
        <f t="shared" si="129"/>
        <v>1.1140138794087985E-2</v>
      </c>
      <c r="P154" s="10">
        <f t="shared" si="130"/>
        <v>-0.5844348671027193</v>
      </c>
      <c r="Q154" s="10">
        <f t="shared" si="131"/>
        <v>-0.52338855795660477</v>
      </c>
      <c r="R154" s="9"/>
      <c r="S154" s="11">
        <f t="shared" si="132"/>
        <v>8.6672782773163148E-2</v>
      </c>
      <c r="T154" s="11">
        <f t="shared" si="133"/>
        <v>7.3430839519673372E-2</v>
      </c>
      <c r="U154" s="9"/>
      <c r="V154" s="8">
        <v>1</v>
      </c>
      <c r="W154" s="8">
        <v>1</v>
      </c>
      <c r="X154" s="9"/>
      <c r="Y154" s="9">
        <f t="shared" si="134"/>
        <v>4.3336391386581574E-2</v>
      </c>
      <c r="Z154" s="9">
        <f t="shared" si="135"/>
        <v>3.6715419759836686E-2</v>
      </c>
      <c r="AA154" s="9"/>
      <c r="AB154" s="10">
        <f t="shared" si="136"/>
        <v>0.51728330883587836</v>
      </c>
      <c r="AC154" s="10">
        <f t="shared" si="137"/>
        <v>0.48271669116412164</v>
      </c>
      <c r="AD154" s="10">
        <f t="shared" si="138"/>
        <v>0.51464404312882417</v>
      </c>
      <c r="AE154" s="10">
        <f t="shared" si="139"/>
        <v>0.48535595687117583</v>
      </c>
      <c r="AF154" s="9"/>
      <c r="AG154" s="12">
        <f t="shared" si="143"/>
        <v>40910</v>
      </c>
      <c r="AH154" s="8">
        <f t="shared" si="140"/>
        <v>1.5476714205845434</v>
      </c>
      <c r="AI154" s="8">
        <f t="shared" si="151"/>
        <v>2.3116100247183566</v>
      </c>
      <c r="AJ154" s="8">
        <f t="shared" si="146"/>
        <v>2.3317213065454387</v>
      </c>
      <c r="AK154" s="8">
        <f t="shared" si="152"/>
        <v>0.94489291357013272</v>
      </c>
      <c r="AL154" s="8">
        <f t="shared" si="145"/>
        <v>1.9193672664642163</v>
      </c>
      <c r="AN154" s="2">
        <f t="shared" si="141"/>
        <v>0.75871561356515094</v>
      </c>
      <c r="AO154" s="2">
        <f t="shared" si="142"/>
        <v>0.7889558070193925</v>
      </c>
    </row>
    <row r="155" spans="1:41" x14ac:dyDescent="0.2">
      <c r="A155" s="13">
        <v>40940</v>
      </c>
      <c r="B155">
        <v>6482.95</v>
      </c>
      <c r="C155">
        <v>6971.03</v>
      </c>
      <c r="D155">
        <v>6482.56</v>
      </c>
      <c r="E155">
        <v>6856.08</v>
      </c>
      <c r="F155">
        <f t="shared" si="147"/>
        <v>0</v>
      </c>
      <c r="G155" t="b">
        <f t="shared" si="148"/>
        <v>0</v>
      </c>
      <c r="H155">
        <v>424.14</v>
      </c>
      <c r="I155" s="8">
        <f t="shared" si="149"/>
        <v>6.1491799699949334E-2</v>
      </c>
      <c r="J155" s="8">
        <f t="shared" si="150"/>
        <v>6.1491799699949334E-2</v>
      </c>
      <c r="K155" s="8">
        <f t="shared" si="144"/>
        <v>1.5821663872293001E-3</v>
      </c>
      <c r="L155" s="8">
        <f t="shared" si="126"/>
        <v>8.1988045407797264E-2</v>
      </c>
      <c r="M155" s="8">
        <f t="shared" si="127"/>
        <v>1.0540599911606932E-2</v>
      </c>
      <c r="N155" s="8">
        <f t="shared" si="128"/>
        <v>6.376047443786631E-2</v>
      </c>
      <c r="O155" s="8">
        <f t="shared" si="129"/>
        <v>1.1020914613198811E-2</v>
      </c>
      <c r="P155" s="10">
        <f t="shared" si="130"/>
        <v>-0.59736369260361888</v>
      </c>
      <c r="Q155" s="10">
        <f t="shared" si="131"/>
        <v>-0.50824864023874339</v>
      </c>
      <c r="R155" s="9"/>
      <c r="S155" s="11">
        <f t="shared" si="132"/>
        <v>8.8688392965532117E-2</v>
      </c>
      <c r="T155" s="11">
        <f t="shared" si="133"/>
        <v>7.0008213962425889E-2</v>
      </c>
      <c r="U155" s="9"/>
      <c r="V155" s="8">
        <f>E155/$E$154</f>
        <v>1.0614917996999493</v>
      </c>
      <c r="W155" s="8">
        <f>H155/$H$154</f>
        <v>1.0015821663872293</v>
      </c>
      <c r="X155" s="9"/>
      <c r="Y155" s="9">
        <f t="shared" si="134"/>
        <v>0.6993832484708139</v>
      </c>
      <c r="Z155" s="9">
        <f t="shared" si="135"/>
        <v>0.86482617445554433</v>
      </c>
      <c r="AA155" s="9"/>
      <c r="AB155" s="10">
        <f t="shared" si="136"/>
        <v>0.75784372312068815</v>
      </c>
      <c r="AC155" s="10">
        <f t="shared" si="137"/>
        <v>0.24215627687931185</v>
      </c>
      <c r="AD155" s="10">
        <f t="shared" si="138"/>
        <v>0.80643289869321322</v>
      </c>
      <c r="AE155" s="10">
        <f t="shared" si="139"/>
        <v>0.19356710130678678</v>
      </c>
      <c r="AF155" s="9"/>
      <c r="AG155" s="12">
        <f t="shared" si="143"/>
        <v>40940</v>
      </c>
      <c r="AH155" s="8">
        <f t="shared" si="140"/>
        <v>1.5955744684819912</v>
      </c>
      <c r="AI155" s="8">
        <f t="shared" si="151"/>
        <v>2.3869047567149235</v>
      </c>
      <c r="AJ155" s="8">
        <f t="shared" si="146"/>
        <v>2.4073024258496805</v>
      </c>
      <c r="AK155" s="8">
        <f t="shared" si="152"/>
        <v>1.0029960793492889</v>
      </c>
      <c r="AL155" s="8">
        <f t="shared" si="145"/>
        <v>1.9224040248379639</v>
      </c>
      <c r="AN155" s="2">
        <f t="shared" si="141"/>
        <v>0.80537040210372335</v>
      </c>
      <c r="AO155" s="2">
        <f t="shared" si="142"/>
        <v>0.7902040663782679</v>
      </c>
    </row>
    <row r="156" spans="1:41" x14ac:dyDescent="0.2">
      <c r="A156" s="13">
        <v>40969</v>
      </c>
      <c r="B156">
        <v>6831.97</v>
      </c>
      <c r="C156">
        <v>7194.33</v>
      </c>
      <c r="D156">
        <v>6612.61</v>
      </c>
      <c r="E156">
        <v>6946.83</v>
      </c>
      <c r="F156">
        <f t="shared" si="147"/>
        <v>0</v>
      </c>
      <c r="G156" t="b">
        <f t="shared" si="148"/>
        <v>0</v>
      </c>
      <c r="H156">
        <v>425.23</v>
      </c>
      <c r="I156" s="8">
        <f t="shared" si="149"/>
        <v>1.3236426646130228E-2</v>
      </c>
      <c r="J156" s="8">
        <f t="shared" si="150"/>
        <v>1.3236426646130228E-2</v>
      </c>
      <c r="K156" s="8">
        <f t="shared" si="144"/>
        <v>2.569906163059521E-3</v>
      </c>
      <c r="L156" s="8">
        <f t="shared" si="126"/>
        <v>8.1514124022918161E-2</v>
      </c>
      <c r="M156" s="8">
        <f t="shared" si="127"/>
        <v>9.6203053393589186E-3</v>
      </c>
      <c r="N156" s="8">
        <f t="shared" si="128"/>
        <v>6.3305497774061803E-2</v>
      </c>
      <c r="O156" s="8">
        <f t="shared" si="129"/>
        <v>1.0937774083716116E-2</v>
      </c>
      <c r="P156" s="10">
        <f t="shared" si="130"/>
        <v>-0.72432470267296567</v>
      </c>
      <c r="Q156" s="10">
        <f t="shared" si="131"/>
        <v>-0.53075046453093999</v>
      </c>
      <c r="R156" s="9"/>
      <c r="S156" s="11">
        <f t="shared" si="132"/>
        <v>8.8730604483020448E-2</v>
      </c>
      <c r="T156" s="11">
        <f t="shared" si="133"/>
        <v>6.9729668953496166E-2</v>
      </c>
      <c r="U156" s="9"/>
      <c r="V156" s="8">
        <f>E156/$E$154</f>
        <v>1.0755421580421465</v>
      </c>
      <c r="W156" s="8">
        <f>H156/$H$154</f>
        <v>1.0041561385694382</v>
      </c>
      <c r="X156" s="9"/>
      <c r="Y156" s="9">
        <f t="shared" si="134"/>
        <v>0.81836365633285546</v>
      </c>
      <c r="Z156" s="9">
        <f t="shared" si="135"/>
        <v>1.0197733082741784</v>
      </c>
      <c r="AA156" s="9"/>
      <c r="AB156" s="10">
        <f t="shared" si="136"/>
        <v>0.79342521612253736</v>
      </c>
      <c r="AC156" s="10">
        <f t="shared" si="137"/>
        <v>0.20657478387746264</v>
      </c>
      <c r="AD156" s="10">
        <f t="shared" si="138"/>
        <v>0.84608200756093255</v>
      </c>
      <c r="AE156" s="10">
        <f t="shared" si="139"/>
        <v>0.15391799243906745</v>
      </c>
      <c r="AF156" s="9"/>
      <c r="AG156" s="12">
        <f t="shared" si="143"/>
        <v>40969</v>
      </c>
      <c r="AH156" s="8">
        <f t="shared" si="140"/>
        <v>1.6082654450326617</v>
      </c>
      <c r="AI156" s="8">
        <f t="shared" si="151"/>
        <v>2.412333555262228</v>
      </c>
      <c r="AJ156" s="8">
        <f t="shared" si="146"/>
        <v>2.4341961807152277</v>
      </c>
      <c r="AK156" s="8">
        <f t="shared" si="152"/>
        <v>1.0162721633799519</v>
      </c>
      <c r="AL156" s="8">
        <f t="shared" si="145"/>
        <v>1.9273444227892853</v>
      </c>
      <c r="AN156" s="2">
        <f t="shared" si="141"/>
        <v>0.81603062835413365</v>
      </c>
      <c r="AO156" s="2">
        <f t="shared" si="142"/>
        <v>0.79223481667852813</v>
      </c>
    </row>
    <row r="157" spans="1:41" x14ac:dyDescent="0.2">
      <c r="A157" s="13">
        <v>41001</v>
      </c>
      <c r="B157">
        <v>6973.99</v>
      </c>
      <c r="C157">
        <v>7081.06</v>
      </c>
      <c r="D157">
        <v>6499.07</v>
      </c>
      <c r="E157">
        <v>6761.19</v>
      </c>
      <c r="F157">
        <f t="shared" si="147"/>
        <v>0</v>
      </c>
      <c r="G157" t="b">
        <f t="shared" si="148"/>
        <v>0</v>
      </c>
      <c r="H157">
        <v>430.04</v>
      </c>
      <c r="I157" s="8">
        <f t="shared" si="149"/>
        <v>-2.6722980121868578E-2</v>
      </c>
      <c r="J157" s="8">
        <f t="shared" si="150"/>
        <v>-2.6722980121868578E-2</v>
      </c>
      <c r="K157" s="8">
        <f t="shared" si="144"/>
        <v>1.1311525527361699E-2</v>
      </c>
      <c r="L157" s="8">
        <f t="shared" si="126"/>
        <v>7.9168758529618341E-2</v>
      </c>
      <c r="M157" s="8">
        <f t="shared" si="127"/>
        <v>9.624475598783877E-3</v>
      </c>
      <c r="N157" s="8">
        <f t="shared" si="128"/>
        <v>5.8156453273276371E-2</v>
      </c>
      <c r="O157" s="8">
        <f t="shared" si="129"/>
        <v>1.089914465223824E-2</v>
      </c>
      <c r="P157" s="10">
        <f t="shared" si="130"/>
        <v>-0.73487127078204773</v>
      </c>
      <c r="Q157" s="10">
        <f t="shared" si="131"/>
        <v>-0.53184467025929349</v>
      </c>
      <c r="R157" s="9"/>
      <c r="S157" s="11">
        <f t="shared" si="132"/>
        <v>8.6488176236148018E-2</v>
      </c>
      <c r="T157" s="11">
        <f t="shared" si="133"/>
        <v>6.4615709027300378E-2</v>
      </c>
      <c r="U157" s="9"/>
      <c r="V157" s="8">
        <f>E157/$E$154</f>
        <v>1.0468004663325545</v>
      </c>
      <c r="W157" s="8">
        <f>H157/$H$154</f>
        <v>1.0155146763643232</v>
      </c>
      <c r="X157" s="9"/>
      <c r="Y157" s="9">
        <f t="shared" si="134"/>
        <v>0.39407566061061822</v>
      </c>
      <c r="Z157" s="9">
        <f t="shared" si="135"/>
        <v>0.50189618415838344</v>
      </c>
      <c r="AA157" s="9"/>
      <c r="AB157" s="10">
        <f t="shared" si="136"/>
        <v>0.65323740995996138</v>
      </c>
      <c r="AC157" s="10">
        <f t="shared" si="137"/>
        <v>0.34676259004003862</v>
      </c>
      <c r="AD157" s="10">
        <f t="shared" si="138"/>
        <v>0.69212972520557881</v>
      </c>
      <c r="AE157" s="10">
        <f t="shared" si="139"/>
        <v>0.30787027479442119</v>
      </c>
      <c r="AF157" s="9"/>
      <c r="AG157" s="12">
        <f t="shared" si="143"/>
        <v>41001</v>
      </c>
      <c r="AH157" s="8">
        <f t="shared" si="140"/>
        <v>1.5954200591248422</v>
      </c>
      <c r="AI157" s="8">
        <f t="shared" si="151"/>
        <v>2.3668224454711702</v>
      </c>
      <c r="AJ157" s="8">
        <f t="shared" si="146"/>
        <v>2.3833974630740205</v>
      </c>
      <c r="AK157" s="8">
        <f t="shared" si="152"/>
        <v>0.98911434255954112</v>
      </c>
      <c r="AL157" s="8">
        <f t="shared" si="145"/>
        <v>1.9491456284276845</v>
      </c>
      <c r="AN157" s="2">
        <f t="shared" si="141"/>
        <v>0.79422385809379026</v>
      </c>
      <c r="AO157" s="2">
        <f t="shared" si="142"/>
        <v>0.80119620103105205</v>
      </c>
    </row>
    <row r="158" spans="1:41" x14ac:dyDescent="0.2">
      <c r="A158" s="13">
        <v>41031</v>
      </c>
      <c r="B158">
        <v>6861.3</v>
      </c>
      <c r="C158">
        <v>6875.87</v>
      </c>
      <c r="D158">
        <v>6229.3</v>
      </c>
      <c r="E158">
        <v>6280.8</v>
      </c>
      <c r="F158">
        <f t="shared" si="147"/>
        <v>0</v>
      </c>
      <c r="G158" t="b">
        <f t="shared" si="148"/>
        <v>0</v>
      </c>
      <c r="H158">
        <v>437.41</v>
      </c>
      <c r="I158" s="8">
        <f t="shared" si="149"/>
        <v>-7.1051101950987849E-2</v>
      </c>
      <c r="J158" s="8">
        <f t="shared" si="150"/>
        <v>-7.1051101950987849E-2</v>
      </c>
      <c r="K158" s="8">
        <f t="shared" si="144"/>
        <v>1.713794065668317E-2</v>
      </c>
      <c r="L158" s="8">
        <f t="shared" si="126"/>
        <v>8.118784734050026E-2</v>
      </c>
      <c r="M158" s="8">
        <f t="shared" si="127"/>
        <v>9.7127093769815535E-3</v>
      </c>
      <c r="N158" s="8">
        <f t="shared" si="128"/>
        <v>5.9584674881773596E-2</v>
      </c>
      <c r="O158" s="8">
        <f t="shared" si="129"/>
        <v>1.0817826449440763E-2</v>
      </c>
      <c r="P158" s="10">
        <f t="shared" si="130"/>
        <v>-0.7513422686378467</v>
      </c>
      <c r="Q158" s="10">
        <f t="shared" si="131"/>
        <v>-0.54984761563102735</v>
      </c>
      <c r="R158" s="9"/>
      <c r="S158" s="11">
        <f t="shared" si="132"/>
        <v>8.871725385168136E-2</v>
      </c>
      <c r="T158" s="11">
        <f t="shared" si="133"/>
        <v>6.615282867835047E-2</v>
      </c>
      <c r="U158" s="9"/>
      <c r="V158" s="8">
        <f>E158/$E$154</f>
        <v>0.97242413967681862</v>
      </c>
      <c r="W158" s="8">
        <f>H158/$H$154</f>
        <v>1.0329185066238458</v>
      </c>
      <c r="X158" s="9"/>
      <c r="Y158" s="9">
        <f t="shared" si="134"/>
        <v>-0.63590937512806966</v>
      </c>
      <c r="Z158" s="9">
        <f t="shared" si="135"/>
        <v>-0.87922787001478797</v>
      </c>
      <c r="AA158" s="9"/>
      <c r="AB158" s="10">
        <f t="shared" si="136"/>
        <v>0.26241774586696975</v>
      </c>
      <c r="AC158" s="10">
        <f t="shared" si="137"/>
        <v>0.73758225413303025</v>
      </c>
      <c r="AD158" s="10">
        <f t="shared" si="138"/>
        <v>0.18963886801993737</v>
      </c>
      <c r="AE158" s="10">
        <f t="shared" si="139"/>
        <v>0.81036113198006265</v>
      </c>
      <c r="AF158" s="9"/>
      <c r="AG158" s="12">
        <f t="shared" si="143"/>
        <v>41031</v>
      </c>
      <c r="AH158" s="8">
        <f t="shared" si="140"/>
        <v>1.5527204317591439</v>
      </c>
      <c r="AI158" s="8">
        <f t="shared" si="151"/>
        <v>2.2710360970426597</v>
      </c>
      <c r="AJ158" s="8">
        <f t="shared" si="146"/>
        <v>2.2787655585040718</v>
      </c>
      <c r="AK158" s="8">
        <f t="shared" si="152"/>
        <v>0.91883667856515883</v>
      </c>
      <c r="AL158" s="8">
        <f t="shared" si="145"/>
        <v>1.9825499705389114</v>
      </c>
      <c r="AN158" s="2">
        <f t="shared" si="141"/>
        <v>0.7377933777804615</v>
      </c>
      <c r="AO158" s="2">
        <f t="shared" si="142"/>
        <v>0.81492705397868226</v>
      </c>
    </row>
  </sheetData>
  <sheetProtection selectLockedCells="1" selectUnlockedCells="1"/>
  <phoneticPr fontId="2" type="noConversion"/>
  <conditionalFormatting sqref="G10:G158">
    <cfRule type="cellIs" dxfId="3" priority="1" stopIfTrue="1" operator="equal">
      <formula>TRUE</formula>
    </cfRule>
    <cfRule type="cellIs" dxfId="2" priority="2" stopIfTrue="1" operator="equal">
      <formula>FALSE</formula>
    </cfRule>
  </conditionalFormatting>
  <pageMargins left="0.78749999999999998" right="0.78749999999999998" top="1.0249999999999999" bottom="1.0249999999999999" header="0.78749999999999998" footer="0.78749999999999998"/>
  <pageSetup orientation="portrait" horizontalDpi="300" verticalDpi="300"/>
  <headerFooter alignWithMargins="0"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8"/>
  <sheetViews>
    <sheetView topLeftCell="A5" zoomScaleNormal="100" workbookViewId="0">
      <selection activeCell="F8" sqref="F8"/>
    </sheetView>
  </sheetViews>
  <sheetFormatPr defaultColWidth="11.5703125" defaultRowHeight="12.75" x14ac:dyDescent="0.2"/>
  <cols>
    <col min="1" max="8" width="11.5703125" customWidth="1"/>
    <col min="9" max="17" width="11.5703125" style="1" customWidth="1"/>
    <col min="18" max="21" width="11.5703125" customWidth="1"/>
    <col min="22" max="23" width="11.5703125" style="1" customWidth="1"/>
    <col min="24" max="27" width="11.5703125" customWidth="1"/>
    <col min="28" max="31" width="11.5703125" style="2" customWidth="1"/>
    <col min="32" max="33" width="11.5703125" customWidth="1"/>
    <col min="34" max="34" width="11.5703125" style="1" customWidth="1"/>
    <col min="35" max="35" width="13.5703125" style="1" customWidth="1"/>
    <col min="36" max="36" width="12.42578125" style="1" customWidth="1"/>
    <col min="37" max="38" width="11.5703125" style="1" customWidth="1"/>
    <col min="39" max="39" width="11.5703125" customWidth="1"/>
    <col min="40" max="42" width="11.5703125" style="2" customWidth="1"/>
  </cols>
  <sheetData>
    <row r="1" spans="1:41" x14ac:dyDescent="0.2">
      <c r="A1" s="5" t="s">
        <v>28</v>
      </c>
      <c r="B1" s="5"/>
      <c r="C1" s="5"/>
      <c r="D1" s="5"/>
      <c r="E1" s="5"/>
      <c r="F1" s="5"/>
      <c r="G1" s="5"/>
      <c r="H1" s="5"/>
      <c r="I1" s="6" t="s">
        <v>29</v>
      </c>
      <c r="J1" s="6"/>
      <c r="K1" s="6"/>
    </row>
    <row r="2" spans="1:41" x14ac:dyDescent="0.2">
      <c r="A2" s="5">
        <v>1</v>
      </c>
      <c r="B2" s="5">
        <v>2</v>
      </c>
      <c r="C2" s="5"/>
      <c r="D2" s="5"/>
      <c r="E2" s="5"/>
      <c r="F2" s="5"/>
      <c r="G2" s="5"/>
      <c r="H2" s="5">
        <v>4</v>
      </c>
      <c r="I2" s="6" t="s">
        <v>30</v>
      </c>
      <c r="J2" s="6"/>
      <c r="K2" s="6"/>
    </row>
    <row r="3" spans="1:41" x14ac:dyDescent="0.2">
      <c r="A3" s="5" t="s">
        <v>31</v>
      </c>
      <c r="B3" s="5" t="s">
        <v>32</v>
      </c>
      <c r="C3" s="5"/>
      <c r="D3" s="5"/>
      <c r="E3" s="5"/>
      <c r="F3" s="5"/>
      <c r="G3" s="5"/>
      <c r="H3" s="5" t="s">
        <v>33</v>
      </c>
      <c r="I3"/>
      <c r="J3"/>
      <c r="K3"/>
    </row>
    <row r="4" spans="1:41" x14ac:dyDescent="0.2">
      <c r="E4" s="14"/>
      <c r="F4" s="14"/>
      <c r="G4" s="14"/>
      <c r="I4"/>
      <c r="J4"/>
      <c r="K4"/>
    </row>
    <row r="6" spans="1:41" x14ac:dyDescent="0.2">
      <c r="A6" t="s">
        <v>48</v>
      </c>
    </row>
    <row r="7" spans="1:41" x14ac:dyDescent="0.2">
      <c r="I7" s="1" t="s">
        <v>34</v>
      </c>
      <c r="L7" s="1" t="s">
        <v>35</v>
      </c>
      <c r="P7" s="1" t="s">
        <v>36</v>
      </c>
      <c r="S7" t="s">
        <v>37</v>
      </c>
      <c r="V7" s="1" t="s">
        <v>38</v>
      </c>
    </row>
    <row r="8" spans="1:41" x14ac:dyDescent="0.2">
      <c r="A8" s="7"/>
      <c r="B8" s="7" t="s">
        <v>5</v>
      </c>
      <c r="C8" s="7"/>
      <c r="D8" s="7"/>
      <c r="E8" s="7"/>
      <c r="F8" s="17">
        <v>0.15</v>
      </c>
      <c r="G8" s="16"/>
      <c r="H8" s="7" t="s">
        <v>6</v>
      </c>
      <c r="I8" s="8" t="str">
        <f>B8</f>
        <v>DAX</v>
      </c>
      <c r="J8" s="8"/>
      <c r="K8" s="8" t="str">
        <f>H8</f>
        <v>REXP</v>
      </c>
      <c r="L8" s="8" t="s">
        <v>39</v>
      </c>
      <c r="M8" s="8"/>
      <c r="N8" s="8" t="s">
        <v>40</v>
      </c>
      <c r="O8" s="8"/>
      <c r="P8" s="8" t="s">
        <v>39</v>
      </c>
      <c r="Q8" s="8" t="s">
        <v>40</v>
      </c>
      <c r="R8" s="9"/>
      <c r="S8" s="9" t="s">
        <v>39</v>
      </c>
      <c r="T8" s="9" t="s">
        <v>40</v>
      </c>
      <c r="U8" s="9"/>
      <c r="V8" s="8" t="s">
        <v>41</v>
      </c>
      <c r="W8" s="8"/>
      <c r="X8" s="9"/>
      <c r="Y8" s="9" t="s">
        <v>42</v>
      </c>
      <c r="Z8" s="9"/>
      <c r="AA8" s="9"/>
      <c r="AB8" s="10" t="s">
        <v>43</v>
      </c>
      <c r="AC8" s="10" t="s">
        <v>44</v>
      </c>
      <c r="AD8" s="10" t="s">
        <v>43</v>
      </c>
      <c r="AE8" s="10" t="s">
        <v>44</v>
      </c>
      <c r="AF8" s="9"/>
      <c r="AG8" s="9"/>
      <c r="AH8" s="8" t="s">
        <v>38</v>
      </c>
      <c r="AI8" s="8"/>
      <c r="AJ8" s="8"/>
      <c r="AK8" s="8"/>
      <c r="AL8" s="8"/>
    </row>
    <row r="9" spans="1:41" x14ac:dyDescent="0.2">
      <c r="A9" s="7" t="s">
        <v>4</v>
      </c>
      <c r="B9" s="7" t="s">
        <v>50</v>
      </c>
      <c r="C9" s="7" t="s">
        <v>51</v>
      </c>
      <c r="D9" s="7" t="s">
        <v>46</v>
      </c>
      <c r="E9" s="7" t="s">
        <v>47</v>
      </c>
      <c r="F9" s="7" t="s">
        <v>49</v>
      </c>
      <c r="G9" s="7" t="s">
        <v>52</v>
      </c>
      <c r="H9" s="7" t="s">
        <v>47</v>
      </c>
      <c r="I9" s="8" t="s">
        <v>2</v>
      </c>
      <c r="J9" s="8" t="s">
        <v>57</v>
      </c>
      <c r="K9" s="8" t="s">
        <v>2</v>
      </c>
      <c r="L9" s="8" t="str">
        <f>B8</f>
        <v>DAX</v>
      </c>
      <c r="M9" s="8" t="str">
        <f>H8</f>
        <v>REXP</v>
      </c>
      <c r="N9" s="8" t="str">
        <f>B8</f>
        <v>DAX</v>
      </c>
      <c r="O9" s="8" t="str">
        <f>H8</f>
        <v>REXP</v>
      </c>
      <c r="P9" s="8"/>
      <c r="Q9" s="8"/>
      <c r="R9" s="8"/>
      <c r="S9" s="8"/>
      <c r="T9" s="9"/>
      <c r="U9" s="9"/>
      <c r="V9" s="8" t="str">
        <f>B8</f>
        <v>DAX</v>
      </c>
      <c r="W9" s="8" t="str">
        <f>H8</f>
        <v>REXP</v>
      </c>
      <c r="X9" s="9"/>
      <c r="Y9" s="9" t="s">
        <v>39</v>
      </c>
      <c r="Z9" s="9" t="s">
        <v>40</v>
      </c>
      <c r="AA9" s="9"/>
      <c r="AB9" s="10" t="s">
        <v>39</v>
      </c>
      <c r="AC9" s="10" t="s">
        <v>39</v>
      </c>
      <c r="AD9" s="10" t="s">
        <v>40</v>
      </c>
      <c r="AE9" s="10" t="s">
        <v>40</v>
      </c>
      <c r="AF9" s="9"/>
      <c r="AG9" s="9" t="s">
        <v>4</v>
      </c>
      <c r="AH9" s="8" t="s">
        <v>45</v>
      </c>
      <c r="AI9" s="9" t="s">
        <v>53</v>
      </c>
      <c r="AJ9" s="8" t="s">
        <v>54</v>
      </c>
      <c r="AK9" s="8" t="str">
        <f>B8</f>
        <v>DAX</v>
      </c>
      <c r="AL9" s="8" t="str">
        <f>H8</f>
        <v>REXP</v>
      </c>
    </row>
    <row r="10" spans="1:41" x14ac:dyDescent="0.2">
      <c r="A10" s="13">
        <v>36528</v>
      </c>
      <c r="B10">
        <v>6961.72</v>
      </c>
      <c r="C10">
        <v>7306.48</v>
      </c>
      <c r="D10">
        <v>6388.91</v>
      </c>
      <c r="E10">
        <v>6835.6</v>
      </c>
      <c r="F10">
        <f>C10*(1-$F$8)</f>
        <v>6210.5079999999998</v>
      </c>
      <c r="G10" t="b">
        <f>IF(F10&gt;D10,TRUE,FALSE)</f>
        <v>0</v>
      </c>
      <c r="H10">
        <v>220.63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10">
        <v>0</v>
      </c>
      <c r="Q10" s="10">
        <v>0</v>
      </c>
      <c r="R10" s="9"/>
      <c r="S10" s="11">
        <f t="shared" ref="S10:S73" si="0">SQRT(L10^2+M10^2-2*L10*M10*P10)</f>
        <v>0</v>
      </c>
      <c r="T10" s="11">
        <f t="shared" ref="T10:T73" si="1">SQRT(N10^2+O10^2-2*N10*O10*Q10)</f>
        <v>0</v>
      </c>
      <c r="U10" s="9"/>
      <c r="V10" s="8">
        <v>1</v>
      </c>
      <c r="W10" s="8">
        <v>1</v>
      </c>
      <c r="X10" s="9"/>
      <c r="Y10" s="9">
        <v>0</v>
      </c>
      <c r="Z10" s="9">
        <v>0</v>
      </c>
      <c r="AA10" s="9"/>
      <c r="AB10" s="10">
        <f t="shared" ref="AB10:AB73" si="2">NORMDIST(Y10,0,1,1)</f>
        <v>0.5</v>
      </c>
      <c r="AC10" s="10">
        <f t="shared" ref="AC10:AC73" si="3">1-AB10</f>
        <v>0.5</v>
      </c>
      <c r="AD10" s="10">
        <f t="shared" ref="AD10:AD73" si="4">NORMDIST(Z10,0,1,1)</f>
        <v>0.5</v>
      </c>
      <c r="AE10" s="10">
        <f t="shared" ref="AE10:AE73" si="5">1-AD10</f>
        <v>0.5</v>
      </c>
      <c r="AF10" s="9"/>
      <c r="AG10" s="12">
        <f t="shared" ref="AG10:AG73" si="6">A10</f>
        <v>36528</v>
      </c>
      <c r="AH10" s="8">
        <f t="shared" ref="AH10:AH73" si="7">AN10+AO10</f>
        <v>1</v>
      </c>
      <c r="AI10" s="8">
        <v>1</v>
      </c>
      <c r="AJ10" s="8">
        <v>1</v>
      </c>
      <c r="AK10" s="8">
        <v>1</v>
      </c>
      <c r="AL10" s="8">
        <v>1</v>
      </c>
      <c r="AN10" s="2">
        <v>0.5</v>
      </c>
      <c r="AO10" s="2">
        <v>0.5</v>
      </c>
    </row>
    <row r="11" spans="1:41" x14ac:dyDescent="0.2">
      <c r="A11" s="13">
        <v>36557</v>
      </c>
      <c r="B11">
        <v>6841.12</v>
      </c>
      <c r="C11">
        <v>7813.2</v>
      </c>
      <c r="D11">
        <v>6841.12</v>
      </c>
      <c r="E11">
        <v>7644.55</v>
      </c>
      <c r="F11">
        <f>MAX(IF(G10,0,F10),C11*(1-$F$8))</f>
        <v>6641.2199999999993</v>
      </c>
      <c r="G11" t="b">
        <f>IF(F11&gt;D11,TRUE,FALSE)</f>
        <v>0</v>
      </c>
      <c r="H11">
        <v>222.25</v>
      </c>
      <c r="I11" s="8">
        <f>IF(G11,F11/E10-1,E11/E10-1)</f>
        <v>0.11834367136754631</v>
      </c>
      <c r="J11" s="8">
        <f>IF(G11,F11/E10-1,E11/E10-1)</f>
        <v>0.11834367136754631</v>
      </c>
      <c r="K11" s="8">
        <f t="shared" ref="K11:K74" si="8">H11/H10-1</f>
        <v>7.3426097992113082E-3</v>
      </c>
      <c r="L11" s="8">
        <f>STDEV(I1:I11)</f>
        <v>8.3681612534504263E-2</v>
      </c>
      <c r="M11" s="8">
        <f>STDEV(K1:K11)</f>
        <v>5.1920091806291107E-3</v>
      </c>
      <c r="N11" s="8">
        <f>STDEV($I$8:I11)</f>
        <v>8.3681612534504263E-2</v>
      </c>
      <c r="O11" s="8">
        <f>STDEV($K$9:K11)</f>
        <v>5.1920091806291107E-3</v>
      </c>
      <c r="P11" s="10">
        <v>0</v>
      </c>
      <c r="Q11" s="10">
        <v>0</v>
      </c>
      <c r="R11" s="9"/>
      <c r="S11" s="11">
        <f t="shared" si="0"/>
        <v>8.3842526415337931E-2</v>
      </c>
      <c r="T11" s="11">
        <f t="shared" si="1"/>
        <v>8.3842526415337931E-2</v>
      </c>
      <c r="U11" s="9"/>
      <c r="V11" s="8">
        <f>E11/$E$10</f>
        <v>1.1183436713675463</v>
      </c>
      <c r="W11" s="8">
        <f t="shared" ref="W11:W21" si="9">H11/$H$10</f>
        <v>1.0073426097992113</v>
      </c>
      <c r="X11" s="9"/>
      <c r="Y11" s="9">
        <f>(LN(V11/W11)+0.5*S11^2)/(S11)</f>
        <v>1.2886983613248897</v>
      </c>
      <c r="Z11" s="9">
        <f t="shared" ref="Z11:Z74" si="10">(LN(V11/W11)+0.5*T11^2)/(T11)</f>
        <v>1.2886983613248897</v>
      </c>
      <c r="AA11" s="9"/>
      <c r="AB11" s="10">
        <f>NORMDIST(Y11,0,1,1)</f>
        <v>0.90124851379661308</v>
      </c>
      <c r="AC11" s="10">
        <f t="shared" si="3"/>
        <v>9.8751486203386918E-2</v>
      </c>
      <c r="AD11" s="10">
        <f t="shared" si="4"/>
        <v>0.90124851379661308</v>
      </c>
      <c r="AE11" s="10">
        <f t="shared" si="5"/>
        <v>9.8751486203386918E-2</v>
      </c>
      <c r="AF11" s="9"/>
      <c r="AG11" s="12">
        <f t="shared" si="6"/>
        <v>36557</v>
      </c>
      <c r="AH11" s="8">
        <f t="shared" si="7"/>
        <v>1.0628431405833787</v>
      </c>
      <c r="AI11" s="8">
        <f>((AB10*J11+AC10*K11)+1)*AI10</f>
        <v>1.0628431405833787</v>
      </c>
      <c r="AJ11" s="8">
        <f>((AD10*J11+K11*AE10)+1)*AJ10</f>
        <v>1.0628431405833787</v>
      </c>
      <c r="AK11" s="8">
        <f>E11/$E$10</f>
        <v>1.1183436713675463</v>
      </c>
      <c r="AL11" s="8">
        <f t="shared" ref="AL11:AL74" si="11">H11/$H$10</f>
        <v>1.0073426097992113</v>
      </c>
      <c r="AN11" s="2">
        <f t="shared" ref="AN11:AN21" si="12">AN10*(I11+1)</f>
        <v>0.55917183568377316</v>
      </c>
      <c r="AO11" s="2">
        <f t="shared" ref="AO11:AO21" si="13">AO10*(K11+1)</f>
        <v>0.50367130489960565</v>
      </c>
    </row>
    <row r="12" spans="1:41" x14ac:dyDescent="0.2">
      <c r="A12" s="13">
        <v>36586</v>
      </c>
      <c r="B12">
        <v>7645.3</v>
      </c>
      <c r="C12">
        <v>8136.16</v>
      </c>
      <c r="D12">
        <v>7411.76</v>
      </c>
      <c r="E12">
        <v>7599.39</v>
      </c>
      <c r="F12">
        <f>MAX(IF(G11,0,F11),C12*(1-$F$8))</f>
        <v>6915.7359999999999</v>
      </c>
      <c r="G12" t="b">
        <f>IF(F12&gt;D12,TRUE,FALSE)</f>
        <v>0</v>
      </c>
      <c r="H12">
        <v>225.43</v>
      </c>
      <c r="I12" s="8">
        <f>IF(G12,F12/E11-1,E12/E11-1)</f>
        <v>-5.9074765682740615E-3</v>
      </c>
      <c r="J12" s="8">
        <f>IF(G12,F12/E11-1,E12/E11-1)</f>
        <v>-5.9074765682740615E-3</v>
      </c>
      <c r="K12" s="8">
        <f t="shared" si="8"/>
        <v>1.4308211473565757E-2</v>
      </c>
      <c r="L12" s="8">
        <f t="shared" ref="L12:L75" si="14">STDEV(I1:I12)</f>
        <v>7.0093355124343074E-2</v>
      </c>
      <c r="M12" s="8">
        <f t="shared" ref="M12:M75" si="15">STDEV(K1:K12)</f>
        <v>7.1549335068133487E-3</v>
      </c>
      <c r="N12" s="8">
        <f>STDEV($I$8:I12)</f>
        <v>7.0093355124343074E-2</v>
      </c>
      <c r="O12" s="8">
        <f>STDEV($K$9:K12)</f>
        <v>7.1549335068133487E-3</v>
      </c>
      <c r="P12" s="10">
        <f>CORREL(I1:I12,K1:K12)</f>
        <v>-2.693781262849803E-2</v>
      </c>
      <c r="Q12" s="10">
        <f>CORREL($I$10:I12,$K$10:K12)</f>
        <v>-2.693781262849803E-2</v>
      </c>
      <c r="R12" s="9"/>
      <c r="S12" s="11">
        <f t="shared" si="0"/>
        <v>7.0649068277132521E-2</v>
      </c>
      <c r="T12" s="11">
        <f t="shared" si="1"/>
        <v>7.0649068277132521E-2</v>
      </c>
      <c r="U12" s="9"/>
      <c r="V12" s="8">
        <f>E12/$E$10</f>
        <v>1.111737082333665</v>
      </c>
      <c r="W12" s="8">
        <f t="shared" si="9"/>
        <v>1.0217558808865521</v>
      </c>
      <c r="X12" s="9"/>
      <c r="Y12" s="9">
        <f t="shared" ref="Y12:Y75" si="16">(LN(V12/W12)+0.5*S12^2)/(S12)</f>
        <v>1.2299776843496348</v>
      </c>
      <c r="Z12" s="9">
        <f t="shared" si="10"/>
        <v>1.2299776843496348</v>
      </c>
      <c r="AA12" s="9"/>
      <c r="AB12" s="10">
        <f t="shared" si="2"/>
        <v>0.89064726923683679</v>
      </c>
      <c r="AC12" s="10">
        <f t="shared" si="3"/>
        <v>0.10935273076316321</v>
      </c>
      <c r="AD12" s="10">
        <f t="shared" si="4"/>
        <v>0.89064726923683679</v>
      </c>
      <c r="AE12" s="10">
        <f t="shared" si="5"/>
        <v>0.10935273076316321</v>
      </c>
      <c r="AF12" s="9"/>
      <c r="AG12" s="12">
        <f t="shared" si="6"/>
        <v>36586</v>
      </c>
      <c r="AH12" s="8">
        <f t="shared" si="7"/>
        <v>1.0667464816101084</v>
      </c>
      <c r="AI12" s="8">
        <f>((AB11*J12+AC11*K12)+1)*AI11</f>
        <v>1.058686204472389</v>
      </c>
      <c r="AJ12" s="8">
        <f t="shared" ref="AJ12:AJ75" si="17">((AD11*J12+K12*AE11)+1)*AJ11</f>
        <v>1.058686204472389</v>
      </c>
      <c r="AK12" s="8">
        <f>E12/$E$10</f>
        <v>1.111737082333665</v>
      </c>
      <c r="AL12" s="8">
        <f t="shared" si="11"/>
        <v>1.0217558808865521</v>
      </c>
      <c r="AN12" s="2">
        <f t="shared" si="12"/>
        <v>0.55586854116683249</v>
      </c>
      <c r="AO12" s="2">
        <f t="shared" si="13"/>
        <v>0.51087794044327606</v>
      </c>
    </row>
    <row r="13" spans="1:41" x14ac:dyDescent="0.2">
      <c r="A13" s="13">
        <v>36619</v>
      </c>
      <c r="B13">
        <v>7599.78</v>
      </c>
      <c r="C13">
        <v>7641.53</v>
      </c>
      <c r="D13">
        <v>6890.96</v>
      </c>
      <c r="E13">
        <v>7414.68</v>
      </c>
      <c r="F13">
        <f t="shared" ref="F13:F76" si="18">MAX(IF(G12,0,F12),C13*(1-$F$8))</f>
        <v>6915.7359999999999</v>
      </c>
      <c r="G13" t="b">
        <f t="shared" ref="G13:G76" si="19">IF(F13&gt;D13,TRUE,FALSE)</f>
        <v>1</v>
      </c>
      <c r="H13">
        <v>225.09</v>
      </c>
      <c r="I13" s="8">
        <f>IF(G13,F13/E12-1,E13/E12-1)</f>
        <v>-8.996169429388412E-2</v>
      </c>
      <c r="J13" s="8">
        <f t="shared" ref="J13:J76" si="20">IF(G13,F13/E12-1,E13/E12-1)</f>
        <v>-8.996169429388412E-2</v>
      </c>
      <c r="K13" s="8">
        <f t="shared" si="8"/>
        <v>-1.5082287184492449E-3</v>
      </c>
      <c r="L13" s="8">
        <f t="shared" si="14"/>
        <v>8.5648415979007061E-2</v>
      </c>
      <c r="M13" s="8">
        <f t="shared" si="15"/>
        <v>7.2911494155698123E-3</v>
      </c>
      <c r="N13" s="8">
        <f>STDEV($I$8:I13)</f>
        <v>8.5648415979007061E-2</v>
      </c>
      <c r="O13" s="8">
        <f>STDEV($K$9:K13)</f>
        <v>7.2911494155698123E-3</v>
      </c>
      <c r="P13" s="10">
        <f t="shared" ref="P13:P76" si="21">CORREL(I2:I13,K2:K13)</f>
        <v>0.43072692895258768</v>
      </c>
      <c r="Q13" s="10">
        <f>CORREL($I$10:I13,$K$10:K13)</f>
        <v>0.43072692895258768</v>
      </c>
      <c r="R13" s="9"/>
      <c r="S13" s="11">
        <f t="shared" si="0"/>
        <v>8.2769893552212717E-2</v>
      </c>
      <c r="T13" s="11">
        <f t="shared" si="1"/>
        <v>8.2769893552212717E-2</v>
      </c>
      <c r="U13" s="9"/>
      <c r="V13" s="8">
        <f t="shared" ref="V13:V21" si="22">E13/$E$10</f>
        <v>1.0847153139446428</v>
      </c>
      <c r="W13" s="8">
        <f t="shared" si="9"/>
        <v>1.0202148393237547</v>
      </c>
      <c r="X13" s="9"/>
      <c r="Y13" s="9">
        <f t="shared" si="16"/>
        <v>0.7820447998489225</v>
      </c>
      <c r="Z13" s="9">
        <f t="shared" si="10"/>
        <v>0.7820447998489225</v>
      </c>
      <c r="AA13" s="9"/>
      <c r="AB13" s="10">
        <f t="shared" si="2"/>
        <v>0.78290587721635774</v>
      </c>
      <c r="AC13" s="10">
        <f t="shared" si="3"/>
        <v>0.21709412278364226</v>
      </c>
      <c r="AD13" s="10">
        <f t="shared" si="4"/>
        <v>0.78290587721635774</v>
      </c>
      <c r="AE13" s="10">
        <f t="shared" si="5"/>
        <v>0.21709412278364226</v>
      </c>
      <c r="AF13" s="9"/>
      <c r="AG13" s="12">
        <f t="shared" si="6"/>
        <v>36619</v>
      </c>
      <c r="AH13" s="8">
        <f t="shared" si="7"/>
        <v>1.015969085060672</v>
      </c>
      <c r="AI13" s="8">
        <f t="shared" ref="AI13:AI76" si="23">((AB12*J13+AC12*K13)+1)*AI12</f>
        <v>0.97368527762358437</v>
      </c>
      <c r="AJ13" s="8">
        <f t="shared" si="17"/>
        <v>0.97368527762358437</v>
      </c>
      <c r="AK13" s="8">
        <f t="shared" ref="AK13:AK76" si="24">E13/$E$10</f>
        <v>1.0847153139446428</v>
      </c>
      <c r="AL13" s="8">
        <f t="shared" si="11"/>
        <v>1.0202148393237547</v>
      </c>
      <c r="AN13" s="2">
        <f t="shared" si="12"/>
        <v>0.50586166539879451</v>
      </c>
      <c r="AO13" s="2">
        <f t="shared" si="13"/>
        <v>0.51010741966187734</v>
      </c>
    </row>
    <row r="14" spans="1:41" x14ac:dyDescent="0.2">
      <c r="A14" s="13">
        <v>36647</v>
      </c>
      <c r="B14">
        <v>7407.53</v>
      </c>
      <c r="C14">
        <v>7571.72</v>
      </c>
      <c r="D14">
        <v>6794.08</v>
      </c>
      <c r="E14">
        <v>7109.67</v>
      </c>
      <c r="F14">
        <f t="shared" si="18"/>
        <v>6435.9620000000004</v>
      </c>
      <c r="G14" t="b">
        <f t="shared" si="19"/>
        <v>0</v>
      </c>
      <c r="H14">
        <v>225.62</v>
      </c>
      <c r="I14" s="8">
        <f t="shared" ref="I14:I76" si="25">E14/E13-1</f>
        <v>-4.1135962711809526E-2</v>
      </c>
      <c r="J14" s="8">
        <f t="shared" si="20"/>
        <v>-4.1135962711809526E-2</v>
      </c>
      <c r="K14" s="8">
        <f t="shared" si="8"/>
        <v>2.354613710071618E-3</v>
      </c>
      <c r="L14" s="8">
        <f t="shared" si="14"/>
        <v>7.7064496796955428E-2</v>
      </c>
      <c r="M14" s="8">
        <f t="shared" si="15"/>
        <v>6.4271481989677639E-3</v>
      </c>
      <c r="N14" s="8">
        <f>STDEV($I$8:I14)</f>
        <v>7.7064496796955428E-2</v>
      </c>
      <c r="O14" s="8">
        <f>STDEV($K$9:K14)</f>
        <v>6.4271481989677639E-3</v>
      </c>
      <c r="P14" s="10">
        <f t="shared" si="21"/>
        <v>0.45790762543517061</v>
      </c>
      <c r="Q14" s="10">
        <f>CORREL($I$10:I14,$K$10:K14)</f>
        <v>0.45790762543517061</v>
      </c>
      <c r="R14" s="9"/>
      <c r="S14" s="11">
        <f t="shared" si="0"/>
        <v>7.4341355119570254E-2</v>
      </c>
      <c r="T14" s="11">
        <f t="shared" si="1"/>
        <v>7.4341355119570254E-2</v>
      </c>
      <c r="U14" s="9"/>
      <c r="V14" s="8">
        <f t="shared" si="22"/>
        <v>1.0400945052372872</v>
      </c>
      <c r="W14" s="8">
        <f t="shared" si="9"/>
        <v>1.0226170511716448</v>
      </c>
      <c r="X14" s="9"/>
      <c r="Y14" s="9">
        <f t="shared" si="16"/>
        <v>0.26512591945082392</v>
      </c>
      <c r="Z14" s="9">
        <f t="shared" si="10"/>
        <v>0.26512591945082392</v>
      </c>
      <c r="AA14" s="9"/>
      <c r="AB14" s="10">
        <f t="shared" si="2"/>
        <v>0.60454376962146283</v>
      </c>
      <c r="AC14" s="10">
        <f t="shared" si="3"/>
        <v>0.39545623037853717</v>
      </c>
      <c r="AD14" s="10">
        <f t="shared" si="4"/>
        <v>0.60454376962146283</v>
      </c>
      <c r="AE14" s="10">
        <f t="shared" si="5"/>
        <v>0.39545623037853717</v>
      </c>
      <c r="AF14" s="9"/>
      <c r="AG14" s="12">
        <f t="shared" si="6"/>
        <v>36647</v>
      </c>
      <c r="AH14" s="8">
        <f t="shared" si="7"/>
        <v>0.99636108437943827</v>
      </c>
      <c r="AI14" s="8">
        <f t="shared" si="23"/>
        <v>0.94282489315931384</v>
      </c>
      <c r="AJ14" s="8">
        <f t="shared" si="17"/>
        <v>0.94282489315931384</v>
      </c>
      <c r="AK14" s="8">
        <f t="shared" si="24"/>
        <v>1.0400945052372872</v>
      </c>
      <c r="AL14" s="8">
        <f t="shared" si="11"/>
        <v>1.0226170511716448</v>
      </c>
      <c r="AN14" s="2">
        <f t="shared" si="12"/>
        <v>0.48505255879361586</v>
      </c>
      <c r="AO14" s="2">
        <f t="shared" si="13"/>
        <v>0.5113085255858224</v>
      </c>
    </row>
    <row r="15" spans="1:41" x14ac:dyDescent="0.2">
      <c r="A15" s="13">
        <v>36678</v>
      </c>
      <c r="B15">
        <v>7117.57</v>
      </c>
      <c r="C15">
        <v>7486.4</v>
      </c>
      <c r="D15">
        <v>6851.84</v>
      </c>
      <c r="E15">
        <v>6882.44</v>
      </c>
      <c r="F15">
        <f t="shared" si="18"/>
        <v>6435.9620000000004</v>
      </c>
      <c r="G15" t="b">
        <f t="shared" si="19"/>
        <v>0</v>
      </c>
      <c r="H15">
        <v>227.33</v>
      </c>
      <c r="I15" s="8">
        <f t="shared" si="25"/>
        <v>-3.1960695784755244E-2</v>
      </c>
      <c r="J15" s="8">
        <f t="shared" si="20"/>
        <v>-3.1960695784755244E-2</v>
      </c>
      <c r="K15" s="8">
        <f t="shared" si="8"/>
        <v>7.5791153266555611E-3</v>
      </c>
      <c r="L15" s="8">
        <f t="shared" si="14"/>
        <v>6.9885309322784792E-2</v>
      </c>
      <c r="M15" s="8">
        <f t="shared" si="15"/>
        <v>5.8844982151392208E-3</v>
      </c>
      <c r="N15" s="8">
        <f>STDEV($I$8:I15)</f>
        <v>6.9885309322784792E-2</v>
      </c>
      <c r="O15" s="8">
        <f>STDEV($K$9:K15)</f>
        <v>5.8844982151392208E-3</v>
      </c>
      <c r="P15" s="10">
        <f t="shared" si="21"/>
        <v>0.40597726331395295</v>
      </c>
      <c r="Q15" s="10">
        <f>CORREL($I$10:I15,$K$10:K15)</f>
        <v>0.40597726331395295</v>
      </c>
      <c r="R15" s="9"/>
      <c r="S15" s="11">
        <f t="shared" si="0"/>
        <v>6.7710232732864167E-2</v>
      </c>
      <c r="T15" s="11">
        <f t="shared" si="1"/>
        <v>6.7710232732864167E-2</v>
      </c>
      <c r="U15" s="9"/>
      <c r="V15" s="8">
        <f t="shared" si="22"/>
        <v>1.0068523611680027</v>
      </c>
      <c r="W15" s="8">
        <f t="shared" si="9"/>
        <v>1.0303675837374791</v>
      </c>
      <c r="X15" s="9"/>
      <c r="Y15" s="9">
        <f t="shared" si="16"/>
        <v>-0.30710701912777388</v>
      </c>
      <c r="Z15" s="9">
        <f t="shared" si="10"/>
        <v>-0.30710701912777388</v>
      </c>
      <c r="AA15" s="9"/>
      <c r="AB15" s="10">
        <f t="shared" si="2"/>
        <v>0.37938095760915147</v>
      </c>
      <c r="AC15" s="10">
        <f t="shared" si="3"/>
        <v>0.62061904239084853</v>
      </c>
      <c r="AD15" s="10">
        <f t="shared" si="4"/>
        <v>0.37938095760915147</v>
      </c>
      <c r="AE15" s="10">
        <f t="shared" si="5"/>
        <v>0.62061904239084853</v>
      </c>
      <c r="AF15" s="9"/>
      <c r="AG15" s="12">
        <f t="shared" si="6"/>
        <v>36678</v>
      </c>
      <c r="AH15" s="8">
        <f t="shared" si="7"/>
        <v>0.98473373339113546</v>
      </c>
      <c r="AI15" s="8">
        <f t="shared" si="23"/>
        <v>0.9274338131206854</v>
      </c>
      <c r="AJ15" s="8">
        <f t="shared" si="17"/>
        <v>0.9274338131206854</v>
      </c>
      <c r="AK15" s="8">
        <f t="shared" si="24"/>
        <v>1.0068523611680027</v>
      </c>
      <c r="AL15" s="8">
        <f t="shared" si="11"/>
        <v>1.0303675837374791</v>
      </c>
      <c r="AN15" s="2">
        <f t="shared" si="12"/>
        <v>0.46954994152239599</v>
      </c>
      <c r="AO15" s="2">
        <f t="shared" si="13"/>
        <v>0.51518379186873953</v>
      </c>
    </row>
    <row r="16" spans="1:41" x14ac:dyDescent="0.2">
      <c r="A16" s="13">
        <v>36710</v>
      </c>
      <c r="B16">
        <v>6912.97</v>
      </c>
      <c r="C16">
        <v>7503.32</v>
      </c>
      <c r="D16">
        <v>6842.61</v>
      </c>
      <c r="E16">
        <v>7190.37</v>
      </c>
      <c r="F16">
        <f t="shared" si="18"/>
        <v>6435.9620000000004</v>
      </c>
      <c r="G16" t="b">
        <f t="shared" si="19"/>
        <v>0</v>
      </c>
      <c r="H16">
        <v>227.46</v>
      </c>
      <c r="I16" s="8">
        <f t="shared" si="25"/>
        <v>4.4741399852378017E-2</v>
      </c>
      <c r="J16" s="8">
        <f t="shared" si="20"/>
        <v>4.4741399852378017E-2</v>
      </c>
      <c r="K16" s="8">
        <f t="shared" si="8"/>
        <v>5.7185589231512068E-4</v>
      </c>
      <c r="L16" s="8">
        <f t="shared" si="14"/>
        <v>6.6887636080530485E-2</v>
      </c>
      <c r="M16" s="8">
        <f t="shared" si="15"/>
        <v>5.6279147618685747E-3</v>
      </c>
      <c r="N16" s="8">
        <f>STDEV($I$8:I16)</f>
        <v>6.6887636080530485E-2</v>
      </c>
      <c r="O16" s="8">
        <f>STDEV($K$9:K16)</f>
        <v>5.6279147618685747E-3</v>
      </c>
      <c r="P16" s="10">
        <f t="shared" si="21"/>
        <v>0.2799705184423647</v>
      </c>
      <c r="Q16" s="10">
        <f>CORREL($I$10:I16,$K$10:K16)</f>
        <v>0.2799705184423647</v>
      </c>
      <c r="R16" s="9"/>
      <c r="S16" s="11">
        <f t="shared" si="0"/>
        <v>6.5535076477024001E-2</v>
      </c>
      <c r="T16" s="11">
        <f t="shared" si="1"/>
        <v>6.5535076477024001E-2</v>
      </c>
      <c r="U16" s="9"/>
      <c r="V16" s="8">
        <f t="shared" si="22"/>
        <v>1.0519003452513311</v>
      </c>
      <c r="W16" s="8">
        <f t="shared" si="9"/>
        <v>1.0309568055114899</v>
      </c>
      <c r="X16" s="9"/>
      <c r="Y16" s="9">
        <f t="shared" si="16"/>
        <v>0.33964247643966311</v>
      </c>
      <c r="Z16" s="9">
        <f t="shared" si="10"/>
        <v>0.33964247643966311</v>
      </c>
      <c r="AA16" s="9"/>
      <c r="AB16" s="10">
        <f t="shared" si="2"/>
        <v>0.63293710694974215</v>
      </c>
      <c r="AC16" s="10">
        <f t="shared" si="3"/>
        <v>0.36706289305025785</v>
      </c>
      <c r="AD16" s="10">
        <f t="shared" si="4"/>
        <v>0.63293710694974215</v>
      </c>
      <c r="AE16" s="10">
        <f t="shared" si="5"/>
        <v>0.36706289305025785</v>
      </c>
      <c r="AF16" s="9"/>
      <c r="AG16" s="12">
        <f t="shared" si="6"/>
        <v>36710</v>
      </c>
      <c r="AH16" s="8">
        <f t="shared" si="7"/>
        <v>1.0060366659624551</v>
      </c>
      <c r="AI16" s="8">
        <f t="shared" si="23"/>
        <v>0.94350525781544736</v>
      </c>
      <c r="AJ16" s="8">
        <f t="shared" si="17"/>
        <v>0.94350525781544736</v>
      </c>
      <c r="AK16" s="8">
        <f t="shared" si="24"/>
        <v>1.0519003452513311</v>
      </c>
      <c r="AL16" s="8">
        <f t="shared" si="11"/>
        <v>1.0309568055114899</v>
      </c>
      <c r="AN16" s="2">
        <f t="shared" si="12"/>
        <v>0.4905582632067102</v>
      </c>
      <c r="AO16" s="2">
        <f t="shared" si="13"/>
        <v>0.51547840275574486</v>
      </c>
    </row>
    <row r="17" spans="1:42" x14ac:dyDescent="0.2">
      <c r="A17" s="13">
        <v>36739</v>
      </c>
      <c r="B17">
        <v>7194.03</v>
      </c>
      <c r="C17">
        <v>7395.81</v>
      </c>
      <c r="D17">
        <v>6954.6</v>
      </c>
      <c r="E17">
        <v>7244.79</v>
      </c>
      <c r="F17">
        <f t="shared" si="18"/>
        <v>6435.9620000000004</v>
      </c>
      <c r="G17" t="b">
        <f t="shared" si="19"/>
        <v>0</v>
      </c>
      <c r="H17">
        <v>227.59</v>
      </c>
      <c r="I17" s="8">
        <f t="shared" si="25"/>
        <v>7.5684561434252728E-3</v>
      </c>
      <c r="J17" s="8">
        <f t="shared" si="20"/>
        <v>7.5684561434252728E-3</v>
      </c>
      <c r="K17" s="8">
        <f t="shared" si="8"/>
        <v>5.7152906005453197E-4</v>
      </c>
      <c r="L17" s="8">
        <f t="shared" si="14"/>
        <v>6.1997236256638083E-2</v>
      </c>
      <c r="M17" s="8">
        <f t="shared" si="15"/>
        <v>5.3814587508165292E-3</v>
      </c>
      <c r="N17" s="8">
        <f>STDEV($I$8:I17)</f>
        <v>6.1997236256638083E-2</v>
      </c>
      <c r="O17" s="8">
        <f>STDEV($K$9:K17)</f>
        <v>5.3814587508165292E-3</v>
      </c>
      <c r="P17" s="10">
        <f t="shared" si="21"/>
        <v>0.25876854362618612</v>
      </c>
      <c r="Q17" s="10">
        <f>CORREL($I$10:I17,$K$10:K17)</f>
        <v>0.25876854362618612</v>
      </c>
      <c r="R17" s="9"/>
      <c r="S17" s="11">
        <f t="shared" si="0"/>
        <v>6.0827202967620189E-2</v>
      </c>
      <c r="T17" s="11">
        <f t="shared" si="1"/>
        <v>6.0827202967620189E-2</v>
      </c>
      <c r="U17" s="9"/>
      <c r="V17" s="8">
        <f t="shared" si="22"/>
        <v>1.0598616068816198</v>
      </c>
      <c r="W17" s="8">
        <f t="shared" si="9"/>
        <v>1.0315460272855006</v>
      </c>
      <c r="X17" s="9"/>
      <c r="Y17" s="9">
        <f t="shared" si="16"/>
        <v>0.47560365622901984</v>
      </c>
      <c r="Z17" s="9">
        <f t="shared" si="10"/>
        <v>0.47560365622901984</v>
      </c>
      <c r="AA17" s="9"/>
      <c r="AB17" s="10">
        <f t="shared" si="2"/>
        <v>0.68282161494694094</v>
      </c>
      <c r="AC17" s="10">
        <f t="shared" si="3"/>
        <v>0.31717838505305906</v>
      </c>
      <c r="AD17" s="10">
        <f t="shared" si="4"/>
        <v>0.68282161494694094</v>
      </c>
      <c r="AE17" s="10">
        <f t="shared" si="5"/>
        <v>0.31717838505305906</v>
      </c>
      <c r="AF17" s="9"/>
      <c r="AG17" s="12">
        <f t="shared" si="6"/>
        <v>36739</v>
      </c>
      <c r="AH17" s="8">
        <f t="shared" si="7"/>
        <v>1.0100440455503352</v>
      </c>
      <c r="AI17" s="8">
        <f t="shared" si="23"/>
        <v>0.94822291982373796</v>
      </c>
      <c r="AJ17" s="8">
        <f t="shared" si="17"/>
        <v>0.94822291982373796</v>
      </c>
      <c r="AK17" s="8">
        <f t="shared" si="24"/>
        <v>1.0598616068816198</v>
      </c>
      <c r="AL17" s="8">
        <f t="shared" si="11"/>
        <v>1.0315460272855006</v>
      </c>
      <c r="AN17" s="2">
        <f t="shared" si="12"/>
        <v>0.49427103190758503</v>
      </c>
      <c r="AO17" s="2">
        <f t="shared" si="13"/>
        <v>0.5157730136427503</v>
      </c>
    </row>
    <row r="18" spans="1:42" x14ac:dyDescent="0.2">
      <c r="A18" s="13">
        <v>36770</v>
      </c>
      <c r="B18">
        <v>7221.41</v>
      </c>
      <c r="C18">
        <v>7456.71</v>
      </c>
      <c r="D18">
        <v>6468.46</v>
      </c>
      <c r="E18">
        <v>6798.12</v>
      </c>
      <c r="F18">
        <f t="shared" si="18"/>
        <v>6435.9620000000004</v>
      </c>
      <c r="G18" t="b">
        <f t="shared" si="19"/>
        <v>0</v>
      </c>
      <c r="H18">
        <v>229.65</v>
      </c>
      <c r="I18" s="8">
        <f t="shared" si="25"/>
        <v>-6.1653960984376366E-2</v>
      </c>
      <c r="J18" s="8">
        <f t="shared" si="20"/>
        <v>-6.1653960984376366E-2</v>
      </c>
      <c r="K18" s="8">
        <f t="shared" si="8"/>
        <v>9.0513642954435092E-3</v>
      </c>
      <c r="L18" s="8">
        <f t="shared" si="14"/>
        <v>6.1550403908436753E-2</v>
      </c>
      <c r="M18" s="8">
        <f t="shared" si="15"/>
        <v>5.318437064530385E-3</v>
      </c>
      <c r="N18" s="8">
        <f>STDEV($I$8:I18)</f>
        <v>6.1550403908436753E-2</v>
      </c>
      <c r="O18" s="8">
        <f>STDEV($K$9:K18)</f>
        <v>5.318437064530385E-3</v>
      </c>
      <c r="P18" s="10">
        <f t="shared" si="21"/>
        <v>0.12264983421695602</v>
      </c>
      <c r="Q18" s="10">
        <f>CORREL($I$10:I18,$K$10:K18)</f>
        <v>0.12264983421695602</v>
      </c>
      <c r="R18" s="9"/>
      <c r="S18" s="11">
        <f t="shared" si="0"/>
        <v>6.1126415479983716E-2</v>
      </c>
      <c r="T18" s="11">
        <f t="shared" si="1"/>
        <v>6.1126415479983716E-2</v>
      </c>
      <c r="U18" s="9"/>
      <c r="V18" s="8">
        <f t="shared" si="22"/>
        <v>0.99451694072210184</v>
      </c>
      <c r="W18" s="8">
        <f t="shared" si="9"/>
        <v>1.0408829261659793</v>
      </c>
      <c r="X18" s="9"/>
      <c r="Y18" s="9">
        <f t="shared" si="16"/>
        <v>-0.71489956012463929</v>
      </c>
      <c r="Z18" s="9">
        <f t="shared" si="10"/>
        <v>-0.71489956012463929</v>
      </c>
      <c r="AA18" s="9"/>
      <c r="AB18" s="10">
        <f t="shared" si="2"/>
        <v>0.23733555442297463</v>
      </c>
      <c r="AC18" s="10">
        <f t="shared" si="3"/>
        <v>0.7626644455770254</v>
      </c>
      <c r="AD18" s="10">
        <f t="shared" si="4"/>
        <v>0.23733555442297463</v>
      </c>
      <c r="AE18" s="10">
        <f t="shared" si="5"/>
        <v>0.7626644455770254</v>
      </c>
      <c r="AF18" s="9"/>
      <c r="AG18" s="12">
        <f t="shared" si="6"/>
        <v>36770</v>
      </c>
      <c r="AH18" s="8">
        <f t="shared" si="7"/>
        <v>0.98423872807363688</v>
      </c>
      <c r="AI18" s="8">
        <f t="shared" si="23"/>
        <v>0.91102625860596809</v>
      </c>
      <c r="AJ18" s="8">
        <f t="shared" si="17"/>
        <v>0.91102625860596809</v>
      </c>
      <c r="AK18" s="8">
        <f t="shared" si="24"/>
        <v>0.99451694072210184</v>
      </c>
      <c r="AL18" s="8">
        <f t="shared" si="11"/>
        <v>1.0408829261659793</v>
      </c>
      <c r="AN18" s="2">
        <f t="shared" si="12"/>
        <v>0.46379726499064733</v>
      </c>
      <c r="AO18" s="2">
        <f t="shared" si="13"/>
        <v>0.52044146308298955</v>
      </c>
    </row>
    <row r="19" spans="1:42" x14ac:dyDescent="0.2">
      <c r="A19" s="13">
        <v>36801</v>
      </c>
      <c r="B19">
        <v>6800.07</v>
      </c>
      <c r="C19">
        <v>7087.92</v>
      </c>
      <c r="D19">
        <v>6297.49</v>
      </c>
      <c r="E19">
        <v>7077.44</v>
      </c>
      <c r="F19">
        <f t="shared" si="18"/>
        <v>6435.9620000000004</v>
      </c>
      <c r="G19" t="b">
        <f t="shared" si="19"/>
        <v>1</v>
      </c>
      <c r="H19">
        <v>231.06</v>
      </c>
      <c r="I19" s="8">
        <f t="shared" si="25"/>
        <v>4.1087830164810324E-2</v>
      </c>
      <c r="J19" s="8">
        <f t="shared" si="20"/>
        <v>-5.3273257900713689E-2</v>
      </c>
      <c r="K19" s="8">
        <f t="shared" si="8"/>
        <v>6.1397779229261928E-3</v>
      </c>
      <c r="L19" s="8">
        <f t="shared" si="14"/>
        <v>5.9962709092086404E-2</v>
      </c>
      <c r="M19" s="8">
        <f t="shared" si="15"/>
        <v>5.0418452074396467E-3</v>
      </c>
      <c r="N19" s="8">
        <f>STDEV($I$8:I19)</f>
        <v>5.9962709092086404E-2</v>
      </c>
      <c r="O19" s="8">
        <f>STDEV($K$9:K19)</f>
        <v>5.0418452074396467E-3</v>
      </c>
      <c r="P19" s="10">
        <f t="shared" si="21"/>
        <v>0.14434944161436605</v>
      </c>
      <c r="Q19" s="10">
        <f>CORREL($I$10:I19,$K$10:K19)</f>
        <v>0.14434944161436605</v>
      </c>
      <c r="R19" s="9"/>
      <c r="S19" s="11">
        <f t="shared" si="0"/>
        <v>5.944465038694622E-2</v>
      </c>
      <c r="T19" s="11">
        <f t="shared" si="1"/>
        <v>5.944465038694622E-2</v>
      </c>
      <c r="U19" s="9"/>
      <c r="V19" s="8">
        <f t="shared" si="22"/>
        <v>1.0353794838785182</v>
      </c>
      <c r="W19" s="8">
        <f t="shared" si="9"/>
        <v>1.0472737161764039</v>
      </c>
      <c r="X19" s="9"/>
      <c r="Y19" s="9">
        <f t="shared" si="16"/>
        <v>-0.16242812152692468</v>
      </c>
      <c r="Z19" s="9">
        <f t="shared" si="10"/>
        <v>-0.16242812152692468</v>
      </c>
      <c r="AA19" s="9"/>
      <c r="AB19" s="10">
        <f t="shared" si="2"/>
        <v>0.43548436354919795</v>
      </c>
      <c r="AC19" s="10">
        <f t="shared" si="3"/>
        <v>0.56451563645080205</v>
      </c>
      <c r="AD19" s="10">
        <f t="shared" si="4"/>
        <v>0.43548436354919795</v>
      </c>
      <c r="AE19" s="10">
        <f t="shared" si="5"/>
        <v>0.56451563645080205</v>
      </c>
      <c r="AF19" s="9"/>
      <c r="AG19" s="12">
        <f t="shared" si="6"/>
        <v>36801</v>
      </c>
      <c r="AH19" s="8">
        <f t="shared" si="7"/>
        <v>1.0064905463336884</v>
      </c>
      <c r="AI19" s="8">
        <f t="shared" si="23"/>
        <v>0.90377353494652579</v>
      </c>
      <c r="AJ19" s="8">
        <f t="shared" si="17"/>
        <v>0.90377353494652579</v>
      </c>
      <c r="AK19" s="8">
        <f t="shared" si="24"/>
        <v>1.0353794838785182</v>
      </c>
      <c r="AL19" s="8">
        <f t="shared" si="11"/>
        <v>1.0472737161764039</v>
      </c>
      <c r="AN19" s="2">
        <f t="shared" si="12"/>
        <v>0.48285368824548658</v>
      </c>
      <c r="AO19" s="2">
        <f t="shared" si="13"/>
        <v>0.52363685808820193</v>
      </c>
    </row>
    <row r="20" spans="1:42" x14ac:dyDescent="0.2">
      <c r="A20" s="13">
        <v>36831</v>
      </c>
      <c r="B20">
        <v>7093.84</v>
      </c>
      <c r="C20">
        <v>7185.66</v>
      </c>
      <c r="D20">
        <v>6361.43</v>
      </c>
      <c r="E20">
        <v>6372.33</v>
      </c>
      <c r="F20">
        <f t="shared" si="18"/>
        <v>6107.8109999999997</v>
      </c>
      <c r="G20" t="b">
        <f t="shared" si="19"/>
        <v>0</v>
      </c>
      <c r="H20">
        <v>234.25</v>
      </c>
      <c r="I20" s="8">
        <f t="shared" si="25"/>
        <v>-9.9627831532305478E-2</v>
      </c>
      <c r="J20" s="8">
        <f t="shared" si="20"/>
        <v>-9.9627831532305478E-2</v>
      </c>
      <c r="K20" s="8">
        <f t="shared" si="8"/>
        <v>1.3805937851640193E-2</v>
      </c>
      <c r="L20" s="8">
        <f>STDEV(I9:I20)</f>
        <v>6.4065887584384112E-2</v>
      </c>
      <c r="M20" s="8">
        <f t="shared" si="15"/>
        <v>5.5239523129241028E-3</v>
      </c>
      <c r="N20" s="8">
        <f>STDEV($I$8:I20)</f>
        <v>6.4065887584384112E-2</v>
      </c>
      <c r="O20" s="8">
        <f>STDEV($K$9:K20)</f>
        <v>5.5239523129241028E-3</v>
      </c>
      <c r="P20" s="10">
        <f t="shared" si="21"/>
        <v>-0.11912444694959395</v>
      </c>
      <c r="Q20" s="10">
        <f>CORREL($I$10:I20,$K$10:K20)</f>
        <v>-0.11912444694959395</v>
      </c>
      <c r="R20" s="9"/>
      <c r="S20" s="11">
        <f t="shared" si="0"/>
        <v>6.4955889247952175E-2</v>
      </c>
      <c r="T20" s="11">
        <f t="shared" si="1"/>
        <v>6.4955889247952175E-2</v>
      </c>
      <c r="U20" s="9"/>
      <c r="V20" s="8">
        <f t="shared" si="22"/>
        <v>0.93222687108666391</v>
      </c>
      <c r="W20" s="8">
        <f t="shared" si="9"/>
        <v>1.0617323120155917</v>
      </c>
      <c r="X20" s="9"/>
      <c r="Y20" s="9">
        <f t="shared" si="16"/>
        <v>-1.9701257039583902</v>
      </c>
      <c r="Z20" s="9">
        <f t="shared" si="10"/>
        <v>-1.9701257039583902</v>
      </c>
      <c r="AA20" s="9"/>
      <c r="AB20" s="10">
        <f t="shared" si="2"/>
        <v>2.4411982858972708E-2</v>
      </c>
      <c r="AC20" s="10">
        <f t="shared" si="3"/>
        <v>0.97558801714102727</v>
      </c>
      <c r="AD20" s="10">
        <f t="shared" si="4"/>
        <v>2.4411982858972708E-2</v>
      </c>
      <c r="AE20" s="10">
        <f t="shared" si="5"/>
        <v>0.97558801714102727</v>
      </c>
      <c r="AF20" s="9"/>
      <c r="AG20" s="12">
        <f t="shared" si="6"/>
        <v>36831</v>
      </c>
      <c r="AH20" s="8">
        <f t="shared" si="7"/>
        <v>0.9656141783460086</v>
      </c>
      <c r="AI20" s="8">
        <f t="shared" si="23"/>
        <v>0.87160579915588876</v>
      </c>
      <c r="AJ20" s="8">
        <f t="shared" si="17"/>
        <v>0.87160579915588876</v>
      </c>
      <c r="AK20" s="8">
        <f t="shared" si="24"/>
        <v>0.93222687108666391</v>
      </c>
      <c r="AL20" s="8">
        <f t="shared" si="11"/>
        <v>1.0617323120155917</v>
      </c>
      <c r="AN20" s="2">
        <f t="shared" si="12"/>
        <v>0.43474802233821291</v>
      </c>
      <c r="AO20" s="2">
        <f t="shared" si="13"/>
        <v>0.53086615600779574</v>
      </c>
    </row>
    <row r="21" spans="1:42" x14ac:dyDescent="0.2">
      <c r="A21" s="13">
        <v>36861</v>
      </c>
      <c r="B21">
        <v>6379.26</v>
      </c>
      <c r="C21">
        <v>6813.3</v>
      </c>
      <c r="D21">
        <v>6110.26</v>
      </c>
      <c r="E21">
        <v>6433.61</v>
      </c>
      <c r="F21">
        <f t="shared" si="18"/>
        <v>6107.8109999999997</v>
      </c>
      <c r="G21" t="b">
        <f t="shared" si="19"/>
        <v>0</v>
      </c>
      <c r="H21">
        <v>237.55</v>
      </c>
      <c r="I21" s="8">
        <f t="shared" si="25"/>
        <v>9.6165766681888254E-3</v>
      </c>
      <c r="J21" s="8">
        <f t="shared" si="20"/>
        <v>9.6165766681888254E-3</v>
      </c>
      <c r="K21" s="8">
        <f t="shared" si="8"/>
        <v>1.4087513340448332E-2</v>
      </c>
      <c r="L21" s="8">
        <f t="shared" si="14"/>
        <v>6.1367359461407929E-2</v>
      </c>
      <c r="M21" s="8">
        <f t="shared" si="15"/>
        <v>5.8242938361294603E-3</v>
      </c>
      <c r="N21" s="8">
        <f>STDEV($I$8:I21)</f>
        <v>6.1367359461407929E-2</v>
      </c>
      <c r="O21" s="8">
        <f>STDEV($K$9:K21)</f>
        <v>5.8242938361294603E-3</v>
      </c>
      <c r="P21" s="10">
        <f t="shared" si="21"/>
        <v>-6.6280212307569072E-2</v>
      </c>
      <c r="Q21" s="10">
        <f>CORREL($I$10:I21,$K$10:K21)</f>
        <v>-6.6280212307569072E-2</v>
      </c>
      <c r="R21" s="9"/>
      <c r="S21" s="11">
        <f t="shared" si="0"/>
        <v>6.202624570450832E-2</v>
      </c>
      <c r="T21" s="11">
        <f t="shared" si="1"/>
        <v>6.202624570450832E-2</v>
      </c>
      <c r="U21" s="9"/>
      <c r="V21" s="8">
        <f t="shared" si="22"/>
        <v>0.94119170226461457</v>
      </c>
      <c r="W21" s="8">
        <f t="shared" si="9"/>
        <v>1.0766894801250964</v>
      </c>
      <c r="X21" s="9"/>
      <c r="Y21" s="9">
        <f t="shared" si="16"/>
        <v>-2.1374153234644626</v>
      </c>
      <c r="Z21" s="9">
        <f t="shared" si="10"/>
        <v>-2.1374153234644626</v>
      </c>
      <c r="AA21" s="9"/>
      <c r="AB21" s="10">
        <f t="shared" si="2"/>
        <v>1.6282113086095614E-2</v>
      </c>
      <c r="AC21" s="10">
        <f t="shared" si="3"/>
        <v>0.98371788691390438</v>
      </c>
      <c r="AD21" s="10">
        <f t="shared" si="4"/>
        <v>1.6282113086095614E-2</v>
      </c>
      <c r="AE21" s="10">
        <f t="shared" si="5"/>
        <v>0.98371788691390438</v>
      </c>
      <c r="AF21" s="9"/>
      <c r="AG21" s="12">
        <f t="shared" si="6"/>
        <v>36861</v>
      </c>
      <c r="AH21" s="8">
        <f t="shared" si="7"/>
        <v>0.97727355008891981</v>
      </c>
      <c r="AI21" s="8">
        <f t="shared" si="23"/>
        <v>0.88378942656149295</v>
      </c>
      <c r="AJ21" s="8">
        <f t="shared" si="17"/>
        <v>0.88378942656149295</v>
      </c>
      <c r="AK21" s="8">
        <f t="shared" si="24"/>
        <v>0.94119170226461457</v>
      </c>
      <c r="AL21" s="8">
        <f t="shared" si="11"/>
        <v>1.0766894801250964</v>
      </c>
      <c r="AN21" s="2">
        <f t="shared" si="12"/>
        <v>0.4389288100263718</v>
      </c>
      <c r="AO21" s="2">
        <f t="shared" si="13"/>
        <v>0.53834474006254807</v>
      </c>
      <c r="AP21" s="2">
        <f>(AN21+AO21)/2</f>
        <v>0.4886367750444599</v>
      </c>
    </row>
    <row r="22" spans="1:42" x14ac:dyDescent="0.2">
      <c r="A22" s="13">
        <v>36892</v>
      </c>
      <c r="B22">
        <v>6431.14</v>
      </c>
      <c r="C22">
        <v>6795.14</v>
      </c>
      <c r="D22">
        <v>6172.44</v>
      </c>
      <c r="E22">
        <v>6795.14</v>
      </c>
      <c r="F22">
        <f t="shared" si="18"/>
        <v>6107.8109999999997</v>
      </c>
      <c r="G22" t="b">
        <f t="shared" si="19"/>
        <v>0</v>
      </c>
      <c r="H22">
        <v>239.32</v>
      </c>
      <c r="I22" s="8">
        <f t="shared" si="25"/>
        <v>5.6193956425708125E-2</v>
      </c>
      <c r="J22" s="8">
        <f t="shared" si="20"/>
        <v>5.6193956425708125E-2</v>
      </c>
      <c r="K22" s="8">
        <f t="shared" si="8"/>
        <v>7.4510629341191237E-3</v>
      </c>
      <c r="L22" s="8">
        <f t="shared" si="14"/>
        <v>6.4201330075365506E-2</v>
      </c>
      <c r="M22" s="8">
        <f t="shared" si="15"/>
        <v>5.4918440380769748E-3</v>
      </c>
      <c r="N22" s="8">
        <f>STDEV($I$8:I22)</f>
        <v>6.1480158638721562E-2</v>
      </c>
      <c r="O22" s="8">
        <f>STDEV($K$9:K22)</f>
        <v>5.5872595060732109E-3</v>
      </c>
      <c r="P22" s="10">
        <f t="shared" si="21"/>
        <v>-4.0511199001389664E-2</v>
      </c>
      <c r="Q22" s="10">
        <f>CORREL($I$10:I22,$K$10:K22)</f>
        <v>-4.4816316967785472E-2</v>
      </c>
      <c r="R22" s="9"/>
      <c r="S22" s="11">
        <f t="shared" si="0"/>
        <v>6.4657082447260122E-2</v>
      </c>
      <c r="T22" s="11">
        <f t="shared" si="1"/>
        <v>6.1982390134625504E-2</v>
      </c>
      <c r="U22" s="9"/>
      <c r="V22" s="8">
        <v>1</v>
      </c>
      <c r="W22" s="8">
        <v>1</v>
      </c>
      <c r="X22" s="9"/>
      <c r="Y22" s="9">
        <f t="shared" si="16"/>
        <v>3.2328541223630061E-2</v>
      </c>
      <c r="Z22" s="9">
        <f t="shared" si="10"/>
        <v>3.0991195067312752E-2</v>
      </c>
      <c r="AA22" s="9"/>
      <c r="AB22" s="10">
        <f t="shared" si="2"/>
        <v>0.51289497575451848</v>
      </c>
      <c r="AC22" s="10">
        <f t="shared" si="3"/>
        <v>0.48710502424548152</v>
      </c>
      <c r="AD22" s="10">
        <f t="shared" si="4"/>
        <v>0.51236171919005713</v>
      </c>
      <c r="AE22" s="10">
        <f t="shared" si="5"/>
        <v>0.48763828080994287</v>
      </c>
      <c r="AF22" s="9"/>
      <c r="AG22" s="12">
        <f t="shared" si="6"/>
        <v>36892</v>
      </c>
      <c r="AH22" s="8">
        <f t="shared" si="7"/>
        <v>1.0083728470965481</v>
      </c>
      <c r="AI22" s="8">
        <f t="shared" si="23"/>
        <v>0.89107600545708832</v>
      </c>
      <c r="AJ22" s="8">
        <f t="shared" si="17"/>
        <v>0.89107600545708832</v>
      </c>
      <c r="AK22" s="8">
        <f t="shared" si="24"/>
        <v>0.9940809877699105</v>
      </c>
      <c r="AL22" s="8">
        <f t="shared" si="11"/>
        <v>1.0847119612020124</v>
      </c>
      <c r="AM22">
        <v>1</v>
      </c>
      <c r="AN22" s="2">
        <f>AP21*(I22+1)</f>
        <v>0.51609520868930681</v>
      </c>
      <c r="AO22" s="2">
        <f>AP21*(K22+1)</f>
        <v>0.4922776384072412</v>
      </c>
    </row>
    <row r="23" spans="1:42" x14ac:dyDescent="0.2">
      <c r="A23" s="13">
        <v>36923</v>
      </c>
      <c r="B23">
        <v>6788.57</v>
      </c>
      <c r="C23">
        <v>6788.57</v>
      </c>
      <c r="D23">
        <v>6071.35</v>
      </c>
      <c r="E23">
        <v>6208.24</v>
      </c>
      <c r="F23">
        <f t="shared" si="18"/>
        <v>6107.8109999999997</v>
      </c>
      <c r="G23" t="b">
        <f t="shared" si="19"/>
        <v>1</v>
      </c>
      <c r="H23">
        <v>240.68</v>
      </c>
      <c r="I23" s="8">
        <f t="shared" si="25"/>
        <v>-8.6370553071754341E-2</v>
      </c>
      <c r="J23" s="8">
        <f t="shared" si="20"/>
        <v>-0.10115008667959757</v>
      </c>
      <c r="K23" s="8">
        <f t="shared" si="8"/>
        <v>5.6827678422197714E-3</v>
      </c>
      <c r="L23" s="8">
        <f t="shared" si="14"/>
        <v>5.5189189271277729E-2</v>
      </c>
      <c r="M23" s="8">
        <f t="shared" si="15"/>
        <v>5.4981900547046497E-3</v>
      </c>
      <c r="N23" s="8">
        <f>STDEV($I$8:I23)</f>
        <v>6.3032230117823038E-2</v>
      </c>
      <c r="O23" s="8">
        <f>STDEV($K$9:K23)</f>
        <v>5.3705088562513255E-3</v>
      </c>
      <c r="P23" s="10">
        <f t="shared" si="21"/>
        <v>-4.7273739199597355E-2</v>
      </c>
      <c r="Q23" s="10">
        <f>CORREL($I$10:I23,$K$10:K23)</f>
        <v>-3.1451104409594012E-2</v>
      </c>
      <c r="R23" s="9"/>
      <c r="S23" s="11">
        <f t="shared" si="0"/>
        <v>5.5720429419999364E-2</v>
      </c>
      <c r="T23" s="11">
        <f t="shared" si="1"/>
        <v>6.3428682389435428E-2</v>
      </c>
      <c r="U23" s="9"/>
      <c r="V23" s="8">
        <f t="shared" ref="V23:V33" si="26">E23/$E$22</f>
        <v>0.91362944692824566</v>
      </c>
      <c r="W23" s="8">
        <f t="shared" ref="W23:W33" si="27">H23/$H$22</f>
        <v>1.0056827678422198</v>
      </c>
      <c r="X23" s="9"/>
      <c r="Y23" s="9">
        <f t="shared" si="16"/>
        <v>-1.6949709206169148</v>
      </c>
      <c r="Z23" s="9">
        <f t="shared" si="10"/>
        <v>-1.4817475038608843</v>
      </c>
      <c r="AA23" s="9"/>
      <c r="AB23" s="10">
        <f t="shared" si="2"/>
        <v>4.5040468659315741E-2</v>
      </c>
      <c r="AC23" s="10">
        <f t="shared" si="3"/>
        <v>0.95495953134068423</v>
      </c>
      <c r="AD23" s="10">
        <f t="shared" si="4"/>
        <v>6.9203746018875065E-2</v>
      </c>
      <c r="AE23" s="10">
        <f t="shared" si="5"/>
        <v>0.93079625398112498</v>
      </c>
      <c r="AF23" s="9"/>
      <c r="AG23" s="12">
        <f t="shared" si="6"/>
        <v>36923</v>
      </c>
      <c r="AH23" s="8">
        <f t="shared" si="7"/>
        <v>0.96659491801735475</v>
      </c>
      <c r="AI23" s="8">
        <f t="shared" si="23"/>
        <v>0.84731413429243818</v>
      </c>
      <c r="AJ23" s="8">
        <f t="shared" si="17"/>
        <v>0.84736489828740524</v>
      </c>
      <c r="AK23" s="8">
        <f t="shared" si="24"/>
        <v>0.90822166305810748</v>
      </c>
      <c r="AL23" s="8">
        <f t="shared" si="11"/>
        <v>1.0908761274532022</v>
      </c>
      <c r="AN23" s="2">
        <f t="shared" ref="AN23:AN33" si="28">AN22*(I23+1)</f>
        <v>0.47151978007712891</v>
      </c>
      <c r="AO23" s="2">
        <f t="shared" ref="AO23:AO33" si="29">AO22*(K23+1)</f>
        <v>0.49507513794022578</v>
      </c>
    </row>
    <row r="24" spans="1:42" x14ac:dyDescent="0.2">
      <c r="A24" s="13">
        <v>36951</v>
      </c>
      <c r="B24">
        <v>6212.66</v>
      </c>
      <c r="C24">
        <v>6342.54</v>
      </c>
      <c r="D24">
        <v>5351.48</v>
      </c>
      <c r="E24">
        <v>5829.95</v>
      </c>
      <c r="F24">
        <f>MAX(IF(G23,0,F23),C24*(1-$F$8))</f>
        <v>5391.1589999999997</v>
      </c>
      <c r="G24" t="b">
        <f t="shared" si="19"/>
        <v>1</v>
      </c>
      <c r="H24">
        <v>242.49</v>
      </c>
      <c r="I24" s="8">
        <f t="shared" si="25"/>
        <v>-6.093353349741637E-2</v>
      </c>
      <c r="J24" s="8">
        <f t="shared" si="20"/>
        <v>-0.13161234101774422</v>
      </c>
      <c r="K24" s="8">
        <f t="shared" si="8"/>
        <v>7.5203589828818362E-3</v>
      </c>
      <c r="L24" s="8">
        <f t="shared" si="14"/>
        <v>5.6059447805308152E-2</v>
      </c>
      <c r="M24" s="8">
        <f t="shared" si="15"/>
        <v>4.9647402330752254E-3</v>
      </c>
      <c r="N24" s="8">
        <f>STDEV($I$8:I24)</f>
        <v>6.2150409774957706E-2</v>
      </c>
      <c r="O24" s="8">
        <f>STDEV($K$9:K24)</f>
        <v>5.1856083268778637E-3</v>
      </c>
      <c r="P24" s="10">
        <f t="shared" si="21"/>
        <v>-0.11136978179458128</v>
      </c>
      <c r="Q24" s="10">
        <f>CORREL($I$10:I24,$K$10:K24)</f>
        <v>-4.4123510026468839E-2</v>
      </c>
      <c r="R24" s="9"/>
      <c r="S24" s="11">
        <f t="shared" si="0"/>
        <v>5.6826959639775361E-2</v>
      </c>
      <c r="T24" s="11">
        <f t="shared" si="1"/>
        <v>6.2593968531246977E-2</v>
      </c>
      <c r="U24" s="9"/>
      <c r="V24" s="8">
        <f t="shared" si="26"/>
        <v>0.85795877641961749</v>
      </c>
      <c r="W24" s="8">
        <f t="shared" si="27"/>
        <v>1.0132458632792913</v>
      </c>
      <c r="X24" s="9"/>
      <c r="Y24" s="9">
        <f t="shared" si="16"/>
        <v>-2.8990373591125609</v>
      </c>
      <c r="Z24" s="9">
        <f t="shared" si="10"/>
        <v>-2.6264372124149178</v>
      </c>
      <c r="AA24" s="9"/>
      <c r="AB24" s="10">
        <f t="shared" si="2"/>
        <v>1.8715514563490254E-3</v>
      </c>
      <c r="AC24" s="10">
        <f t="shared" si="3"/>
        <v>0.99812844854365101</v>
      </c>
      <c r="AD24" s="10">
        <f t="shared" si="4"/>
        <v>4.3141954703764191E-3</v>
      </c>
      <c r="AE24" s="10">
        <f t="shared" si="5"/>
        <v>0.99568580452962363</v>
      </c>
      <c r="AF24" s="9"/>
      <c r="AG24" s="12">
        <f t="shared" si="6"/>
        <v>36951</v>
      </c>
      <c r="AH24" s="8">
        <f t="shared" si="7"/>
        <v>0.94158669446414089</v>
      </c>
      <c r="AI24" s="8">
        <f t="shared" si="23"/>
        <v>0.84837646029325442</v>
      </c>
      <c r="AJ24" s="8">
        <f t="shared" si="17"/>
        <v>0.84557853017078966</v>
      </c>
      <c r="AK24" s="8">
        <f t="shared" si="24"/>
        <v>0.8528805079290771</v>
      </c>
      <c r="AL24" s="8">
        <f t="shared" si="11"/>
        <v>1.0990799075375064</v>
      </c>
      <c r="AN24" s="2">
        <f t="shared" si="28"/>
        <v>0.44278841376310479</v>
      </c>
      <c r="AO24" s="2">
        <f t="shared" si="29"/>
        <v>0.49879828070103605</v>
      </c>
    </row>
    <row r="25" spans="1:42" x14ac:dyDescent="0.2">
      <c r="A25" s="13">
        <v>36983</v>
      </c>
      <c r="B25">
        <v>5843.37</v>
      </c>
      <c r="C25">
        <v>6271.2</v>
      </c>
      <c r="D25">
        <v>5383.99</v>
      </c>
      <c r="E25">
        <v>6264.51</v>
      </c>
      <c r="F25">
        <f t="shared" si="18"/>
        <v>5330.5199999999995</v>
      </c>
      <c r="G25" t="b">
        <f t="shared" si="19"/>
        <v>0</v>
      </c>
      <c r="H25">
        <v>239.85</v>
      </c>
      <c r="I25" s="8">
        <f t="shared" si="25"/>
        <v>7.4539232754998075E-2</v>
      </c>
      <c r="J25" s="8">
        <f t="shared" si="20"/>
        <v>7.4539232754998075E-2</v>
      </c>
      <c r="K25" s="8">
        <f t="shared" si="8"/>
        <v>-1.0887046888531593E-2</v>
      </c>
      <c r="L25" s="8">
        <f t="shared" si="14"/>
        <v>5.9040221564857887E-2</v>
      </c>
      <c r="M25" s="8">
        <f t="shared" si="15"/>
        <v>6.705817242313959E-3</v>
      </c>
      <c r="N25" s="8">
        <f>STDEV($I$8:I25)</f>
        <v>6.3935600266046833E-2</v>
      </c>
      <c r="O25" s="8">
        <f>STDEV($K$9:K25)</f>
        <v>6.6049768000609604E-3</v>
      </c>
      <c r="P25" s="10">
        <f t="shared" si="21"/>
        <v>-0.55308520309013176</v>
      </c>
      <c r="Q25" s="10">
        <f>CORREL($I$10:I25,$K$10:K25)</f>
        <v>-0.25534905597647389</v>
      </c>
      <c r="R25" s="9"/>
      <c r="S25" s="11">
        <f t="shared" si="0"/>
        <v>6.2997324707293009E-2</v>
      </c>
      <c r="T25" s="11">
        <f t="shared" si="1"/>
        <v>6.5932169823246373E-2</v>
      </c>
      <c r="U25" s="9"/>
      <c r="V25" s="8">
        <f t="shared" si="26"/>
        <v>0.92191036534935267</v>
      </c>
      <c r="W25" s="8">
        <f t="shared" si="27"/>
        <v>1.0022146080561591</v>
      </c>
      <c r="X25" s="9"/>
      <c r="Y25" s="9">
        <f t="shared" si="16"/>
        <v>-1.2942629884976464</v>
      </c>
      <c r="Z25" s="9">
        <f t="shared" si="10"/>
        <v>-1.2337818080677525</v>
      </c>
      <c r="AA25" s="9"/>
      <c r="AB25" s="10">
        <f t="shared" si="2"/>
        <v>9.7787298076278908E-2</v>
      </c>
      <c r="AC25" s="10">
        <f t="shared" si="3"/>
        <v>0.90221270192372105</v>
      </c>
      <c r="AD25" s="10">
        <f t="shared" si="4"/>
        <v>0.10864211002257509</v>
      </c>
      <c r="AE25" s="10">
        <f t="shared" si="5"/>
        <v>0.89135788997742493</v>
      </c>
      <c r="AF25" s="9"/>
      <c r="AG25" s="12">
        <f t="shared" si="6"/>
        <v>36983</v>
      </c>
      <c r="AH25" s="8">
        <f t="shared" si="7"/>
        <v>0.96916136282893417</v>
      </c>
      <c r="AI25" s="8">
        <f t="shared" si="23"/>
        <v>0.83927578414627535</v>
      </c>
      <c r="AJ25" s="8">
        <f t="shared" si="17"/>
        <v>0.83668431136971577</v>
      </c>
      <c r="AK25" s="8">
        <f t="shared" si="24"/>
        <v>0.91645356662180344</v>
      </c>
      <c r="AL25" s="8">
        <f t="shared" si="11"/>
        <v>1.0871141730499025</v>
      </c>
      <c r="AN25" s="2">
        <f t="shared" si="28"/>
        <v>0.47579352239780925</v>
      </c>
      <c r="AO25" s="2">
        <f t="shared" si="29"/>
        <v>0.49336784043112492</v>
      </c>
    </row>
    <row r="26" spans="1:42" x14ac:dyDescent="0.2">
      <c r="A26" s="13">
        <v>37012</v>
      </c>
      <c r="B26">
        <v>6272.03</v>
      </c>
      <c r="C26">
        <v>6337.47</v>
      </c>
      <c r="D26">
        <v>5960.46</v>
      </c>
      <c r="E26">
        <v>6123.26</v>
      </c>
      <c r="F26">
        <f t="shared" si="18"/>
        <v>5386.8495000000003</v>
      </c>
      <c r="G26" t="b">
        <f t="shared" si="19"/>
        <v>0</v>
      </c>
      <c r="H26">
        <v>240.17</v>
      </c>
      <c r="I26" s="8">
        <f t="shared" si="25"/>
        <v>-2.2547653367940956E-2</v>
      </c>
      <c r="J26" s="8">
        <f t="shared" si="20"/>
        <v>-2.2547653367940956E-2</v>
      </c>
      <c r="K26" s="8">
        <f t="shared" si="8"/>
        <v>1.3341671878257522E-3</v>
      </c>
      <c r="L26" s="8">
        <f t="shared" si="14"/>
        <v>5.8456643904817425E-2</v>
      </c>
      <c r="M26" s="8">
        <f t="shared" si="15"/>
        <v>6.7532451212960077E-3</v>
      </c>
      <c r="N26" s="8">
        <f>STDEV($I$8:I26)</f>
        <v>6.2008048749492978E-2</v>
      </c>
      <c r="O26" s="8">
        <f>STDEV($K$9:K26)</f>
        <v>6.465535896908888E-3</v>
      </c>
      <c r="P26" s="10">
        <f t="shared" si="21"/>
        <v>-0.56464328172910916</v>
      </c>
      <c r="Q26" s="10">
        <f>CORREL($I$10:I26,$K$10:K26)</f>
        <v>-0.24369557478579104</v>
      </c>
      <c r="R26" s="9"/>
      <c r="S26" s="11">
        <f t="shared" si="0"/>
        <v>6.2518767603186198E-2</v>
      </c>
      <c r="T26" s="11">
        <f t="shared" si="1"/>
        <v>6.3892126401344035E-2</v>
      </c>
      <c r="U26" s="9"/>
      <c r="V26" s="8">
        <f t="shared" si="26"/>
        <v>0.9011234499951436</v>
      </c>
      <c r="W26" s="8">
        <f t="shared" si="27"/>
        <v>1.0035517299013872</v>
      </c>
      <c r="X26" s="9"/>
      <c r="Y26" s="9">
        <f t="shared" si="16"/>
        <v>-1.6907587855832573</v>
      </c>
      <c r="Z26" s="9">
        <f t="shared" si="10"/>
        <v>-1.6530573919037879</v>
      </c>
      <c r="AA26" s="9"/>
      <c r="AB26" s="10">
        <f t="shared" si="2"/>
        <v>4.5441440849070099E-2</v>
      </c>
      <c r="AC26" s="10">
        <f t="shared" si="3"/>
        <v>0.95455855915092991</v>
      </c>
      <c r="AD26" s="10">
        <f t="shared" si="4"/>
        <v>4.9159591889420498E-2</v>
      </c>
      <c r="AE26" s="10">
        <f t="shared" si="5"/>
        <v>0.95084040811057946</v>
      </c>
      <c r="AF26" s="9"/>
      <c r="AG26" s="12">
        <f t="shared" si="6"/>
        <v>37012</v>
      </c>
      <c r="AH26" s="8">
        <f t="shared" si="7"/>
        <v>0.95909157059542838</v>
      </c>
      <c r="AI26" s="8">
        <f t="shared" si="23"/>
        <v>0.83843552513588981</v>
      </c>
      <c r="AJ26" s="8">
        <f t="shared" si="17"/>
        <v>0.83562975095918535</v>
      </c>
      <c r="AK26" s="8">
        <f t="shared" si="24"/>
        <v>0.89578968927380187</v>
      </c>
      <c r="AL26" s="8">
        <f t="shared" si="11"/>
        <v>1.0885645651090059</v>
      </c>
      <c r="AN26" s="2">
        <f t="shared" si="28"/>
        <v>0.46506549498007183</v>
      </c>
      <c r="AO26" s="2">
        <f t="shared" si="29"/>
        <v>0.49402607561535655</v>
      </c>
    </row>
    <row r="27" spans="1:42" x14ac:dyDescent="0.2">
      <c r="A27" s="13">
        <v>37043</v>
      </c>
      <c r="B27">
        <v>6122.96</v>
      </c>
      <c r="C27">
        <v>6278.04</v>
      </c>
      <c r="D27">
        <v>5758.69</v>
      </c>
      <c r="E27">
        <v>6058.38</v>
      </c>
      <c r="F27">
        <f t="shared" si="18"/>
        <v>5386.8495000000003</v>
      </c>
      <c r="G27" t="b">
        <f t="shared" si="19"/>
        <v>0</v>
      </c>
      <c r="H27">
        <v>242.72</v>
      </c>
      <c r="I27" s="8">
        <f t="shared" si="25"/>
        <v>-1.0595663094495444E-2</v>
      </c>
      <c r="J27" s="8">
        <f t="shared" si="20"/>
        <v>-1.0595663094495444E-2</v>
      </c>
      <c r="K27" s="8">
        <f t="shared" si="8"/>
        <v>1.0617479285506048E-2</v>
      </c>
      <c r="L27" s="8">
        <f>STDEV(I16:I27)</f>
        <v>5.8076984709736656E-2</v>
      </c>
      <c r="M27" s="8">
        <f t="shared" si="15"/>
        <v>6.9040939843347761E-3</v>
      </c>
      <c r="N27" s="8">
        <f>STDEV($I$8:I27)</f>
        <v>6.0158291635805085E-2</v>
      </c>
      <c r="O27" s="8">
        <f>STDEV($K$9:K27)</f>
        <v>6.4095553649786809E-3</v>
      </c>
      <c r="P27" s="10">
        <f t="shared" si="21"/>
        <v>-0.54569794973270547</v>
      </c>
      <c r="Q27" s="10">
        <f>CORREL($I$10:I27,$K$10:K27)</f>
        <v>-0.24000040774772949</v>
      </c>
      <c r="R27" s="9"/>
      <c r="S27" s="11">
        <f t="shared" si="0"/>
        <v>6.2114559857644774E-2</v>
      </c>
      <c r="T27" s="11">
        <f t="shared" si="1"/>
        <v>6.2009555387807398E-2</v>
      </c>
      <c r="U27" s="9"/>
      <c r="V27" s="8">
        <f t="shared" si="26"/>
        <v>0.89157544951244561</v>
      </c>
      <c r="W27" s="8">
        <f t="shared" si="27"/>
        <v>1.014206919605549</v>
      </c>
      <c r="X27" s="9"/>
      <c r="Y27" s="9">
        <f t="shared" si="16"/>
        <v>-2.0436923526702833</v>
      </c>
      <c r="Z27" s="9">
        <f t="shared" si="10"/>
        <v>-2.0472581519100563</v>
      </c>
      <c r="AA27" s="9"/>
      <c r="AB27" s="10">
        <f t="shared" si="2"/>
        <v>2.0491974585952082E-2</v>
      </c>
      <c r="AC27" s="10">
        <f t="shared" si="3"/>
        <v>0.97950802541404791</v>
      </c>
      <c r="AD27" s="10">
        <f t="shared" si="4"/>
        <v>2.0316372221138329E-2</v>
      </c>
      <c r="AE27" s="10">
        <f t="shared" si="5"/>
        <v>0.97968362777886164</v>
      </c>
      <c r="AF27" s="9"/>
      <c r="AG27" s="12">
        <f t="shared" si="6"/>
        <v>37043</v>
      </c>
      <c r="AH27" s="8">
        <f t="shared" si="7"/>
        <v>0.95940920491809067</v>
      </c>
      <c r="AI27" s="8">
        <f t="shared" si="23"/>
        <v>0.84652938220686658</v>
      </c>
      <c r="AJ27" s="8">
        <f t="shared" si="17"/>
        <v>0.8436306132400706</v>
      </c>
      <c r="AK27" s="8">
        <f t="shared" si="24"/>
        <v>0.88629820352273392</v>
      </c>
      <c r="AL27" s="8">
        <f t="shared" si="11"/>
        <v>1.1001223768299868</v>
      </c>
      <c r="AN27" s="2">
        <f t="shared" si="28"/>
        <v>0.46013781767838824</v>
      </c>
      <c r="AO27" s="2">
        <f t="shared" si="29"/>
        <v>0.49927138723970244</v>
      </c>
    </row>
    <row r="28" spans="1:42" x14ac:dyDescent="0.2">
      <c r="A28" s="13">
        <v>37074</v>
      </c>
      <c r="B28">
        <v>6053.81</v>
      </c>
      <c r="C28">
        <v>6131.97</v>
      </c>
      <c r="D28">
        <v>5551.14</v>
      </c>
      <c r="E28">
        <v>5861.19</v>
      </c>
      <c r="F28">
        <f t="shared" si="18"/>
        <v>5386.8495000000003</v>
      </c>
      <c r="G28" t="b">
        <f t="shared" si="19"/>
        <v>0</v>
      </c>
      <c r="H28">
        <v>245.5</v>
      </c>
      <c r="I28" s="8">
        <f t="shared" si="25"/>
        <v>-3.2548304992423782E-2</v>
      </c>
      <c r="J28" s="8">
        <f t="shared" si="20"/>
        <v>-3.2548304992423782E-2</v>
      </c>
      <c r="K28" s="8">
        <f t="shared" si="8"/>
        <v>1.1453526697429162E-2</v>
      </c>
      <c r="L28" s="8">
        <f t="shared" si="14"/>
        <v>5.5817160329017769E-2</v>
      </c>
      <c r="M28" s="8">
        <f t="shared" si="15"/>
        <v>6.9132186057723659E-3</v>
      </c>
      <c r="N28" s="8">
        <f>STDEV($I$8:I28)</f>
        <v>5.8716423040775234E-2</v>
      </c>
      <c r="O28" s="8">
        <f>STDEV($K$9:K28)</f>
        <v>6.3851880871918553E-3</v>
      </c>
      <c r="P28" s="10">
        <f t="shared" si="21"/>
        <v>-0.5212481740731173</v>
      </c>
      <c r="Q28" s="10">
        <f>CORREL($I$10:I28,$K$10:K28)</f>
        <v>-0.25350923365073796</v>
      </c>
      <c r="R28" s="9"/>
      <c r="S28" s="11">
        <f t="shared" si="0"/>
        <v>5.9712833969436052E-2</v>
      </c>
      <c r="T28" s="11">
        <f t="shared" si="1"/>
        <v>6.0650457505146679E-2</v>
      </c>
      <c r="U28" s="9"/>
      <c r="V28" s="8">
        <f t="shared" si="26"/>
        <v>0.86255617985795718</v>
      </c>
      <c r="W28" s="8">
        <f t="shared" si="27"/>
        <v>1.0258231656359686</v>
      </c>
      <c r="X28" s="9"/>
      <c r="Y28" s="9">
        <f t="shared" si="16"/>
        <v>-2.8732108688882074</v>
      </c>
      <c r="Z28" s="9">
        <f t="shared" si="10"/>
        <v>-2.827862194297305</v>
      </c>
      <c r="AA28" s="9"/>
      <c r="AB28" s="10">
        <f t="shared" si="2"/>
        <v>2.0316140509234228E-3</v>
      </c>
      <c r="AC28" s="10">
        <f t="shared" si="3"/>
        <v>0.99796838594907655</v>
      </c>
      <c r="AD28" s="10">
        <f t="shared" si="4"/>
        <v>2.3429986705073894E-3</v>
      </c>
      <c r="AE28" s="10">
        <f t="shared" si="5"/>
        <v>0.99765700132949264</v>
      </c>
      <c r="AF28" s="9"/>
      <c r="AG28" s="12">
        <f t="shared" si="6"/>
        <v>37074</v>
      </c>
      <c r="AH28" s="8">
        <f t="shared" si="7"/>
        <v>0.95015091705275867</v>
      </c>
      <c r="AI28" s="8">
        <f t="shared" si="23"/>
        <v>0.85546182673389637</v>
      </c>
      <c r="AJ28" s="8">
        <f t="shared" si="17"/>
        <v>0.852538989000859</v>
      </c>
      <c r="AK28" s="8">
        <f t="shared" si="24"/>
        <v>0.85745069928023865</v>
      </c>
      <c r="AL28" s="8">
        <f t="shared" si="11"/>
        <v>1.1127226578434484</v>
      </c>
      <c r="AN28" s="2">
        <f t="shared" si="28"/>
        <v>0.44516111165004379</v>
      </c>
      <c r="AO28" s="2">
        <f t="shared" si="29"/>
        <v>0.50498980540271488</v>
      </c>
    </row>
    <row r="29" spans="1:42" x14ac:dyDescent="0.2">
      <c r="A29" s="13">
        <v>37104</v>
      </c>
      <c r="B29">
        <v>5859.68</v>
      </c>
      <c r="C29">
        <v>5930.45</v>
      </c>
      <c r="D29">
        <v>5124.6899999999996</v>
      </c>
      <c r="E29">
        <v>5188.17</v>
      </c>
      <c r="F29">
        <f t="shared" si="18"/>
        <v>5386.8495000000003</v>
      </c>
      <c r="G29" t="b">
        <f t="shared" si="19"/>
        <v>1</v>
      </c>
      <c r="H29">
        <v>248.33</v>
      </c>
      <c r="I29" s="8">
        <f t="shared" si="25"/>
        <v>-0.11482651133984734</v>
      </c>
      <c r="J29" s="8">
        <f t="shared" si="20"/>
        <v>-8.0929043419510238E-2</v>
      </c>
      <c r="K29" s="8">
        <f t="shared" si="8"/>
        <v>1.1527494908350366E-2</v>
      </c>
      <c r="L29" s="8">
        <f t="shared" si="14"/>
        <v>6.2063893725727702E-2</v>
      </c>
      <c r="M29" s="8">
        <f t="shared" si="15"/>
        <v>6.7956131754943784E-3</v>
      </c>
      <c r="N29" s="8">
        <f>STDEV($I$8:I29)</f>
        <v>6.1765355195023477E-2</v>
      </c>
      <c r="O29" s="8">
        <f>STDEV($K$9:K29)</f>
        <v>6.3520183577976223E-3</v>
      </c>
      <c r="P29" s="10">
        <f t="shared" si="21"/>
        <v>-0.53368746905893549</v>
      </c>
      <c r="Q29" s="10">
        <f>CORREL($I$10:I29,$K$10:K29)</f>
        <v>-0.30788843878150751</v>
      </c>
      <c r="R29" s="9"/>
      <c r="S29" s="11">
        <f t="shared" si="0"/>
        <v>6.5941532282910054E-2</v>
      </c>
      <c r="T29" s="11">
        <f t="shared" si="1"/>
        <v>6.4007014128793061E-2</v>
      </c>
      <c r="U29" s="9"/>
      <c r="V29" s="8">
        <f t="shared" si="26"/>
        <v>0.76351186289024209</v>
      </c>
      <c r="W29" s="8">
        <f t="shared" si="27"/>
        <v>1.0376483369547052</v>
      </c>
      <c r="X29" s="9"/>
      <c r="Y29" s="9">
        <f t="shared" si="16"/>
        <v>-4.6193863234226749</v>
      </c>
      <c r="Z29" s="9">
        <f t="shared" si="10"/>
        <v>-4.7609642541846675</v>
      </c>
      <c r="AA29" s="9"/>
      <c r="AB29" s="10">
        <f t="shared" si="2"/>
        <v>1.9243833529024424E-6</v>
      </c>
      <c r="AC29" s="10">
        <f t="shared" si="3"/>
        <v>0.99999807561664711</v>
      </c>
      <c r="AD29" s="10">
        <f t="shared" si="4"/>
        <v>9.6335087760312426E-7</v>
      </c>
      <c r="AE29" s="10">
        <f t="shared" si="5"/>
        <v>0.99999903664912237</v>
      </c>
      <c r="AF29" s="9"/>
      <c r="AG29" s="12">
        <f t="shared" si="6"/>
        <v>37104</v>
      </c>
      <c r="AH29" s="8">
        <f t="shared" si="7"/>
        <v>0.9048558870283645</v>
      </c>
      <c r="AI29" s="8">
        <f t="shared" si="23"/>
        <v>0.86516247205614849</v>
      </c>
      <c r="AJ29" s="8">
        <f t="shared" si="17"/>
        <v>0.86218194613143251</v>
      </c>
      <c r="AK29" s="8">
        <f t="shared" si="24"/>
        <v>0.75899262683597635</v>
      </c>
      <c r="AL29" s="8">
        <f t="shared" si="11"/>
        <v>1.1255495626161447</v>
      </c>
      <c r="AN29" s="2">
        <f t="shared" si="28"/>
        <v>0.39404481421510101</v>
      </c>
      <c r="AO29" s="2">
        <f t="shared" si="29"/>
        <v>0.51081107281326354</v>
      </c>
    </row>
    <row r="30" spans="1:42" x14ac:dyDescent="0.2">
      <c r="A30" s="13">
        <v>37137</v>
      </c>
      <c r="B30">
        <v>5195.67</v>
      </c>
      <c r="C30">
        <v>5220.1000000000004</v>
      </c>
      <c r="D30">
        <v>3539.18</v>
      </c>
      <c r="E30">
        <v>4308.1499999999996</v>
      </c>
      <c r="F30">
        <f t="shared" si="18"/>
        <v>4437.085</v>
      </c>
      <c r="G30" t="b">
        <f t="shared" si="19"/>
        <v>1</v>
      </c>
      <c r="H30">
        <v>250.41</v>
      </c>
      <c r="I30" s="8">
        <f t="shared" si="25"/>
        <v>-0.16962050202672629</v>
      </c>
      <c r="J30" s="8">
        <f t="shared" si="20"/>
        <v>-0.14476877203329885</v>
      </c>
      <c r="K30" s="8">
        <f t="shared" si="8"/>
        <v>8.3759513550516473E-3</v>
      </c>
      <c r="L30" s="8">
        <f t="shared" si="14"/>
        <v>7.4366061499888558E-2</v>
      </c>
      <c r="M30" s="8">
        <f t="shared" si="15"/>
        <v>6.7827125180351874E-3</v>
      </c>
      <c r="N30" s="8">
        <f>STDEV($I$8:I30)</f>
        <v>6.8980183443598173E-2</v>
      </c>
      <c r="O30" s="8">
        <f>STDEV($K$9:K30)</f>
        <v>6.2137695798818249E-3</v>
      </c>
      <c r="P30" s="10">
        <f t="shared" si="21"/>
        <v>-0.46359711746753385</v>
      </c>
      <c r="Q30" s="10">
        <f>CORREL($I$10:I30,$K$10:K30)</f>
        <v>-0.30931672882794897</v>
      </c>
      <c r="R30" s="9"/>
      <c r="S30" s="11">
        <f t="shared" si="0"/>
        <v>7.7743143859616476E-2</v>
      </c>
      <c r="T30" s="11">
        <f t="shared" si="1"/>
        <v>7.1148012073521588E-2</v>
      </c>
      <c r="U30" s="9"/>
      <c r="V30" s="8">
        <f t="shared" si="26"/>
        <v>0.63400459740343829</v>
      </c>
      <c r="W30" s="8">
        <f t="shared" si="27"/>
        <v>1.0463396289486879</v>
      </c>
      <c r="X30" s="9"/>
      <c r="Y30" s="9">
        <f t="shared" si="16"/>
        <v>-6.4053890314207962</v>
      </c>
      <c r="Z30" s="9">
        <f t="shared" si="10"/>
        <v>-7.006043385007616</v>
      </c>
      <c r="AA30" s="9"/>
      <c r="AB30" s="10">
        <f t="shared" si="2"/>
        <v>7.4993220767284699E-11</v>
      </c>
      <c r="AC30" s="10">
        <f t="shared" si="3"/>
        <v>0.99999999992500677</v>
      </c>
      <c r="AD30" s="10">
        <f t="shared" si="4"/>
        <v>1.2257596239892861E-12</v>
      </c>
      <c r="AE30" s="10">
        <f t="shared" si="5"/>
        <v>0.9999999999987742</v>
      </c>
      <c r="AF30" s="9"/>
      <c r="AG30" s="12">
        <f t="shared" si="6"/>
        <v>37137</v>
      </c>
      <c r="AH30" s="8">
        <f t="shared" si="7"/>
        <v>0.84229633651767677</v>
      </c>
      <c r="AI30" s="8">
        <f t="shared" si="23"/>
        <v>0.87240877586500487</v>
      </c>
      <c r="AJ30" s="8">
        <f t="shared" si="17"/>
        <v>0.86940341297191692</v>
      </c>
      <c r="AK30" s="8">
        <f t="shared" si="24"/>
        <v>0.63025191643747436</v>
      </c>
      <c r="AL30" s="8">
        <f t="shared" si="11"/>
        <v>1.1349771110003173</v>
      </c>
      <c r="AN30" s="2">
        <f t="shared" si="28"/>
        <v>0.3272067350069075</v>
      </c>
      <c r="AO30" s="2">
        <f t="shared" si="29"/>
        <v>0.51508960151076921</v>
      </c>
    </row>
    <row r="31" spans="1:42" x14ac:dyDescent="0.2">
      <c r="A31" s="13">
        <v>37165</v>
      </c>
      <c r="B31">
        <v>4315.0600000000004</v>
      </c>
      <c r="C31">
        <v>4874.3100000000004</v>
      </c>
      <c r="D31">
        <v>4157.6000000000004</v>
      </c>
      <c r="E31">
        <v>4559.13</v>
      </c>
      <c r="F31">
        <f t="shared" si="18"/>
        <v>4143.1635000000006</v>
      </c>
      <c r="G31" t="b">
        <f t="shared" si="19"/>
        <v>0</v>
      </c>
      <c r="H31">
        <v>255.22</v>
      </c>
      <c r="I31" s="8">
        <f t="shared" si="25"/>
        <v>5.825702447686365E-2</v>
      </c>
      <c r="J31" s="8">
        <f t="shared" si="20"/>
        <v>5.825702447686365E-2</v>
      </c>
      <c r="K31" s="8">
        <f t="shared" si="8"/>
        <v>1.9208498063176371E-2</v>
      </c>
      <c r="L31" s="8">
        <f t="shared" si="14"/>
        <v>7.6100337659110548E-2</v>
      </c>
      <c r="M31" s="8">
        <f t="shared" si="15"/>
        <v>7.5880297244429349E-3</v>
      </c>
      <c r="N31" s="8">
        <f>STDEV($I$8:I31)</f>
        <v>6.949249505513741E-2</v>
      </c>
      <c r="O31" s="8">
        <f>STDEV($K$9:K31)</f>
        <v>6.680104966150127E-3</v>
      </c>
      <c r="P31" s="10">
        <f t="shared" si="21"/>
        <v>-0.2198000018363323</v>
      </c>
      <c r="Q31" s="10">
        <f>CORREL($I$10:I31,$K$10:K31)</f>
        <v>-0.16788639398199304</v>
      </c>
      <c r="R31" s="9"/>
      <c r="S31" s="11">
        <f t="shared" si="0"/>
        <v>7.8119698687640016E-2</v>
      </c>
      <c r="T31" s="11">
        <f t="shared" si="1"/>
        <v>7.092039313079776E-2</v>
      </c>
      <c r="U31" s="9"/>
      <c r="V31" s="8">
        <f t="shared" si="26"/>
        <v>0.6709398187528145</v>
      </c>
      <c r="W31" s="8">
        <f t="shared" si="27"/>
        <v>1.0664382416847735</v>
      </c>
      <c r="X31" s="9"/>
      <c r="Y31" s="9">
        <f t="shared" si="16"/>
        <v>-5.8928650363705204</v>
      </c>
      <c r="Z31" s="9">
        <f t="shared" si="10"/>
        <v>-6.4986291429433871</v>
      </c>
      <c r="AA31" s="9"/>
      <c r="AB31" s="10">
        <f t="shared" si="2"/>
        <v>1.8977820300258248E-9</v>
      </c>
      <c r="AC31" s="10">
        <f t="shared" si="3"/>
        <v>0.99999999810221796</v>
      </c>
      <c r="AD31" s="10">
        <f t="shared" si="4"/>
        <v>4.0527599076665488E-11</v>
      </c>
      <c r="AE31" s="10">
        <f t="shared" si="5"/>
        <v>0.99999999995947242</v>
      </c>
      <c r="AF31" s="9"/>
      <c r="AG31" s="12">
        <f t="shared" si="6"/>
        <v>37165</v>
      </c>
      <c r="AH31" s="8">
        <f t="shared" si="7"/>
        <v>0.87125252490095062</v>
      </c>
      <c r="AI31" s="8">
        <f t="shared" si="23"/>
        <v>0.8891664381490606</v>
      </c>
      <c r="AJ31" s="8">
        <f t="shared" si="17"/>
        <v>0.88610334674614866</v>
      </c>
      <c r="AK31" s="8">
        <f t="shared" si="24"/>
        <v>0.66696851775996258</v>
      </c>
      <c r="AL31" s="8">
        <f t="shared" si="11"/>
        <v>1.1567783166387164</v>
      </c>
      <c r="AN31" s="2">
        <f t="shared" si="28"/>
        <v>0.34626882577719953</v>
      </c>
      <c r="AO31" s="2">
        <f t="shared" si="29"/>
        <v>0.52498369912375109</v>
      </c>
    </row>
    <row r="32" spans="1:42" x14ac:dyDescent="0.2">
      <c r="A32" s="13">
        <v>37196</v>
      </c>
      <c r="B32">
        <v>4556.71</v>
      </c>
      <c r="C32">
        <v>5217.47</v>
      </c>
      <c r="D32">
        <v>4481.55</v>
      </c>
      <c r="E32">
        <v>4989.91</v>
      </c>
      <c r="F32">
        <f t="shared" si="18"/>
        <v>4434.8495000000003</v>
      </c>
      <c r="G32" t="b">
        <f t="shared" si="19"/>
        <v>0</v>
      </c>
      <c r="H32">
        <v>253.82</v>
      </c>
      <c r="I32" s="8">
        <f t="shared" si="25"/>
        <v>9.4487325432703217E-2</v>
      </c>
      <c r="J32" s="8">
        <f t="shared" si="20"/>
        <v>9.4487325432703217E-2</v>
      </c>
      <c r="K32" s="8">
        <f t="shared" si="8"/>
        <v>-5.4854635216675662E-3</v>
      </c>
      <c r="L32" s="8">
        <f t="shared" si="14"/>
        <v>8.1160490062109569E-2</v>
      </c>
      <c r="M32" s="8">
        <f t="shared" si="15"/>
        <v>8.3335471874987892E-3</v>
      </c>
      <c r="N32" s="8">
        <f>STDEV($I$8:I32)</f>
        <v>7.1898366992734053E-2</v>
      </c>
      <c r="O32" s="8">
        <f>STDEV($K$9:K32)</f>
        <v>7.0008797298926556E-3</v>
      </c>
      <c r="P32" s="10">
        <f t="shared" si="21"/>
        <v>-0.33441687390250779</v>
      </c>
      <c r="Q32" s="10">
        <f>CORREL($I$10:I32,$K$10:K32)</f>
        <v>-0.26685375686539531</v>
      </c>
      <c r="R32" s="9"/>
      <c r="S32" s="11">
        <f t="shared" si="0"/>
        <v>8.4313949344002589E-2</v>
      </c>
      <c r="T32" s="11">
        <f t="shared" si="1"/>
        <v>7.4074490491986264E-2</v>
      </c>
      <c r="U32" s="9"/>
      <c r="V32" s="8">
        <f t="shared" si="26"/>
        <v>0.73433512775307053</v>
      </c>
      <c r="W32" s="8">
        <f t="shared" si="27"/>
        <v>1.0605883336119004</v>
      </c>
      <c r="X32" s="9"/>
      <c r="Y32" s="9">
        <f t="shared" si="16"/>
        <v>-4.3178992908385565</v>
      </c>
      <c r="Z32" s="9">
        <f t="shared" si="10"/>
        <v>-4.9257179578698285</v>
      </c>
      <c r="AA32" s="9"/>
      <c r="AB32" s="10">
        <f t="shared" si="2"/>
        <v>7.8760635240432157E-6</v>
      </c>
      <c r="AC32" s="10">
        <f t="shared" si="3"/>
        <v>0.99999212393647596</v>
      </c>
      <c r="AD32" s="10">
        <f t="shared" si="4"/>
        <v>4.2025580729345204E-7</v>
      </c>
      <c r="AE32" s="10">
        <f t="shared" si="5"/>
        <v>0.99999957974419273</v>
      </c>
      <c r="AF32" s="9"/>
      <c r="AG32" s="12">
        <f t="shared" si="6"/>
        <v>37196</v>
      </c>
      <c r="AH32" s="8">
        <f t="shared" si="7"/>
        <v>0.90109076119834741</v>
      </c>
      <c r="AI32" s="8">
        <f t="shared" si="23"/>
        <v>0.88428894825660131</v>
      </c>
      <c r="AJ32" s="8">
        <f t="shared" si="17"/>
        <v>0.88124265916473532</v>
      </c>
      <c r="AK32" s="8">
        <f t="shared" si="24"/>
        <v>0.72998858915091569</v>
      </c>
      <c r="AL32" s="8">
        <f t="shared" si="11"/>
        <v>1.1504328513801387</v>
      </c>
      <c r="AN32" s="2">
        <f t="shared" si="28"/>
        <v>0.37898684100560981</v>
      </c>
      <c r="AO32" s="2">
        <f t="shared" si="29"/>
        <v>0.52210392019273766</v>
      </c>
    </row>
    <row r="33" spans="1:42" x14ac:dyDescent="0.2">
      <c r="A33" s="13">
        <v>37228</v>
      </c>
      <c r="B33">
        <v>4986.58</v>
      </c>
      <c r="C33">
        <v>5341.86</v>
      </c>
      <c r="D33">
        <v>4872.25</v>
      </c>
      <c r="E33">
        <v>5160.1000000000004</v>
      </c>
      <c r="F33">
        <f t="shared" si="18"/>
        <v>4540.5809999999992</v>
      </c>
      <c r="G33" t="b">
        <f t="shared" si="19"/>
        <v>0</v>
      </c>
      <c r="H33">
        <v>250.91</v>
      </c>
      <c r="I33" s="8">
        <f t="shared" si="25"/>
        <v>3.4106827578052723E-2</v>
      </c>
      <c r="J33" s="8">
        <f t="shared" si="20"/>
        <v>3.4106827578052723E-2</v>
      </c>
      <c r="K33" s="8">
        <f t="shared" si="8"/>
        <v>-1.1464817587266585E-2</v>
      </c>
      <c r="L33" s="8">
        <f t="shared" si="14"/>
        <v>8.219278013194263E-2</v>
      </c>
      <c r="M33" s="8">
        <f t="shared" si="15"/>
        <v>9.4723245959599991E-3</v>
      </c>
      <c r="N33" s="8">
        <f>STDEV($I$8:I33)</f>
        <v>7.1001384360303857E-2</v>
      </c>
      <c r="O33" s="8">
        <f>STDEV($K$9:K33)</f>
        <v>7.7322457575960029E-3</v>
      </c>
      <c r="P33" s="10">
        <f t="shared" si="21"/>
        <v>-0.41599021981765238</v>
      </c>
      <c r="Q33" s="10">
        <f>CORREL($I$10:I33,$K$10:K33)</f>
        <v>-0.29833567583133064</v>
      </c>
      <c r="R33" s="9"/>
      <c r="S33" s="11">
        <f t="shared" si="0"/>
        <v>8.6562820995337728E-2</v>
      </c>
      <c r="T33" s="11">
        <f t="shared" si="1"/>
        <v>7.3678740956201277E-2</v>
      </c>
      <c r="U33" s="9"/>
      <c r="V33" s="8">
        <f t="shared" si="26"/>
        <v>0.75938096933985177</v>
      </c>
      <c r="W33" s="8">
        <f t="shared" si="27"/>
        <v>1.048428881831857</v>
      </c>
      <c r="X33" s="9"/>
      <c r="Y33" s="9">
        <f t="shared" si="16"/>
        <v>-3.6828498371804139</v>
      </c>
      <c r="Z33" s="9">
        <f t="shared" si="10"/>
        <v>-4.3408743093692594</v>
      </c>
      <c r="AA33" s="9"/>
      <c r="AB33" s="10">
        <f t="shared" si="2"/>
        <v>1.1532051594960467E-4</v>
      </c>
      <c r="AC33" s="10">
        <f t="shared" si="3"/>
        <v>0.99988467948405035</v>
      </c>
      <c r="AD33" s="10">
        <f t="shared" si="4"/>
        <v>7.0958445039672109E-6</v>
      </c>
      <c r="AE33" s="10">
        <f t="shared" si="5"/>
        <v>0.99999290415549602</v>
      </c>
      <c r="AF33" s="9"/>
      <c r="AG33" s="12">
        <f t="shared" si="6"/>
        <v>37228</v>
      </c>
      <c r="AH33" s="8">
        <f t="shared" si="7"/>
        <v>0.90803097383227027</v>
      </c>
      <c r="AI33" s="8">
        <f t="shared" si="23"/>
        <v>0.87415105416396666</v>
      </c>
      <c r="AJ33" s="8">
        <f t="shared" si="17"/>
        <v>0.87113938970463167</v>
      </c>
      <c r="AK33" s="8">
        <f t="shared" si="24"/>
        <v>0.75488618409503194</v>
      </c>
      <c r="AL33" s="8">
        <f t="shared" si="11"/>
        <v>1.1372433485926665</v>
      </c>
      <c r="AN33" s="2">
        <f t="shared" si="28"/>
        <v>0.39191287984613904</v>
      </c>
      <c r="AO33" s="2">
        <f t="shared" si="29"/>
        <v>0.51611809398613118</v>
      </c>
      <c r="AP33" s="2">
        <f>(AN33+AO33)/2</f>
        <v>0.45401548691613514</v>
      </c>
    </row>
    <row r="34" spans="1:42" x14ac:dyDescent="0.2">
      <c r="A34" s="13">
        <v>37257</v>
      </c>
      <c r="B34">
        <v>5155.26</v>
      </c>
      <c r="C34">
        <v>5352.16</v>
      </c>
      <c r="D34">
        <v>4974.58</v>
      </c>
      <c r="E34">
        <v>5107.6099999999997</v>
      </c>
      <c r="F34">
        <f t="shared" si="18"/>
        <v>4549.3359999999993</v>
      </c>
      <c r="G34" t="b">
        <f t="shared" si="19"/>
        <v>0</v>
      </c>
      <c r="H34">
        <v>251.1</v>
      </c>
      <c r="I34" s="8">
        <f t="shared" si="25"/>
        <v>-1.0172283482878353E-2</v>
      </c>
      <c r="J34" s="8">
        <f t="shared" si="20"/>
        <v>-1.0172283482878353E-2</v>
      </c>
      <c r="K34" s="8">
        <f t="shared" si="8"/>
        <v>7.5724363317530852E-4</v>
      </c>
      <c r="L34" s="8">
        <f t="shared" si="14"/>
        <v>7.9143964627568203E-2</v>
      </c>
      <c r="M34" s="8">
        <f t="shared" si="15"/>
        <v>9.4869672317833813E-3</v>
      </c>
      <c r="N34" s="8">
        <f>STDEV($I$8:I34)</f>
        <v>6.9507445224702286E-2</v>
      </c>
      <c r="O34" s="8">
        <f>STDEV($K$9:K34)</f>
        <v>7.6262227484793655E-3</v>
      </c>
      <c r="P34" s="10">
        <f t="shared" si="21"/>
        <v>-0.46255363815782935</v>
      </c>
      <c r="Q34" s="10">
        <f>CORREL($I$10:I34,$K$10:K34)</f>
        <v>-0.29676172162380232</v>
      </c>
      <c r="R34" s="9"/>
      <c r="S34" s="11">
        <f t="shared" si="0"/>
        <v>8.3954593175458947E-2</v>
      </c>
      <c r="T34" s="11">
        <f t="shared" si="1"/>
        <v>7.2139161920837358E-2</v>
      </c>
      <c r="U34" s="9"/>
      <c r="V34" s="8">
        <v>1</v>
      </c>
      <c r="W34" s="8">
        <v>1</v>
      </c>
      <c r="X34" s="9"/>
      <c r="Y34" s="9">
        <f t="shared" si="16"/>
        <v>4.1977296587729473E-2</v>
      </c>
      <c r="Z34" s="9">
        <f t="shared" si="10"/>
        <v>3.6069580960418679E-2</v>
      </c>
      <c r="AA34" s="9"/>
      <c r="AB34" s="10">
        <f t="shared" si="2"/>
        <v>0.51674160157044846</v>
      </c>
      <c r="AC34" s="10">
        <f t="shared" si="3"/>
        <v>0.48325839842955154</v>
      </c>
      <c r="AD34" s="10">
        <f t="shared" si="4"/>
        <v>0.51438656129263716</v>
      </c>
      <c r="AE34" s="10">
        <f t="shared" si="5"/>
        <v>0.48561343870736284</v>
      </c>
      <c r="AF34" s="9"/>
      <c r="AG34" s="12">
        <f t="shared" si="6"/>
        <v>37257</v>
      </c>
      <c r="AH34" s="8">
        <f t="shared" si="7"/>
        <v>0.90375639993057255</v>
      </c>
      <c r="AI34" s="8">
        <f t="shared" si="23"/>
        <v>0.87481189770530821</v>
      </c>
      <c r="AJ34" s="8">
        <f t="shared" si="17"/>
        <v>0.87179898690055369</v>
      </c>
      <c r="AK34" s="8">
        <f t="shared" si="24"/>
        <v>0.74720726783310898</v>
      </c>
      <c r="AL34" s="8">
        <f t="shared" si="11"/>
        <v>1.1381045188777592</v>
      </c>
      <c r="AM34">
        <v>1</v>
      </c>
      <c r="AN34" s="2">
        <f>AP33*(I34+1)</f>
        <v>0.44939711267760718</v>
      </c>
      <c r="AO34" s="2">
        <f>AP33*(K34+1)</f>
        <v>0.45435928725296537</v>
      </c>
    </row>
    <row r="35" spans="1:42" x14ac:dyDescent="0.2">
      <c r="A35" s="13">
        <v>37288</v>
      </c>
      <c r="B35">
        <v>5109.4799999999996</v>
      </c>
      <c r="C35">
        <v>5165.97</v>
      </c>
      <c r="D35">
        <v>4706.01</v>
      </c>
      <c r="E35">
        <v>5039.08</v>
      </c>
      <c r="F35">
        <f t="shared" si="18"/>
        <v>4549.3359999999993</v>
      </c>
      <c r="G35" t="b">
        <f t="shared" si="19"/>
        <v>0</v>
      </c>
      <c r="H35">
        <v>251.99</v>
      </c>
      <c r="I35" s="8">
        <f t="shared" si="25"/>
        <v>-1.3417234283745194E-2</v>
      </c>
      <c r="J35" s="8">
        <f t="shared" si="20"/>
        <v>-1.3417234283745194E-2</v>
      </c>
      <c r="K35" s="8">
        <f t="shared" si="8"/>
        <v>3.5444046196735357E-3</v>
      </c>
      <c r="L35" s="8">
        <f t="shared" si="14"/>
        <v>7.6379369879637463E-2</v>
      </c>
      <c r="M35" s="8">
        <f t="shared" si="15"/>
        <v>9.4736523564451277E-3</v>
      </c>
      <c r="N35" s="8">
        <f>STDEV($I$8:I35)</f>
        <v>6.8103711910071627E-2</v>
      </c>
      <c r="O35" s="8">
        <f>STDEV($K$9:K35)</f>
        <v>7.4793281699722528E-3</v>
      </c>
      <c r="P35" s="10">
        <f t="shared" si="21"/>
        <v>-0.46530968712292803</v>
      </c>
      <c r="Q35" s="10">
        <f>CORREL($I$10:I35,$K$10:K35)</f>
        <v>-0.29628964730640006</v>
      </c>
      <c r="R35" s="9"/>
      <c r="S35" s="11">
        <f t="shared" si="0"/>
        <v>8.1221589443965958E-2</v>
      </c>
      <c r="T35" s="11">
        <f t="shared" si="1"/>
        <v>7.0681666983744118E-2</v>
      </c>
      <c r="U35" s="9"/>
      <c r="V35" s="8">
        <f>E35/$E$34</f>
        <v>0.98658276571625481</v>
      </c>
      <c r="W35" s="8">
        <f t="shared" ref="W35:W45" si="30">H35/$H$34</f>
        <v>1.0035444046196735</v>
      </c>
      <c r="X35" s="9"/>
      <c r="Y35" s="9">
        <f t="shared" si="16"/>
        <v>-0.16926193532878164</v>
      </c>
      <c r="Z35" s="9">
        <f t="shared" si="10"/>
        <v>-0.20582773882813149</v>
      </c>
      <c r="AA35" s="9"/>
      <c r="AB35" s="10">
        <f t="shared" si="2"/>
        <v>0.43279530756928414</v>
      </c>
      <c r="AC35" s="10">
        <f t="shared" si="3"/>
        <v>0.56720469243071592</v>
      </c>
      <c r="AD35" s="10">
        <f t="shared" si="4"/>
        <v>0.41846273632240871</v>
      </c>
      <c r="AE35" s="10">
        <f t="shared" si="5"/>
        <v>0.58153726367759129</v>
      </c>
      <c r="AF35" s="9"/>
      <c r="AG35" s="12">
        <f t="shared" si="6"/>
        <v>37288</v>
      </c>
      <c r="AH35" s="8">
        <f t="shared" si="7"/>
        <v>0.89933716674006936</v>
      </c>
      <c r="AI35" s="8">
        <f t="shared" si="23"/>
        <v>0.8702450473172626</v>
      </c>
      <c r="AJ35" s="8">
        <f t="shared" si="17"/>
        <v>0.86728268936069064</v>
      </c>
      <c r="AK35" s="8">
        <f t="shared" si="24"/>
        <v>0.73718181286207496</v>
      </c>
      <c r="AL35" s="8">
        <f t="shared" si="11"/>
        <v>1.1421384217921406</v>
      </c>
      <c r="AN35" s="2">
        <f t="shared" ref="AN35:AN45" si="31">AN34*(I35+1)</f>
        <v>0.44336744633037306</v>
      </c>
      <c r="AO35" s="2">
        <f t="shared" ref="AO35:AO45" si="32">AO34*(K35+1)</f>
        <v>0.45596972040969636</v>
      </c>
    </row>
    <row r="36" spans="1:42" x14ac:dyDescent="0.2">
      <c r="A36" s="13">
        <v>37316</v>
      </c>
      <c r="B36">
        <v>5025.96</v>
      </c>
      <c r="C36">
        <v>5467.31</v>
      </c>
      <c r="D36">
        <v>5003.0600000000004</v>
      </c>
      <c r="E36">
        <v>5397.29</v>
      </c>
      <c r="F36">
        <f t="shared" si="18"/>
        <v>4647.2134999999998</v>
      </c>
      <c r="G36" t="b">
        <f t="shared" si="19"/>
        <v>0</v>
      </c>
      <c r="H36">
        <v>249.54</v>
      </c>
      <c r="I36" s="8">
        <f t="shared" si="25"/>
        <v>7.1086388785254417E-2</v>
      </c>
      <c r="J36" s="8">
        <f t="shared" si="20"/>
        <v>7.1086388785254417E-2</v>
      </c>
      <c r="K36" s="8">
        <f t="shared" si="8"/>
        <v>-9.7226080400016901E-3</v>
      </c>
      <c r="L36" s="8">
        <f t="shared" si="14"/>
        <v>7.8550721200999152E-2</v>
      </c>
      <c r="M36" s="8">
        <f t="shared" si="15"/>
        <v>1.015375338201285E-2</v>
      </c>
      <c r="N36" s="8">
        <f>STDEV($I$8:I36)</f>
        <v>6.8669396256030871E-2</v>
      </c>
      <c r="O36" s="8">
        <f>STDEV($K$9:K36)</f>
        <v>7.8729205272523115E-3</v>
      </c>
      <c r="P36" s="10">
        <f t="shared" si="21"/>
        <v>-0.51375688189234425</v>
      </c>
      <c r="Q36" s="10">
        <f>CORREL($I$10:I36,$K$10:K36)</f>
        <v>-0.35309884191342072</v>
      </c>
      <c r="R36" s="9"/>
      <c r="S36" s="11">
        <f t="shared" si="0"/>
        <v>8.4219022291174978E-2</v>
      </c>
      <c r="T36" s="11">
        <f t="shared" si="1"/>
        <v>7.182798615517054E-2</v>
      </c>
      <c r="U36" s="9"/>
      <c r="V36" s="8">
        <f t="shared" ref="V36:V45" si="33">E36/$E$34</f>
        <v>1.056715371768792</v>
      </c>
      <c r="W36" s="8">
        <f t="shared" si="30"/>
        <v>0.99378733572281963</v>
      </c>
      <c r="X36" s="9"/>
      <c r="Y36" s="9">
        <f t="shared" si="16"/>
        <v>0.77113049507246678</v>
      </c>
      <c r="Z36" s="9">
        <f t="shared" si="10"/>
        <v>0.89069828792659889</v>
      </c>
      <c r="AA36" s="9"/>
      <c r="AB36" s="10">
        <f t="shared" si="2"/>
        <v>0.77968520660165352</v>
      </c>
      <c r="AC36" s="10">
        <f t="shared" si="3"/>
        <v>0.22031479339834648</v>
      </c>
      <c r="AD36" s="10">
        <f t="shared" si="4"/>
        <v>0.81345447323242071</v>
      </c>
      <c r="AE36" s="10">
        <f t="shared" si="5"/>
        <v>0.18654552676757929</v>
      </c>
      <c r="AF36" s="9"/>
      <c r="AG36" s="12">
        <f t="shared" si="6"/>
        <v>37316</v>
      </c>
      <c r="AH36" s="8">
        <f t="shared" si="7"/>
        <v>0.92642134253498309</v>
      </c>
      <c r="AI36" s="8">
        <f t="shared" si="23"/>
        <v>0.89221973258094844</v>
      </c>
      <c r="AJ36" s="8">
        <f t="shared" si="17"/>
        <v>0.88817808426762734</v>
      </c>
      <c r="AK36" s="8">
        <f t="shared" si="24"/>
        <v>0.78958540581660708</v>
      </c>
      <c r="AL36" s="8">
        <f t="shared" si="11"/>
        <v>1.1310338575896297</v>
      </c>
      <c r="AN36" s="2">
        <f t="shared" si="31"/>
        <v>0.47488483699493939</v>
      </c>
      <c r="AO36" s="2">
        <f t="shared" si="32"/>
        <v>0.45153650554004371</v>
      </c>
    </row>
    <row r="37" spans="1:42" x14ac:dyDescent="0.2">
      <c r="A37" s="13">
        <v>37347</v>
      </c>
      <c r="B37">
        <v>5379.64</v>
      </c>
      <c r="C37">
        <v>5379.64</v>
      </c>
      <c r="D37">
        <v>4929.3500000000004</v>
      </c>
      <c r="E37">
        <v>5041.2</v>
      </c>
      <c r="F37">
        <f t="shared" si="18"/>
        <v>4647.2134999999998</v>
      </c>
      <c r="G37" t="b">
        <f t="shared" si="19"/>
        <v>0</v>
      </c>
      <c r="H37">
        <v>252.14</v>
      </c>
      <c r="I37" s="8">
        <f t="shared" si="25"/>
        <v>-6.5975702621130283E-2</v>
      </c>
      <c r="J37" s="8">
        <f t="shared" si="20"/>
        <v>-6.5975702621130283E-2</v>
      </c>
      <c r="K37" s="8">
        <f t="shared" si="8"/>
        <v>1.0419171275146244E-2</v>
      </c>
      <c r="L37" s="8">
        <f t="shared" si="14"/>
        <v>7.6311340430455593E-2</v>
      </c>
      <c r="M37" s="8">
        <f t="shared" si="15"/>
        <v>9.4502928256498427E-3</v>
      </c>
      <c r="N37" s="8">
        <f>STDEV($I$8:I37)</f>
        <v>6.8242500783594617E-2</v>
      </c>
      <c r="O37" s="8">
        <f>STDEV($K$9:K37)</f>
        <v>7.8036102520392097E-3</v>
      </c>
      <c r="P37" s="10">
        <f t="shared" si="21"/>
        <v>-0.46868296735701648</v>
      </c>
      <c r="Q37" s="10">
        <f>CORREL($I$10:I37,$K$10:K37)</f>
        <v>-0.36744511822945514</v>
      </c>
      <c r="R37" s="9"/>
      <c r="S37" s="11">
        <f t="shared" si="0"/>
        <v>8.1170953921835889E-2</v>
      </c>
      <c r="T37" s="11">
        <f t="shared" si="1"/>
        <v>7.1479312628165037E-2</v>
      </c>
      <c r="U37" s="9"/>
      <c r="V37" s="8">
        <f t="shared" si="33"/>
        <v>0.98699783264579721</v>
      </c>
      <c r="W37" s="8">
        <f t="shared" si="30"/>
        <v>1.0041417761847868</v>
      </c>
      <c r="X37" s="9"/>
      <c r="Y37" s="9">
        <f t="shared" si="16"/>
        <v>-0.17156748243571243</v>
      </c>
      <c r="Z37" s="9">
        <f t="shared" si="10"/>
        <v>-0.20517841436108983</v>
      </c>
      <c r="AA37" s="9"/>
      <c r="AB37" s="10">
        <f t="shared" si="2"/>
        <v>0.43188878679306159</v>
      </c>
      <c r="AC37" s="10">
        <f t="shared" si="3"/>
        <v>0.56811121320693836</v>
      </c>
      <c r="AD37" s="10">
        <f t="shared" si="4"/>
        <v>0.41871636675906254</v>
      </c>
      <c r="AE37" s="10">
        <f t="shared" si="5"/>
        <v>0.58128363324093746</v>
      </c>
      <c r="AF37" s="9"/>
      <c r="AG37" s="12">
        <f t="shared" si="6"/>
        <v>37347</v>
      </c>
      <c r="AH37" s="8">
        <f t="shared" si="7"/>
        <v>0.89979511793832379</v>
      </c>
      <c r="AI37" s="8">
        <f t="shared" si="23"/>
        <v>0.84837178853952622</v>
      </c>
      <c r="AJ37" s="8">
        <f t="shared" si="17"/>
        <v>0.8422374453360757</v>
      </c>
      <c r="AK37" s="8">
        <f t="shared" si="24"/>
        <v>0.73749195388846622</v>
      </c>
      <c r="AL37" s="8">
        <f t="shared" si="11"/>
        <v>1.1428182930698454</v>
      </c>
      <c r="AN37" s="2">
        <f t="shared" si="31"/>
        <v>0.44355397621007736</v>
      </c>
      <c r="AO37" s="2">
        <f t="shared" si="32"/>
        <v>0.45624114172824642</v>
      </c>
    </row>
    <row r="38" spans="1:42" x14ac:dyDescent="0.2">
      <c r="A38" s="13">
        <v>37377</v>
      </c>
      <c r="B38">
        <v>5043.01</v>
      </c>
      <c r="C38">
        <v>5126.33</v>
      </c>
      <c r="D38">
        <v>4741.95</v>
      </c>
      <c r="E38">
        <v>4818.3</v>
      </c>
      <c r="F38">
        <f t="shared" si="18"/>
        <v>4647.2134999999998</v>
      </c>
      <c r="G38" t="b">
        <f t="shared" si="19"/>
        <v>0</v>
      </c>
      <c r="H38">
        <v>253.25</v>
      </c>
      <c r="I38" s="8">
        <f t="shared" si="25"/>
        <v>-4.4215662937395761E-2</v>
      </c>
      <c r="J38" s="8">
        <f t="shared" si="20"/>
        <v>-4.4215662937395761E-2</v>
      </c>
      <c r="K38" s="8">
        <f t="shared" si="8"/>
        <v>4.4023161735544658E-3</v>
      </c>
      <c r="L38" s="8">
        <f t="shared" si="14"/>
        <v>7.6757416858040953E-2</v>
      </c>
      <c r="M38" s="8">
        <f t="shared" si="15"/>
        <v>9.4067067632471538E-3</v>
      </c>
      <c r="N38" s="8">
        <f>STDEV($I$8:I38)</f>
        <v>6.7296534228548047E-2</v>
      </c>
      <c r="O38" s="8">
        <f>STDEV($K$9:K38)</f>
        <v>7.6633642461822575E-3</v>
      </c>
      <c r="P38" s="10">
        <f t="shared" si="21"/>
        <v>-0.47079393921517454</v>
      </c>
      <c r="Q38" s="10">
        <f>CORREL($I$10:I38,$K$10:K38)</f>
        <v>-0.36497548343196762</v>
      </c>
      <c r="R38" s="9"/>
      <c r="S38" s="11">
        <f t="shared" si="0"/>
        <v>8.1609105615902081E-2</v>
      </c>
      <c r="T38" s="11">
        <f t="shared" si="1"/>
        <v>7.0455655678720197E-2</v>
      </c>
      <c r="U38" s="9"/>
      <c r="V38" s="8">
        <f t="shared" si="33"/>
        <v>0.94335706915759043</v>
      </c>
      <c r="W38" s="8">
        <f t="shared" si="30"/>
        <v>1.008562325766627</v>
      </c>
      <c r="X38" s="9"/>
      <c r="Y38" s="9">
        <f t="shared" si="16"/>
        <v>-0.77817627217717922</v>
      </c>
      <c r="Z38" s="9">
        <f t="shared" si="10"/>
        <v>-0.91340137729337656</v>
      </c>
      <c r="AA38" s="9"/>
      <c r="AB38" s="10">
        <f t="shared" si="2"/>
        <v>0.21823255149308429</v>
      </c>
      <c r="AC38" s="10">
        <f t="shared" si="3"/>
        <v>0.78176744850691571</v>
      </c>
      <c r="AD38" s="10">
        <f t="shared" si="4"/>
        <v>0.18051574073745788</v>
      </c>
      <c r="AE38" s="10">
        <f t="shared" si="5"/>
        <v>0.81948425926254209</v>
      </c>
      <c r="AF38" s="9"/>
      <c r="AG38" s="12">
        <f t="shared" si="6"/>
        <v>37377</v>
      </c>
      <c r="AH38" s="8">
        <f t="shared" si="7"/>
        <v>0.88219160258894858</v>
      </c>
      <c r="AI38" s="8">
        <f t="shared" si="23"/>
        <v>0.83429285184088398</v>
      </c>
      <c r="AJ38" s="8">
        <f t="shared" si="17"/>
        <v>0.8287996922668055</v>
      </c>
      <c r="AK38" s="8">
        <f t="shared" si="24"/>
        <v>0.70488325823629239</v>
      </c>
      <c r="AL38" s="8">
        <f t="shared" si="11"/>
        <v>1.1478493405248607</v>
      </c>
      <c r="AN38" s="2">
        <f t="shared" si="31"/>
        <v>0.42394194310343092</v>
      </c>
      <c r="AO38" s="2">
        <f t="shared" si="32"/>
        <v>0.45824965948551766</v>
      </c>
    </row>
    <row r="39" spans="1:42" x14ac:dyDescent="0.2">
      <c r="A39" s="13">
        <v>37410</v>
      </c>
      <c r="B39">
        <v>4818.07</v>
      </c>
      <c r="C39">
        <v>4850.38</v>
      </c>
      <c r="D39">
        <v>3946.7</v>
      </c>
      <c r="E39">
        <v>4382.5600000000004</v>
      </c>
      <c r="F39">
        <f t="shared" si="18"/>
        <v>4647.2134999999998</v>
      </c>
      <c r="G39" t="b">
        <f t="shared" si="19"/>
        <v>1</v>
      </c>
      <c r="H39">
        <v>256.5</v>
      </c>
      <c r="I39" s="8">
        <f t="shared" si="25"/>
        <v>-9.0434385571674603E-2</v>
      </c>
      <c r="J39" s="8">
        <f t="shared" si="20"/>
        <v>-3.5507647925617003E-2</v>
      </c>
      <c r="K39" s="8">
        <f t="shared" si="8"/>
        <v>1.2833168805528095E-2</v>
      </c>
      <c r="L39" s="8">
        <f t="shared" si="14"/>
        <v>7.9565094716595008E-2</v>
      </c>
      <c r="M39" s="8">
        <f t="shared" si="15"/>
        <v>9.5588699880541049E-3</v>
      </c>
      <c r="N39" s="8">
        <f>STDEV($I$8:I39)</f>
        <v>6.7654283198879367E-2</v>
      </c>
      <c r="O39" s="8">
        <f>STDEV($K$9:K39)</f>
        <v>7.6717739281734103E-3</v>
      </c>
      <c r="P39" s="10">
        <f t="shared" si="21"/>
        <v>-0.5233214388015105</v>
      </c>
      <c r="Q39" s="10">
        <f>CORREL($I$10:I39,$K$10:K39)</f>
        <v>-0.39057433021348592</v>
      </c>
      <c r="R39" s="9"/>
      <c r="S39" s="11">
        <f t="shared" si="0"/>
        <v>8.4958831447995584E-2</v>
      </c>
      <c r="T39" s="11">
        <f t="shared" si="1"/>
        <v>7.1002791939216686E-2</v>
      </c>
      <c r="U39" s="9"/>
      <c r="V39" s="8">
        <f t="shared" si="33"/>
        <v>0.85804515223362798</v>
      </c>
      <c r="W39" s="8">
        <f t="shared" si="30"/>
        <v>1.021505376344086</v>
      </c>
      <c r="X39" s="9"/>
      <c r="Y39" s="9">
        <f t="shared" si="16"/>
        <v>-2.0099964878779106</v>
      </c>
      <c r="Z39" s="9">
        <f t="shared" si="10"/>
        <v>-2.4204013873246724</v>
      </c>
      <c r="AA39" s="9"/>
      <c r="AB39" s="10">
        <f t="shared" si="2"/>
        <v>2.2215780288876118E-2</v>
      </c>
      <c r="AC39" s="10">
        <f t="shared" si="3"/>
        <v>0.97778421971112384</v>
      </c>
      <c r="AD39" s="10">
        <f t="shared" si="4"/>
        <v>7.7516918172476947E-3</v>
      </c>
      <c r="AE39" s="10">
        <f t="shared" si="5"/>
        <v>0.99224830818275234</v>
      </c>
      <c r="AF39" s="9"/>
      <c r="AG39" s="12">
        <f t="shared" si="6"/>
        <v>37410</v>
      </c>
      <c r="AH39" s="8">
        <f t="shared" si="7"/>
        <v>0.84973346868158139</v>
      </c>
      <c r="AI39" s="8">
        <f t="shared" si="23"/>
        <v>0.8361980672160606</v>
      </c>
      <c r="AJ39" s="8">
        <f t="shared" si="17"/>
        <v>0.83220348182074544</v>
      </c>
      <c r="AK39" s="8">
        <f t="shared" si="24"/>
        <v>0.64113757387793324</v>
      </c>
      <c r="AL39" s="8">
        <f t="shared" si="11"/>
        <v>1.1625798848751303</v>
      </c>
      <c r="AN39" s="2">
        <f t="shared" si="31"/>
        <v>0.38560301396081031</v>
      </c>
      <c r="AO39" s="2">
        <f t="shared" si="32"/>
        <v>0.46413045472077108</v>
      </c>
    </row>
    <row r="40" spans="1:42" x14ac:dyDescent="0.2">
      <c r="A40" s="13">
        <v>37438</v>
      </c>
      <c r="B40">
        <v>4377.1000000000004</v>
      </c>
      <c r="C40">
        <v>4483.03</v>
      </c>
      <c r="D40">
        <v>3265.96</v>
      </c>
      <c r="E40">
        <v>3700.14</v>
      </c>
      <c r="F40">
        <f t="shared" si="18"/>
        <v>3810.5754999999995</v>
      </c>
      <c r="G40" t="b">
        <f t="shared" si="19"/>
        <v>1</v>
      </c>
      <c r="H40">
        <v>259.70999999999998</v>
      </c>
      <c r="I40" s="8">
        <f t="shared" si="25"/>
        <v>-0.15571264283888875</v>
      </c>
      <c r="J40" s="8">
        <f t="shared" si="20"/>
        <v>-0.13051378646270695</v>
      </c>
      <c r="K40" s="8">
        <f t="shared" si="8"/>
        <v>1.2514619883040812E-2</v>
      </c>
      <c r="L40" s="8">
        <f t="shared" si="14"/>
        <v>8.8289145528102797E-2</v>
      </c>
      <c r="M40" s="8">
        <f t="shared" si="15"/>
        <v>9.6321136557601141E-3</v>
      </c>
      <c r="N40" s="8">
        <f>STDEV($I$8:I40)</f>
        <v>7.1173756823363743E-2</v>
      </c>
      <c r="O40" s="8">
        <f>STDEV($K$9:K40)</f>
        <v>7.6606602488779466E-3</v>
      </c>
      <c r="P40" s="10">
        <f t="shared" si="21"/>
        <v>-0.57136900149334113</v>
      </c>
      <c r="Q40" s="10">
        <f>CORREL($I$10:I40,$K$10:K40)</f>
        <v>-0.42156537289532392</v>
      </c>
      <c r="R40" s="9"/>
      <c r="S40" s="11">
        <f t="shared" si="0"/>
        <v>9.4125171424794055E-2</v>
      </c>
      <c r="T40" s="11">
        <f t="shared" si="1"/>
        <v>7.4726810930166893E-2</v>
      </c>
      <c r="U40" s="9"/>
      <c r="V40" s="8">
        <f t="shared" si="33"/>
        <v>0.72443667390423316</v>
      </c>
      <c r="W40" s="8">
        <f t="shared" si="30"/>
        <v>1.0342891278375148</v>
      </c>
      <c r="X40" s="9"/>
      <c r="Y40" s="9">
        <f t="shared" si="16"/>
        <v>-3.7359348846056641</v>
      </c>
      <c r="Z40" s="9">
        <f t="shared" si="10"/>
        <v>-4.7276637776968791</v>
      </c>
      <c r="AA40" s="9"/>
      <c r="AB40" s="10">
        <f t="shared" si="2"/>
        <v>9.3509531192356582E-5</v>
      </c>
      <c r="AC40" s="10">
        <f t="shared" si="3"/>
        <v>0.99990649046880764</v>
      </c>
      <c r="AD40" s="10">
        <f t="shared" si="4"/>
        <v>1.1355892732489251E-6</v>
      </c>
      <c r="AE40" s="10">
        <f t="shared" si="5"/>
        <v>0.99999886441072672</v>
      </c>
      <c r="AF40" s="9"/>
      <c r="AG40" s="12">
        <f t="shared" si="6"/>
        <v>37438</v>
      </c>
      <c r="AH40" s="8">
        <f t="shared" si="7"/>
        <v>0.79549862050807607</v>
      </c>
      <c r="AI40" s="8">
        <f t="shared" si="23"/>
        <v>0.84400575914229792</v>
      </c>
      <c r="AJ40" s="8">
        <f t="shared" si="17"/>
        <v>0.84169551796856201</v>
      </c>
      <c r="AK40" s="8">
        <f t="shared" si="24"/>
        <v>0.54130434782608694</v>
      </c>
      <c r="AL40" s="8">
        <f t="shared" si="11"/>
        <v>1.177129130218012</v>
      </c>
      <c r="AN40" s="2">
        <f t="shared" si="31"/>
        <v>0.32555974957033162</v>
      </c>
      <c r="AO40" s="2">
        <f t="shared" si="32"/>
        <v>0.46993887093774439</v>
      </c>
    </row>
    <row r="41" spans="1:42" x14ac:dyDescent="0.2">
      <c r="A41" s="13">
        <v>37469</v>
      </c>
      <c r="B41">
        <v>3699.31</v>
      </c>
      <c r="C41">
        <v>3930.96</v>
      </c>
      <c r="D41">
        <v>3235.38</v>
      </c>
      <c r="E41">
        <v>3712.94</v>
      </c>
      <c r="F41">
        <f t="shared" si="18"/>
        <v>3341.3159999999998</v>
      </c>
      <c r="G41" t="b">
        <f t="shared" si="19"/>
        <v>1</v>
      </c>
      <c r="H41">
        <v>263.68</v>
      </c>
      <c r="I41" s="8">
        <f t="shared" si="25"/>
        <v>3.459328565946107E-3</v>
      </c>
      <c r="J41" s="8">
        <f t="shared" si="20"/>
        <v>-9.6975790105239268E-2</v>
      </c>
      <c r="K41" s="8">
        <f t="shared" si="8"/>
        <v>1.5286280851719347E-2</v>
      </c>
      <c r="L41" s="8">
        <f t="shared" si="14"/>
        <v>8.4969627575088358E-2</v>
      </c>
      <c r="M41" s="8">
        <f t="shared" si="15"/>
        <v>9.9293483588609368E-3</v>
      </c>
      <c r="N41" s="8">
        <f>STDEV($I$8:I41)</f>
        <v>7.0131650325270578E-2</v>
      </c>
      <c r="O41" s="8">
        <f>STDEV($K$9:K41)</f>
        <v>7.7399816555608052E-3</v>
      </c>
      <c r="P41" s="10">
        <f t="shared" si="21"/>
        <v>-0.47831416730641751</v>
      </c>
      <c r="Q41" s="10">
        <f>CORREL($I$10:I41,$K$10:K41)</f>
        <v>-0.39671777402720731</v>
      </c>
      <c r="R41" s="9"/>
      <c r="S41" s="11">
        <f t="shared" si="0"/>
        <v>9.0141723021684869E-2</v>
      </c>
      <c r="T41" s="11">
        <f t="shared" si="1"/>
        <v>7.3546220449091815E-2</v>
      </c>
      <c r="U41" s="9"/>
      <c r="V41" s="8">
        <f t="shared" si="33"/>
        <v>0.72694273838448908</v>
      </c>
      <c r="W41" s="8">
        <f t="shared" si="30"/>
        <v>1.0500995619275191</v>
      </c>
      <c r="X41" s="9"/>
      <c r="Y41" s="9">
        <f t="shared" si="16"/>
        <v>-4.0350879932039607</v>
      </c>
      <c r="Z41" s="9">
        <f t="shared" si="10"/>
        <v>-4.9640623796258154</v>
      </c>
      <c r="AA41" s="9"/>
      <c r="AB41" s="10">
        <f t="shared" si="2"/>
        <v>2.7290919180465501E-5</v>
      </c>
      <c r="AC41" s="10">
        <f t="shared" si="3"/>
        <v>0.99997270908081959</v>
      </c>
      <c r="AD41" s="10">
        <f t="shared" si="4"/>
        <v>3.4516877328677969E-7</v>
      </c>
      <c r="AE41" s="10">
        <f t="shared" si="5"/>
        <v>0.99999965483122666</v>
      </c>
      <c r="AF41" s="9"/>
      <c r="AG41" s="12">
        <f t="shared" si="6"/>
        <v>37469</v>
      </c>
      <c r="AH41" s="8">
        <f t="shared" si="7"/>
        <v>0.80380845621398112</v>
      </c>
      <c r="AI41" s="8">
        <f t="shared" si="23"/>
        <v>0.85689860820441843</v>
      </c>
      <c r="AJ41" s="8">
        <f t="shared" si="17"/>
        <v>0.85456180474548504</v>
      </c>
      <c r="AK41" s="8">
        <f t="shared" si="24"/>
        <v>0.54317689741939257</v>
      </c>
      <c r="AL41" s="8">
        <f t="shared" si="11"/>
        <v>1.1951230567012645</v>
      </c>
      <c r="AN41" s="2">
        <f t="shared" si="31"/>
        <v>0.32668596771194253</v>
      </c>
      <c r="AO41" s="2">
        <f t="shared" si="32"/>
        <v>0.47712248850203864</v>
      </c>
    </row>
    <row r="42" spans="1:42" x14ac:dyDescent="0.2">
      <c r="A42" s="13">
        <v>37501</v>
      </c>
      <c r="B42">
        <v>3698.69</v>
      </c>
      <c r="C42">
        <v>3698.69</v>
      </c>
      <c r="D42">
        <v>2719.49</v>
      </c>
      <c r="E42">
        <v>2769.03</v>
      </c>
      <c r="F42">
        <f t="shared" si="18"/>
        <v>3143.8865000000001</v>
      </c>
      <c r="G42" t="b">
        <f t="shared" si="19"/>
        <v>1</v>
      </c>
      <c r="H42">
        <v>268.26</v>
      </c>
      <c r="I42" s="8">
        <f t="shared" si="25"/>
        <v>-0.25422172187000058</v>
      </c>
      <c r="J42" s="8">
        <f t="shared" si="20"/>
        <v>-0.15326223962681862</v>
      </c>
      <c r="K42" s="8">
        <f t="shared" si="8"/>
        <v>1.7369538834951292E-2</v>
      </c>
      <c r="L42" s="8">
        <f t="shared" si="14"/>
        <v>0.10027976351436714</v>
      </c>
      <c r="M42" s="8">
        <f t="shared" si="15"/>
        <v>1.0524331861399632E-2</v>
      </c>
      <c r="N42" s="8">
        <f>STDEV($I$8:I42)</f>
        <v>8.0296797402736805E-2</v>
      </c>
      <c r="O42" s="8">
        <f>STDEV($K$9:K42)</f>
        <v>7.8881123177953101E-3</v>
      </c>
      <c r="P42" s="10">
        <f t="shared" si="21"/>
        <v>-0.57945213790551298</v>
      </c>
      <c r="Q42" s="10">
        <f>CORREL($I$10:I42,$K$10:K42)</f>
        <v>-0.46189129231703785</v>
      </c>
      <c r="R42" s="9"/>
      <c r="S42" s="11">
        <f t="shared" si="0"/>
        <v>0.10672335283714136</v>
      </c>
      <c r="T42" s="11">
        <f t="shared" si="1"/>
        <v>8.4231305255745598E-2</v>
      </c>
      <c r="U42" s="9"/>
      <c r="V42" s="8">
        <f t="shared" si="33"/>
        <v>0.54213810373149096</v>
      </c>
      <c r="W42" s="8">
        <f t="shared" si="30"/>
        <v>1.0683393070489844</v>
      </c>
      <c r="X42" s="9"/>
      <c r="Y42" s="9">
        <f t="shared" si="16"/>
        <v>-6.3026970618446789</v>
      </c>
      <c r="Z42" s="9">
        <f t="shared" si="10"/>
        <v>-8.0111835016196906</v>
      </c>
      <c r="AA42" s="9"/>
      <c r="AB42" s="10">
        <f t="shared" si="2"/>
        <v>1.4625513552941106E-10</v>
      </c>
      <c r="AC42" s="10">
        <f t="shared" si="3"/>
        <v>0.99999999985374488</v>
      </c>
      <c r="AD42" s="10">
        <f t="shared" si="4"/>
        <v>5.6804891912446165E-16</v>
      </c>
      <c r="AE42" s="10">
        <f t="shared" si="5"/>
        <v>0.99999999999999944</v>
      </c>
      <c r="AF42" s="9"/>
      <c r="AG42" s="12">
        <f t="shared" si="6"/>
        <v>37501</v>
      </c>
      <c r="AH42" s="8">
        <f t="shared" si="7"/>
        <v>0.72904518458454848</v>
      </c>
      <c r="AI42" s="8">
        <f t="shared" si="23"/>
        <v>0.87177855153914097</v>
      </c>
      <c r="AJ42" s="8">
        <f t="shared" si="17"/>
        <v>0.8694050988689549</v>
      </c>
      <c r="AK42" s="8">
        <f t="shared" si="24"/>
        <v>0.40508953127742992</v>
      </c>
      <c r="AL42" s="8">
        <f t="shared" si="11"/>
        <v>1.215881793047183</v>
      </c>
      <c r="AN42" s="2">
        <f t="shared" si="31"/>
        <v>0.2436352984894451</v>
      </c>
      <c r="AO42" s="2">
        <f t="shared" si="32"/>
        <v>0.48540988609510338</v>
      </c>
    </row>
    <row r="43" spans="1:42" x14ac:dyDescent="0.2">
      <c r="A43" s="13">
        <v>37530</v>
      </c>
      <c r="B43">
        <v>2772.96</v>
      </c>
      <c r="C43">
        <v>3299.01</v>
      </c>
      <c r="D43">
        <v>2519.3000000000002</v>
      </c>
      <c r="E43">
        <v>3152.85</v>
      </c>
      <c r="F43">
        <f t="shared" si="18"/>
        <v>2804.1585</v>
      </c>
      <c r="G43" t="b">
        <f t="shared" si="19"/>
        <v>1</v>
      </c>
      <c r="H43">
        <v>267.01</v>
      </c>
      <c r="I43" s="8">
        <f t="shared" si="25"/>
        <v>0.1386117160160778</v>
      </c>
      <c r="J43" s="8">
        <f t="shared" si="20"/>
        <v>1.2686211416994331E-2</v>
      </c>
      <c r="K43" s="8">
        <f t="shared" si="8"/>
        <v>-4.6596585402222113E-3</v>
      </c>
      <c r="L43" s="8">
        <f t="shared" si="14"/>
        <v>0.10908281526372809</v>
      </c>
      <c r="M43" s="8">
        <f t="shared" si="15"/>
        <v>1.000348928097694E-2</v>
      </c>
      <c r="N43" s="8">
        <f>STDEV($I$8:I43)</f>
        <v>8.3942463713728585E-2</v>
      </c>
      <c r="O43" s="8">
        <f>STDEV($K$9:K43)</f>
        <v>7.9787611921543315E-3</v>
      </c>
      <c r="P43" s="10">
        <f t="shared" si="21"/>
        <v>-0.79477498340257091</v>
      </c>
      <c r="Q43" s="10">
        <f>CORREL($I$10:I43,$K$10:K43)</f>
        <v>-0.50028464845047438</v>
      </c>
      <c r="R43" s="9"/>
      <c r="S43" s="11">
        <f t="shared" si="0"/>
        <v>0.11719070463530659</v>
      </c>
      <c r="T43" s="11">
        <f t="shared" si="1"/>
        <v>8.8205079257696509E-2</v>
      </c>
      <c r="U43" s="9"/>
      <c r="V43" s="8">
        <f t="shared" si="33"/>
        <v>0.6172847966074152</v>
      </c>
      <c r="W43" s="8">
        <f t="shared" si="30"/>
        <v>1.0633612106730386</v>
      </c>
      <c r="X43" s="9"/>
      <c r="Y43" s="9">
        <f t="shared" si="16"/>
        <v>-4.5822131926311052</v>
      </c>
      <c r="Z43" s="9">
        <f t="shared" si="10"/>
        <v>-6.121751264222719</v>
      </c>
      <c r="AA43" s="9"/>
      <c r="AB43" s="10">
        <f t="shared" si="2"/>
        <v>2.3004024178458884E-6</v>
      </c>
      <c r="AC43" s="10">
        <f t="shared" si="3"/>
        <v>0.99999769959758211</v>
      </c>
      <c r="AD43" s="10">
        <f t="shared" si="4"/>
        <v>4.6276212882086809E-10</v>
      </c>
      <c r="AE43" s="10">
        <f t="shared" si="5"/>
        <v>0.99999999953723784</v>
      </c>
      <c r="AF43" s="9"/>
      <c r="AG43" s="12">
        <f t="shared" si="6"/>
        <v>37530</v>
      </c>
      <c r="AH43" s="8">
        <f t="shared" si="7"/>
        <v>0.76055404706900842</v>
      </c>
      <c r="AI43" s="8">
        <f t="shared" si="23"/>
        <v>0.86771636116849071</v>
      </c>
      <c r="AJ43" s="8">
        <f t="shared" si="17"/>
        <v>0.86535396797509745</v>
      </c>
      <c r="AK43" s="8">
        <f t="shared" si="24"/>
        <v>0.4612396863479431</v>
      </c>
      <c r="AL43" s="8">
        <f t="shared" si="11"/>
        <v>1.2102161990663101</v>
      </c>
      <c r="AN43" s="2">
        <f t="shared" si="31"/>
        <v>0.27740600529515641</v>
      </c>
      <c r="AO43" s="2">
        <f t="shared" si="32"/>
        <v>0.48314804177385207</v>
      </c>
    </row>
    <row r="44" spans="1:42" x14ac:dyDescent="0.2">
      <c r="A44" s="13">
        <v>37561</v>
      </c>
      <c r="B44">
        <v>3152.19</v>
      </c>
      <c r="C44">
        <v>3443.49</v>
      </c>
      <c r="D44">
        <v>2987.85</v>
      </c>
      <c r="E44">
        <v>3320.32</v>
      </c>
      <c r="F44">
        <f t="shared" si="18"/>
        <v>2926.9664999999995</v>
      </c>
      <c r="G44" t="b">
        <f t="shared" si="19"/>
        <v>0</v>
      </c>
      <c r="H44">
        <v>268.10000000000002</v>
      </c>
      <c r="I44" s="8">
        <f t="shared" si="25"/>
        <v>5.3117021107886631E-2</v>
      </c>
      <c r="J44" s="8">
        <f t="shared" si="20"/>
        <v>5.3117021107886631E-2</v>
      </c>
      <c r="K44" s="8">
        <f t="shared" si="8"/>
        <v>4.0822441107075669E-3</v>
      </c>
      <c r="L44" s="8">
        <f t="shared" si="14"/>
        <v>0.10558258515527988</v>
      </c>
      <c r="M44" s="8">
        <f t="shared" si="15"/>
        <v>9.5664637548988733E-3</v>
      </c>
      <c r="N44" s="8">
        <f>STDEV($I$8:I44)</f>
        <v>8.3639190539591346E-2</v>
      </c>
      <c r="O44" s="8">
        <f>STDEV($K$9:K44)</f>
        <v>7.8650639045478241E-3</v>
      </c>
      <c r="P44" s="10">
        <f t="shared" si="21"/>
        <v>-0.75430710669781709</v>
      </c>
      <c r="Q44" s="10">
        <f>CORREL($I$10:I44,$K$10:K44)</f>
        <v>-0.49944090790357271</v>
      </c>
      <c r="R44" s="9"/>
      <c r="S44" s="11">
        <f t="shared" si="0"/>
        <v>0.11297335208422168</v>
      </c>
      <c r="T44" s="11">
        <f t="shared" si="1"/>
        <v>8.7832029638733169E-2</v>
      </c>
      <c r="U44" s="9"/>
      <c r="V44" s="8">
        <f t="shared" si="33"/>
        <v>0.65007312617838875</v>
      </c>
      <c r="W44" s="8">
        <f t="shared" si="30"/>
        <v>1.0677021107128635</v>
      </c>
      <c r="X44" s="9"/>
      <c r="Y44" s="9">
        <f t="shared" si="16"/>
        <v>-4.3355154247353838</v>
      </c>
      <c r="Z44" s="9">
        <f t="shared" si="10"/>
        <v>-5.6052668826570962</v>
      </c>
      <c r="AA44" s="9"/>
      <c r="AB44" s="10">
        <f t="shared" si="2"/>
        <v>7.2709488147358552E-6</v>
      </c>
      <c r="AC44" s="10">
        <f t="shared" si="3"/>
        <v>0.9999927290511853</v>
      </c>
      <c r="AD44" s="10">
        <f t="shared" si="4"/>
        <v>1.0396715671617374E-8</v>
      </c>
      <c r="AE44" s="10">
        <f t="shared" si="5"/>
        <v>0.99999998960328429</v>
      </c>
      <c r="AF44" s="9"/>
      <c r="AG44" s="12">
        <f t="shared" si="6"/>
        <v>37561</v>
      </c>
      <c r="AH44" s="8">
        <f t="shared" si="7"/>
        <v>0.77726135595585699</v>
      </c>
      <c r="AI44" s="8">
        <f t="shared" si="23"/>
        <v>0.8712586890517976</v>
      </c>
      <c r="AJ44" s="8">
        <f t="shared" si="17"/>
        <v>0.86888655413417726</v>
      </c>
      <c r="AK44" s="8">
        <f t="shared" si="24"/>
        <v>0.48573936450348176</v>
      </c>
      <c r="AL44" s="8">
        <f t="shared" si="11"/>
        <v>1.2151565970176315</v>
      </c>
      <c r="AN44" s="2">
        <f t="shared" si="31"/>
        <v>0.29214098593387372</v>
      </c>
      <c r="AO44" s="2">
        <f t="shared" si="32"/>
        <v>0.48512037002198327</v>
      </c>
    </row>
    <row r="45" spans="1:42" x14ac:dyDescent="0.2">
      <c r="A45" s="13">
        <v>37592</v>
      </c>
      <c r="B45">
        <v>3332.73</v>
      </c>
      <c r="C45">
        <v>3476.83</v>
      </c>
      <c r="D45">
        <v>2836.01</v>
      </c>
      <c r="E45">
        <v>2892.63</v>
      </c>
      <c r="F45">
        <f t="shared" si="18"/>
        <v>2955.3054999999999</v>
      </c>
      <c r="G45" t="b">
        <f t="shared" si="19"/>
        <v>1</v>
      </c>
      <c r="H45">
        <v>273.54000000000002</v>
      </c>
      <c r="I45" s="8">
        <f t="shared" si="25"/>
        <v>-0.12880987374710873</v>
      </c>
      <c r="J45" s="8">
        <f t="shared" si="20"/>
        <v>-0.10993353050308408</v>
      </c>
      <c r="K45" s="8">
        <f t="shared" si="8"/>
        <v>2.0290936217829181E-2</v>
      </c>
      <c r="L45" s="8">
        <f t="shared" si="14"/>
        <v>0.1073560991555803</v>
      </c>
      <c r="M45" s="8">
        <f t="shared" si="15"/>
        <v>9.0950739719825712E-3</v>
      </c>
      <c r="N45" s="8">
        <f t="shared" ref="N45:N108" si="34">STDEV(I10:I45)</f>
        <v>8.4451490619387698E-2</v>
      </c>
      <c r="O45" s="8">
        <f t="shared" ref="O45:O108" si="35">STDEV(K10:K45)</f>
        <v>8.1287197892379558E-3</v>
      </c>
      <c r="P45" s="10">
        <f t="shared" si="21"/>
        <v>-0.79487976988622455</v>
      </c>
      <c r="Q45" s="10">
        <f>CORREL($I$10:I45,$K$10:K45)</f>
        <v>-0.53027923203627791</v>
      </c>
      <c r="R45" s="9"/>
      <c r="S45" s="11">
        <f t="shared" si="0"/>
        <v>0.11471840372284596</v>
      </c>
      <c r="T45" s="11">
        <f t="shared" si="1"/>
        <v>8.9029125471797296E-2</v>
      </c>
      <c r="U45" s="9"/>
      <c r="V45" s="8">
        <f t="shared" si="33"/>
        <v>0.56633728886896229</v>
      </c>
      <c r="W45" s="8">
        <f t="shared" si="30"/>
        <v>1.0893667861409797</v>
      </c>
      <c r="X45" s="9"/>
      <c r="Y45" s="9">
        <f t="shared" si="16"/>
        <v>-5.6449696102400226</v>
      </c>
      <c r="Z45" s="9">
        <f t="shared" si="10"/>
        <v>-7.3032163664452066</v>
      </c>
      <c r="AA45" s="9"/>
      <c r="AB45" s="10">
        <f t="shared" si="2"/>
        <v>8.2605214435387144E-9</v>
      </c>
      <c r="AC45" s="10">
        <f t="shared" si="3"/>
        <v>0.99999999173947851</v>
      </c>
      <c r="AD45" s="10">
        <f t="shared" si="4"/>
        <v>1.404844045125473E-13</v>
      </c>
      <c r="AE45" s="10">
        <f t="shared" si="5"/>
        <v>0.99999999999985956</v>
      </c>
      <c r="AF45" s="9"/>
      <c r="AG45" s="12">
        <f t="shared" si="6"/>
        <v>37592</v>
      </c>
      <c r="AH45" s="8">
        <f t="shared" si="7"/>
        <v>0.74947425892744457</v>
      </c>
      <c r="AI45" s="8">
        <f t="shared" si="23"/>
        <v>0.88893651858455458</v>
      </c>
      <c r="AJ45" s="8">
        <f t="shared" si="17"/>
        <v>0.8865170746082518</v>
      </c>
      <c r="AK45" s="8">
        <f t="shared" si="24"/>
        <v>0.42317133828778747</v>
      </c>
      <c r="AL45" s="8">
        <f t="shared" si="11"/>
        <v>1.2398132620223905</v>
      </c>
      <c r="AN45" s="2">
        <f t="shared" si="31"/>
        <v>0.25451034241937559</v>
      </c>
      <c r="AO45" s="2">
        <f t="shared" si="32"/>
        <v>0.49496391650806904</v>
      </c>
      <c r="AP45" s="2">
        <f>(AN45+AO45)/2</f>
        <v>0.37473712946372228</v>
      </c>
    </row>
    <row r="46" spans="1:42" x14ac:dyDescent="0.2">
      <c r="A46" s="13">
        <v>37622</v>
      </c>
      <c r="B46">
        <v>2898.68</v>
      </c>
      <c r="C46">
        <v>3157.25</v>
      </c>
      <c r="D46">
        <v>2563.92</v>
      </c>
      <c r="E46">
        <v>2747.83</v>
      </c>
      <c r="F46">
        <f t="shared" si="18"/>
        <v>2683.6624999999999</v>
      </c>
      <c r="G46" t="b">
        <f t="shared" si="19"/>
        <v>1</v>
      </c>
      <c r="H46">
        <v>276.85000000000002</v>
      </c>
      <c r="I46" s="8">
        <f t="shared" si="25"/>
        <v>-5.005825148740084E-2</v>
      </c>
      <c r="J46" s="8">
        <f t="shared" si="20"/>
        <v>-7.2241351296225331E-2</v>
      </c>
      <c r="K46" s="8">
        <f t="shared" si="8"/>
        <v>1.2100606858229224E-2</v>
      </c>
      <c r="L46" s="8">
        <f t="shared" si="14"/>
        <v>0.10691825137619632</v>
      </c>
      <c r="M46" s="8">
        <f t="shared" si="15"/>
        <v>8.9460579489684389E-3</v>
      </c>
      <c r="N46" s="8">
        <f t="shared" si="34"/>
        <v>8.4494094663676148E-2</v>
      </c>
      <c r="O46" s="8">
        <f t="shared" si="35"/>
        <v>8.1228159401195311E-3</v>
      </c>
      <c r="P46" s="10">
        <f t="shared" si="21"/>
        <v>-0.79254040836540907</v>
      </c>
      <c r="Q46" s="10">
        <f t="shared" ref="Q46:Q109" si="36">CORREL(I11:I46,K11:K46)</f>
        <v>-0.53137547188071832</v>
      </c>
      <c r="R46" s="9"/>
      <c r="S46" s="11">
        <f t="shared" si="0"/>
        <v>0.11413881580870289</v>
      </c>
      <c r="T46" s="11">
        <f t="shared" si="1"/>
        <v>8.9076540147920935E-2</v>
      </c>
      <c r="U46" s="9"/>
      <c r="V46" s="8">
        <v>1</v>
      </c>
      <c r="W46" s="8">
        <v>1</v>
      </c>
      <c r="X46" s="9"/>
      <c r="Y46" s="9">
        <f t="shared" si="16"/>
        <v>5.7069407904351444E-2</v>
      </c>
      <c r="Z46" s="9">
        <f t="shared" si="10"/>
        <v>4.4538270073960468E-2</v>
      </c>
      <c r="AA46" s="9"/>
      <c r="AB46" s="10">
        <f t="shared" si="2"/>
        <v>0.52275504717607024</v>
      </c>
      <c r="AC46" s="10">
        <f t="shared" si="3"/>
        <v>0.47724495282392976</v>
      </c>
      <c r="AD46" s="10">
        <f t="shared" si="4"/>
        <v>0.51776232643904796</v>
      </c>
      <c r="AE46" s="10">
        <f t="shared" si="5"/>
        <v>0.48223767356095204</v>
      </c>
      <c r="AF46" s="9"/>
      <c r="AG46" s="12">
        <f t="shared" si="6"/>
        <v>37622</v>
      </c>
      <c r="AH46" s="8">
        <f t="shared" si="7"/>
        <v>0.73525012013790469</v>
      </c>
      <c r="AI46" s="8">
        <f t="shared" si="23"/>
        <v>0.8996931892985397</v>
      </c>
      <c r="AJ46" s="8">
        <f t="shared" si="17"/>
        <v>0.89724446920118328</v>
      </c>
      <c r="AK46" s="8">
        <f t="shared" si="24"/>
        <v>0.40198812101351744</v>
      </c>
      <c r="AL46" s="8">
        <f t="shared" si="11"/>
        <v>1.2548157548837422</v>
      </c>
      <c r="AM46">
        <v>1</v>
      </c>
      <c r="AN46" s="2">
        <f>AP45*(I46+1)</f>
        <v>0.35597844399536061</v>
      </c>
      <c r="AO46" s="2">
        <f>AP45*(K46+1)</f>
        <v>0.37927167614254415</v>
      </c>
    </row>
    <row r="47" spans="1:42" x14ac:dyDescent="0.2">
      <c r="A47" s="13">
        <v>37655</v>
      </c>
      <c r="B47">
        <v>2750.4</v>
      </c>
      <c r="C47">
        <v>2802.93</v>
      </c>
      <c r="D47">
        <v>2433.15</v>
      </c>
      <c r="E47">
        <v>2547.0500000000002</v>
      </c>
      <c r="F47">
        <f t="shared" si="18"/>
        <v>2382.4904999999999</v>
      </c>
      <c r="G47" t="b">
        <f t="shared" si="19"/>
        <v>0</v>
      </c>
      <c r="H47">
        <v>279.54000000000002</v>
      </c>
      <c r="I47" s="8">
        <f t="shared" si="25"/>
        <v>-7.3068566832736992E-2</v>
      </c>
      <c r="J47" s="8">
        <f t="shared" si="20"/>
        <v>-7.3068566832736992E-2</v>
      </c>
      <c r="K47" s="8">
        <f t="shared" si="8"/>
        <v>9.7164529528626087E-3</v>
      </c>
      <c r="L47" s="8">
        <f t="shared" si="14"/>
        <v>0.10671737426800788</v>
      </c>
      <c r="M47" s="8">
        <f t="shared" si="15"/>
        <v>8.8304187918712296E-3</v>
      </c>
      <c r="N47" s="8">
        <f t="shared" si="34"/>
        <v>8.1294042285231224E-2</v>
      </c>
      <c r="O47" s="8">
        <f t="shared" si="35"/>
        <v>8.1406602482107394E-3</v>
      </c>
      <c r="P47" s="10">
        <f t="shared" si="21"/>
        <v>-0.79153324051612706</v>
      </c>
      <c r="Q47" s="10">
        <f t="shared" si="36"/>
        <v>-0.56379086913277299</v>
      </c>
      <c r="R47" s="9"/>
      <c r="S47" s="11">
        <f t="shared" si="0"/>
        <v>0.1138349304138719</v>
      </c>
      <c r="T47" s="11">
        <f t="shared" si="1"/>
        <v>8.6146449708538311E-2</v>
      </c>
      <c r="U47" s="9"/>
      <c r="V47" s="8">
        <f>E47/$E$46</f>
        <v>0.92693143316726301</v>
      </c>
      <c r="W47" s="8">
        <f t="shared" ref="W47:W57" si="37">H47/$H$46</f>
        <v>1.0097164529528626</v>
      </c>
      <c r="X47" s="9"/>
      <c r="Y47" s="9">
        <f t="shared" si="16"/>
        <v>-0.69456746131827141</v>
      </c>
      <c r="Z47" s="9">
        <f t="shared" si="10"/>
        <v>-0.9499477830630414</v>
      </c>
      <c r="AA47" s="9"/>
      <c r="AB47" s="10">
        <f t="shared" si="2"/>
        <v>0.24366320490476062</v>
      </c>
      <c r="AC47" s="10">
        <f t="shared" si="3"/>
        <v>0.75633679509523932</v>
      </c>
      <c r="AD47" s="10">
        <f t="shared" si="4"/>
        <v>0.17106939282325839</v>
      </c>
      <c r="AE47" s="10">
        <f t="shared" si="5"/>
        <v>0.82893060717674161</v>
      </c>
      <c r="AF47" s="9"/>
      <c r="AG47" s="12">
        <f t="shared" si="6"/>
        <v>37655</v>
      </c>
      <c r="AH47" s="8">
        <f t="shared" si="7"/>
        <v>0.71292446080940841</v>
      </c>
      <c r="AI47" s="8">
        <f t="shared" si="23"/>
        <v>0.86949963524117369</v>
      </c>
      <c r="AJ47" s="8">
        <f t="shared" si="17"/>
        <v>0.86750394509738638</v>
      </c>
      <c r="AK47" s="8">
        <f t="shared" si="24"/>
        <v>0.37261542512727486</v>
      </c>
      <c r="AL47" s="8">
        <f t="shared" si="11"/>
        <v>1.2670081131305808</v>
      </c>
      <c r="AN47" s="2">
        <f t="shared" ref="AN47:AN57" si="38">AN46*(I47+1)</f>
        <v>0.32996760926927188</v>
      </c>
      <c r="AO47" s="2">
        <f t="shared" ref="AO47:AO57" si="39">AO46*(K47+1)</f>
        <v>0.38295685154013653</v>
      </c>
    </row>
    <row r="48" spans="1:42" x14ac:dyDescent="0.2">
      <c r="A48" s="13">
        <v>37683</v>
      </c>
      <c r="B48">
        <v>2553.7399999999998</v>
      </c>
      <c r="C48">
        <v>2731.57</v>
      </c>
      <c r="D48">
        <v>2188.75</v>
      </c>
      <c r="E48">
        <v>2423.87</v>
      </c>
      <c r="F48">
        <f t="shared" si="18"/>
        <v>2382.4904999999999</v>
      </c>
      <c r="G48" t="b">
        <f t="shared" si="19"/>
        <v>1</v>
      </c>
      <c r="H48">
        <v>278.70999999999998</v>
      </c>
      <c r="I48" s="8">
        <f t="shared" si="25"/>
        <v>-4.8361830352761093E-2</v>
      </c>
      <c r="J48" s="8">
        <f t="shared" si="20"/>
        <v>-6.4607879703971416E-2</v>
      </c>
      <c r="K48" s="8">
        <f t="shared" si="8"/>
        <v>-2.9691636259571164E-3</v>
      </c>
      <c r="L48" s="8">
        <f t="shared" si="14"/>
        <v>9.9773180719268439E-2</v>
      </c>
      <c r="M48" s="8">
        <f t="shared" si="15"/>
        <v>7.6897396891947413E-3</v>
      </c>
      <c r="N48" s="8">
        <f t="shared" si="34"/>
        <v>8.126449216007095E-2</v>
      </c>
      <c r="O48" s="8">
        <f t="shared" si="35"/>
        <v>8.1717436733710225E-3</v>
      </c>
      <c r="P48" s="10">
        <f t="shared" si="21"/>
        <v>-0.70216788025840859</v>
      </c>
      <c r="Q48" s="10">
        <f t="shared" si="36"/>
        <v>-0.56238437970419686</v>
      </c>
      <c r="R48" s="9"/>
      <c r="S48" s="11">
        <f t="shared" si="0"/>
        <v>0.10531508873243191</v>
      </c>
      <c r="T48" s="11">
        <f t="shared" si="1"/>
        <v>8.612562449582184E-2</v>
      </c>
      <c r="U48" s="9"/>
      <c r="V48" s="8">
        <f t="shared" ref="V48:V57" si="40">E48/$E$46</f>
        <v>0.88210333244778605</v>
      </c>
      <c r="W48" s="8">
        <f t="shared" si="37"/>
        <v>1.0067184395882245</v>
      </c>
      <c r="X48" s="9"/>
      <c r="Y48" s="9">
        <f t="shared" si="16"/>
        <v>-1.2020728642445651</v>
      </c>
      <c r="Z48" s="9">
        <f t="shared" si="10"/>
        <v>-1.491231366652765</v>
      </c>
      <c r="AA48" s="9"/>
      <c r="AB48" s="10">
        <f t="shared" si="2"/>
        <v>0.11466764938767182</v>
      </c>
      <c r="AC48" s="10">
        <f t="shared" si="3"/>
        <v>0.88533235061232818</v>
      </c>
      <c r="AD48" s="10">
        <f t="shared" si="4"/>
        <v>6.7950380585275111E-2</v>
      </c>
      <c r="AE48" s="10">
        <f t="shared" si="5"/>
        <v>0.93204961941472486</v>
      </c>
      <c r="AF48" s="9"/>
      <c r="AG48" s="12">
        <f t="shared" si="6"/>
        <v>37683</v>
      </c>
      <c r="AH48" s="8">
        <f t="shared" si="7"/>
        <v>0.69582956171411769</v>
      </c>
      <c r="AI48" s="8">
        <f t="shared" si="23"/>
        <v>0.85385885779129833</v>
      </c>
      <c r="AJ48" s="8">
        <f t="shared" si="17"/>
        <v>0.85578079055502532</v>
      </c>
      <c r="AK48" s="8">
        <f t="shared" si="24"/>
        <v>0.35459506115044764</v>
      </c>
      <c r="AL48" s="8">
        <f t="shared" si="11"/>
        <v>1.263246158727281</v>
      </c>
      <c r="AN48" s="2">
        <f t="shared" si="38"/>
        <v>0.31400977172788519</v>
      </c>
      <c r="AO48" s="2">
        <f t="shared" si="39"/>
        <v>0.38181978998623251</v>
      </c>
    </row>
    <row r="49" spans="1:42" x14ac:dyDescent="0.2">
      <c r="A49" s="13">
        <v>37712</v>
      </c>
      <c r="B49">
        <v>2426.2399999999998</v>
      </c>
      <c r="C49">
        <v>3004.79</v>
      </c>
      <c r="D49">
        <v>2395.7199999999998</v>
      </c>
      <c r="E49">
        <v>2942.04</v>
      </c>
      <c r="F49">
        <f t="shared" si="18"/>
        <v>2554.0715</v>
      </c>
      <c r="G49" t="b">
        <f t="shared" si="19"/>
        <v>1</v>
      </c>
      <c r="H49">
        <v>278.89999999999998</v>
      </c>
      <c r="I49" s="8">
        <f t="shared" si="25"/>
        <v>0.21377796664012516</v>
      </c>
      <c r="J49" s="8">
        <f t="shared" si="20"/>
        <v>5.3716370927483714E-2</v>
      </c>
      <c r="K49" s="8">
        <f t="shared" si="8"/>
        <v>6.8171217394419337E-4</v>
      </c>
      <c r="L49" s="8">
        <f t="shared" si="14"/>
        <v>0.12709928986927005</v>
      </c>
      <c r="M49" s="8">
        <f t="shared" si="15"/>
        <v>8.0635398501596751E-3</v>
      </c>
      <c r="N49" s="8">
        <f t="shared" si="34"/>
        <v>9.0115341395777704E-2</v>
      </c>
      <c r="O49" s="8">
        <f t="shared" si="35"/>
        <v>8.1226936521069E-3</v>
      </c>
      <c r="P49" s="10">
        <f t="shared" si="21"/>
        <v>-0.71346305215866335</v>
      </c>
      <c r="Q49" s="10">
        <f t="shared" si="36"/>
        <v>-0.57846221174786294</v>
      </c>
      <c r="R49" s="9"/>
      <c r="S49" s="11">
        <f t="shared" si="0"/>
        <v>0.13297241889243747</v>
      </c>
      <c r="T49" s="11">
        <f t="shared" si="1"/>
        <v>9.5045240017722299E-2</v>
      </c>
      <c r="U49" s="9"/>
      <c r="V49" s="8">
        <f t="shared" si="40"/>
        <v>1.070677589224952</v>
      </c>
      <c r="W49" s="8">
        <f t="shared" si="37"/>
        <v>1.0074047318042259</v>
      </c>
      <c r="X49" s="9"/>
      <c r="Y49" s="9">
        <f t="shared" si="16"/>
        <v>0.52458314525822791</v>
      </c>
      <c r="Z49" s="9">
        <f t="shared" si="10"/>
        <v>0.6884201297713527</v>
      </c>
      <c r="AA49" s="9"/>
      <c r="AB49" s="10">
        <f t="shared" si="2"/>
        <v>0.70006349694777703</v>
      </c>
      <c r="AC49" s="10">
        <f t="shared" si="3"/>
        <v>0.29993650305222297</v>
      </c>
      <c r="AD49" s="10">
        <f t="shared" si="4"/>
        <v>0.75440587445791829</v>
      </c>
      <c r="AE49" s="10">
        <f t="shared" si="5"/>
        <v>0.24559412554208171</v>
      </c>
      <c r="AF49" s="9"/>
      <c r="AG49" s="12">
        <f t="shared" si="6"/>
        <v>37712</v>
      </c>
      <c r="AH49" s="8">
        <f t="shared" si="7"/>
        <v>0.76321822341832135</v>
      </c>
      <c r="AI49" s="8">
        <f t="shared" si="23"/>
        <v>0.85963356657861634</v>
      </c>
      <c r="AJ49" s="8">
        <f t="shared" si="17"/>
        <v>0.85944818557857849</v>
      </c>
      <c r="AK49" s="8">
        <f t="shared" si="24"/>
        <v>0.43039967230382115</v>
      </c>
      <c r="AL49" s="8">
        <f t="shared" si="11"/>
        <v>1.2641073290123737</v>
      </c>
      <c r="AN49" s="2">
        <f t="shared" si="38"/>
        <v>0.38113814223300235</v>
      </c>
      <c r="AO49" s="2">
        <f t="shared" si="39"/>
        <v>0.38208008118531894</v>
      </c>
    </row>
    <row r="50" spans="1:42" x14ac:dyDescent="0.2">
      <c r="A50" s="13">
        <v>37742</v>
      </c>
      <c r="B50">
        <v>2938.72</v>
      </c>
      <c r="C50">
        <v>3068.08</v>
      </c>
      <c r="D50">
        <v>2769.45</v>
      </c>
      <c r="E50">
        <v>2982.68</v>
      </c>
      <c r="F50">
        <f t="shared" si="18"/>
        <v>2607.8679999999999</v>
      </c>
      <c r="G50" t="b">
        <f t="shared" si="19"/>
        <v>0</v>
      </c>
      <c r="H50">
        <v>285.95</v>
      </c>
      <c r="I50" s="8">
        <f t="shared" si="25"/>
        <v>1.3813544343380668E-2</v>
      </c>
      <c r="J50" s="8">
        <f t="shared" si="20"/>
        <v>1.3813544343380668E-2</v>
      </c>
      <c r="K50" s="8">
        <f t="shared" si="8"/>
        <v>2.5277877375403435E-2</v>
      </c>
      <c r="L50" s="8">
        <f t="shared" si="14"/>
        <v>0.12787340442254833</v>
      </c>
      <c r="M50" s="8">
        <f t="shared" si="15"/>
        <v>9.2679254124225299E-3</v>
      </c>
      <c r="N50" s="8">
        <f t="shared" si="34"/>
        <v>9.0234477245659112E-2</v>
      </c>
      <c r="O50" s="8">
        <f t="shared" si="35"/>
        <v>8.7059986415581863E-3</v>
      </c>
      <c r="P50" s="10">
        <f t="shared" si="21"/>
        <v>-0.56255199539661027</v>
      </c>
      <c r="Q50" s="10">
        <f t="shared" si="36"/>
        <v>-0.51831098004627474</v>
      </c>
      <c r="R50" s="9"/>
      <c r="S50" s="11">
        <f t="shared" si="0"/>
        <v>0.13330748877305104</v>
      </c>
      <c r="T50" s="11">
        <f t="shared" si="1"/>
        <v>9.5038971254705104E-2</v>
      </c>
      <c r="U50" s="9"/>
      <c r="V50" s="8">
        <f t="shared" si="40"/>
        <v>1.0854674415811749</v>
      </c>
      <c r="W50" s="8">
        <f t="shared" si="37"/>
        <v>1.0328697850821744</v>
      </c>
      <c r="X50" s="9"/>
      <c r="Y50" s="9">
        <f t="shared" si="16"/>
        <v>0.43924788230025064</v>
      </c>
      <c r="Z50" s="9">
        <f t="shared" si="10"/>
        <v>0.57014287055145596</v>
      </c>
      <c r="AA50" s="9"/>
      <c r="AB50" s="10">
        <f t="shared" si="2"/>
        <v>0.66975903323773656</v>
      </c>
      <c r="AC50" s="10">
        <f t="shared" si="3"/>
        <v>0.33024096676226344</v>
      </c>
      <c r="AD50" s="10">
        <f t="shared" si="4"/>
        <v>0.71570959985837612</v>
      </c>
      <c r="AE50" s="10">
        <f t="shared" si="5"/>
        <v>0.28429040014162388</v>
      </c>
      <c r="AF50" s="9"/>
      <c r="AG50" s="12">
        <f t="shared" si="6"/>
        <v>37742</v>
      </c>
      <c r="AH50" s="8">
        <f t="shared" si="7"/>
        <v>0.7781412654867973</v>
      </c>
      <c r="AI50" s="8">
        <f t="shared" si="23"/>
        <v>0.87446406484704864</v>
      </c>
      <c r="AJ50" s="8">
        <f t="shared" si="17"/>
        <v>0.87374005017469902</v>
      </c>
      <c r="AK50" s="8">
        <f t="shared" si="24"/>
        <v>0.43634501726256653</v>
      </c>
      <c r="AL50" s="8">
        <f t="shared" si="11"/>
        <v>1.2960612790644972</v>
      </c>
      <c r="AN50" s="2">
        <f t="shared" si="38"/>
        <v>0.38640301086169165</v>
      </c>
      <c r="AO50" s="2">
        <f t="shared" si="39"/>
        <v>0.39173825462510564</v>
      </c>
    </row>
    <row r="51" spans="1:42" x14ac:dyDescent="0.2">
      <c r="A51" s="13">
        <v>37774</v>
      </c>
      <c r="B51">
        <v>2990.93</v>
      </c>
      <c r="C51">
        <v>3324.44</v>
      </c>
      <c r="D51">
        <v>2990.93</v>
      </c>
      <c r="E51">
        <v>3220.58</v>
      </c>
      <c r="F51">
        <f t="shared" si="18"/>
        <v>2825.7739999999999</v>
      </c>
      <c r="G51" t="b">
        <f t="shared" si="19"/>
        <v>0</v>
      </c>
      <c r="H51">
        <v>284.58</v>
      </c>
      <c r="I51" s="8">
        <f t="shared" si="25"/>
        <v>7.9760483860152664E-2</v>
      </c>
      <c r="J51" s="8">
        <f t="shared" si="20"/>
        <v>7.9760483860152664E-2</v>
      </c>
      <c r="K51" s="8">
        <f t="shared" si="8"/>
        <v>-4.7910473859066327E-3</v>
      </c>
      <c r="L51" s="8">
        <f t="shared" si="14"/>
        <v>0.13015943831913537</v>
      </c>
      <c r="M51" s="8">
        <f t="shared" si="15"/>
        <v>1.016732022564259E-2</v>
      </c>
      <c r="N51" s="8">
        <f t="shared" si="34"/>
        <v>9.1711285902563708E-2</v>
      </c>
      <c r="O51" s="8">
        <f t="shared" si="35"/>
        <v>8.9096396823403028E-3</v>
      </c>
      <c r="P51" s="10">
        <f t="shared" si="21"/>
        <v>-0.59063839764133919</v>
      </c>
      <c r="Q51" s="10">
        <f t="shared" si="36"/>
        <v>-0.5363388325205779</v>
      </c>
      <c r="R51" s="9"/>
      <c r="S51" s="11">
        <f t="shared" si="0"/>
        <v>0.13641159493999036</v>
      </c>
      <c r="T51" s="11">
        <f t="shared" si="1"/>
        <v>9.6782447417827253E-2</v>
      </c>
      <c r="U51" s="9"/>
      <c r="V51" s="8">
        <f t="shared" si="40"/>
        <v>1.1720448499361313</v>
      </c>
      <c r="W51" s="8">
        <f t="shared" si="37"/>
        <v>1.0279212569983744</v>
      </c>
      <c r="X51" s="9"/>
      <c r="Y51" s="9">
        <f t="shared" si="16"/>
        <v>1.0300843862759619</v>
      </c>
      <c r="Z51" s="9">
        <f t="shared" si="10"/>
        <v>1.4041266482449957</v>
      </c>
      <c r="AA51" s="9"/>
      <c r="AB51" s="10">
        <f t="shared" si="2"/>
        <v>0.84851480297133541</v>
      </c>
      <c r="AC51" s="10">
        <f t="shared" si="3"/>
        <v>0.15148519702866459</v>
      </c>
      <c r="AD51" s="10">
        <f t="shared" si="4"/>
        <v>0.91985943021568384</v>
      </c>
      <c r="AE51" s="10">
        <f t="shared" si="5"/>
        <v>8.0140569784316162E-2</v>
      </c>
      <c r="AF51" s="9"/>
      <c r="AG51" s="12">
        <f t="shared" si="6"/>
        <v>37774</v>
      </c>
      <c r="AH51" s="8">
        <f t="shared" si="7"/>
        <v>0.80708412005736441</v>
      </c>
      <c r="AI51" s="8">
        <f t="shared" si="23"/>
        <v>0.91979462436981307</v>
      </c>
      <c r="AJ51" s="8">
        <f t="shared" si="17"/>
        <v>0.92242772492705494</v>
      </c>
      <c r="AK51" s="8">
        <f t="shared" si="24"/>
        <v>0.47114810696939546</v>
      </c>
      <c r="AL51" s="8">
        <f t="shared" si="11"/>
        <v>1.2898517880614604</v>
      </c>
      <c r="AN51" s="2">
        <f t="shared" si="38"/>
        <v>0.41722270197304001</v>
      </c>
      <c r="AO51" s="2">
        <f t="shared" si="39"/>
        <v>0.3898614180843244</v>
      </c>
    </row>
    <row r="52" spans="1:42" x14ac:dyDescent="0.2">
      <c r="A52" s="13">
        <v>37803</v>
      </c>
      <c r="B52">
        <v>3217.21</v>
      </c>
      <c r="C52">
        <v>3487.86</v>
      </c>
      <c r="D52">
        <v>3119.35</v>
      </c>
      <c r="E52">
        <v>3487.86</v>
      </c>
      <c r="F52">
        <f t="shared" si="18"/>
        <v>2964.681</v>
      </c>
      <c r="G52" t="b">
        <f t="shared" si="19"/>
        <v>0</v>
      </c>
      <c r="H52">
        <v>282.91000000000003</v>
      </c>
      <c r="I52" s="8">
        <f t="shared" si="25"/>
        <v>8.2991262443410818E-2</v>
      </c>
      <c r="J52" s="8">
        <f t="shared" si="20"/>
        <v>8.2991262443410818E-2</v>
      </c>
      <c r="K52" s="8">
        <f t="shared" si="8"/>
        <v>-5.8682971396442074E-3</v>
      </c>
      <c r="L52" s="8">
        <f t="shared" si="14"/>
        <v>0.12523140313979469</v>
      </c>
      <c r="M52" s="8">
        <f t="shared" si="15"/>
        <v>1.0905271984023367E-2</v>
      </c>
      <c r="N52" s="8">
        <f t="shared" si="34"/>
        <v>9.2659356812792734E-2</v>
      </c>
      <c r="O52" s="8">
        <f t="shared" si="35"/>
        <v>9.0906943080078899E-3</v>
      </c>
      <c r="P52" s="10">
        <f t="shared" si="21"/>
        <v>-0.61078262027121644</v>
      </c>
      <c r="Q52" s="10">
        <f t="shared" si="36"/>
        <v>-0.54923769570350267</v>
      </c>
      <c r="R52" s="9"/>
      <c r="S52" s="11">
        <f t="shared" si="0"/>
        <v>0.13217450425820965</v>
      </c>
      <c r="T52" s="11">
        <f t="shared" si="1"/>
        <v>9.7947356108771019E-2</v>
      </c>
      <c r="U52" s="9"/>
      <c r="V52" s="8">
        <f t="shared" si="40"/>
        <v>1.269314331672629</v>
      </c>
      <c r="W52" s="8">
        <f t="shared" si="37"/>
        <v>1.0218891096261513</v>
      </c>
      <c r="X52" s="9"/>
      <c r="Y52" s="9">
        <f t="shared" si="16"/>
        <v>1.7065237113139973</v>
      </c>
      <c r="Z52" s="9">
        <f t="shared" si="10"/>
        <v>2.2626513552657226</v>
      </c>
      <c r="AA52" s="9"/>
      <c r="AB52" s="10">
        <f t="shared" si="2"/>
        <v>0.95604469227389988</v>
      </c>
      <c r="AC52" s="10">
        <f t="shared" si="3"/>
        <v>4.3955307726100123E-2</v>
      </c>
      <c r="AD52" s="10">
        <f t="shared" si="4"/>
        <v>0.98817140515047908</v>
      </c>
      <c r="AE52" s="10">
        <f t="shared" si="5"/>
        <v>1.1828594849520924E-2</v>
      </c>
      <c r="AF52" s="9"/>
      <c r="AG52" s="12">
        <f t="shared" si="6"/>
        <v>37803</v>
      </c>
      <c r="AH52" s="8">
        <f t="shared" si="7"/>
        <v>0.83942213616955608</v>
      </c>
      <c r="AI52" s="8">
        <f t="shared" si="23"/>
        <v>0.98374827071735382</v>
      </c>
      <c r="AJ52" s="8">
        <f t="shared" si="17"/>
        <v>0.99241232260458501</v>
      </c>
      <c r="AK52" s="8">
        <f t="shared" si="24"/>
        <v>0.51024928316460882</v>
      </c>
      <c r="AL52" s="8">
        <f t="shared" si="11"/>
        <v>1.2822825545030143</v>
      </c>
      <c r="AN52" s="2">
        <f t="shared" si="38"/>
        <v>0.45184854072983355</v>
      </c>
      <c r="AO52" s="2">
        <f t="shared" si="39"/>
        <v>0.38757359543972253</v>
      </c>
    </row>
    <row r="53" spans="1:42" x14ac:dyDescent="0.2">
      <c r="A53" s="13">
        <v>37834</v>
      </c>
      <c r="B53">
        <v>3481.81</v>
      </c>
      <c r="C53">
        <v>3588.53</v>
      </c>
      <c r="D53">
        <v>3299.77</v>
      </c>
      <c r="E53">
        <v>3484.58</v>
      </c>
      <c r="F53">
        <f t="shared" si="18"/>
        <v>3050.2505000000001</v>
      </c>
      <c r="G53" t="b">
        <f t="shared" si="19"/>
        <v>0</v>
      </c>
      <c r="H53">
        <v>281.05</v>
      </c>
      <c r="I53" s="8">
        <f t="shared" si="25"/>
        <v>-9.4040471807932402E-4</v>
      </c>
      <c r="J53" s="8">
        <f t="shared" si="20"/>
        <v>-9.4040471807932402E-4</v>
      </c>
      <c r="K53" s="8">
        <f t="shared" si="8"/>
        <v>-6.5745290021561598E-3</v>
      </c>
      <c r="L53" s="8">
        <f t="shared" si="14"/>
        <v>0.12523504882794573</v>
      </c>
      <c r="M53" s="8">
        <f t="shared" si="15"/>
        <v>1.1253798143492503E-2</v>
      </c>
      <c r="N53" s="8">
        <f t="shared" si="34"/>
        <v>9.2609474358459495E-2</v>
      </c>
      <c r="O53" s="8">
        <f t="shared" si="35"/>
        <v>9.2910815766187056E-3</v>
      </c>
      <c r="P53" s="10">
        <f t="shared" si="21"/>
        <v>-0.58968865097560741</v>
      </c>
      <c r="Q53" s="10">
        <f t="shared" si="36"/>
        <v>-0.53964288174984087</v>
      </c>
      <c r="R53" s="9"/>
      <c r="S53" s="11">
        <f t="shared" si="0"/>
        <v>0.13218413054700806</v>
      </c>
      <c r="T53" s="11">
        <f t="shared" si="1"/>
        <v>9.7936213599037245E-2</v>
      </c>
      <c r="U53" s="9"/>
      <c r="V53" s="8">
        <f t="shared" si="40"/>
        <v>1.2681206624863983</v>
      </c>
      <c r="W53" s="8">
        <f t="shared" si="37"/>
        <v>1.0151706700379266</v>
      </c>
      <c r="X53" s="9"/>
      <c r="Y53" s="9">
        <f t="shared" si="16"/>
        <v>1.7491932369304124</v>
      </c>
      <c r="Z53" s="9">
        <f t="shared" si="10"/>
        <v>2.3206432800809376</v>
      </c>
      <c r="AA53" s="9"/>
      <c r="AB53" s="10">
        <f t="shared" si="2"/>
        <v>0.95987118863038645</v>
      </c>
      <c r="AC53" s="10">
        <f t="shared" si="3"/>
        <v>4.0128811369613548E-2</v>
      </c>
      <c r="AD53" s="10">
        <f t="shared" si="4"/>
        <v>0.98984694785660909</v>
      </c>
      <c r="AE53" s="10">
        <f t="shared" si="5"/>
        <v>1.0153052143390906E-2</v>
      </c>
      <c r="AF53" s="9"/>
      <c r="AG53" s="12">
        <f t="shared" si="6"/>
        <v>37834</v>
      </c>
      <c r="AH53" s="8">
        <f t="shared" si="7"/>
        <v>0.83644910182630805</v>
      </c>
      <c r="AI53" s="8">
        <f t="shared" si="23"/>
        <v>0.98257952427083484</v>
      </c>
      <c r="AJ53" s="8">
        <f t="shared" si="17"/>
        <v>0.99141291527209308</v>
      </c>
      <c r="AK53" s="8">
        <f t="shared" si="24"/>
        <v>0.50976944233132415</v>
      </c>
      <c r="AL53" s="8">
        <f t="shared" si="11"/>
        <v>1.2738521506594753</v>
      </c>
      <c r="AN53" s="2">
        <f t="shared" si="38"/>
        <v>0.45142362023027394</v>
      </c>
      <c r="AO53" s="2">
        <f t="shared" si="39"/>
        <v>0.38502548159603411</v>
      </c>
    </row>
    <row r="54" spans="1:42" x14ac:dyDescent="0.2">
      <c r="A54" s="13">
        <v>37865</v>
      </c>
      <c r="B54">
        <v>3493.34</v>
      </c>
      <c r="C54">
        <v>3676.88</v>
      </c>
      <c r="D54">
        <v>3202.87</v>
      </c>
      <c r="E54">
        <v>3256.78</v>
      </c>
      <c r="F54">
        <f t="shared" si="18"/>
        <v>3125.348</v>
      </c>
      <c r="G54" t="b">
        <f t="shared" si="19"/>
        <v>0</v>
      </c>
      <c r="H54">
        <v>284.93</v>
      </c>
      <c r="I54" s="8">
        <f t="shared" si="25"/>
        <v>-6.5373732271894913E-2</v>
      </c>
      <c r="J54" s="8">
        <f t="shared" si="20"/>
        <v>-6.5373732271894913E-2</v>
      </c>
      <c r="K54" s="8">
        <f t="shared" si="8"/>
        <v>1.3805372709482233E-2</v>
      </c>
      <c r="L54" s="8">
        <f t="shared" si="14"/>
        <v>9.9250594789614663E-2</v>
      </c>
      <c r="M54" s="8">
        <f t="shared" si="15"/>
        <v>1.0951813393535105E-2</v>
      </c>
      <c r="N54" s="8">
        <f t="shared" si="34"/>
        <v>9.2664142664420593E-2</v>
      </c>
      <c r="O54" s="8">
        <f t="shared" si="35"/>
        <v>9.3703109248030152E-3</v>
      </c>
      <c r="P54" s="10">
        <f t="shared" si="21"/>
        <v>-0.5505114561692882</v>
      </c>
      <c r="Q54" s="10">
        <f t="shared" si="36"/>
        <v>-0.54288464301771677</v>
      </c>
      <c r="R54" s="9"/>
      <c r="S54" s="11">
        <f t="shared" si="0"/>
        <v>0.10567594832541198</v>
      </c>
      <c r="T54" s="11">
        <f t="shared" si="1"/>
        <v>9.8067378169772304E-2</v>
      </c>
      <c r="U54" s="9"/>
      <c r="V54" s="8">
        <f t="shared" si="40"/>
        <v>1.1852188818085545</v>
      </c>
      <c r="W54" s="8">
        <f t="shared" si="37"/>
        <v>1.0291854795015352</v>
      </c>
      <c r="X54" s="9"/>
      <c r="Y54" s="9">
        <f t="shared" si="16"/>
        <v>1.3886175659956452</v>
      </c>
      <c r="Z54" s="9">
        <f t="shared" si="10"/>
        <v>1.4884499124522996</v>
      </c>
      <c r="AA54" s="9"/>
      <c r="AB54" s="10">
        <f t="shared" si="2"/>
        <v>0.91752546353224329</v>
      </c>
      <c r="AC54" s="10">
        <f t="shared" si="3"/>
        <v>8.2474536467756709E-2</v>
      </c>
      <c r="AD54" s="10">
        <f t="shared" si="4"/>
        <v>0.93168385902068429</v>
      </c>
      <c r="AE54" s="10">
        <f t="shared" si="5"/>
        <v>6.8316140979315709E-2</v>
      </c>
      <c r="AF54" s="9"/>
      <c r="AG54" s="12">
        <f t="shared" si="6"/>
        <v>37865</v>
      </c>
      <c r="AH54" s="8">
        <f t="shared" si="7"/>
        <v>0.81225327521224566</v>
      </c>
      <c r="AI54" s="8">
        <f t="shared" si="23"/>
        <v>0.92146664570208126</v>
      </c>
      <c r="AJ54" s="8">
        <f t="shared" si="17"/>
        <v>0.92739755912004906</v>
      </c>
      <c r="AK54" s="8">
        <f t="shared" si="24"/>
        <v>0.47644391128796304</v>
      </c>
      <c r="AL54" s="8">
        <f t="shared" si="11"/>
        <v>1.2914381543761049</v>
      </c>
      <c r="AN54" s="2">
        <f t="shared" si="38"/>
        <v>0.42191237334013043</v>
      </c>
      <c r="AO54" s="2">
        <f t="shared" si="39"/>
        <v>0.39034090187211523</v>
      </c>
    </row>
    <row r="55" spans="1:42" x14ac:dyDescent="0.2">
      <c r="A55" s="13">
        <v>37895</v>
      </c>
      <c r="B55">
        <v>3255.76</v>
      </c>
      <c r="C55">
        <v>3675.78</v>
      </c>
      <c r="D55">
        <v>3217.4</v>
      </c>
      <c r="E55">
        <v>3655.99</v>
      </c>
      <c r="F55">
        <f t="shared" si="18"/>
        <v>3125.348</v>
      </c>
      <c r="G55" t="b">
        <f t="shared" si="19"/>
        <v>0</v>
      </c>
      <c r="H55">
        <v>281.51</v>
      </c>
      <c r="I55" s="8">
        <f t="shared" si="25"/>
        <v>0.12257812931791512</v>
      </c>
      <c r="J55" s="8">
        <f t="shared" si="20"/>
        <v>0.12257812931791512</v>
      </c>
      <c r="K55" s="8">
        <f t="shared" si="8"/>
        <v>-1.200294809251401E-2</v>
      </c>
      <c r="L55" s="8">
        <f t="shared" si="14"/>
        <v>9.7572358942937393E-2</v>
      </c>
      <c r="M55" s="8">
        <f t="shared" si="15"/>
        <v>1.1724097421313123E-2</v>
      </c>
      <c r="N55" s="8">
        <f t="shared" si="34"/>
        <v>9.5060734901405097E-2</v>
      </c>
      <c r="O55" s="8">
        <f t="shared" si="35"/>
        <v>9.8414827269268958E-3</v>
      </c>
      <c r="P55" s="10">
        <f t="shared" si="21"/>
        <v>-0.57250379067401969</v>
      </c>
      <c r="Q55" s="10">
        <f t="shared" si="36"/>
        <v>-0.57912483089194267</v>
      </c>
      <c r="R55" s="9"/>
      <c r="S55" s="11">
        <f t="shared" si="0"/>
        <v>0.10472654220228363</v>
      </c>
      <c r="T55" s="11">
        <f t="shared" si="1"/>
        <v>0.10107910440223136</v>
      </c>
      <c r="U55" s="9"/>
      <c r="V55" s="8">
        <f t="shared" si="40"/>
        <v>1.3305007951729182</v>
      </c>
      <c r="W55" s="8">
        <f t="shared" si="37"/>
        <v>1.0168322196135091</v>
      </c>
      <c r="X55" s="9"/>
      <c r="Y55" s="9">
        <f t="shared" si="16"/>
        <v>2.6196520956219507</v>
      </c>
      <c r="Z55" s="9">
        <f t="shared" si="10"/>
        <v>2.7104689512262854</v>
      </c>
      <c r="AA55" s="9"/>
      <c r="AB55" s="10">
        <f t="shared" si="2"/>
        <v>0.9955990243800692</v>
      </c>
      <c r="AC55" s="10">
        <f t="shared" si="3"/>
        <v>4.4009756199308026E-3</v>
      </c>
      <c r="AD55" s="10">
        <f t="shared" si="4"/>
        <v>0.99664059306313491</v>
      </c>
      <c r="AE55" s="10">
        <f t="shared" si="5"/>
        <v>3.3594069368650947E-3</v>
      </c>
      <c r="AF55" s="9"/>
      <c r="AG55" s="12">
        <f t="shared" si="6"/>
        <v>37895</v>
      </c>
      <c r="AH55" s="8">
        <f t="shared" si="7"/>
        <v>0.8592852630888046</v>
      </c>
      <c r="AI55" s="8">
        <f t="shared" si="23"/>
        <v>1.0241904732909446</v>
      </c>
      <c r="AJ55" s="8">
        <f t="shared" si="17"/>
        <v>1.0325496683807185</v>
      </c>
      <c r="AK55" s="8">
        <f t="shared" si="24"/>
        <v>0.53484551465855223</v>
      </c>
      <c r="AL55" s="8">
        <f t="shared" si="11"/>
        <v>1.2759370892444364</v>
      </c>
      <c r="AN55" s="2">
        <f t="shared" si="38"/>
        <v>0.47362960280024541</v>
      </c>
      <c r="AO55" s="2">
        <f t="shared" si="39"/>
        <v>0.38565566028855913</v>
      </c>
    </row>
    <row r="56" spans="1:42" x14ac:dyDescent="0.2">
      <c r="A56" s="13">
        <v>37928</v>
      </c>
      <c r="B56">
        <v>3657.61</v>
      </c>
      <c r="C56">
        <v>3814.21</v>
      </c>
      <c r="D56">
        <v>3576.52</v>
      </c>
      <c r="E56">
        <v>3745.95</v>
      </c>
      <c r="F56">
        <f t="shared" si="18"/>
        <v>3242.0785000000001</v>
      </c>
      <c r="G56" t="b">
        <f t="shared" si="19"/>
        <v>0</v>
      </c>
      <c r="H56">
        <v>281.44</v>
      </c>
      <c r="I56" s="8">
        <f t="shared" si="25"/>
        <v>2.4606194218255606E-2</v>
      </c>
      <c r="J56" s="8">
        <f t="shared" si="20"/>
        <v>2.4606194218255606E-2</v>
      </c>
      <c r="K56" s="8">
        <f t="shared" si="8"/>
        <v>-2.4865901744164365E-4</v>
      </c>
      <c r="L56" s="8">
        <f t="shared" si="14"/>
        <v>9.6947951179135919E-2</v>
      </c>
      <c r="M56" s="8">
        <f t="shared" si="15"/>
        <v>1.1803813816424726E-2</v>
      </c>
      <c r="N56" s="8">
        <f t="shared" si="34"/>
        <v>9.410053729370374E-2</v>
      </c>
      <c r="O56" s="8">
        <f t="shared" si="35"/>
        <v>9.7831235706969302E-3</v>
      </c>
      <c r="P56" s="10">
        <f t="shared" si="21"/>
        <v>-0.57496647026340886</v>
      </c>
      <c r="Q56" s="10">
        <f t="shared" si="36"/>
        <v>-0.57186556494076779</v>
      </c>
      <c r="R56" s="9"/>
      <c r="S56" s="11">
        <f t="shared" si="0"/>
        <v>0.10418333561086573</v>
      </c>
      <c r="T56" s="11">
        <f t="shared" si="1"/>
        <v>0.10001767985540362</v>
      </c>
      <c r="U56" s="9"/>
      <c r="V56" s="8">
        <f t="shared" si="40"/>
        <v>1.3632393561464864</v>
      </c>
      <c r="W56" s="8">
        <f t="shared" si="37"/>
        <v>1.0165793751128769</v>
      </c>
      <c r="X56" s="9"/>
      <c r="Y56" s="9">
        <f t="shared" si="16"/>
        <v>2.8684759546790444</v>
      </c>
      <c r="Z56" s="9">
        <f t="shared" si="10"/>
        <v>2.983693262449024</v>
      </c>
      <c r="AA56" s="9"/>
      <c r="AB56" s="10">
        <f t="shared" si="2"/>
        <v>0.99793772725830199</v>
      </c>
      <c r="AC56" s="10">
        <f t="shared" si="3"/>
        <v>2.0622727416980124E-3</v>
      </c>
      <c r="AD56" s="10">
        <f t="shared" si="4"/>
        <v>0.99857603941329365</v>
      </c>
      <c r="AE56" s="10">
        <f t="shared" si="5"/>
        <v>1.4239605867063521E-3</v>
      </c>
      <c r="AF56" s="9"/>
      <c r="AG56" s="12">
        <f t="shared" si="6"/>
        <v>37928</v>
      </c>
      <c r="AH56" s="8">
        <f t="shared" si="7"/>
        <v>0.87084358832526454</v>
      </c>
      <c r="AI56" s="8">
        <f t="shared" si="23"/>
        <v>1.0492798713005904</v>
      </c>
      <c r="AJ56" s="8">
        <f t="shared" si="17"/>
        <v>1.0578705706764189</v>
      </c>
      <c r="AK56" s="8">
        <f t="shared" si="24"/>
        <v>0.54800602726900338</v>
      </c>
      <c r="AL56" s="8">
        <f t="shared" si="11"/>
        <v>1.2756198159815075</v>
      </c>
      <c r="AN56" s="2">
        <f t="shared" si="38"/>
        <v>0.48528382479426352</v>
      </c>
      <c r="AO56" s="2">
        <f t="shared" si="39"/>
        <v>0.38555976353100097</v>
      </c>
    </row>
    <row r="57" spans="1:42" x14ac:dyDescent="0.2">
      <c r="A57" s="13">
        <v>37956</v>
      </c>
      <c r="B57">
        <v>3752.72</v>
      </c>
      <c r="C57">
        <v>3996.28</v>
      </c>
      <c r="D57">
        <v>3752.72</v>
      </c>
      <c r="E57">
        <v>3965.16</v>
      </c>
      <c r="F57">
        <f t="shared" si="18"/>
        <v>3396.8380000000002</v>
      </c>
      <c r="G57" t="b">
        <f t="shared" si="19"/>
        <v>0</v>
      </c>
      <c r="H57">
        <v>284.72000000000003</v>
      </c>
      <c r="I57" s="8">
        <f t="shared" si="25"/>
        <v>5.851920073679584E-2</v>
      </c>
      <c r="J57" s="8">
        <f t="shared" si="20"/>
        <v>5.851920073679584E-2</v>
      </c>
      <c r="K57" s="8">
        <f t="shared" si="8"/>
        <v>1.1654349061967162E-2</v>
      </c>
      <c r="L57" s="8">
        <f t="shared" si="14"/>
        <v>8.6318595933580322E-2</v>
      </c>
      <c r="M57" s="8">
        <f t="shared" si="15"/>
        <v>1.0961297046767871E-2</v>
      </c>
      <c r="N57" s="8">
        <f t="shared" si="34"/>
        <v>9.4745538440707655E-2</v>
      </c>
      <c r="O57" s="8">
        <f t="shared" si="35"/>
        <v>9.7279152453162102E-3</v>
      </c>
      <c r="P57" s="10">
        <f t="shared" si="21"/>
        <v>-0.42809946262938103</v>
      </c>
      <c r="Q57" s="10">
        <f t="shared" si="36"/>
        <v>-0.56273903021932914</v>
      </c>
      <c r="R57" s="9"/>
      <c r="S57" s="11">
        <f t="shared" si="0"/>
        <v>9.1548645213754803E-2</v>
      </c>
      <c r="T57" s="11">
        <f t="shared" si="1"/>
        <v>0.10054191238157804</v>
      </c>
      <c r="U57" s="9"/>
      <c r="V57" s="8">
        <f t="shared" si="40"/>
        <v>1.4430150336811229</v>
      </c>
      <c r="W57" s="8">
        <f t="shared" si="37"/>
        <v>1.0284269459996389</v>
      </c>
      <c r="X57" s="9"/>
      <c r="Y57" s="9">
        <f t="shared" si="16"/>
        <v>3.7454937380619695</v>
      </c>
      <c r="Z57" s="9">
        <f t="shared" si="10"/>
        <v>3.4190580831999049</v>
      </c>
      <c r="AA57" s="9"/>
      <c r="AB57" s="10">
        <f t="shared" si="2"/>
        <v>0.99990998033089951</v>
      </c>
      <c r="AC57" s="10">
        <f t="shared" si="3"/>
        <v>9.0019669100493971E-5</v>
      </c>
      <c r="AD57" s="10">
        <f t="shared" si="4"/>
        <v>0.99968580844287513</v>
      </c>
      <c r="AE57" s="10">
        <f t="shared" si="5"/>
        <v>3.1419155712486546E-4</v>
      </c>
      <c r="AF57" s="9"/>
      <c r="AG57" s="12">
        <f t="shared" si="6"/>
        <v>37956</v>
      </c>
      <c r="AH57" s="8">
        <f t="shared" si="7"/>
        <v>0.90373545795115984</v>
      </c>
      <c r="AI57" s="8">
        <f t="shared" si="23"/>
        <v>1.1105814798059237</v>
      </c>
      <c r="AJ57" s="8">
        <f t="shared" si="17"/>
        <v>1.1197057153362941</v>
      </c>
      <c r="AK57" s="8">
        <f t="shared" si="24"/>
        <v>0.58007490198373213</v>
      </c>
      <c r="AL57" s="8">
        <f t="shared" si="11"/>
        <v>1.2904863345873183</v>
      </c>
      <c r="AN57" s="2">
        <f t="shared" si="38"/>
        <v>0.51368224635171911</v>
      </c>
      <c r="AO57" s="2">
        <f t="shared" si="39"/>
        <v>0.39005321159944079</v>
      </c>
      <c r="AP57" s="2">
        <f>(AN57+AO57)/2</f>
        <v>0.45186772897557992</v>
      </c>
    </row>
    <row r="58" spans="1:42" x14ac:dyDescent="0.2">
      <c r="A58" s="13">
        <v>37987</v>
      </c>
      <c r="B58">
        <v>3969.04</v>
      </c>
      <c r="C58">
        <v>4175.4799999999996</v>
      </c>
      <c r="D58">
        <v>3969.04</v>
      </c>
      <c r="E58">
        <v>4058.6</v>
      </c>
      <c r="F58">
        <f t="shared" si="18"/>
        <v>3549.1579999999994</v>
      </c>
      <c r="G58" t="b">
        <f t="shared" si="19"/>
        <v>0</v>
      </c>
      <c r="H58">
        <v>286.48</v>
      </c>
      <c r="I58" s="8">
        <f t="shared" si="25"/>
        <v>2.3565253356737204E-2</v>
      </c>
      <c r="J58" s="8">
        <f t="shared" si="20"/>
        <v>2.3565253356737204E-2</v>
      </c>
      <c r="K58" s="8">
        <f t="shared" si="8"/>
        <v>6.1815116605787868E-3</v>
      </c>
      <c r="L58" s="8">
        <f t="shared" si="14"/>
        <v>8.266131769134763E-2</v>
      </c>
      <c r="M58" s="8">
        <f t="shared" si="15"/>
        <v>1.0663228840873312E-2</v>
      </c>
      <c r="N58" s="8">
        <f t="shared" si="34"/>
        <v>9.4260444824363784E-2</v>
      </c>
      <c r="O58" s="8">
        <f t="shared" si="35"/>
        <v>9.7214097538230928E-3</v>
      </c>
      <c r="P58" s="10">
        <f t="shared" si="21"/>
        <v>-0.38587378732091071</v>
      </c>
      <c r="Q58" s="10">
        <f t="shared" si="36"/>
        <v>-0.56973449214606986</v>
      </c>
      <c r="R58" s="9"/>
      <c r="S58" s="11">
        <f t="shared" si="0"/>
        <v>8.7331806399502554E-2</v>
      </c>
      <c r="T58" s="11">
        <f t="shared" si="1"/>
        <v>0.10011834645862745</v>
      </c>
      <c r="U58" s="9"/>
      <c r="V58" s="8">
        <v>1</v>
      </c>
      <c r="W58" s="8">
        <v>1</v>
      </c>
      <c r="X58" s="9"/>
      <c r="Y58" s="9">
        <f t="shared" si="16"/>
        <v>4.3665903199751277E-2</v>
      </c>
      <c r="Z58" s="9">
        <f t="shared" si="10"/>
        <v>5.0059173229313726E-2</v>
      </c>
      <c r="AA58" s="9"/>
      <c r="AB58" s="10">
        <f t="shared" si="2"/>
        <v>0.51741464070772225</v>
      </c>
      <c r="AC58" s="10">
        <f t="shared" si="3"/>
        <v>0.48258535929227775</v>
      </c>
      <c r="AD58" s="10">
        <f t="shared" si="4"/>
        <v>0.5199623830165776</v>
      </c>
      <c r="AE58" s="10">
        <f t="shared" si="5"/>
        <v>0.4800376169834224</v>
      </c>
      <c r="AF58" s="9"/>
      <c r="AG58" s="12">
        <f t="shared" si="6"/>
        <v>37987</v>
      </c>
      <c r="AH58" s="8">
        <f t="shared" si="7"/>
        <v>0.91717706110390462</v>
      </c>
      <c r="AI58" s="8">
        <f t="shared" si="23"/>
        <v>1.1367508758255755</v>
      </c>
      <c r="AJ58" s="8">
        <f t="shared" si="17"/>
        <v>1.1460857485666551</v>
      </c>
      <c r="AK58" s="8">
        <f t="shared" si="24"/>
        <v>0.59374451401486328</v>
      </c>
      <c r="AL58" s="8">
        <f t="shared" si="11"/>
        <v>1.2984634909123873</v>
      </c>
      <c r="AM58">
        <v>1</v>
      </c>
      <c r="AN58" s="2">
        <f>AP57*(I58+1)</f>
        <v>0.46251610649262292</v>
      </c>
      <c r="AO58" s="2">
        <f>AP57*(K58+1)</f>
        <v>0.4546609546112817</v>
      </c>
    </row>
    <row r="59" spans="1:42" x14ac:dyDescent="0.2">
      <c r="A59" s="13">
        <v>38019</v>
      </c>
      <c r="B59">
        <v>4062.79</v>
      </c>
      <c r="C59">
        <v>4150.5600000000004</v>
      </c>
      <c r="D59">
        <v>3960.41</v>
      </c>
      <c r="E59">
        <v>4018.16</v>
      </c>
      <c r="F59">
        <f t="shared" si="18"/>
        <v>3549.1579999999994</v>
      </c>
      <c r="G59" t="b">
        <f t="shared" si="19"/>
        <v>0</v>
      </c>
      <c r="H59">
        <v>290.62</v>
      </c>
      <c r="I59" s="8">
        <f t="shared" si="25"/>
        <v>-9.9640270043858115E-3</v>
      </c>
      <c r="J59" s="8">
        <f t="shared" si="20"/>
        <v>-9.9640270043858115E-3</v>
      </c>
      <c r="K59" s="8">
        <f t="shared" si="8"/>
        <v>1.4451270594805887E-2</v>
      </c>
      <c r="L59" s="8">
        <f t="shared" si="14"/>
        <v>7.6899055642954642E-2</v>
      </c>
      <c r="M59" s="8">
        <f t="shared" si="15"/>
        <v>1.1019813275264382E-2</v>
      </c>
      <c r="N59" s="8">
        <f t="shared" si="34"/>
        <v>9.3341610241118117E-2</v>
      </c>
      <c r="O59" s="8">
        <f t="shared" si="35"/>
        <v>9.8466400653059605E-3</v>
      </c>
      <c r="P59" s="10">
        <f t="shared" si="21"/>
        <v>-0.38126876034007562</v>
      </c>
      <c r="Q59" s="10">
        <f t="shared" si="36"/>
        <v>-0.56717085171581261</v>
      </c>
      <c r="R59" s="9"/>
      <c r="S59" s="11">
        <f t="shared" si="0"/>
        <v>8.1737906934425827E-2</v>
      </c>
      <c r="T59" s="11">
        <f t="shared" si="1"/>
        <v>9.9258185497397566E-2</v>
      </c>
      <c r="U59" s="9"/>
      <c r="V59" s="8">
        <f>E59/$E$58</f>
        <v>0.99003597299561419</v>
      </c>
      <c r="W59" s="8">
        <f t="shared" ref="W59:W69" si="41">H59/$H$58</f>
        <v>1.0144512705948059</v>
      </c>
      <c r="X59" s="9"/>
      <c r="Y59" s="9">
        <f t="shared" si="16"/>
        <v>-0.25717937282968495</v>
      </c>
      <c r="Z59" s="9">
        <f t="shared" si="10"/>
        <v>-0.19581007415462889</v>
      </c>
      <c r="AA59" s="9"/>
      <c r="AB59" s="10">
        <f t="shared" si="2"/>
        <v>0.39852015334422486</v>
      </c>
      <c r="AC59" s="10">
        <f t="shared" si="3"/>
        <v>0.60147984665577514</v>
      </c>
      <c r="AD59" s="10">
        <f t="shared" si="4"/>
        <v>0.42237941234005588</v>
      </c>
      <c r="AE59" s="10">
        <f t="shared" si="5"/>
        <v>0.57762058765994406</v>
      </c>
      <c r="AF59" s="9"/>
      <c r="AG59" s="12">
        <f t="shared" si="6"/>
        <v>38019</v>
      </c>
      <c r="AH59" s="8">
        <f t="shared" si="7"/>
        <v>0.91913896661282912</v>
      </c>
      <c r="AI59" s="8">
        <f t="shared" si="23"/>
        <v>1.1388179869963035</v>
      </c>
      <c r="AJ59" s="8">
        <f t="shared" si="17"/>
        <v>1.1480985436381663</v>
      </c>
      <c r="AK59" s="8">
        <f t="shared" si="24"/>
        <v>0.58782842764351328</v>
      </c>
      <c r="AL59" s="8">
        <f t="shared" si="11"/>
        <v>1.3172279381770384</v>
      </c>
      <c r="AN59" s="2">
        <f t="shared" ref="AN59:AN69" si="42">AN58*(I59+1)</f>
        <v>0.45790758351756705</v>
      </c>
      <c r="AO59" s="2">
        <f t="shared" ref="AO59:AO69" si="43">AO58*(K59+1)</f>
        <v>0.46123138309526207</v>
      </c>
    </row>
    <row r="60" spans="1:42" x14ac:dyDescent="0.2">
      <c r="A60" s="13">
        <v>38047</v>
      </c>
      <c r="B60">
        <v>4026.19</v>
      </c>
      <c r="C60">
        <v>4163.1899999999996</v>
      </c>
      <c r="D60">
        <v>3692.4</v>
      </c>
      <c r="E60">
        <v>3856.7</v>
      </c>
      <c r="F60">
        <f t="shared" si="18"/>
        <v>3549.1579999999994</v>
      </c>
      <c r="G60" t="b">
        <f t="shared" si="19"/>
        <v>0</v>
      </c>
      <c r="H60">
        <v>292.95</v>
      </c>
      <c r="I60" s="8">
        <f t="shared" si="25"/>
        <v>-4.0182571127083011E-2</v>
      </c>
      <c r="J60" s="8">
        <f t="shared" si="20"/>
        <v>-4.0182571127083011E-2</v>
      </c>
      <c r="K60" s="8">
        <f t="shared" si="8"/>
        <v>8.0173422338447597E-3</v>
      </c>
      <c r="L60" s="8">
        <f t="shared" si="14"/>
        <v>7.6064302306350501E-2</v>
      </c>
      <c r="M60" s="8">
        <f t="shared" si="15"/>
        <v>1.0907445735884612E-2</v>
      </c>
      <c r="N60" s="8">
        <f t="shared" si="34"/>
        <v>9.3066677554702174E-2</v>
      </c>
      <c r="O60" s="8">
        <f t="shared" si="35"/>
        <v>9.8501924315308586E-3</v>
      </c>
      <c r="P60" s="10">
        <f t="shared" si="21"/>
        <v>-0.49389042102787734</v>
      </c>
      <c r="Q60" s="10">
        <f t="shared" si="36"/>
        <v>-0.56771721014654164</v>
      </c>
      <c r="R60" s="9"/>
      <c r="S60" s="11">
        <f t="shared" si="0"/>
        <v>8.2001706521941178E-2</v>
      </c>
      <c r="T60" s="11">
        <f t="shared" si="1"/>
        <v>9.8991482062245936E-2</v>
      </c>
      <c r="U60" s="9"/>
      <c r="V60" s="8">
        <f t="shared" ref="V60:V69" si="44">E60/$E$58</f>
        <v>0.95025378209234712</v>
      </c>
      <c r="W60" s="8">
        <f t="shared" si="41"/>
        <v>1.0225844736107232</v>
      </c>
      <c r="X60" s="9"/>
      <c r="Y60" s="9">
        <f t="shared" si="16"/>
        <v>-0.85360749613048215</v>
      </c>
      <c r="Z60" s="9">
        <f t="shared" si="10"/>
        <v>-0.69157217502197399</v>
      </c>
      <c r="AA60" s="9"/>
      <c r="AB60" s="10">
        <f t="shared" si="2"/>
        <v>0.19666125184530076</v>
      </c>
      <c r="AC60" s="10">
        <f t="shared" si="3"/>
        <v>0.80333874815469919</v>
      </c>
      <c r="AD60" s="10">
        <f t="shared" si="4"/>
        <v>0.24460302031463543</v>
      </c>
      <c r="AE60" s="10">
        <f t="shared" si="5"/>
        <v>0.75539697968536457</v>
      </c>
      <c r="AF60" s="9"/>
      <c r="AG60" s="12">
        <f t="shared" si="6"/>
        <v>38047</v>
      </c>
      <c r="AH60" s="8">
        <f t="shared" si="7"/>
        <v>0.90443691241576807</v>
      </c>
      <c r="AI60" s="8">
        <f t="shared" si="23"/>
        <v>1.1260731393739636</v>
      </c>
      <c r="AJ60" s="8">
        <f t="shared" si="17"/>
        <v>1.1339295049250424</v>
      </c>
      <c r="AK60" s="8">
        <f t="shared" si="24"/>
        <v>0.56420797003920642</v>
      </c>
      <c r="AL60" s="8">
        <f t="shared" si="11"/>
        <v>1.3277886053573857</v>
      </c>
      <c r="AN60" s="2">
        <f t="shared" si="42"/>
        <v>0.43950767947324171</v>
      </c>
      <c r="AO60" s="2">
        <f t="shared" si="43"/>
        <v>0.46492923294252636</v>
      </c>
    </row>
    <row r="61" spans="1:42" x14ac:dyDescent="0.2">
      <c r="A61" s="13">
        <v>38078</v>
      </c>
      <c r="B61">
        <v>3858.34</v>
      </c>
      <c r="C61">
        <v>4156.8900000000003</v>
      </c>
      <c r="D61">
        <v>3857.04</v>
      </c>
      <c r="E61">
        <v>3985.21</v>
      </c>
      <c r="F61">
        <f t="shared" si="18"/>
        <v>3549.1579999999994</v>
      </c>
      <c r="G61" t="b">
        <f t="shared" si="19"/>
        <v>0</v>
      </c>
      <c r="H61">
        <v>290.02999999999997</v>
      </c>
      <c r="I61" s="8">
        <f t="shared" si="25"/>
        <v>3.3321233178624343E-2</v>
      </c>
      <c r="J61" s="8">
        <f t="shared" si="20"/>
        <v>3.3321233178624343E-2</v>
      </c>
      <c r="K61" s="8">
        <f t="shared" si="8"/>
        <v>-9.9675712578939368E-3</v>
      </c>
      <c r="L61" s="8">
        <f t="shared" si="14"/>
        <v>5.3489136629156067E-2</v>
      </c>
      <c r="M61" s="8">
        <f t="shared" si="15"/>
        <v>1.1630343224598912E-2</v>
      </c>
      <c r="N61" s="8">
        <f t="shared" si="34"/>
        <v>9.2284518899447165E-2</v>
      </c>
      <c r="O61" s="8">
        <f t="shared" si="35"/>
        <v>9.8080914325669819E-3</v>
      </c>
      <c r="P61" s="10">
        <f t="shared" si="21"/>
        <v>-0.57550535581933737</v>
      </c>
      <c r="Q61" s="10">
        <f t="shared" si="36"/>
        <v>-0.55270529393442092</v>
      </c>
      <c r="R61" s="9"/>
      <c r="S61" s="11">
        <f t="shared" si="0"/>
        <v>6.0929409581933353E-2</v>
      </c>
      <c r="T61" s="11">
        <f t="shared" si="1"/>
        <v>9.8046809726742665E-2</v>
      </c>
      <c r="U61" s="9"/>
      <c r="V61" s="8">
        <f t="shared" si="44"/>
        <v>0.98191740994431576</v>
      </c>
      <c r="W61" s="8">
        <f t="shared" si="41"/>
        <v>1.0123917900027923</v>
      </c>
      <c r="X61" s="9"/>
      <c r="Y61" s="9">
        <f t="shared" si="16"/>
        <v>-0.47116034814285557</v>
      </c>
      <c r="Z61" s="9">
        <f t="shared" si="10"/>
        <v>-0.26270237583204559</v>
      </c>
      <c r="AA61" s="9"/>
      <c r="AB61" s="10">
        <f t="shared" si="2"/>
        <v>0.31876311614045993</v>
      </c>
      <c r="AC61" s="10">
        <f t="shared" si="3"/>
        <v>0.68123688385954007</v>
      </c>
      <c r="AD61" s="10">
        <f t="shared" si="4"/>
        <v>0.39638999272034825</v>
      </c>
      <c r="AE61" s="10">
        <f t="shared" si="5"/>
        <v>0.60361000727965175</v>
      </c>
      <c r="AF61" s="9"/>
      <c r="AG61" s="12">
        <f t="shared" si="6"/>
        <v>38078</v>
      </c>
      <c r="AH61" s="8">
        <f t="shared" si="7"/>
        <v>0.91444763502805948</v>
      </c>
      <c r="AI61" s="8">
        <f t="shared" si="23"/>
        <v>1.1244354452787653</v>
      </c>
      <c r="AJ61" s="8">
        <f t="shared" si="17"/>
        <v>1.1346336763417284</v>
      </c>
      <c r="AK61" s="8">
        <f t="shared" si="24"/>
        <v>0.58300807537012111</v>
      </c>
      <c r="AL61" s="8">
        <f t="shared" si="11"/>
        <v>1.3145537778180663</v>
      </c>
      <c r="AN61" s="2">
        <f t="shared" si="42"/>
        <v>0.4541526173447657</v>
      </c>
      <c r="AO61" s="2">
        <f t="shared" si="43"/>
        <v>0.46029501768329378</v>
      </c>
    </row>
    <row r="62" spans="1:42" x14ac:dyDescent="0.2">
      <c r="A62" s="13">
        <v>38110</v>
      </c>
      <c r="B62">
        <v>3972.88</v>
      </c>
      <c r="C62">
        <v>4029.32</v>
      </c>
      <c r="D62">
        <v>3710.02</v>
      </c>
      <c r="E62">
        <v>3921.41</v>
      </c>
      <c r="F62">
        <f t="shared" si="18"/>
        <v>3549.1579999999994</v>
      </c>
      <c r="G62" t="b">
        <f t="shared" si="19"/>
        <v>0</v>
      </c>
      <c r="H62">
        <v>289.49</v>
      </c>
      <c r="I62" s="8">
        <f t="shared" si="25"/>
        <v>-1.6009193994795834E-2</v>
      </c>
      <c r="J62" s="8">
        <f t="shared" si="20"/>
        <v>-1.6009193994795834E-2</v>
      </c>
      <c r="K62" s="8">
        <f t="shared" si="8"/>
        <v>-1.8618763576180308E-3</v>
      </c>
      <c r="L62" s="8">
        <f t="shared" si="14"/>
        <v>5.4828052171959976E-2</v>
      </c>
      <c r="M62" s="8">
        <f t="shared" si="15"/>
        <v>9.3985728658288383E-3</v>
      </c>
      <c r="N62" s="8">
        <f t="shared" si="34"/>
        <v>9.2261894166211236E-2</v>
      </c>
      <c r="O62" s="8">
        <f t="shared" si="35"/>
        <v>9.8596919706004944E-3</v>
      </c>
      <c r="P62" s="10">
        <f t="shared" si="21"/>
        <v>-0.6167520454242541</v>
      </c>
      <c r="Q62" s="10">
        <f t="shared" si="36"/>
        <v>-0.54996694550377279</v>
      </c>
      <c r="R62" s="9"/>
      <c r="S62" s="11">
        <f t="shared" si="0"/>
        <v>6.1074379648035831E-2</v>
      </c>
      <c r="T62" s="11">
        <f t="shared" si="1"/>
        <v>9.8030871393063809E-2</v>
      </c>
      <c r="U62" s="9"/>
      <c r="V62" s="8">
        <f t="shared" si="44"/>
        <v>0.96619770364164981</v>
      </c>
      <c r="W62" s="8">
        <f t="shared" si="41"/>
        <v>1.0105068416643395</v>
      </c>
      <c r="X62" s="9"/>
      <c r="Y62" s="9">
        <f t="shared" si="16"/>
        <v>-0.70363043046918128</v>
      </c>
      <c r="Z62" s="9">
        <f t="shared" si="10"/>
        <v>-0.40837958007657527</v>
      </c>
      <c r="AA62" s="9"/>
      <c r="AB62" s="10">
        <f t="shared" si="2"/>
        <v>0.24083147772544738</v>
      </c>
      <c r="AC62" s="10">
        <f t="shared" si="3"/>
        <v>0.75916852227455256</v>
      </c>
      <c r="AD62" s="10">
        <f t="shared" si="4"/>
        <v>0.34149751130076544</v>
      </c>
      <c r="AE62" s="10">
        <f t="shared" si="5"/>
        <v>0.65850248869923456</v>
      </c>
      <c r="AF62" s="9"/>
      <c r="AG62" s="12">
        <f t="shared" si="6"/>
        <v>38110</v>
      </c>
      <c r="AH62" s="8">
        <f t="shared" si="7"/>
        <v>0.906320005262789</v>
      </c>
      <c r="AI62" s="8">
        <f t="shared" si="23"/>
        <v>1.1172710830108732</v>
      </c>
      <c r="AJ62" s="8">
        <f t="shared" si="17"/>
        <v>1.1261582674367316</v>
      </c>
      <c r="AK62" s="8">
        <f t="shared" si="24"/>
        <v>0.57367458599098831</v>
      </c>
      <c r="AL62" s="8">
        <f t="shared" si="11"/>
        <v>1.3121062412183293</v>
      </c>
      <c r="AN62" s="2">
        <f t="shared" si="42"/>
        <v>0.44688199999044909</v>
      </c>
      <c r="AO62" s="2">
        <f t="shared" si="43"/>
        <v>0.45943800527233991</v>
      </c>
    </row>
    <row r="63" spans="1:42" x14ac:dyDescent="0.2">
      <c r="A63" s="13">
        <v>38139</v>
      </c>
      <c r="B63">
        <v>3924.3</v>
      </c>
      <c r="C63">
        <v>4090.75</v>
      </c>
      <c r="D63">
        <v>3856.04</v>
      </c>
      <c r="E63">
        <v>4052.73</v>
      </c>
      <c r="F63">
        <f t="shared" si="18"/>
        <v>3549.1579999999994</v>
      </c>
      <c r="G63" t="b">
        <f t="shared" si="19"/>
        <v>0</v>
      </c>
      <c r="H63">
        <v>289.68</v>
      </c>
      <c r="I63" s="8">
        <f t="shared" si="25"/>
        <v>3.3487954587763102E-2</v>
      </c>
      <c r="J63" s="8">
        <f t="shared" si="20"/>
        <v>3.3487954587763102E-2</v>
      </c>
      <c r="K63" s="8">
        <f t="shared" si="8"/>
        <v>6.563266434074233E-4</v>
      </c>
      <c r="L63" s="8">
        <f t="shared" si="14"/>
        <v>5.2142463179001147E-2</v>
      </c>
      <c r="M63" s="8">
        <f t="shared" si="15"/>
        <v>9.2198020405583753E-3</v>
      </c>
      <c r="N63" s="8">
        <f t="shared" si="34"/>
        <v>9.2518821570270957E-2</v>
      </c>
      <c r="O63" s="8">
        <f t="shared" si="35"/>
        <v>9.8444806958084188E-3</v>
      </c>
      <c r="P63" s="10">
        <f t="shared" si="21"/>
        <v>-0.59651253234798174</v>
      </c>
      <c r="Q63" s="10">
        <f t="shared" si="36"/>
        <v>-0.55444798534892814</v>
      </c>
      <c r="R63" s="9"/>
      <c r="S63" s="11">
        <f t="shared" si="0"/>
        <v>5.811522941109757E-2</v>
      </c>
      <c r="T63" s="11">
        <f t="shared" si="1"/>
        <v>9.8319013019241799E-2</v>
      </c>
      <c r="U63" s="9"/>
      <c r="V63" s="8">
        <f t="shared" si="44"/>
        <v>0.99855368846400239</v>
      </c>
      <c r="W63" s="8">
        <f t="shared" si="41"/>
        <v>1.0111700642278694</v>
      </c>
      <c r="X63" s="9"/>
      <c r="Y63" s="9">
        <f t="shared" si="16"/>
        <v>-0.18698727315832595</v>
      </c>
      <c r="Z63" s="9">
        <f t="shared" si="10"/>
        <v>-7.8542123477721645E-2</v>
      </c>
      <c r="AA63" s="9"/>
      <c r="AB63" s="10">
        <f t="shared" si="2"/>
        <v>0.42583530575177131</v>
      </c>
      <c r="AC63" s="10">
        <f t="shared" si="3"/>
        <v>0.57416469424822869</v>
      </c>
      <c r="AD63" s="10">
        <f t="shared" si="4"/>
        <v>0.46869841200165602</v>
      </c>
      <c r="AE63" s="10">
        <f t="shared" si="5"/>
        <v>0.53130158799834404</v>
      </c>
      <c r="AF63" s="9"/>
      <c r="AG63" s="12">
        <f t="shared" si="6"/>
        <v>38139</v>
      </c>
      <c r="AH63" s="8">
        <f t="shared" si="7"/>
        <v>0.92158671078841214</v>
      </c>
      <c r="AI63" s="8">
        <f t="shared" si="23"/>
        <v>1.126838516756393</v>
      </c>
      <c r="AJ63" s="8">
        <f t="shared" si="17"/>
        <v>1.1395237906526161</v>
      </c>
      <c r="AK63" s="8">
        <f t="shared" si="24"/>
        <v>0.59288577447480828</v>
      </c>
      <c r="AL63" s="8">
        <f t="shared" si="11"/>
        <v>1.312967411503422</v>
      </c>
      <c r="AN63" s="2">
        <f t="shared" si="42"/>
        <v>0.46184716411221799</v>
      </c>
      <c r="AO63" s="2">
        <f t="shared" si="43"/>
        <v>0.4597395466761941</v>
      </c>
    </row>
    <row r="64" spans="1:42" x14ac:dyDescent="0.2">
      <c r="A64" s="13">
        <v>38169</v>
      </c>
      <c r="B64">
        <v>4078.36</v>
      </c>
      <c r="C64">
        <v>4101.5200000000004</v>
      </c>
      <c r="D64">
        <v>3749.04</v>
      </c>
      <c r="E64">
        <v>3895.61</v>
      </c>
      <c r="F64">
        <f t="shared" si="18"/>
        <v>3549.1579999999994</v>
      </c>
      <c r="G64" t="b">
        <f t="shared" si="19"/>
        <v>0</v>
      </c>
      <c r="H64">
        <v>292.23</v>
      </c>
      <c r="I64" s="8">
        <f t="shared" si="25"/>
        <v>-3.8768928598747032E-2</v>
      </c>
      <c r="J64" s="8">
        <f t="shared" si="20"/>
        <v>-3.8768928598747032E-2</v>
      </c>
      <c r="K64" s="8">
        <f t="shared" si="8"/>
        <v>8.8028169014084945E-3</v>
      </c>
      <c r="L64" s="8">
        <f>STDEV(I53:I64)</f>
        <v>5.0714485041438571E-2</v>
      </c>
      <c r="M64" s="8">
        <f t="shared" si="15"/>
        <v>9.123208817198563E-3</v>
      </c>
      <c r="N64" s="8">
        <f t="shared" si="34"/>
        <v>9.2574100690861985E-2</v>
      </c>
      <c r="O64" s="8">
        <f t="shared" si="35"/>
        <v>9.8044490479367533E-3</v>
      </c>
      <c r="P64" s="10">
        <f t="shared" si="21"/>
        <v>-0.58478611339333075</v>
      </c>
      <c r="Q64" s="10">
        <f t="shared" si="36"/>
        <v>-0.55499445558577754</v>
      </c>
      <c r="R64" s="9"/>
      <c r="S64" s="11">
        <f t="shared" si="0"/>
        <v>5.6536079187741811E-2</v>
      </c>
      <c r="T64" s="11">
        <f t="shared" si="1"/>
        <v>9.835425519247723E-2</v>
      </c>
      <c r="U64" s="9"/>
      <c r="V64" s="8">
        <f t="shared" si="44"/>
        <v>0.95984083181392599</v>
      </c>
      <c r="W64" s="8">
        <f t="shared" si="41"/>
        <v>1.0200712091594526</v>
      </c>
      <c r="X64" s="9"/>
      <c r="Y64" s="9">
        <f t="shared" si="16"/>
        <v>-1.0482170491429901</v>
      </c>
      <c r="Z64" s="9">
        <f t="shared" si="10"/>
        <v>-0.56960897476555761</v>
      </c>
      <c r="AA64" s="9"/>
      <c r="AB64" s="10">
        <f t="shared" si="2"/>
        <v>0.14726930861484316</v>
      </c>
      <c r="AC64" s="10">
        <f t="shared" si="3"/>
        <v>0.85273069138515689</v>
      </c>
      <c r="AD64" s="10">
        <f t="shared" si="4"/>
        <v>0.28447146998603967</v>
      </c>
      <c r="AE64" s="10">
        <f t="shared" si="5"/>
        <v>0.71552853001396033</v>
      </c>
      <c r="AF64" s="9"/>
      <c r="AG64" s="12">
        <f t="shared" si="6"/>
        <v>38169</v>
      </c>
      <c r="AH64" s="8">
        <f t="shared" si="7"/>
        <v>0.9077283941111387</v>
      </c>
      <c r="AI64" s="8">
        <f t="shared" si="23"/>
        <v>1.1139306808340474</v>
      </c>
      <c r="AJ64" s="8">
        <f t="shared" si="17"/>
        <v>1.1241470740896957</v>
      </c>
      <c r="AK64" s="8">
        <f t="shared" si="24"/>
        <v>0.56990022821698172</v>
      </c>
      <c r="AL64" s="8">
        <f t="shared" si="11"/>
        <v>1.3245252232244029</v>
      </c>
      <c r="AN64" s="2">
        <f t="shared" si="42"/>
        <v>0.4439418443832176</v>
      </c>
      <c r="AO64" s="2">
        <f t="shared" si="43"/>
        <v>0.46378654972792116</v>
      </c>
    </row>
    <row r="65" spans="1:42" x14ac:dyDescent="0.2">
      <c r="A65" s="13">
        <v>38201</v>
      </c>
      <c r="B65">
        <v>3891.18</v>
      </c>
      <c r="C65">
        <v>3891.78</v>
      </c>
      <c r="D65">
        <v>3618.58</v>
      </c>
      <c r="E65">
        <v>3785.21</v>
      </c>
      <c r="F65">
        <f t="shared" si="18"/>
        <v>3549.1579999999994</v>
      </c>
      <c r="G65" t="b">
        <f t="shared" si="19"/>
        <v>0</v>
      </c>
      <c r="H65">
        <v>295.7</v>
      </c>
      <c r="I65" s="8">
        <f t="shared" si="25"/>
        <v>-2.8339592515677969E-2</v>
      </c>
      <c r="J65" s="8">
        <f t="shared" si="20"/>
        <v>-2.8339592515677969E-2</v>
      </c>
      <c r="K65" s="8">
        <f t="shared" si="8"/>
        <v>1.1874208671251996E-2</v>
      </c>
      <c r="L65" s="8">
        <f t="shared" si="14"/>
        <v>5.1875129033295247E-2</v>
      </c>
      <c r="M65" s="8">
        <f t="shared" si="15"/>
        <v>8.9634101552444386E-3</v>
      </c>
      <c r="N65" s="8">
        <f t="shared" si="34"/>
        <v>9.0800094399193149E-2</v>
      </c>
      <c r="O65" s="8">
        <f t="shared" si="35"/>
        <v>9.8113148053134702E-3</v>
      </c>
      <c r="P65" s="10">
        <f t="shared" si="21"/>
        <v>-0.66349099062222172</v>
      </c>
      <c r="Q65" s="10">
        <f t="shared" si="36"/>
        <v>-0.54731849714973968</v>
      </c>
      <c r="R65" s="9"/>
      <c r="S65" s="11">
        <f t="shared" si="0"/>
        <v>5.820987234978834E-2</v>
      </c>
      <c r="T65" s="11">
        <f t="shared" si="1"/>
        <v>9.6519927739491404E-2</v>
      </c>
      <c r="U65" s="9"/>
      <c r="V65" s="8">
        <f t="shared" si="44"/>
        <v>0.93263933376040997</v>
      </c>
      <c r="W65" s="8">
        <f t="shared" si="41"/>
        <v>1.0321837475565483</v>
      </c>
      <c r="X65" s="9"/>
      <c r="Y65" s="9">
        <f t="shared" si="16"/>
        <v>-1.7130981664672664</v>
      </c>
      <c r="Z65" s="9">
        <f t="shared" si="10"/>
        <v>-1.0024393330248973</v>
      </c>
      <c r="AA65" s="9"/>
      <c r="AB65" s="10">
        <f t="shared" si="2"/>
        <v>4.3347240652261983E-2</v>
      </c>
      <c r="AC65" s="10">
        <f t="shared" si="3"/>
        <v>0.95665275934773797</v>
      </c>
      <c r="AD65" s="10">
        <f t="shared" si="4"/>
        <v>0.15806572665608432</v>
      </c>
      <c r="AE65" s="10">
        <f t="shared" si="5"/>
        <v>0.84193427334391568</v>
      </c>
      <c r="AF65" s="9"/>
      <c r="AG65" s="12">
        <f t="shared" si="6"/>
        <v>38201</v>
      </c>
      <c r="AH65" s="8">
        <f t="shared" si="7"/>
        <v>0.90065436141104915</v>
      </c>
      <c r="AI65" s="8">
        <f t="shared" si="23"/>
        <v>1.1205607405205167</v>
      </c>
      <c r="AJ65" s="8">
        <f t="shared" si="17"/>
        <v>1.124635549193812</v>
      </c>
      <c r="AK65" s="8">
        <f t="shared" si="24"/>
        <v>0.55374948797472057</v>
      </c>
      <c r="AL65" s="8">
        <f t="shared" si="11"/>
        <v>1.3402529121153062</v>
      </c>
      <c r="AN65" s="2">
        <f t="shared" si="42"/>
        <v>0.43136071341273868</v>
      </c>
      <c r="AO65" s="2">
        <f t="shared" si="43"/>
        <v>0.46929364799831047</v>
      </c>
    </row>
    <row r="66" spans="1:42" x14ac:dyDescent="0.2">
      <c r="A66" s="13">
        <v>38231</v>
      </c>
      <c r="B66">
        <v>3794.17</v>
      </c>
      <c r="C66">
        <v>4000.13</v>
      </c>
      <c r="D66">
        <v>3792.25</v>
      </c>
      <c r="E66">
        <v>3892.9</v>
      </c>
      <c r="F66">
        <f t="shared" si="18"/>
        <v>3549.1579999999994</v>
      </c>
      <c r="G66" t="b">
        <f t="shared" si="19"/>
        <v>0</v>
      </c>
      <c r="H66">
        <v>297.20999999999998</v>
      </c>
      <c r="I66" s="8">
        <f t="shared" si="25"/>
        <v>2.8450204876347751E-2</v>
      </c>
      <c r="J66" s="8">
        <f t="shared" si="20"/>
        <v>2.8450204876347751E-2</v>
      </c>
      <c r="K66" s="8">
        <f t="shared" si="8"/>
        <v>5.1065268853567325E-3</v>
      </c>
      <c r="L66" s="8">
        <f t="shared" si="14"/>
        <v>4.6592753373147416E-2</v>
      </c>
      <c r="M66" s="8">
        <f t="shared" si="15"/>
        <v>8.4606986635597757E-3</v>
      </c>
      <c r="N66" s="8">
        <f t="shared" si="34"/>
        <v>8.640722009163597E-2</v>
      </c>
      <c r="O66" s="8">
        <f t="shared" si="35"/>
        <v>9.793412023652694E-3</v>
      </c>
      <c r="P66" s="10">
        <f t="shared" si="21"/>
        <v>-0.60160812730895274</v>
      </c>
      <c r="Q66" s="10">
        <f t="shared" si="36"/>
        <v>-0.55603926479351895</v>
      </c>
      <c r="R66" s="9"/>
      <c r="S66" s="11">
        <f t="shared" si="0"/>
        <v>5.212278441408711E-2</v>
      </c>
      <c r="T66" s="11">
        <f t="shared" si="1"/>
        <v>9.221270722382327E-2</v>
      </c>
      <c r="U66" s="9"/>
      <c r="V66" s="8">
        <f t="shared" si="44"/>
        <v>0.95917311388163407</v>
      </c>
      <c r="W66" s="8">
        <f t="shared" si="41"/>
        <v>1.0374546216140741</v>
      </c>
      <c r="X66" s="9"/>
      <c r="Y66" s="9">
        <f t="shared" si="16"/>
        <v>-1.4791141320450292</v>
      </c>
      <c r="Z66" s="9">
        <f t="shared" si="10"/>
        <v>-0.80468679321029402</v>
      </c>
      <c r="AA66" s="9"/>
      <c r="AB66" s="10">
        <f t="shared" si="2"/>
        <v>6.955490690063465E-2</v>
      </c>
      <c r="AC66" s="10">
        <f t="shared" si="3"/>
        <v>0.93044509309936529</v>
      </c>
      <c r="AD66" s="10">
        <f t="shared" si="4"/>
        <v>0.21050022130867466</v>
      </c>
      <c r="AE66" s="10">
        <f t="shared" si="5"/>
        <v>0.78949977869132537</v>
      </c>
      <c r="AF66" s="9"/>
      <c r="AG66" s="12">
        <f t="shared" si="6"/>
        <v>38231</v>
      </c>
      <c r="AH66" s="8">
        <f t="shared" si="7"/>
        <v>0.91532312271387961</v>
      </c>
      <c r="AI66" s="8">
        <f t="shared" si="23"/>
        <v>1.1274167915839308</v>
      </c>
      <c r="AJ66" s="8">
        <f t="shared" si="17"/>
        <v>1.1345282509510337</v>
      </c>
      <c r="AK66" s="8">
        <f t="shared" si="24"/>
        <v>0.569503774357774</v>
      </c>
      <c r="AL66" s="8">
        <f t="shared" si="11"/>
        <v>1.3470969496442007</v>
      </c>
      <c r="AN66" s="2">
        <f t="shared" si="42"/>
        <v>0.4436330140849386</v>
      </c>
      <c r="AO66" s="2">
        <f t="shared" si="43"/>
        <v>0.47169010862894101</v>
      </c>
    </row>
    <row r="67" spans="1:42" x14ac:dyDescent="0.2">
      <c r="A67" s="13">
        <v>38261</v>
      </c>
      <c r="B67">
        <v>3895.15</v>
      </c>
      <c r="C67">
        <v>4078.5</v>
      </c>
      <c r="D67">
        <v>3838.98</v>
      </c>
      <c r="E67">
        <v>3960.25</v>
      </c>
      <c r="F67">
        <f t="shared" si="18"/>
        <v>3549.1579999999994</v>
      </c>
      <c r="G67" t="b">
        <f t="shared" si="19"/>
        <v>0</v>
      </c>
      <c r="H67">
        <v>299.95999999999998</v>
      </c>
      <c r="I67" s="8">
        <f t="shared" si="25"/>
        <v>1.7300726964473823E-2</v>
      </c>
      <c r="J67" s="8">
        <f t="shared" si="20"/>
        <v>1.7300726964473823E-2</v>
      </c>
      <c r="K67" s="8">
        <f t="shared" si="8"/>
        <v>9.2527169341543036E-3</v>
      </c>
      <c r="L67" s="8">
        <f t="shared" si="14"/>
        <v>3.2454160802159217E-2</v>
      </c>
      <c r="M67" s="8">
        <f t="shared" si="15"/>
        <v>7.00759271418748E-3</v>
      </c>
      <c r="N67" s="8">
        <f t="shared" si="34"/>
        <v>8.589917726274178E-2</v>
      </c>
      <c r="O67" s="8">
        <f t="shared" si="35"/>
        <v>9.5119363737143237E-3</v>
      </c>
      <c r="P67" s="10">
        <f t="shared" si="21"/>
        <v>-0.30194962988757806</v>
      </c>
      <c r="Q67" s="10">
        <f t="shared" si="36"/>
        <v>-0.60258084830665182</v>
      </c>
      <c r="R67" s="9"/>
      <c r="S67" s="11">
        <f t="shared" si="0"/>
        <v>3.5209672318167413E-2</v>
      </c>
      <c r="T67" s="11">
        <f t="shared" si="1"/>
        <v>9.1944788068704764E-2</v>
      </c>
      <c r="U67" s="9"/>
      <c r="V67" s="8">
        <f t="shared" si="44"/>
        <v>0.97576750603656437</v>
      </c>
      <c r="W67" s="8">
        <f t="shared" si="41"/>
        <v>1.0470538955598994</v>
      </c>
      <c r="X67" s="9"/>
      <c r="Y67" s="9">
        <f t="shared" si="16"/>
        <v>-1.9850079141032171</v>
      </c>
      <c r="Z67" s="9">
        <f t="shared" si="10"/>
        <v>-0.72091543286705706</v>
      </c>
      <c r="AA67" s="9"/>
      <c r="AB67" s="10">
        <f t="shared" si="2"/>
        <v>2.3571795499136464E-2</v>
      </c>
      <c r="AC67" s="10">
        <f t="shared" si="3"/>
        <v>0.97642820450086354</v>
      </c>
      <c r="AD67" s="10">
        <f t="shared" si="4"/>
        <v>0.23548077351068178</v>
      </c>
      <c r="AE67" s="10">
        <f t="shared" si="5"/>
        <v>0.76451922648931825</v>
      </c>
      <c r="AF67" s="9"/>
      <c r="AG67" s="12">
        <f t="shared" si="6"/>
        <v>38261</v>
      </c>
      <c r="AH67" s="8">
        <f t="shared" si="7"/>
        <v>0.9273627114187738</v>
      </c>
      <c r="AI67" s="8">
        <f t="shared" si="23"/>
        <v>1.1384795638033942</v>
      </c>
      <c r="AJ67" s="8">
        <f t="shared" si="17"/>
        <v>1.1469477329750586</v>
      </c>
      <c r="AK67" s="8">
        <f t="shared" si="24"/>
        <v>0.5793566036631751</v>
      </c>
      <c r="AL67" s="8">
        <f t="shared" si="11"/>
        <v>1.3595612564021211</v>
      </c>
      <c r="AN67" s="2">
        <f t="shared" si="42"/>
        <v>0.45130818773404868</v>
      </c>
      <c r="AO67" s="2">
        <f t="shared" si="43"/>
        <v>0.47605452368472512</v>
      </c>
    </row>
    <row r="68" spans="1:42" x14ac:dyDescent="0.2">
      <c r="A68" s="13">
        <v>38292</v>
      </c>
      <c r="B68">
        <v>3961.18</v>
      </c>
      <c r="C68">
        <v>4219.05</v>
      </c>
      <c r="D68">
        <v>3959.25</v>
      </c>
      <c r="E68">
        <v>4126</v>
      </c>
      <c r="F68">
        <f t="shared" si="18"/>
        <v>3586.1925000000001</v>
      </c>
      <c r="G68" t="b">
        <f t="shared" si="19"/>
        <v>0</v>
      </c>
      <c r="H68">
        <v>302.60000000000002</v>
      </c>
      <c r="I68" s="8">
        <f t="shared" si="25"/>
        <v>4.1853418344801385E-2</v>
      </c>
      <c r="J68" s="8">
        <f t="shared" si="20"/>
        <v>4.1853418344801385E-2</v>
      </c>
      <c r="K68" s="8">
        <f t="shared" si="8"/>
        <v>8.8011734897988081E-3</v>
      </c>
      <c r="L68" s="8">
        <f t="shared" si="14"/>
        <v>3.3656394434155086E-2</v>
      </c>
      <c r="M68" s="8">
        <f t="shared" si="15"/>
        <v>6.8379586386913627E-3</v>
      </c>
      <c r="N68" s="8">
        <f t="shared" si="34"/>
        <v>8.4680892760515714E-2</v>
      </c>
      <c r="O68" s="8">
        <f t="shared" si="35"/>
        <v>9.3787798917806045E-3</v>
      </c>
      <c r="P68" s="10">
        <f t="shared" si="21"/>
        <v>-0.217505588944052</v>
      </c>
      <c r="Q68" s="10">
        <f t="shared" si="36"/>
        <v>-0.57858173190123618</v>
      </c>
      <c r="R68" s="9"/>
      <c r="S68" s="11">
        <f t="shared" si="0"/>
        <v>3.5771839294720047E-2</v>
      </c>
      <c r="T68" s="11">
        <f t="shared" si="1"/>
        <v>9.0431401244529488E-2</v>
      </c>
      <c r="U68" s="9"/>
      <c r="V68" s="8">
        <f t="shared" si="44"/>
        <v>1.0166067116739763</v>
      </c>
      <c r="W68" s="8">
        <f t="shared" si="41"/>
        <v>1.0562691985478916</v>
      </c>
      <c r="X68" s="9"/>
      <c r="Y68" s="9">
        <f t="shared" si="16"/>
        <v>-1.0520268477791253</v>
      </c>
      <c r="Z68" s="9">
        <f t="shared" si="10"/>
        <v>-0.37800839022488081</v>
      </c>
      <c r="AA68" s="9"/>
      <c r="AB68" s="10">
        <f t="shared" si="2"/>
        <v>0.14639361603688827</v>
      </c>
      <c r="AC68" s="10">
        <f t="shared" si="3"/>
        <v>0.85360638396311173</v>
      </c>
      <c r="AD68" s="10">
        <f t="shared" si="4"/>
        <v>0.35271218056689679</v>
      </c>
      <c r="AE68" s="10">
        <f t="shared" si="5"/>
        <v>0.64728781943310321</v>
      </c>
      <c r="AF68" s="9"/>
      <c r="AG68" s="12">
        <f t="shared" si="6"/>
        <v>38292</v>
      </c>
      <c r="AH68" s="8">
        <f t="shared" si="7"/>
        <v>0.95044134025599392</v>
      </c>
      <c r="AI68" s="8">
        <f t="shared" si="23"/>
        <v>1.1493865102484482</v>
      </c>
      <c r="AJ68" s="8">
        <f t="shared" si="17"/>
        <v>1.1659691060615323</v>
      </c>
      <c r="AK68" s="8">
        <f t="shared" si="24"/>
        <v>0.60360465796711327</v>
      </c>
      <c r="AL68" s="8">
        <f t="shared" si="11"/>
        <v>1.371526990889725</v>
      </c>
      <c r="AN68" s="2">
        <f t="shared" si="42"/>
        <v>0.47019697811771599</v>
      </c>
      <c r="AO68" s="2">
        <f t="shared" si="43"/>
        <v>0.48024436213827792</v>
      </c>
    </row>
    <row r="69" spans="1:42" x14ac:dyDescent="0.2">
      <c r="A69" s="13">
        <v>38322</v>
      </c>
      <c r="B69">
        <v>4108.55</v>
      </c>
      <c r="C69">
        <v>4272.18</v>
      </c>
      <c r="D69">
        <v>4107.62</v>
      </c>
      <c r="E69">
        <v>4256.08</v>
      </c>
      <c r="F69">
        <f t="shared" si="18"/>
        <v>3631.3530000000001</v>
      </c>
      <c r="G69" t="b">
        <f t="shared" si="19"/>
        <v>0</v>
      </c>
      <c r="H69">
        <v>303.8</v>
      </c>
      <c r="I69" s="8">
        <f t="shared" si="25"/>
        <v>3.1526902569074089E-2</v>
      </c>
      <c r="J69" s="8">
        <f t="shared" si="20"/>
        <v>3.1526902569074089E-2</v>
      </c>
      <c r="K69" s="8">
        <f t="shared" si="8"/>
        <v>3.96563119629878E-3</v>
      </c>
      <c r="L69" s="8">
        <f t="shared" si="14"/>
        <v>3.0797630034683263E-2</v>
      </c>
      <c r="M69" s="8">
        <f t="shared" si="15"/>
        <v>6.6251350279939994E-3</v>
      </c>
      <c r="N69" s="8">
        <f t="shared" si="34"/>
        <v>8.4650848567974071E-2</v>
      </c>
      <c r="O69" s="8">
        <f t="shared" si="35"/>
        <v>8.9505760824924677E-3</v>
      </c>
      <c r="P69" s="10">
        <f t="shared" si="21"/>
        <v>-0.39859814839175028</v>
      </c>
      <c r="Q69" s="10">
        <f t="shared" si="36"/>
        <v>-0.58553105678562456</v>
      </c>
      <c r="R69" s="9"/>
      <c r="S69" s="11">
        <f t="shared" si="0"/>
        <v>3.3985954931858506E-2</v>
      </c>
      <c r="T69" s="11">
        <f t="shared" si="1"/>
        <v>9.0184045861926299E-2</v>
      </c>
      <c r="U69" s="9"/>
      <c r="V69" s="8">
        <f t="shared" si="44"/>
        <v>1.0486571724239886</v>
      </c>
      <c r="W69" s="8">
        <f t="shared" si="41"/>
        <v>1.0604579726333425</v>
      </c>
      <c r="X69" s="9"/>
      <c r="Y69" s="9">
        <f t="shared" si="16"/>
        <v>-0.31227251469104883</v>
      </c>
      <c r="Z69" s="9">
        <f t="shared" si="10"/>
        <v>-7.8992032847550173E-2</v>
      </c>
      <c r="AA69" s="9"/>
      <c r="AB69" s="10">
        <f t="shared" si="2"/>
        <v>0.3774167132325707</v>
      </c>
      <c r="AC69" s="10">
        <f t="shared" si="3"/>
        <v>0.62258328676742924</v>
      </c>
      <c r="AD69" s="10">
        <f t="shared" si="4"/>
        <v>0.46851948006449423</v>
      </c>
      <c r="AE69" s="10">
        <f t="shared" si="5"/>
        <v>0.53148051993550571</v>
      </c>
      <c r="AF69" s="9"/>
      <c r="AG69" s="12">
        <f t="shared" si="6"/>
        <v>38322</v>
      </c>
      <c r="AH69" s="8">
        <f t="shared" si="7"/>
        <v>0.96716966659772641</v>
      </c>
      <c r="AI69" s="8">
        <f t="shared" si="23"/>
        <v>1.1585820912508757</v>
      </c>
      <c r="AJ69" s="8">
        <f t="shared" si="17"/>
        <v>1.1819275238782676</v>
      </c>
      <c r="AK69" s="8">
        <f t="shared" si="24"/>
        <v>0.62263444320908179</v>
      </c>
      <c r="AL69" s="8">
        <f t="shared" si="11"/>
        <v>1.3769659611113629</v>
      </c>
      <c r="AN69" s="2">
        <f t="shared" si="42"/>
        <v>0.4850208324351063</v>
      </c>
      <c r="AO69" s="2">
        <f t="shared" si="43"/>
        <v>0.48214883416262011</v>
      </c>
      <c r="AP69" s="2">
        <f>(AN69+AO69)/2</f>
        <v>0.4835848332988632</v>
      </c>
    </row>
    <row r="70" spans="1:42" x14ac:dyDescent="0.2">
      <c r="A70" s="13">
        <v>38355</v>
      </c>
      <c r="B70">
        <v>4260.92</v>
      </c>
      <c r="C70">
        <v>4325.7700000000004</v>
      </c>
      <c r="D70">
        <v>4160.83</v>
      </c>
      <c r="E70">
        <v>4254.8500000000004</v>
      </c>
      <c r="F70">
        <f t="shared" si="18"/>
        <v>3676.9045000000001</v>
      </c>
      <c r="G70" t="b">
        <f t="shared" si="19"/>
        <v>0</v>
      </c>
      <c r="H70">
        <v>306.63</v>
      </c>
      <c r="I70" s="8">
        <f t="shared" si="25"/>
        <v>-2.8899832709905482E-4</v>
      </c>
      <c r="J70" s="8">
        <f t="shared" si="20"/>
        <v>-2.8899832709905482E-4</v>
      </c>
      <c r="K70" s="8">
        <f t="shared" si="8"/>
        <v>9.3153390388411861E-3</v>
      </c>
      <c r="L70" s="8">
        <f t="shared" si="14"/>
        <v>3.0352311974755717E-2</v>
      </c>
      <c r="M70" s="8">
        <f t="shared" si="15"/>
        <v>6.7181336826378025E-3</v>
      </c>
      <c r="N70" s="8">
        <f t="shared" si="34"/>
        <v>8.4638704863188904E-2</v>
      </c>
      <c r="O70" s="8">
        <f t="shared" si="35"/>
        <v>8.9383107266410907E-3</v>
      </c>
      <c r="P70" s="10">
        <f t="shared" si="21"/>
        <v>-0.41323648255770284</v>
      </c>
      <c r="Q70" s="10">
        <f t="shared" si="36"/>
        <v>-0.58776265920925119</v>
      </c>
      <c r="R70" s="9"/>
      <c r="S70" s="11">
        <f t="shared" si="0"/>
        <v>3.3688618252933469E-2</v>
      </c>
      <c r="T70" s="11">
        <f t="shared" si="1"/>
        <v>9.0182705954889461E-2</v>
      </c>
      <c r="U70" s="9"/>
      <c r="V70" s="8">
        <v>1</v>
      </c>
      <c r="W70" s="8">
        <v>1</v>
      </c>
      <c r="X70" s="9"/>
      <c r="Y70" s="9">
        <f t="shared" si="16"/>
        <v>1.6844309126466735E-2</v>
      </c>
      <c r="Z70" s="9">
        <f t="shared" si="10"/>
        <v>4.5091352977444731E-2</v>
      </c>
      <c r="AA70" s="9"/>
      <c r="AB70" s="10">
        <f t="shared" si="2"/>
        <v>0.5067195893341766</v>
      </c>
      <c r="AC70" s="10">
        <f t="shared" si="3"/>
        <v>0.4932804106658234</v>
      </c>
      <c r="AD70" s="10">
        <f t="shared" si="4"/>
        <v>0.5179827531309501</v>
      </c>
      <c r="AE70" s="10">
        <f t="shared" si="5"/>
        <v>0.4820172468690499</v>
      </c>
      <c r="AF70" s="9"/>
      <c r="AG70" s="12">
        <f t="shared" si="6"/>
        <v>38355</v>
      </c>
      <c r="AH70" s="8">
        <f t="shared" si="7"/>
        <v>0.97153466806611299</v>
      </c>
      <c r="AI70" s="8">
        <f t="shared" si="23"/>
        <v>1.1651750044918709</v>
      </c>
      <c r="AJ70" s="8">
        <f t="shared" si="17"/>
        <v>1.1876191193777899</v>
      </c>
      <c r="AK70" s="8">
        <f t="shared" si="24"/>
        <v>0.6224545028966002</v>
      </c>
      <c r="AL70" s="8">
        <f t="shared" si="11"/>
        <v>1.3897928658840593</v>
      </c>
      <c r="AM70">
        <v>1</v>
      </c>
      <c r="AN70" s="2">
        <f>AP69*(I70+1)</f>
        <v>0.48344507809102938</v>
      </c>
      <c r="AO70" s="2">
        <f>AP69*(K70+1)</f>
        <v>0.48808958997508362</v>
      </c>
    </row>
    <row r="71" spans="1:42" x14ac:dyDescent="0.2">
      <c r="A71" s="13">
        <v>38384</v>
      </c>
      <c r="B71">
        <v>4256.6499999999996</v>
      </c>
      <c r="C71">
        <v>4409.09</v>
      </c>
      <c r="D71">
        <v>4249.6899999999996</v>
      </c>
      <c r="E71">
        <v>4350.49</v>
      </c>
      <c r="F71">
        <f t="shared" si="18"/>
        <v>3747.7265000000002</v>
      </c>
      <c r="G71" t="b">
        <f t="shared" si="19"/>
        <v>0</v>
      </c>
      <c r="H71">
        <v>305.64</v>
      </c>
      <c r="I71" s="8">
        <f t="shared" si="25"/>
        <v>2.2477878186069944E-2</v>
      </c>
      <c r="J71" s="8">
        <f t="shared" si="20"/>
        <v>2.2477878186069944E-2</v>
      </c>
      <c r="K71" s="8">
        <f t="shared" si="8"/>
        <v>-3.2286469034341625E-3</v>
      </c>
      <c r="L71" s="8">
        <f t="shared" si="14"/>
        <v>3.0404697043129723E-2</v>
      </c>
      <c r="M71" s="8">
        <f t="shared" si="15"/>
        <v>6.5615630299832367E-3</v>
      </c>
      <c r="N71" s="8">
        <f t="shared" si="34"/>
        <v>8.4705141160184141E-2</v>
      </c>
      <c r="O71" s="8">
        <f t="shared" si="35"/>
        <v>9.0534381197788245E-3</v>
      </c>
      <c r="P71" s="10">
        <f t="shared" si="21"/>
        <v>-0.41715322796652926</v>
      </c>
      <c r="Q71" s="10">
        <f t="shared" si="36"/>
        <v>-0.58837470107172773</v>
      </c>
      <c r="R71" s="9"/>
      <c r="S71" s="11">
        <f t="shared" si="0"/>
        <v>3.3674111697656189E-2</v>
      </c>
      <c r="T71" s="11">
        <f t="shared" si="1"/>
        <v>9.0329080231406442E-2</v>
      </c>
      <c r="U71" s="9"/>
      <c r="V71" s="8">
        <f>E71/$E$70</f>
        <v>1.0224778781860699</v>
      </c>
      <c r="W71" s="8">
        <f t="shared" ref="W71:W81" si="45">H71/$H$70</f>
        <v>0.99677135309656584</v>
      </c>
      <c r="X71" s="9"/>
      <c r="Y71" s="9">
        <f t="shared" si="16"/>
        <v>0.77299193628867735</v>
      </c>
      <c r="Z71" s="9">
        <f t="shared" si="10"/>
        <v>0.32705431292672088</v>
      </c>
      <c r="AA71" s="9"/>
      <c r="AB71" s="10">
        <f t="shared" si="2"/>
        <v>0.78023642354717682</v>
      </c>
      <c r="AC71" s="10">
        <f t="shared" si="3"/>
        <v>0.21976357645282318</v>
      </c>
      <c r="AD71" s="10">
        <f t="shared" si="4"/>
        <v>0.62818659690318346</v>
      </c>
      <c r="AE71" s="10">
        <f t="shared" si="5"/>
        <v>0.37181340309681654</v>
      </c>
      <c r="AF71" s="9"/>
      <c r="AG71" s="12">
        <f t="shared" si="6"/>
        <v>38384</v>
      </c>
      <c r="AH71" s="8">
        <f t="shared" si="7"/>
        <v>0.98082561869782681</v>
      </c>
      <c r="AI71" s="8">
        <f t="shared" si="23"/>
        <v>1.1765906352397368</v>
      </c>
      <c r="AJ71" s="8">
        <f t="shared" si="17"/>
        <v>1.1995985024831493</v>
      </c>
      <c r="AK71" s="8">
        <f t="shared" si="24"/>
        <v>0.63644595938908066</v>
      </c>
      <c r="AL71" s="8">
        <f t="shared" si="11"/>
        <v>1.3853057154512078</v>
      </c>
      <c r="AN71" s="2">
        <f t="shared" ref="AN71:AN81" si="46">AN70*(I71+1)</f>
        <v>0.49431189766601463</v>
      </c>
      <c r="AO71" s="2">
        <f t="shared" ref="AO71:AO81" si="47">AO70*(K71+1)</f>
        <v>0.48651372103181212</v>
      </c>
    </row>
    <row r="72" spans="1:42" x14ac:dyDescent="0.2">
      <c r="A72" s="13">
        <v>38412</v>
      </c>
      <c r="B72">
        <v>4345.24</v>
      </c>
      <c r="C72">
        <v>4435.3100000000004</v>
      </c>
      <c r="D72">
        <v>4275.55</v>
      </c>
      <c r="E72">
        <v>4348.7700000000004</v>
      </c>
      <c r="F72">
        <f t="shared" si="18"/>
        <v>3770.0135</v>
      </c>
      <c r="G72" t="b">
        <f t="shared" si="19"/>
        <v>0</v>
      </c>
      <c r="H72">
        <v>306.7</v>
      </c>
      <c r="I72" s="8">
        <f t="shared" si="25"/>
        <v>-3.9535776429766578E-4</v>
      </c>
      <c r="J72" s="8">
        <f t="shared" si="20"/>
        <v>-3.9535776429766578E-4</v>
      </c>
      <c r="K72" s="8">
        <f t="shared" si="8"/>
        <v>3.468132443397387E-3</v>
      </c>
      <c r="L72" s="8">
        <f t="shared" si="14"/>
        <v>2.673095226926251E-2</v>
      </c>
      <c r="M72" s="8">
        <f t="shared" si="15"/>
        <v>6.4532398660510758E-3</v>
      </c>
      <c r="N72" s="8">
        <f t="shared" si="34"/>
        <v>8.381329041189288E-2</v>
      </c>
      <c r="O72" s="8">
        <f t="shared" si="35"/>
        <v>8.6825899823532362E-3</v>
      </c>
      <c r="P72" s="10">
        <f t="shared" si="21"/>
        <v>-0.37714549583551948</v>
      </c>
      <c r="Q72" s="10">
        <f t="shared" si="36"/>
        <v>-0.57648803758850486</v>
      </c>
      <c r="R72" s="9"/>
      <c r="S72" s="11">
        <f t="shared" si="0"/>
        <v>2.9770862441907141E-2</v>
      </c>
      <c r="T72" s="11">
        <f t="shared" si="1"/>
        <v>8.9101597395143922E-2</v>
      </c>
      <c r="U72" s="9"/>
      <c r="V72" s="8">
        <f t="shared" ref="V72:V81" si="48">E72/$E$70</f>
        <v>1.0220736336181064</v>
      </c>
      <c r="W72" s="8">
        <f t="shared" si="45"/>
        <v>1.0002282881648892</v>
      </c>
      <c r="X72" s="9"/>
      <c r="Y72" s="9">
        <f t="shared" si="16"/>
        <v>0.74060426678357039</v>
      </c>
      <c r="Z72" s="9">
        <f t="shared" si="10"/>
        <v>0.28702990408579021</v>
      </c>
      <c r="AA72" s="9"/>
      <c r="AB72" s="10">
        <f t="shared" si="2"/>
        <v>0.77053328990857772</v>
      </c>
      <c r="AC72" s="10">
        <f t="shared" si="3"/>
        <v>0.22946671009142228</v>
      </c>
      <c r="AD72" s="10">
        <f t="shared" si="4"/>
        <v>0.61295528848694558</v>
      </c>
      <c r="AE72" s="10">
        <f t="shared" si="5"/>
        <v>0.38704471151305442</v>
      </c>
      <c r="AF72" s="9"/>
      <c r="AG72" s="12">
        <f t="shared" si="6"/>
        <v>38412</v>
      </c>
      <c r="AH72" s="8">
        <f t="shared" si="7"/>
        <v>0.98231748267116825</v>
      </c>
      <c r="AI72" s="8">
        <f t="shared" si="23"/>
        <v>1.1771244504827041</v>
      </c>
      <c r="AJ72" s="8">
        <f t="shared" si="17"/>
        <v>1.2008474520813419</v>
      </c>
      <c r="AK72" s="8">
        <f t="shared" si="24"/>
        <v>0.63619433553748028</v>
      </c>
      <c r="AL72" s="8">
        <f t="shared" si="11"/>
        <v>1.3901101391469881</v>
      </c>
      <c r="AN72" s="2">
        <f t="shared" si="46"/>
        <v>0.49411646761928768</v>
      </c>
      <c r="AO72" s="2">
        <f t="shared" si="47"/>
        <v>0.48820101505188052</v>
      </c>
    </row>
    <row r="73" spans="1:42" x14ac:dyDescent="0.2">
      <c r="A73" s="13">
        <v>38443</v>
      </c>
      <c r="B73">
        <v>4348.03</v>
      </c>
      <c r="C73">
        <v>4422.88</v>
      </c>
      <c r="D73">
        <v>4157.51</v>
      </c>
      <c r="E73">
        <v>4184.84</v>
      </c>
      <c r="F73">
        <f t="shared" si="18"/>
        <v>3770.0135</v>
      </c>
      <c r="G73" t="b">
        <f t="shared" si="19"/>
        <v>0</v>
      </c>
      <c r="H73">
        <v>311.74</v>
      </c>
      <c r="I73" s="8">
        <f t="shared" si="25"/>
        <v>-3.7695716260000012E-2</v>
      </c>
      <c r="J73" s="8">
        <f t="shared" si="20"/>
        <v>-3.7695716260000012E-2</v>
      </c>
      <c r="K73" s="8">
        <f t="shared" si="8"/>
        <v>1.6432996413433321E-2</v>
      </c>
      <c r="L73" s="8">
        <f t="shared" si="14"/>
        <v>2.8959749566268372E-2</v>
      </c>
      <c r="M73" s="8">
        <f t="shared" si="15"/>
        <v>5.7798895678020249E-3</v>
      </c>
      <c r="N73" s="8">
        <f t="shared" si="34"/>
        <v>8.3331940590422954E-2</v>
      </c>
      <c r="O73" s="8">
        <f t="shared" si="35"/>
        <v>8.8309400515969305E-3</v>
      </c>
      <c r="P73" s="10">
        <f t="shared" si="21"/>
        <v>-0.46032182721793452</v>
      </c>
      <c r="Q73" s="10">
        <f t="shared" si="36"/>
        <v>-0.57340108681665247</v>
      </c>
      <c r="R73" s="9"/>
      <c r="S73" s="11">
        <f t="shared" si="0"/>
        <v>3.2033972247636405E-2</v>
      </c>
      <c r="T73" s="11">
        <f t="shared" si="1"/>
        <v>8.8691199246849484E-2</v>
      </c>
      <c r="U73" s="9"/>
      <c r="V73" s="8">
        <f t="shared" si="48"/>
        <v>0.98354583592841105</v>
      </c>
      <c r="W73" s="8">
        <f t="shared" si="45"/>
        <v>1.0166650360369176</v>
      </c>
      <c r="X73" s="9"/>
      <c r="Y73" s="9">
        <f t="shared" si="16"/>
        <v>-1.017845911844949</v>
      </c>
      <c r="Z73" s="9">
        <f t="shared" si="10"/>
        <v>-0.32907065432996735</v>
      </c>
      <c r="AA73" s="9"/>
      <c r="AB73" s="10">
        <f t="shared" si="2"/>
        <v>0.15437559467793227</v>
      </c>
      <c r="AC73" s="10">
        <f t="shared" si="3"/>
        <v>0.84562440532206773</v>
      </c>
      <c r="AD73" s="10">
        <f t="shared" si="4"/>
        <v>0.37105114227669456</v>
      </c>
      <c r="AE73" s="10">
        <f t="shared" si="5"/>
        <v>0.62894885772330544</v>
      </c>
      <c r="AF73" s="9"/>
      <c r="AG73" s="12">
        <f t="shared" si="6"/>
        <v>38443</v>
      </c>
      <c r="AH73" s="8">
        <f t="shared" si="7"/>
        <v>0.97171401403778002</v>
      </c>
      <c r="AI73" s="8">
        <f t="shared" si="23"/>
        <v>1.1473726551385506</v>
      </c>
      <c r="AJ73" s="8">
        <f t="shared" si="17"/>
        <v>1.1807386799513513</v>
      </c>
      <c r="AK73" s="8">
        <f t="shared" si="24"/>
        <v>0.61221253437884016</v>
      </c>
      <c r="AL73" s="8">
        <f t="shared" si="11"/>
        <v>1.4129538140778679</v>
      </c>
      <c r="AN73" s="2">
        <f t="shared" si="46"/>
        <v>0.4754903934565175</v>
      </c>
      <c r="AO73" s="2">
        <f t="shared" si="47"/>
        <v>0.49622362058126257</v>
      </c>
    </row>
    <row r="74" spans="1:42" x14ac:dyDescent="0.2">
      <c r="A74" s="13">
        <v>38474</v>
      </c>
      <c r="B74">
        <v>4208.63</v>
      </c>
      <c r="C74">
        <v>4482.0200000000004</v>
      </c>
      <c r="D74">
        <v>4205.05</v>
      </c>
      <c r="E74">
        <v>4460.63</v>
      </c>
      <c r="F74">
        <f t="shared" si="18"/>
        <v>3809.7170000000001</v>
      </c>
      <c r="G74" t="b">
        <f t="shared" si="19"/>
        <v>0</v>
      </c>
      <c r="H74">
        <v>313.99</v>
      </c>
      <c r="I74" s="8">
        <f t="shared" si="25"/>
        <v>6.590216113399805E-2</v>
      </c>
      <c r="J74" s="8">
        <f t="shared" si="20"/>
        <v>6.590216113399805E-2</v>
      </c>
      <c r="K74" s="8">
        <f t="shared" si="8"/>
        <v>7.2175530891127604E-3</v>
      </c>
      <c r="L74" s="8">
        <f t="shared" si="14"/>
        <v>3.3058191433532828E-2</v>
      </c>
      <c r="M74" s="8">
        <f t="shared" si="15"/>
        <v>5.2170721180788866E-3</v>
      </c>
      <c r="N74" s="8">
        <f t="shared" si="34"/>
        <v>8.3745093339447921E-2</v>
      </c>
      <c r="O74" s="8">
        <f t="shared" si="35"/>
        <v>8.8293158208483571E-3</v>
      </c>
      <c r="P74" s="10">
        <f t="shared" si="21"/>
        <v>-0.526954547703952</v>
      </c>
      <c r="Q74" s="10">
        <f t="shared" si="36"/>
        <v>-0.57024254973455568</v>
      </c>
      <c r="R74" s="9"/>
      <c r="S74" s="11">
        <f t="shared" ref="S74:S137" si="49">SQRT(L74^2+M74^2-2*L74*M74*P74)</f>
        <v>3.6080831052224899E-2</v>
      </c>
      <c r="T74" s="11">
        <f t="shared" ref="T74:T137" si="50">SQRT(N74^2+O74^2-2*N74*O74*Q74)</f>
        <v>8.9075730168225078E-2</v>
      </c>
      <c r="U74" s="9"/>
      <c r="V74" s="8">
        <f t="shared" si="48"/>
        <v>1.0483636320904379</v>
      </c>
      <c r="W74" s="8">
        <f t="shared" si="45"/>
        <v>1.0240028699083588</v>
      </c>
      <c r="X74" s="9"/>
      <c r="Y74" s="9">
        <f t="shared" si="16"/>
        <v>0.66966547397941822</v>
      </c>
      <c r="Z74" s="9">
        <f t="shared" si="10"/>
        <v>0.3084837636924942</v>
      </c>
      <c r="AA74" s="9"/>
      <c r="AB74" s="10">
        <f t="shared" ref="AB74:AB137" si="51">NORMDIST(Y74,0,1,1)</f>
        <v>0.74846446709008285</v>
      </c>
      <c r="AC74" s="10">
        <f t="shared" ref="AC74:AC137" si="52">1-AB74</f>
        <v>0.25153553290991715</v>
      </c>
      <c r="AD74" s="10">
        <f t="shared" ref="AD74:AD137" si="53">NORMDIST(Z74,0,1,1)</f>
        <v>0.62114287352747766</v>
      </c>
      <c r="AE74" s="10">
        <f t="shared" ref="AE74:AE137" si="54">1-AD74</f>
        <v>0.37885712647252234</v>
      </c>
      <c r="AF74" s="9"/>
      <c r="AG74" s="12">
        <f t="shared" ref="AG74:AG137" si="55">A74</f>
        <v>38474</v>
      </c>
      <c r="AH74" s="8">
        <f t="shared" ref="AH74:AH137" si="56">AN74+AO74</f>
        <v>1.0066313788906367</v>
      </c>
      <c r="AI74" s="8">
        <f t="shared" si="23"/>
        <v>1.1660484677899088</v>
      </c>
      <c r="AJ74" s="8">
        <f t="shared" si="17"/>
        <v>1.2149712980094056</v>
      </c>
      <c r="AK74" s="8">
        <f t="shared" si="24"/>
        <v>0.65255866346772773</v>
      </c>
      <c r="AL74" s="8">
        <f t="shared" si="11"/>
        <v>1.4231518832434393</v>
      </c>
      <c r="AN74" s="2">
        <f t="shared" si="46"/>
        <v>0.50682623798375703</v>
      </c>
      <c r="AO74" s="2">
        <f t="shared" si="47"/>
        <v>0.49980514090687955</v>
      </c>
    </row>
    <row r="75" spans="1:42" x14ac:dyDescent="0.2">
      <c r="A75" s="13">
        <v>38504</v>
      </c>
      <c r="B75">
        <v>4467.32</v>
      </c>
      <c r="C75">
        <v>4637.34</v>
      </c>
      <c r="D75">
        <v>4467.04</v>
      </c>
      <c r="E75">
        <v>4586.28</v>
      </c>
      <c r="F75">
        <f t="shared" si="18"/>
        <v>3941.739</v>
      </c>
      <c r="G75" t="b">
        <f t="shared" si="19"/>
        <v>0</v>
      </c>
      <c r="H75">
        <v>317.11</v>
      </c>
      <c r="I75" s="8">
        <f t="shared" si="25"/>
        <v>2.8168666757834471E-2</v>
      </c>
      <c r="J75" s="8">
        <f t="shared" si="20"/>
        <v>2.8168666757834471E-2</v>
      </c>
      <c r="K75" s="8">
        <f t="shared" ref="K75:K138" si="57">H75/H74-1</f>
        <v>9.9366221854200187E-3</v>
      </c>
      <c r="L75" s="8">
        <f t="shared" si="14"/>
        <v>3.2767907951461513E-2</v>
      </c>
      <c r="M75" s="8">
        <f t="shared" si="15"/>
        <v>4.9009530992754598E-3</v>
      </c>
      <c r="N75" s="8">
        <f t="shared" si="34"/>
        <v>8.2350308252348695E-2</v>
      </c>
      <c r="O75" s="8">
        <f t="shared" si="35"/>
        <v>8.7785758082097858E-3</v>
      </c>
      <c r="P75" s="10">
        <f t="shared" si="21"/>
        <v>-0.45641192624097271</v>
      </c>
      <c r="Q75" s="10">
        <f t="shared" si="36"/>
        <v>-0.55403755524107112</v>
      </c>
      <c r="R75" s="9"/>
      <c r="S75" s="11">
        <f t="shared" si="49"/>
        <v>3.5275333426269755E-2</v>
      </c>
      <c r="T75" s="11">
        <f t="shared" si="50"/>
        <v>8.7519623941286651E-2</v>
      </c>
      <c r="U75" s="9"/>
      <c r="V75" s="8">
        <f t="shared" si="48"/>
        <v>1.0778946378838266</v>
      </c>
      <c r="W75" s="8">
        <f t="shared" si="45"/>
        <v>1.0341779995434237</v>
      </c>
      <c r="X75" s="9"/>
      <c r="Y75" s="9">
        <f t="shared" si="16"/>
        <v>1.1913422740221875</v>
      </c>
      <c r="Z75" s="9">
        <f t="shared" ref="Z75:Z138" si="58">(LN(V75/W75)+0.5*T75^2)/(T75)</f>
        <v>0.51682881640959411</v>
      </c>
      <c r="AA75" s="9"/>
      <c r="AB75" s="10">
        <f t="shared" si="51"/>
        <v>0.88324037769816843</v>
      </c>
      <c r="AC75" s="10">
        <f t="shared" si="52"/>
        <v>0.11675962230183157</v>
      </c>
      <c r="AD75" s="10">
        <f t="shared" si="53"/>
        <v>0.69736216887738545</v>
      </c>
      <c r="AE75" s="10">
        <f t="shared" si="54"/>
        <v>0.30263783112261455</v>
      </c>
      <c r="AF75" s="9"/>
      <c r="AG75" s="12">
        <f t="shared" si="55"/>
        <v>38504</v>
      </c>
      <c r="AH75" s="8">
        <f t="shared" si="56"/>
        <v>1.0258743731440503</v>
      </c>
      <c r="AI75" s="8">
        <f t="shared" si="23"/>
        <v>1.1935469920114856</v>
      </c>
      <c r="AJ75" s="8">
        <f t="shared" si="17"/>
        <v>1.2408031997578193</v>
      </c>
      <c r="AK75" s="8">
        <f t="shared" si="24"/>
        <v>0.67094037099888815</v>
      </c>
      <c r="AL75" s="8">
        <f t="shared" ref="AL75:AL138" si="59">H75/$H$10</f>
        <v>1.4372932058196983</v>
      </c>
      <c r="AN75" s="2">
        <f t="shared" si="46"/>
        <v>0.52110285738564843</v>
      </c>
      <c r="AO75" s="2">
        <f t="shared" si="47"/>
        <v>0.50477151575840185</v>
      </c>
    </row>
    <row r="76" spans="1:42" x14ac:dyDescent="0.2">
      <c r="A76" s="13">
        <v>38534</v>
      </c>
      <c r="B76">
        <v>4584.4399999999996</v>
      </c>
      <c r="C76">
        <v>4913.0200000000004</v>
      </c>
      <c r="D76">
        <v>4444.9399999999996</v>
      </c>
      <c r="E76">
        <v>4886.5</v>
      </c>
      <c r="F76">
        <f t="shared" si="18"/>
        <v>4176.067</v>
      </c>
      <c r="G76" t="b">
        <f t="shared" si="19"/>
        <v>0</v>
      </c>
      <c r="H76">
        <v>315.91000000000003</v>
      </c>
      <c r="I76" s="8">
        <f t="shared" si="25"/>
        <v>6.5460460329504588E-2</v>
      </c>
      <c r="J76" s="8">
        <f t="shared" si="20"/>
        <v>6.5460460329504588E-2</v>
      </c>
      <c r="K76" s="8">
        <f t="shared" si="57"/>
        <v>-3.7841758380372514E-3</v>
      </c>
      <c r="L76" s="8">
        <f t="shared" ref="L76:L139" si="60">STDEV(I65:I76)</f>
        <v>3.2229566060379237E-2</v>
      </c>
      <c r="M76" s="8">
        <f t="shared" ref="M76:M139" si="61">STDEV(K65:K76)</f>
        <v>5.8669176252492605E-3</v>
      </c>
      <c r="N76" s="8">
        <f t="shared" si="34"/>
        <v>7.8186063188647709E-2</v>
      </c>
      <c r="O76" s="8">
        <f t="shared" si="35"/>
        <v>8.8501781908167584E-3</v>
      </c>
      <c r="P76" s="10">
        <f t="shared" si="21"/>
        <v>-0.604213721368277</v>
      </c>
      <c r="Q76" s="10">
        <f t="shared" si="36"/>
        <v>-0.55560411332061421</v>
      </c>
      <c r="R76" s="9"/>
      <c r="S76" s="11">
        <f t="shared" si="49"/>
        <v>3.6078595204432622E-2</v>
      </c>
      <c r="T76" s="11">
        <f t="shared" si="50"/>
        <v>8.3428403031976045E-2</v>
      </c>
      <c r="U76" s="9"/>
      <c r="V76" s="8">
        <f t="shared" si="48"/>
        <v>1.1484541170664064</v>
      </c>
      <c r="W76" s="8">
        <f t="shared" si="45"/>
        <v>1.0302644881453218</v>
      </c>
      <c r="X76" s="9"/>
      <c r="Y76" s="9">
        <f t="shared" ref="Y76:Y139" si="62">(LN(V76/W76)+0.5*S76^2)/(S76)</f>
        <v>3.028168642612906</v>
      </c>
      <c r="Z76" s="9">
        <f t="shared" si="58"/>
        <v>1.3434439986211826</v>
      </c>
      <c r="AA76" s="9"/>
      <c r="AB76" s="10">
        <f t="shared" si="51"/>
        <v>0.99876979630024398</v>
      </c>
      <c r="AC76" s="10">
        <f t="shared" si="52"/>
        <v>1.2302036997560162E-3</v>
      </c>
      <c r="AD76" s="10">
        <f t="shared" si="53"/>
        <v>0.91043587598598319</v>
      </c>
      <c r="AE76" s="10">
        <f t="shared" si="54"/>
        <v>8.956412401401681E-2</v>
      </c>
      <c r="AF76" s="9"/>
      <c r="AG76" s="12">
        <f t="shared" si="55"/>
        <v>38534</v>
      </c>
      <c r="AH76" s="8">
        <f t="shared" si="56"/>
        <v>1.0580758618938726</v>
      </c>
      <c r="AI76" s="8">
        <f t="shared" si="23"/>
        <v>1.2620273268798492</v>
      </c>
      <c r="AJ76" s="8">
        <f t="shared" ref="AJ76:AJ139" si="63">((AD75*J76+K76*AE75)+1)*AJ75</f>
        <v>1.2960244188326013</v>
      </c>
      <c r="AK76" s="8">
        <f t="shared" si="24"/>
        <v>0.71486043653812392</v>
      </c>
      <c r="AL76" s="8">
        <f t="shared" si="59"/>
        <v>1.4318542355980604</v>
      </c>
      <c r="AN76" s="2">
        <f t="shared" si="46"/>
        <v>0.55521449030913317</v>
      </c>
      <c r="AO76" s="2">
        <f t="shared" si="47"/>
        <v>0.50286137158473942</v>
      </c>
    </row>
    <row r="77" spans="1:42" x14ac:dyDescent="0.2">
      <c r="A77" s="13">
        <v>38565</v>
      </c>
      <c r="B77">
        <v>4882.3900000000003</v>
      </c>
      <c r="C77">
        <v>4990.57</v>
      </c>
      <c r="D77">
        <v>4726.33</v>
      </c>
      <c r="E77">
        <v>4829.6899999999996</v>
      </c>
      <c r="F77">
        <f t="shared" ref="F77:F140" si="64">MAX(IF(G76,0,F76),C77*(1-$F$8))</f>
        <v>4241.9844999999996</v>
      </c>
      <c r="G77" t="b">
        <f t="shared" ref="G77:G140" si="65">IF(F77&gt;D77,TRUE,FALSE)</f>
        <v>0</v>
      </c>
      <c r="H77">
        <v>317.77999999999997</v>
      </c>
      <c r="I77" s="8">
        <f t="shared" ref="I77:I140" si="66">E77/E76-1</f>
        <v>-1.1625908114192285E-2</v>
      </c>
      <c r="J77" s="8">
        <f t="shared" ref="J77:J140" si="67">IF(G77,F77/E76-1,E77/E76-1)</f>
        <v>-1.1625908114192285E-2</v>
      </c>
      <c r="K77" s="8">
        <f t="shared" si="57"/>
        <v>5.9194074261654794E-3</v>
      </c>
      <c r="L77" s="8">
        <f t="shared" si="60"/>
        <v>3.0274409776453036E-2</v>
      </c>
      <c r="M77" s="8">
        <f t="shared" si="61"/>
        <v>5.6204442092611887E-3</v>
      </c>
      <c r="N77" s="8">
        <f t="shared" si="34"/>
        <v>7.8267136710019572E-2</v>
      </c>
      <c r="O77" s="8">
        <f t="shared" si="35"/>
        <v>8.6903156385804321E-3</v>
      </c>
      <c r="P77" s="10">
        <f t="shared" ref="P77:P140" si="68">CORREL(I66:I77,K66:K77)</f>
        <v>-0.52015013711413227</v>
      </c>
      <c r="Q77" s="10">
        <f t="shared" si="36"/>
        <v>-0.5627685568180828</v>
      </c>
      <c r="R77" s="9"/>
      <c r="S77" s="11">
        <f t="shared" si="49"/>
        <v>3.3543139837146609E-2</v>
      </c>
      <c r="T77" s="11">
        <f t="shared" si="50"/>
        <v>8.3467469642893533E-2</v>
      </c>
      <c r="U77" s="9"/>
      <c r="V77" s="8">
        <f t="shared" si="48"/>
        <v>1.1351022950280267</v>
      </c>
      <c r="W77" s="8">
        <f t="shared" si="45"/>
        <v>1.0363630434073638</v>
      </c>
      <c r="X77" s="9"/>
      <c r="Y77" s="9">
        <f t="shared" si="62"/>
        <v>2.7298528330563454</v>
      </c>
      <c r="Z77" s="9">
        <f t="shared" si="58"/>
        <v>1.1320419062363554</v>
      </c>
      <c r="AA77" s="9"/>
      <c r="AB77" s="10">
        <f t="shared" si="51"/>
        <v>0.99683186978287897</v>
      </c>
      <c r="AC77" s="10">
        <f t="shared" si="52"/>
        <v>3.1681302171210346E-3</v>
      </c>
      <c r="AD77" s="10">
        <f t="shared" si="53"/>
        <v>0.87119159167303728</v>
      </c>
      <c r="AE77" s="10">
        <f t="shared" si="54"/>
        <v>0.12880840832696272</v>
      </c>
      <c r="AF77" s="9"/>
      <c r="AG77" s="12">
        <f t="shared" si="55"/>
        <v>38565</v>
      </c>
      <c r="AH77" s="8">
        <f t="shared" si="56"/>
        <v>1.054597630583161</v>
      </c>
      <c r="AI77" s="8">
        <f t="shared" ref="AI77:AI140" si="69">((AB76*J77+AC76*K77)+1)*AI76</f>
        <v>1.2473823531316353</v>
      </c>
      <c r="AJ77" s="8">
        <f t="shared" si="63"/>
        <v>1.2829935707367406</v>
      </c>
      <c r="AK77" s="8">
        <f t="shared" ref="AK77:AK140" si="70">E77/$E$10</f>
        <v>0.70654953478846028</v>
      </c>
      <c r="AL77" s="8">
        <f t="shared" si="59"/>
        <v>1.4403299641934459</v>
      </c>
      <c r="AN77" s="2">
        <f t="shared" si="46"/>
        <v>0.54875961766113113</v>
      </c>
      <c r="AO77" s="2">
        <f t="shared" si="47"/>
        <v>0.5058380129220299</v>
      </c>
    </row>
    <row r="78" spans="1:42" x14ac:dyDescent="0.2">
      <c r="A78" s="13">
        <v>38596</v>
      </c>
      <c r="B78">
        <v>4846.66</v>
      </c>
      <c r="C78">
        <v>5061.84</v>
      </c>
      <c r="D78">
        <v>4816.67</v>
      </c>
      <c r="E78">
        <v>5044.12</v>
      </c>
      <c r="F78">
        <f t="shared" si="64"/>
        <v>4302.5640000000003</v>
      </c>
      <c r="G78" t="b">
        <f t="shared" si="65"/>
        <v>0</v>
      </c>
      <c r="H78">
        <v>317.62</v>
      </c>
      <c r="I78" s="8">
        <f t="shared" si="66"/>
        <v>4.4398294714567577E-2</v>
      </c>
      <c r="J78" s="8">
        <f t="shared" si="67"/>
        <v>4.4398294714567577E-2</v>
      </c>
      <c r="K78" s="8">
        <f t="shared" si="57"/>
        <v>-5.0349298256646691E-4</v>
      </c>
      <c r="L78" s="8">
        <f t="shared" si="60"/>
        <v>3.0976558508598429E-2</v>
      </c>
      <c r="M78" s="8">
        <f t="shared" si="61"/>
        <v>5.9293938225145086E-3</v>
      </c>
      <c r="N78" s="8">
        <f t="shared" si="34"/>
        <v>6.3929024139629489E-2</v>
      </c>
      <c r="O78" s="8">
        <f t="shared" si="35"/>
        <v>8.4853279356088083E-3</v>
      </c>
      <c r="P78" s="10">
        <f t="shared" si="68"/>
        <v>-0.55066980124978893</v>
      </c>
      <c r="Q78" s="10">
        <f t="shared" si="36"/>
        <v>-0.53893441535363762</v>
      </c>
      <c r="R78" s="9"/>
      <c r="S78" s="11">
        <f t="shared" si="49"/>
        <v>3.4597548641875892E-2</v>
      </c>
      <c r="T78" s="11">
        <f t="shared" si="50"/>
        <v>6.887394485148382E-2</v>
      </c>
      <c r="U78" s="9"/>
      <c r="V78" s="8">
        <f t="shared" si="48"/>
        <v>1.185498901253863</v>
      </c>
      <c r="W78" s="8">
        <f t="shared" si="45"/>
        <v>1.0358412418876171</v>
      </c>
      <c r="X78" s="9"/>
      <c r="Y78" s="9">
        <f t="shared" si="62"/>
        <v>3.9178586210749891</v>
      </c>
      <c r="Z78" s="9">
        <f t="shared" si="58"/>
        <v>1.9938108593088</v>
      </c>
      <c r="AA78" s="9"/>
      <c r="AB78" s="10">
        <f t="shared" si="51"/>
        <v>0.99995533046215723</v>
      </c>
      <c r="AC78" s="10">
        <f t="shared" si="52"/>
        <v>4.4669537842767504E-5</v>
      </c>
      <c r="AD78" s="10">
        <f t="shared" si="53"/>
        <v>0.97691363580846025</v>
      </c>
      <c r="AE78" s="10">
        <f t="shared" si="54"/>
        <v>2.3086364191539754E-2</v>
      </c>
      <c r="AF78" s="9"/>
      <c r="AG78" s="12">
        <f t="shared" si="55"/>
        <v>38596</v>
      </c>
      <c r="AH78" s="8">
        <f t="shared" si="56"/>
        <v>1.0787069359257118</v>
      </c>
      <c r="AI78" s="8">
        <f t="shared" si="69"/>
        <v>1.3025865564523142</v>
      </c>
      <c r="AJ78" s="8">
        <f t="shared" si="63"/>
        <v>1.3325358118193935</v>
      </c>
      <c r="AK78" s="8">
        <f t="shared" si="70"/>
        <v>0.73791912926443903</v>
      </c>
      <c r="AL78" s="8">
        <f t="shared" si="59"/>
        <v>1.4396047681638944</v>
      </c>
      <c r="AN78" s="2">
        <f t="shared" si="46"/>
        <v>0.57312360889350344</v>
      </c>
      <c r="AO78" s="2">
        <f t="shared" si="47"/>
        <v>0.50558332703220832</v>
      </c>
    </row>
    <row r="79" spans="1:42" x14ac:dyDescent="0.2">
      <c r="A79" s="13">
        <v>38628</v>
      </c>
      <c r="B79">
        <v>5060.99</v>
      </c>
      <c r="C79">
        <v>5138.0200000000004</v>
      </c>
      <c r="D79">
        <v>4762.75</v>
      </c>
      <c r="E79">
        <v>4929.07</v>
      </c>
      <c r="F79">
        <f t="shared" si="64"/>
        <v>4367.317</v>
      </c>
      <c r="G79" t="b">
        <f t="shared" si="65"/>
        <v>0</v>
      </c>
      <c r="H79">
        <v>313.92</v>
      </c>
      <c r="I79" s="8">
        <f t="shared" si="66"/>
        <v>-2.2808735716041695E-2</v>
      </c>
      <c r="J79" s="8">
        <f t="shared" si="67"/>
        <v>-2.2808735716041695E-2</v>
      </c>
      <c r="K79" s="8">
        <f t="shared" si="57"/>
        <v>-1.1649140482337339E-2</v>
      </c>
      <c r="L79" s="8">
        <f t="shared" si="60"/>
        <v>3.3611822758952276E-2</v>
      </c>
      <c r="M79" s="8">
        <f t="shared" si="61"/>
        <v>7.5864776576550766E-3</v>
      </c>
      <c r="N79" s="8">
        <f t="shared" si="34"/>
        <v>6.086706793158192E-2</v>
      </c>
      <c r="O79" s="8">
        <f t="shared" si="35"/>
        <v>8.7812880041078668E-3</v>
      </c>
      <c r="P79" s="10">
        <f t="shared" si="68"/>
        <v>-0.13845055024971331</v>
      </c>
      <c r="Q79" s="10">
        <f t="shared" si="36"/>
        <v>-0.45204254095720475</v>
      </c>
      <c r="R79" s="9"/>
      <c r="S79" s="11">
        <f t="shared" si="49"/>
        <v>3.5467136385115838E-2</v>
      </c>
      <c r="T79" s="11">
        <f t="shared" si="50"/>
        <v>6.5308012879564822E-2</v>
      </c>
      <c r="U79" s="9"/>
      <c r="V79" s="8">
        <f t="shared" si="48"/>
        <v>1.1584591701235059</v>
      </c>
      <c r="W79" s="8">
        <f t="shared" si="45"/>
        <v>1.0237745817434694</v>
      </c>
      <c r="X79" s="9"/>
      <c r="Y79" s="9">
        <f t="shared" si="62"/>
        <v>3.5024934263350742</v>
      </c>
      <c r="Z79" s="9">
        <f t="shared" si="58"/>
        <v>1.9251392882388068</v>
      </c>
      <c r="AA79" s="9"/>
      <c r="AB79" s="10">
        <f t="shared" si="51"/>
        <v>0.99976953742146213</v>
      </c>
      <c r="AC79" s="10">
        <f t="shared" si="52"/>
        <v>2.3046257853787111E-4</v>
      </c>
      <c r="AD79" s="10">
        <f t="shared" si="53"/>
        <v>0.97289403252083939</v>
      </c>
      <c r="AE79" s="10">
        <f t="shared" si="54"/>
        <v>2.7105967479160609E-2</v>
      </c>
      <c r="AF79" s="9"/>
      <c r="AG79" s="12">
        <f t="shared" si="55"/>
        <v>38628</v>
      </c>
      <c r="AH79" s="8">
        <f t="shared" si="56"/>
        <v>1.0597450997957101</v>
      </c>
      <c r="AI79" s="8">
        <f t="shared" si="69"/>
        <v>1.2728768532704573</v>
      </c>
      <c r="AJ79" s="8">
        <f t="shared" si="63"/>
        <v>1.3024856618261307</v>
      </c>
      <c r="AK79" s="8">
        <f t="shared" si="70"/>
        <v>0.72108812686523482</v>
      </c>
      <c r="AL79" s="8">
        <f t="shared" si="59"/>
        <v>1.4228346099805105</v>
      </c>
      <c r="AN79" s="2">
        <f t="shared" si="46"/>
        <v>0.56005138396562748</v>
      </c>
      <c r="AO79" s="2">
        <f t="shared" si="47"/>
        <v>0.4996937158300826</v>
      </c>
    </row>
    <row r="80" spans="1:42" x14ac:dyDescent="0.2">
      <c r="A80" s="13">
        <v>38657</v>
      </c>
      <c r="B80">
        <v>4922.91</v>
      </c>
      <c r="C80">
        <v>5241</v>
      </c>
      <c r="D80">
        <v>4891.62</v>
      </c>
      <c r="E80">
        <v>5193.3999999999996</v>
      </c>
      <c r="F80">
        <f t="shared" si="64"/>
        <v>4454.8499999999995</v>
      </c>
      <c r="G80" t="b">
        <f t="shared" si="65"/>
        <v>0</v>
      </c>
      <c r="H80">
        <v>314.3</v>
      </c>
      <c r="I80" s="8">
        <f t="shared" si="66"/>
        <v>5.3626749062196222E-2</v>
      </c>
      <c r="J80" s="8">
        <f t="shared" si="67"/>
        <v>5.3626749062196222E-2</v>
      </c>
      <c r="K80" s="8">
        <f t="shared" si="57"/>
        <v>1.2104994903159305E-3</v>
      </c>
      <c r="L80" s="8">
        <f t="shared" si="60"/>
        <v>3.4502303047087929E-2</v>
      </c>
      <c r="M80" s="8">
        <f t="shared" si="61"/>
        <v>7.4489900308915783E-3</v>
      </c>
      <c r="N80" s="8">
        <f t="shared" si="34"/>
        <v>6.0876430291974634E-2</v>
      </c>
      <c r="O80" s="8">
        <f t="shared" si="35"/>
        <v>8.7986227743272315E-3</v>
      </c>
      <c r="P80" s="10">
        <f t="shared" si="68"/>
        <v>-0.2072083922605952</v>
      </c>
      <c r="Q80" s="10">
        <f t="shared" si="36"/>
        <v>-0.45712743514223297</v>
      </c>
      <c r="R80" s="9"/>
      <c r="S80" s="11">
        <f t="shared" si="49"/>
        <v>3.6775052843456904E-2</v>
      </c>
      <c r="T80" s="11">
        <f t="shared" si="50"/>
        <v>6.5368621811242658E-2</v>
      </c>
      <c r="U80" s="9"/>
      <c r="V80" s="8">
        <f t="shared" si="48"/>
        <v>1.2205835693385194</v>
      </c>
      <c r="W80" s="8">
        <f t="shared" si="45"/>
        <v>1.0250138603528682</v>
      </c>
      <c r="X80" s="9"/>
      <c r="Y80" s="9">
        <f t="shared" si="62"/>
        <v>4.7667952541135721</v>
      </c>
      <c r="Z80" s="9">
        <f t="shared" si="58"/>
        <v>2.7040416115442212</v>
      </c>
      <c r="AA80" s="9"/>
      <c r="AB80" s="10">
        <f t="shared" si="51"/>
        <v>0.99999906410323847</v>
      </c>
      <c r="AC80" s="10">
        <f t="shared" si="52"/>
        <v>9.3589676153360557E-7</v>
      </c>
      <c r="AD80" s="10">
        <f t="shared" si="53"/>
        <v>0.99657491448752111</v>
      </c>
      <c r="AE80" s="10">
        <f t="shared" si="54"/>
        <v>3.425085512478887E-3</v>
      </c>
      <c r="AF80" s="9"/>
      <c r="AG80" s="12">
        <f t="shared" si="55"/>
        <v>38657</v>
      </c>
      <c r="AH80" s="8">
        <f t="shared" si="56"/>
        <v>1.090383713813897</v>
      </c>
      <c r="AI80" s="8">
        <f t="shared" si="69"/>
        <v>1.341121724535806</v>
      </c>
      <c r="AJ80" s="8">
        <f t="shared" si="63"/>
        <v>1.3704831708555205</v>
      </c>
      <c r="AK80" s="8">
        <f t="shared" si="70"/>
        <v>0.759757738896366</v>
      </c>
      <c r="AL80" s="8">
        <f t="shared" si="59"/>
        <v>1.4245569505506959</v>
      </c>
      <c r="AN80" s="2">
        <f t="shared" si="46"/>
        <v>0.59008511899548788</v>
      </c>
      <c r="AO80" s="2">
        <f t="shared" si="47"/>
        <v>0.50029859481840899</v>
      </c>
    </row>
    <row r="81" spans="1:42" x14ac:dyDescent="0.2">
      <c r="A81" s="13">
        <v>38687</v>
      </c>
      <c r="B81">
        <v>5210.54</v>
      </c>
      <c r="C81">
        <v>5469.96</v>
      </c>
      <c r="D81">
        <v>5208.49</v>
      </c>
      <c r="E81">
        <v>5408.26</v>
      </c>
      <c r="F81">
        <f t="shared" si="64"/>
        <v>4649.4660000000003</v>
      </c>
      <c r="G81" t="b">
        <f t="shared" si="65"/>
        <v>0</v>
      </c>
      <c r="H81">
        <v>316.2</v>
      </c>
      <c r="I81" s="8">
        <f t="shared" si="66"/>
        <v>4.1371741055955757E-2</v>
      </c>
      <c r="J81" s="8">
        <f t="shared" si="67"/>
        <v>4.1371741055955757E-2</v>
      </c>
      <c r="K81" s="8">
        <f t="shared" si="57"/>
        <v>6.0451797645559857E-3</v>
      </c>
      <c r="L81" s="8">
        <f t="shared" si="60"/>
        <v>3.4918554702318666E-2</v>
      </c>
      <c r="M81" s="8">
        <f t="shared" si="61"/>
        <v>7.4926925918216208E-3</v>
      </c>
      <c r="N81" s="8">
        <f t="shared" si="34"/>
        <v>5.5850272272304019E-2</v>
      </c>
      <c r="O81" s="8">
        <f t="shared" si="35"/>
        <v>8.3766850840774586E-3</v>
      </c>
      <c r="P81" s="10">
        <f t="shared" si="68"/>
        <v>-0.1859714811541969</v>
      </c>
      <c r="Q81" s="10">
        <f t="shared" si="36"/>
        <v>-0.37835320514128185</v>
      </c>
      <c r="R81" s="9"/>
      <c r="S81" s="11">
        <f t="shared" si="49"/>
        <v>3.7050760158699333E-2</v>
      </c>
      <c r="T81" s="11">
        <f t="shared" si="50"/>
        <v>5.9526795654105229E-2</v>
      </c>
      <c r="U81" s="9"/>
      <c r="V81" s="8">
        <f t="shared" si="48"/>
        <v>1.2710812367063469</v>
      </c>
      <c r="W81" s="8">
        <f t="shared" si="45"/>
        <v>1.0312102533998631</v>
      </c>
      <c r="X81" s="9"/>
      <c r="Y81" s="9">
        <f t="shared" si="62"/>
        <v>5.6630732675185946</v>
      </c>
      <c r="Z81" s="9">
        <f t="shared" si="58"/>
        <v>3.5430516184299639</v>
      </c>
      <c r="AA81" s="9"/>
      <c r="AB81" s="10">
        <f t="shared" si="51"/>
        <v>0.99999999256571825</v>
      </c>
      <c r="AC81" s="10">
        <f t="shared" si="52"/>
        <v>7.4342817457662136E-9</v>
      </c>
      <c r="AD81" s="10">
        <f t="shared" si="53"/>
        <v>0.99980223736196772</v>
      </c>
      <c r="AE81" s="10">
        <f t="shared" si="54"/>
        <v>1.9776263803228389E-4</v>
      </c>
      <c r="AF81" s="9"/>
      <c r="AG81" s="12">
        <f t="shared" si="55"/>
        <v>38687</v>
      </c>
      <c r="AH81" s="8">
        <f t="shared" si="56"/>
        <v>1.1178209574995832</v>
      </c>
      <c r="AI81" s="8">
        <f t="shared" si="69"/>
        <v>1.3966062209076326</v>
      </c>
      <c r="AJ81" s="8">
        <f t="shared" si="63"/>
        <v>1.4270166220639209</v>
      </c>
      <c r="AK81" s="8">
        <f t="shared" si="70"/>
        <v>0.7911902393352449</v>
      </c>
      <c r="AL81" s="8">
        <f t="shared" si="59"/>
        <v>1.4331686534016226</v>
      </c>
      <c r="AN81" s="2">
        <f t="shared" si="46"/>
        <v>0.61449796773954202</v>
      </c>
      <c r="AO81" s="2">
        <f t="shared" si="47"/>
        <v>0.50332298976004108</v>
      </c>
      <c r="AP81" s="2">
        <f>(AN81+AO81)/2</f>
        <v>0.55891047874979161</v>
      </c>
    </row>
    <row r="82" spans="1:42" x14ac:dyDescent="0.2">
      <c r="A82" s="13">
        <v>38719</v>
      </c>
      <c r="B82">
        <v>5410.24</v>
      </c>
      <c r="C82">
        <v>5697.01</v>
      </c>
      <c r="D82">
        <v>5290.49</v>
      </c>
      <c r="E82">
        <v>5674.15</v>
      </c>
      <c r="F82">
        <f t="shared" si="64"/>
        <v>4842.4584999999997</v>
      </c>
      <c r="G82" t="b">
        <f t="shared" si="65"/>
        <v>0</v>
      </c>
      <c r="H82">
        <v>314.69</v>
      </c>
      <c r="I82" s="8">
        <f t="shared" si="66"/>
        <v>4.9163686657076378E-2</v>
      </c>
      <c r="J82" s="8">
        <f t="shared" si="67"/>
        <v>4.9163686657076378E-2</v>
      </c>
      <c r="K82" s="8">
        <f t="shared" si="57"/>
        <v>-4.7754585705249708E-3</v>
      </c>
      <c r="L82" s="8">
        <f t="shared" si="60"/>
        <v>3.5131739050661255E-2</v>
      </c>
      <c r="M82" s="8">
        <f t="shared" si="61"/>
        <v>7.5790390209921005E-3</v>
      </c>
      <c r="N82" s="8">
        <f t="shared" si="34"/>
        <v>5.4784324097554987E-2</v>
      </c>
      <c r="O82" s="8">
        <f t="shared" si="35"/>
        <v>8.3865149142250302E-3</v>
      </c>
      <c r="P82" s="10">
        <f t="shared" si="68"/>
        <v>-0.19930413462613714</v>
      </c>
      <c r="Q82" s="10">
        <f t="shared" si="36"/>
        <v>-0.3644886706772455</v>
      </c>
      <c r="R82" s="9"/>
      <c r="S82" s="11">
        <f t="shared" si="49"/>
        <v>3.7387381303361812E-2</v>
      </c>
      <c r="T82" s="11">
        <f t="shared" si="50"/>
        <v>5.8365949932191283E-2</v>
      </c>
      <c r="U82" s="9"/>
      <c r="V82" s="8">
        <v>1</v>
      </c>
      <c r="W82" s="8">
        <v>1</v>
      </c>
      <c r="X82" s="9"/>
      <c r="Y82" s="9">
        <f t="shared" si="62"/>
        <v>1.8693690651680906E-2</v>
      </c>
      <c r="Z82" s="9">
        <f t="shared" si="58"/>
        <v>2.9182974966095641E-2</v>
      </c>
      <c r="AA82" s="9"/>
      <c r="AB82" s="10">
        <f t="shared" si="51"/>
        <v>0.50745726924632262</v>
      </c>
      <c r="AC82" s="10">
        <f t="shared" si="52"/>
        <v>0.49254273075367738</v>
      </c>
      <c r="AD82" s="10">
        <f t="shared" si="53"/>
        <v>0.51164067026999172</v>
      </c>
      <c r="AE82" s="10">
        <f t="shared" si="54"/>
        <v>0.48835932973000828</v>
      </c>
      <c r="AF82" s="9"/>
      <c r="AG82" s="12">
        <f t="shared" si="55"/>
        <v>38719</v>
      </c>
      <c r="AH82" s="8">
        <f t="shared" si="56"/>
        <v>1.1426300033102925</v>
      </c>
      <c r="AI82" s="8">
        <f t="shared" si="69"/>
        <v>1.4652685309756217</v>
      </c>
      <c r="AJ82" s="8">
        <f t="shared" si="63"/>
        <v>1.4971587979284997</v>
      </c>
      <c r="AK82" s="8">
        <f t="shared" si="70"/>
        <v>0.83008806834806004</v>
      </c>
      <c r="AL82" s="8">
        <f t="shared" si="59"/>
        <v>1.4263246158727281</v>
      </c>
      <c r="AM82">
        <v>1</v>
      </c>
      <c r="AN82" s="2">
        <f>AP81*(I82+1)</f>
        <v>0.5863885783964029</v>
      </c>
      <c r="AO82" s="2">
        <f>AP81*(K82+1)</f>
        <v>0.55624142491388973</v>
      </c>
    </row>
    <row r="83" spans="1:42" x14ac:dyDescent="0.2">
      <c r="A83" s="13">
        <v>38749</v>
      </c>
      <c r="B83">
        <v>5662.05</v>
      </c>
      <c r="C83">
        <v>5916.8</v>
      </c>
      <c r="D83">
        <v>5598.05</v>
      </c>
      <c r="E83">
        <v>5796.04</v>
      </c>
      <c r="F83">
        <f t="shared" si="64"/>
        <v>5029.28</v>
      </c>
      <c r="G83" t="b">
        <f t="shared" si="65"/>
        <v>0</v>
      </c>
      <c r="H83">
        <v>314.77</v>
      </c>
      <c r="I83" s="8">
        <f t="shared" si="66"/>
        <v>2.1481631610021035E-2</v>
      </c>
      <c r="J83" s="8">
        <f t="shared" si="67"/>
        <v>2.1481631610021035E-2</v>
      </c>
      <c r="K83" s="8">
        <f t="shared" si="57"/>
        <v>2.5421843719208859E-4</v>
      </c>
      <c r="L83" s="8">
        <f t="shared" si="60"/>
        <v>3.5138997107652795E-2</v>
      </c>
      <c r="M83" s="8">
        <f t="shared" si="61"/>
        <v>7.4176038160217225E-3</v>
      </c>
      <c r="N83" s="8">
        <f t="shared" si="34"/>
        <v>5.2320754063632978E-2</v>
      </c>
      <c r="O83" s="8">
        <f t="shared" si="35"/>
        <v>8.3374464625342402E-3</v>
      </c>
      <c r="P83" s="10">
        <f t="shared" si="68"/>
        <v>-0.20569169170720344</v>
      </c>
      <c r="Q83" s="10">
        <f t="shared" si="36"/>
        <v>-0.34423127926858971</v>
      </c>
      <c r="R83" s="9"/>
      <c r="S83" s="11">
        <f t="shared" si="49"/>
        <v>3.7376407990402788E-2</v>
      </c>
      <c r="T83" s="11">
        <f t="shared" si="50"/>
        <v>5.5743129438201096E-2</v>
      </c>
      <c r="U83" s="9"/>
      <c r="V83" s="8">
        <f>E83/$E$82</f>
        <v>1.021481631610021</v>
      </c>
      <c r="W83" s="8">
        <f t="shared" ref="W83:W93" si="71">H83/$H$82</f>
        <v>1.0002542184371921</v>
      </c>
      <c r="X83" s="9"/>
      <c r="Y83" s="9">
        <f t="shared" si="62"/>
        <v>0.58053907014649431</v>
      </c>
      <c r="Z83" s="9">
        <f t="shared" si="58"/>
        <v>0.4045990182129568</v>
      </c>
      <c r="AA83" s="9"/>
      <c r="AB83" s="10">
        <f t="shared" si="51"/>
        <v>0.71922442632213457</v>
      </c>
      <c r="AC83" s="10">
        <f t="shared" si="52"/>
        <v>0.28077557367786543</v>
      </c>
      <c r="AD83" s="10">
        <f t="shared" si="53"/>
        <v>0.65711385983143011</v>
      </c>
      <c r="AE83" s="10">
        <f t="shared" si="54"/>
        <v>0.34288614016856989</v>
      </c>
      <c r="AF83" s="9"/>
      <c r="AG83" s="12">
        <f t="shared" si="55"/>
        <v>38749</v>
      </c>
      <c r="AH83" s="8">
        <f t="shared" si="56"/>
        <v>1.1553679935574712</v>
      </c>
      <c r="AI83" s="8">
        <f t="shared" si="69"/>
        <v>1.4814249093721839</v>
      </c>
      <c r="AJ83" s="8">
        <f t="shared" si="63"/>
        <v>1.5137997574041895</v>
      </c>
      <c r="AK83" s="8">
        <f t="shared" si="70"/>
        <v>0.84791971443618697</v>
      </c>
      <c r="AL83" s="8">
        <f t="shared" si="59"/>
        <v>1.426687213887504</v>
      </c>
      <c r="AN83" s="2">
        <f t="shared" ref="AN83:AN93" si="72">AN82*(I83+1)</f>
        <v>0.59898516181783834</v>
      </c>
      <c r="AO83" s="2">
        <f t="shared" ref="AO83:AO93" si="73">AO82*(K83+1)</f>
        <v>0.55638283173963288</v>
      </c>
    </row>
    <row r="84" spans="1:42" x14ac:dyDescent="0.2">
      <c r="A84" s="13">
        <v>38777</v>
      </c>
      <c r="B84">
        <v>5806.96</v>
      </c>
      <c r="C84">
        <v>5993.9</v>
      </c>
      <c r="D84">
        <v>5664.19</v>
      </c>
      <c r="E84">
        <v>5970.08</v>
      </c>
      <c r="F84">
        <f t="shared" si="64"/>
        <v>5094.8149999999996</v>
      </c>
      <c r="G84" t="b">
        <f t="shared" si="65"/>
        <v>0</v>
      </c>
      <c r="H84">
        <v>311.5</v>
      </c>
      <c r="I84" s="8">
        <f t="shared" si="66"/>
        <v>3.0027398016576834E-2</v>
      </c>
      <c r="J84" s="8">
        <f t="shared" si="67"/>
        <v>3.0027398016576834E-2</v>
      </c>
      <c r="K84" s="8">
        <f t="shared" si="57"/>
        <v>-1.0388537662420094E-2</v>
      </c>
      <c r="L84" s="8">
        <f t="shared" si="60"/>
        <v>3.4245678969582624E-2</v>
      </c>
      <c r="M84" s="8">
        <f t="shared" si="61"/>
        <v>8.2785597055979095E-3</v>
      </c>
      <c r="N84" s="8">
        <f t="shared" si="34"/>
        <v>5.0817486901744806E-2</v>
      </c>
      <c r="O84" s="8">
        <f t="shared" si="35"/>
        <v>8.5857646941007015E-3</v>
      </c>
      <c r="P84" s="10">
        <f t="shared" si="68"/>
        <v>-0.19164471043279013</v>
      </c>
      <c r="Q84" s="10">
        <f t="shared" si="36"/>
        <v>-0.37822829199945823</v>
      </c>
      <c r="R84" s="9"/>
      <c r="S84" s="11">
        <f t="shared" si="49"/>
        <v>3.6741876749249877E-2</v>
      </c>
      <c r="T84" s="11">
        <f t="shared" si="50"/>
        <v>5.464594789873841E-2</v>
      </c>
      <c r="U84" s="9"/>
      <c r="V84" s="8">
        <f t="shared" ref="V84:V93" si="74">E84/$E$82</f>
        <v>1.0521540671289973</v>
      </c>
      <c r="W84" s="8">
        <f t="shared" si="71"/>
        <v>0.98986303981696278</v>
      </c>
      <c r="X84" s="9"/>
      <c r="Y84" s="9">
        <f t="shared" si="62"/>
        <v>1.6793705845180333</v>
      </c>
      <c r="Z84" s="9">
        <f t="shared" si="58"/>
        <v>1.144116562967846</v>
      </c>
      <c r="AA84" s="9"/>
      <c r="AB84" s="10">
        <f t="shared" si="51"/>
        <v>0.95346007878911099</v>
      </c>
      <c r="AC84" s="10">
        <f t="shared" si="52"/>
        <v>4.6539921210889013E-2</v>
      </c>
      <c r="AD84" s="10">
        <f t="shared" si="53"/>
        <v>0.87371235020051663</v>
      </c>
      <c r="AE84" s="10">
        <f t="shared" si="54"/>
        <v>0.12628764979948337</v>
      </c>
      <c r="AF84" s="9"/>
      <c r="AG84" s="12">
        <f t="shared" si="55"/>
        <v>38777</v>
      </c>
      <c r="AH84" s="8">
        <f t="shared" si="56"/>
        <v>1.1675739554151481</v>
      </c>
      <c r="AI84" s="8">
        <f t="shared" si="69"/>
        <v>1.509097320021799</v>
      </c>
      <c r="AJ84" s="8">
        <f t="shared" si="63"/>
        <v>1.5382768910338915</v>
      </c>
      <c r="AK84" s="8">
        <f t="shared" si="70"/>
        <v>0.87338053718766451</v>
      </c>
      <c r="AL84" s="8">
        <f t="shared" si="59"/>
        <v>1.4118660200335404</v>
      </c>
      <c r="AN84" s="2">
        <f t="shared" si="72"/>
        <v>0.6169711276777663</v>
      </c>
      <c r="AO84" s="2">
        <f t="shared" si="73"/>
        <v>0.55060282773738178</v>
      </c>
    </row>
    <row r="85" spans="1:42" x14ac:dyDescent="0.2">
      <c r="A85" s="13">
        <v>38810</v>
      </c>
      <c r="B85">
        <v>5989.08</v>
      </c>
      <c r="C85">
        <v>6121.95</v>
      </c>
      <c r="D85">
        <v>5860.5</v>
      </c>
      <c r="E85">
        <v>6009.89</v>
      </c>
      <c r="F85">
        <f t="shared" si="64"/>
        <v>5203.6574999999993</v>
      </c>
      <c r="G85" t="b">
        <f t="shared" si="65"/>
        <v>0</v>
      </c>
      <c r="H85">
        <v>309.69</v>
      </c>
      <c r="I85" s="8">
        <f t="shared" si="66"/>
        <v>6.6682523517274106E-3</v>
      </c>
      <c r="J85" s="8">
        <f t="shared" si="67"/>
        <v>6.6682523517274106E-3</v>
      </c>
      <c r="K85" s="8">
        <f t="shared" si="57"/>
        <v>-5.8105939004815532E-3</v>
      </c>
      <c r="L85" s="8">
        <f t="shared" si="60"/>
        <v>2.8506143289070807E-2</v>
      </c>
      <c r="M85" s="8">
        <f t="shared" si="61"/>
        <v>6.9764008598027453E-3</v>
      </c>
      <c r="N85" s="8">
        <f t="shared" si="34"/>
        <v>3.9470635659811661E-2</v>
      </c>
      <c r="O85" s="8">
        <f t="shared" si="35"/>
        <v>8.7060049858932054E-3</v>
      </c>
      <c r="P85" s="10">
        <f t="shared" si="68"/>
        <v>0.28042804403801974</v>
      </c>
      <c r="Q85" s="10">
        <f t="shared" si="36"/>
        <v>-0.43045370360016338</v>
      </c>
      <c r="R85" s="9"/>
      <c r="S85" s="11">
        <f t="shared" si="49"/>
        <v>2.7381248427843157E-2</v>
      </c>
      <c r="T85" s="11">
        <f t="shared" si="50"/>
        <v>4.3926763478306617E-2</v>
      </c>
      <c r="U85" s="9"/>
      <c r="V85" s="8">
        <f t="shared" si="74"/>
        <v>1.0591700959615098</v>
      </c>
      <c r="W85" s="8">
        <f t="shared" si="71"/>
        <v>0.98411134767549013</v>
      </c>
      <c r="X85" s="9"/>
      <c r="Y85" s="9">
        <f t="shared" si="62"/>
        <v>2.6980789367486251</v>
      </c>
      <c r="Z85" s="9">
        <f t="shared" si="58"/>
        <v>1.6952463063646055</v>
      </c>
      <c r="AA85" s="9"/>
      <c r="AB85" s="10">
        <f t="shared" si="51"/>
        <v>0.99651295492582603</v>
      </c>
      <c r="AC85" s="10">
        <f t="shared" si="52"/>
        <v>3.4870450741739667E-3</v>
      </c>
      <c r="AD85" s="10">
        <f t="shared" si="53"/>
        <v>0.95498564706770239</v>
      </c>
      <c r="AE85" s="10">
        <f t="shared" si="54"/>
        <v>4.5014352932297608E-2</v>
      </c>
      <c r="AF85" s="9"/>
      <c r="AG85" s="12">
        <f t="shared" si="55"/>
        <v>38810</v>
      </c>
      <c r="AH85" s="8">
        <f t="shared" si="56"/>
        <v>1.1684887451557944</v>
      </c>
      <c r="AI85" s="8">
        <f t="shared" si="69"/>
        <v>1.5182839315922405</v>
      </c>
      <c r="AJ85" s="8">
        <f t="shared" si="63"/>
        <v>1.5461103018044786</v>
      </c>
      <c r="AK85" s="8">
        <f t="shared" si="70"/>
        <v>0.87920445900871902</v>
      </c>
      <c r="AL85" s="8">
        <f t="shared" si="59"/>
        <v>1.4036622399492362</v>
      </c>
      <c r="AN85" s="2">
        <f t="shared" si="72"/>
        <v>0.62108524685085142</v>
      </c>
      <c r="AO85" s="2">
        <f t="shared" si="73"/>
        <v>0.54740349830494306</v>
      </c>
    </row>
    <row r="86" spans="1:42" x14ac:dyDescent="0.2">
      <c r="A86" s="13">
        <v>38838</v>
      </c>
      <c r="B86">
        <v>6014.38</v>
      </c>
      <c r="C86">
        <v>6162.37</v>
      </c>
      <c r="D86">
        <v>5513.43</v>
      </c>
      <c r="E86">
        <v>5692.86</v>
      </c>
      <c r="F86">
        <f t="shared" si="64"/>
        <v>5238.0144999999993</v>
      </c>
      <c r="G86" t="b">
        <f t="shared" si="65"/>
        <v>0</v>
      </c>
      <c r="H86">
        <v>311.81</v>
      </c>
      <c r="I86" s="8">
        <f t="shared" si="66"/>
        <v>-5.2751381472872283E-2</v>
      </c>
      <c r="J86" s="8">
        <f t="shared" si="67"/>
        <v>-5.2751381472872283E-2</v>
      </c>
      <c r="K86" s="8">
        <f t="shared" si="57"/>
        <v>6.8455552326520674E-3</v>
      </c>
      <c r="L86" s="8">
        <f t="shared" si="60"/>
        <v>3.510793550929199E-2</v>
      </c>
      <c r="M86" s="8">
        <f t="shared" si="61"/>
        <v>6.9395870442060447E-3</v>
      </c>
      <c r="N86" s="8">
        <f t="shared" si="34"/>
        <v>4.132208629505546E-2</v>
      </c>
      <c r="O86" s="8">
        <f t="shared" si="35"/>
        <v>7.8558512048963712E-3</v>
      </c>
      <c r="P86" s="10">
        <f t="shared" si="68"/>
        <v>-0.10374277702914263</v>
      </c>
      <c r="Q86" s="10">
        <f t="shared" si="36"/>
        <v>-0.47018316384587144</v>
      </c>
      <c r="R86" s="9"/>
      <c r="S86" s="11">
        <f t="shared" si="49"/>
        <v>3.6486650418032965E-2</v>
      </c>
      <c r="T86" s="11">
        <f t="shared" si="50"/>
        <v>4.5546581463477114E-2</v>
      </c>
      <c r="U86" s="9"/>
      <c r="V86" s="8">
        <f t="shared" si="74"/>
        <v>1.0032974101847854</v>
      </c>
      <c r="W86" s="8">
        <f t="shared" si="71"/>
        <v>0.99084813626108237</v>
      </c>
      <c r="X86" s="9"/>
      <c r="Y86" s="9">
        <f t="shared" si="62"/>
        <v>0.36045026463482344</v>
      </c>
      <c r="Z86" s="9">
        <f t="shared" si="58"/>
        <v>0.29690989041192883</v>
      </c>
      <c r="AA86" s="9"/>
      <c r="AB86" s="10">
        <f t="shared" si="51"/>
        <v>0.6407447782901492</v>
      </c>
      <c r="AC86" s="10">
        <f t="shared" si="52"/>
        <v>0.3592552217098508</v>
      </c>
      <c r="AD86" s="10">
        <f t="shared" si="53"/>
        <v>0.61673234748357619</v>
      </c>
      <c r="AE86" s="10">
        <f t="shared" si="54"/>
        <v>0.38326765251642381</v>
      </c>
      <c r="AF86" s="9"/>
      <c r="AG86" s="12">
        <f t="shared" si="55"/>
        <v>38838</v>
      </c>
      <c r="AH86" s="8">
        <f t="shared" si="56"/>
        <v>1.1394729212541856</v>
      </c>
      <c r="AI86" s="8">
        <f t="shared" si="69"/>
        <v>1.4385078822551003</v>
      </c>
      <c r="AJ86" s="8">
        <f t="shared" si="63"/>
        <v>1.4686986247042151</v>
      </c>
      <c r="AK86" s="8">
        <f t="shared" si="70"/>
        <v>0.8328252091988998</v>
      </c>
      <c r="AL86" s="8">
        <f t="shared" si="59"/>
        <v>1.4132710873407968</v>
      </c>
      <c r="AN86" s="2">
        <f t="shared" si="72"/>
        <v>0.58832214206704914</v>
      </c>
      <c r="AO86" s="2">
        <f t="shared" si="73"/>
        <v>0.55115077918713651</v>
      </c>
    </row>
    <row r="87" spans="1:42" x14ac:dyDescent="0.2">
      <c r="A87" s="13">
        <v>38869</v>
      </c>
      <c r="B87">
        <v>5677.53</v>
      </c>
      <c r="C87">
        <v>5778.78</v>
      </c>
      <c r="D87">
        <v>5243.71</v>
      </c>
      <c r="E87">
        <v>5683.31</v>
      </c>
      <c r="F87">
        <f t="shared" si="64"/>
        <v>5238.0144999999993</v>
      </c>
      <c r="G87" t="b">
        <f t="shared" si="65"/>
        <v>0</v>
      </c>
      <c r="H87">
        <v>310.13</v>
      </c>
      <c r="I87" s="8">
        <f t="shared" si="66"/>
        <v>-1.6775399359898469E-3</v>
      </c>
      <c r="J87" s="8">
        <f t="shared" si="67"/>
        <v>-1.6775399359898469E-3</v>
      </c>
      <c r="K87" s="8">
        <f t="shared" si="57"/>
        <v>-5.3878964754177083E-3</v>
      </c>
      <c r="L87" s="8">
        <f t="shared" si="60"/>
        <v>3.5615063885507003E-2</v>
      </c>
      <c r="M87" s="8">
        <f t="shared" si="61"/>
        <v>6.2037179479158258E-3</v>
      </c>
      <c r="N87" s="8">
        <f t="shared" si="34"/>
        <v>4.0108243574826591E-2</v>
      </c>
      <c r="O87" s="8">
        <f t="shared" si="35"/>
        <v>7.8721558074114472E-3</v>
      </c>
      <c r="P87" s="10">
        <f t="shared" si="68"/>
        <v>-0.11535017366643231</v>
      </c>
      <c r="Q87" s="10">
        <f t="shared" si="36"/>
        <v>-0.42914659205717948</v>
      </c>
      <c r="R87" s="9"/>
      <c r="S87" s="11">
        <f t="shared" si="49"/>
        <v>3.684957485908525E-2</v>
      </c>
      <c r="T87" s="11">
        <f t="shared" si="50"/>
        <v>4.4064022820392013E-2</v>
      </c>
      <c r="U87" s="9"/>
      <c r="V87" s="8">
        <f t="shared" si="74"/>
        <v>1.0016143387115253</v>
      </c>
      <c r="W87" s="8">
        <f t="shared" si="71"/>
        <v>0.98550954908004706</v>
      </c>
      <c r="X87" s="9"/>
      <c r="Y87" s="9">
        <f t="shared" si="62"/>
        <v>0.45830774365935567</v>
      </c>
      <c r="Z87" s="9">
        <f t="shared" si="58"/>
        <v>0.38989447351215273</v>
      </c>
      <c r="AA87" s="9"/>
      <c r="AB87" s="10">
        <f t="shared" si="51"/>
        <v>0.6766343192216977</v>
      </c>
      <c r="AC87" s="10">
        <f t="shared" si="52"/>
        <v>0.3233656807783023</v>
      </c>
      <c r="AD87" s="10">
        <f t="shared" si="53"/>
        <v>0.6516927096692201</v>
      </c>
      <c r="AE87" s="10">
        <f t="shared" si="54"/>
        <v>0.3483072903307799</v>
      </c>
      <c r="AF87" s="9"/>
      <c r="AG87" s="12">
        <f t="shared" si="55"/>
        <v>38869</v>
      </c>
      <c r="AH87" s="8">
        <f t="shared" si="56"/>
        <v>1.1355164440250349</v>
      </c>
      <c r="AI87" s="8">
        <f t="shared" si="69"/>
        <v>1.4341772472309327</v>
      </c>
      <c r="AJ87" s="8">
        <f t="shared" si="63"/>
        <v>1.4641462470685538</v>
      </c>
      <c r="AK87" s="8">
        <f t="shared" si="70"/>
        <v>0.83142811165076946</v>
      </c>
      <c r="AL87" s="8">
        <f t="shared" si="59"/>
        <v>1.4056565290305036</v>
      </c>
      <c r="AN87" s="2">
        <f t="shared" si="72"/>
        <v>0.5873352081785046</v>
      </c>
      <c r="AO87" s="2">
        <f t="shared" si="73"/>
        <v>0.54818123584653045</v>
      </c>
    </row>
    <row r="88" spans="1:42" x14ac:dyDescent="0.2">
      <c r="A88" s="13">
        <v>38901</v>
      </c>
      <c r="B88">
        <v>5688</v>
      </c>
      <c r="C88">
        <v>5729.59</v>
      </c>
      <c r="D88">
        <v>5365.06</v>
      </c>
      <c r="E88">
        <v>5681.97</v>
      </c>
      <c r="F88">
        <f t="shared" si="64"/>
        <v>5238.0144999999993</v>
      </c>
      <c r="G88" t="b">
        <f t="shared" si="65"/>
        <v>0</v>
      </c>
      <c r="H88">
        <v>313.3</v>
      </c>
      <c r="I88" s="8">
        <f t="shared" si="66"/>
        <v>-2.3577809410368911E-4</v>
      </c>
      <c r="J88" s="8">
        <f t="shared" si="67"/>
        <v>-2.3577809410368911E-4</v>
      </c>
      <c r="K88" s="8">
        <f t="shared" si="57"/>
        <v>1.0221520007738683E-2</v>
      </c>
      <c r="L88" s="8">
        <f t="shared" si="60"/>
        <v>3.2687851970302599E-2</v>
      </c>
      <c r="M88" s="8">
        <f t="shared" si="61"/>
        <v>7.0618784258011909E-3</v>
      </c>
      <c r="N88" s="8">
        <f t="shared" si="34"/>
        <v>3.8544372457871935E-2</v>
      </c>
      <c r="O88" s="8">
        <f t="shared" si="35"/>
        <v>7.8447755096487052E-3</v>
      </c>
      <c r="P88" s="10">
        <f t="shared" si="68"/>
        <v>-0.13374485774274167</v>
      </c>
      <c r="Q88" s="10">
        <f t="shared" si="36"/>
        <v>-0.4051147999787012</v>
      </c>
      <c r="R88" s="9"/>
      <c r="S88" s="11">
        <f t="shared" si="49"/>
        <v>3.4352765348289835E-2</v>
      </c>
      <c r="T88" s="11">
        <f t="shared" si="50"/>
        <v>4.2334381468486441E-2</v>
      </c>
      <c r="U88" s="9"/>
      <c r="V88" s="8">
        <f t="shared" si="74"/>
        <v>1.001378179991717</v>
      </c>
      <c r="W88" s="8">
        <f t="shared" si="71"/>
        <v>0.99558295465378632</v>
      </c>
      <c r="X88" s="9"/>
      <c r="Y88" s="9">
        <f t="shared" si="62"/>
        <v>0.18613106294347839</v>
      </c>
      <c r="Z88" s="9">
        <f t="shared" si="58"/>
        <v>0.15826758725493573</v>
      </c>
      <c r="AA88" s="9"/>
      <c r="AB88" s="10">
        <f t="shared" si="51"/>
        <v>0.57382900858371577</v>
      </c>
      <c r="AC88" s="10">
        <f t="shared" si="52"/>
        <v>0.42617099141628423</v>
      </c>
      <c r="AD88" s="10">
        <f t="shared" si="53"/>
        <v>0.56287702608670331</v>
      </c>
      <c r="AE88" s="10">
        <f t="shared" si="54"/>
        <v>0.43712297391329669</v>
      </c>
      <c r="AF88" s="9"/>
      <c r="AG88" s="12">
        <f t="shared" si="55"/>
        <v>38901</v>
      </c>
      <c r="AH88" s="8">
        <f t="shared" si="56"/>
        <v>1.1409812087191229</v>
      </c>
      <c r="AI88" s="8">
        <f t="shared" si="69"/>
        <v>1.4386888149326351</v>
      </c>
      <c r="AJ88" s="8">
        <f t="shared" si="63"/>
        <v>1.4691339711754778</v>
      </c>
      <c r="AK88" s="8">
        <f t="shared" si="70"/>
        <v>0.83123207911522035</v>
      </c>
      <c r="AL88" s="8">
        <f t="shared" si="59"/>
        <v>1.4200244753659974</v>
      </c>
      <c r="AN88" s="2">
        <f t="shared" si="72"/>
        <v>0.58719672740252027</v>
      </c>
      <c r="AO88" s="2">
        <f t="shared" si="73"/>
        <v>0.55378448131660263</v>
      </c>
    </row>
    <row r="89" spans="1:42" x14ac:dyDescent="0.2">
      <c r="A89" s="13">
        <v>38930</v>
      </c>
      <c r="B89">
        <v>5678.01</v>
      </c>
      <c r="C89">
        <v>5886.78</v>
      </c>
      <c r="D89">
        <v>5557.59</v>
      </c>
      <c r="E89">
        <v>5859.57</v>
      </c>
      <c r="F89">
        <f t="shared" si="64"/>
        <v>5238.0144999999993</v>
      </c>
      <c r="G89" t="b">
        <f t="shared" si="65"/>
        <v>0</v>
      </c>
      <c r="H89">
        <v>315.58</v>
      </c>
      <c r="I89" s="8">
        <f t="shared" si="66"/>
        <v>3.1256764819243887E-2</v>
      </c>
      <c r="J89" s="8">
        <f t="shared" si="67"/>
        <v>3.1256764819243887E-2</v>
      </c>
      <c r="K89" s="8">
        <f t="shared" si="57"/>
        <v>7.2773699329715669E-3</v>
      </c>
      <c r="L89" s="8">
        <f t="shared" si="60"/>
        <v>3.2072889861134338E-2</v>
      </c>
      <c r="M89" s="8">
        <f t="shared" si="61"/>
        <v>7.1868143840993727E-3</v>
      </c>
      <c r="N89" s="8">
        <f t="shared" si="34"/>
        <v>3.8552789533865289E-2</v>
      </c>
      <c r="O89" s="8">
        <f t="shared" si="35"/>
        <v>7.7068898162860854E-3</v>
      </c>
      <c r="P89" s="10">
        <f t="shared" si="68"/>
        <v>-1.4733677508625012E-2</v>
      </c>
      <c r="Q89" s="10">
        <f t="shared" si="36"/>
        <v>-0.42019059102799156</v>
      </c>
      <c r="R89" s="9"/>
      <c r="S89" s="11">
        <f t="shared" si="49"/>
        <v>3.2971394367510634E-2</v>
      </c>
      <c r="T89" s="11">
        <f t="shared" si="50"/>
        <v>4.2372273410527961E-2</v>
      </c>
      <c r="U89" s="9"/>
      <c r="V89" s="8">
        <f t="shared" si="74"/>
        <v>1.0326780222588405</v>
      </c>
      <c r="W89" s="8">
        <f t="shared" si="71"/>
        <v>1.0028281801137626</v>
      </c>
      <c r="X89" s="9"/>
      <c r="Y89" s="9">
        <f t="shared" si="62"/>
        <v>0.9060829334860474</v>
      </c>
      <c r="Z89" s="9">
        <f t="shared" si="58"/>
        <v>0.71341383528049962</v>
      </c>
      <c r="AA89" s="9"/>
      <c r="AB89" s="10">
        <f t="shared" si="51"/>
        <v>0.81755402109490605</v>
      </c>
      <c r="AC89" s="10">
        <f t="shared" si="52"/>
        <v>0.18244597890509395</v>
      </c>
      <c r="AD89" s="10">
        <f t="shared" si="53"/>
        <v>0.76220514283102658</v>
      </c>
      <c r="AE89" s="10">
        <f t="shared" si="54"/>
        <v>0.23779485716897342</v>
      </c>
      <c r="AF89" s="9"/>
      <c r="AG89" s="12">
        <f t="shared" si="55"/>
        <v>38930</v>
      </c>
      <c r="AH89" s="8">
        <f t="shared" si="56"/>
        <v>1.1633651732638528</v>
      </c>
      <c r="AI89" s="8">
        <f t="shared" si="69"/>
        <v>1.4689551479032783</v>
      </c>
      <c r="AJ89" s="8">
        <f t="shared" si="63"/>
        <v>1.4996549655906306</v>
      </c>
      <c r="AK89" s="8">
        <f t="shared" si="70"/>
        <v>0.85721370472233593</v>
      </c>
      <c r="AL89" s="8">
        <f t="shared" si="59"/>
        <v>1.4303585187871095</v>
      </c>
      <c r="AN89" s="2">
        <f t="shared" si="72"/>
        <v>0.60555059741357053</v>
      </c>
      <c r="AO89" s="2">
        <f t="shared" si="73"/>
        <v>0.55781457585028238</v>
      </c>
    </row>
    <row r="90" spans="1:42" x14ac:dyDescent="0.2">
      <c r="A90" s="13">
        <v>38961</v>
      </c>
      <c r="B90">
        <v>5861.25</v>
      </c>
      <c r="C90">
        <v>6031.55</v>
      </c>
      <c r="D90">
        <v>5737.2</v>
      </c>
      <c r="E90">
        <v>6004.33</v>
      </c>
      <c r="F90">
        <f t="shared" si="64"/>
        <v>5238.0144999999993</v>
      </c>
      <c r="G90" t="b">
        <f t="shared" si="65"/>
        <v>0</v>
      </c>
      <c r="H90">
        <v>318.45</v>
      </c>
      <c r="I90" s="8">
        <f t="shared" si="66"/>
        <v>2.4704884488111034E-2</v>
      </c>
      <c r="J90" s="8">
        <f t="shared" si="67"/>
        <v>2.4704884488111034E-2</v>
      </c>
      <c r="K90" s="8">
        <f t="shared" si="57"/>
        <v>9.094365929399828E-3</v>
      </c>
      <c r="L90" s="8">
        <f t="shared" si="60"/>
        <v>3.1013682863920849E-2</v>
      </c>
      <c r="M90" s="8">
        <f t="shared" si="61"/>
        <v>7.7082340235968298E-3</v>
      </c>
      <c r="N90" s="8">
        <f t="shared" si="34"/>
        <v>3.600970229739496E-2</v>
      </c>
      <c r="O90" s="8">
        <f t="shared" si="35"/>
        <v>7.5612109601522915E-3</v>
      </c>
      <c r="P90" s="10">
        <f t="shared" si="68"/>
        <v>2.0577103008830564E-2</v>
      </c>
      <c r="Q90" s="10">
        <f t="shared" si="36"/>
        <v>-0.36222225881010528</v>
      </c>
      <c r="R90" s="9"/>
      <c r="S90" s="11">
        <f t="shared" si="49"/>
        <v>3.1802940779125211E-2</v>
      </c>
      <c r="T90" s="11">
        <f t="shared" si="50"/>
        <v>3.9384262320750978E-2</v>
      </c>
      <c r="U90" s="9"/>
      <c r="V90" s="8">
        <f t="shared" si="74"/>
        <v>1.0581902135121561</v>
      </c>
      <c r="W90" s="8">
        <f t="shared" si="71"/>
        <v>1.0119482665480313</v>
      </c>
      <c r="X90" s="9"/>
      <c r="Y90" s="9">
        <f t="shared" si="62"/>
        <v>1.420886436038475</v>
      </c>
      <c r="Z90" s="9">
        <f t="shared" si="58"/>
        <v>1.1542228047119534</v>
      </c>
      <c r="AA90" s="9"/>
      <c r="AB90" s="10">
        <f t="shared" si="51"/>
        <v>0.92232511157177977</v>
      </c>
      <c r="AC90" s="10">
        <f t="shared" si="52"/>
        <v>7.7674888428220235E-2</v>
      </c>
      <c r="AD90" s="10">
        <f t="shared" si="53"/>
        <v>0.87579558229116794</v>
      </c>
      <c r="AE90" s="10">
        <f t="shared" si="54"/>
        <v>0.12420441770883206</v>
      </c>
      <c r="AF90" s="9"/>
      <c r="AG90" s="12">
        <f t="shared" si="55"/>
        <v>38961</v>
      </c>
      <c r="AH90" s="8">
        <f t="shared" si="56"/>
        <v>1.1833982006981971</v>
      </c>
      <c r="AI90" s="8">
        <f t="shared" si="69"/>
        <v>1.5010618187496796</v>
      </c>
      <c r="AJ90" s="8">
        <f t="shared" si="63"/>
        <v>1.5311368975436523</v>
      </c>
      <c r="AK90" s="8">
        <f t="shared" si="70"/>
        <v>0.87839107027912688</v>
      </c>
      <c r="AL90" s="8">
        <f t="shared" si="59"/>
        <v>1.443366722567194</v>
      </c>
      <c r="AN90" s="2">
        <f t="shared" si="72"/>
        <v>0.62051065497437941</v>
      </c>
      <c r="AO90" s="2">
        <f t="shared" si="73"/>
        <v>0.56288754572381783</v>
      </c>
    </row>
    <row r="91" spans="1:42" x14ac:dyDescent="0.2">
      <c r="A91" s="13">
        <v>38992</v>
      </c>
      <c r="B91">
        <v>6019.34</v>
      </c>
      <c r="C91">
        <v>6304.78</v>
      </c>
      <c r="D91">
        <v>5944.57</v>
      </c>
      <c r="E91">
        <v>6268.92</v>
      </c>
      <c r="F91">
        <f t="shared" si="64"/>
        <v>5359.0629999999992</v>
      </c>
      <c r="G91" t="b">
        <f t="shared" si="65"/>
        <v>0</v>
      </c>
      <c r="H91">
        <v>317.27</v>
      </c>
      <c r="I91" s="8">
        <f t="shared" si="66"/>
        <v>4.4066531986083346E-2</v>
      </c>
      <c r="J91" s="8">
        <f t="shared" si="67"/>
        <v>4.4066531986083346E-2</v>
      </c>
      <c r="K91" s="8">
        <f t="shared" si="57"/>
        <v>-3.7054482650338283E-3</v>
      </c>
      <c r="L91" s="8">
        <f t="shared" si="60"/>
        <v>2.9563152174691642E-2</v>
      </c>
      <c r="M91" s="8">
        <f t="shared" si="61"/>
        <v>6.8918027476659602E-3</v>
      </c>
      <c r="N91" s="8">
        <f t="shared" si="34"/>
        <v>3.1585535229970853E-2</v>
      </c>
      <c r="O91" s="8">
        <f t="shared" si="35"/>
        <v>7.2050650315556037E-3</v>
      </c>
      <c r="P91" s="10">
        <f t="shared" si="68"/>
        <v>-0.24773523336774153</v>
      </c>
      <c r="Q91" s="10">
        <f t="shared" si="36"/>
        <v>-0.25460430390330624</v>
      </c>
      <c r="R91" s="9"/>
      <c r="S91" s="11">
        <f t="shared" si="49"/>
        <v>3.1975392972439773E-2</v>
      </c>
      <c r="T91" s="11">
        <f t="shared" si="50"/>
        <v>3.4138578942030449E-2</v>
      </c>
      <c r="U91" s="9"/>
      <c r="V91" s="8">
        <f t="shared" si="74"/>
        <v>1.1048209864032499</v>
      </c>
      <c r="W91" s="8">
        <f t="shared" si="71"/>
        <v>1.008198544599447</v>
      </c>
      <c r="X91" s="9"/>
      <c r="Y91" s="9">
        <f t="shared" si="62"/>
        <v>2.8781323327587911</v>
      </c>
      <c r="Z91" s="9">
        <f t="shared" si="58"/>
        <v>2.6978545571934962</v>
      </c>
      <c r="AA91" s="9"/>
      <c r="AB91" s="10">
        <f t="shared" si="51"/>
        <v>0.9979998135502528</v>
      </c>
      <c r="AC91" s="10">
        <f t="shared" si="52"/>
        <v>2.0001864497471988E-3</v>
      </c>
      <c r="AD91" s="10">
        <f t="shared" si="53"/>
        <v>0.99651060381418155</v>
      </c>
      <c r="AE91" s="10">
        <f t="shared" si="54"/>
        <v>3.4893961858184497E-3</v>
      </c>
      <c r="AF91" s="9"/>
      <c r="AG91" s="12">
        <f t="shared" si="55"/>
        <v>38992</v>
      </c>
      <c r="AH91" s="8">
        <f t="shared" si="56"/>
        <v>1.2086562026436196</v>
      </c>
      <c r="AI91" s="8">
        <f t="shared" si="69"/>
        <v>1.5616384424716656</v>
      </c>
      <c r="AJ91" s="8">
        <f t="shared" si="63"/>
        <v>1.589523803628472</v>
      </c>
      <c r="AK91" s="8">
        <f t="shared" si="70"/>
        <v>0.91709871847387203</v>
      </c>
      <c r="AL91" s="8">
        <f t="shared" si="59"/>
        <v>1.4380184018492499</v>
      </c>
      <c r="AN91" s="2">
        <f t="shared" si="72"/>
        <v>0.6478544075995134</v>
      </c>
      <c r="AO91" s="2">
        <f t="shared" si="73"/>
        <v>0.56080179504410632</v>
      </c>
    </row>
    <row r="92" spans="1:42" x14ac:dyDescent="0.2">
      <c r="A92" s="13">
        <v>39022</v>
      </c>
      <c r="B92">
        <v>6262.71</v>
      </c>
      <c r="C92">
        <v>6497.06</v>
      </c>
      <c r="D92">
        <v>6201</v>
      </c>
      <c r="E92">
        <v>6309.19</v>
      </c>
      <c r="F92">
        <f t="shared" si="64"/>
        <v>5522.5010000000002</v>
      </c>
      <c r="G92" t="b">
        <f t="shared" si="65"/>
        <v>0</v>
      </c>
      <c r="H92">
        <v>319.86</v>
      </c>
      <c r="I92" s="8">
        <f t="shared" si="66"/>
        <v>6.4237540118552428E-3</v>
      </c>
      <c r="J92" s="8">
        <f t="shared" si="67"/>
        <v>6.4237540118552428E-3</v>
      </c>
      <c r="K92" s="8">
        <f t="shared" si="57"/>
        <v>8.1633939546759127E-3</v>
      </c>
      <c r="L92" s="8">
        <f t="shared" si="60"/>
        <v>2.7866988045107285E-2</v>
      </c>
      <c r="M92" s="8">
        <f t="shared" si="61"/>
        <v>7.2048261235096939E-3</v>
      </c>
      <c r="N92" s="8">
        <f t="shared" si="34"/>
        <v>3.1582351672903214E-2</v>
      </c>
      <c r="O92" s="8">
        <f t="shared" si="35"/>
        <v>7.2213253009215965E-3</v>
      </c>
      <c r="P92" s="10">
        <f t="shared" si="68"/>
        <v>-0.2902657757769293</v>
      </c>
      <c r="Q92" s="10">
        <f t="shared" si="36"/>
        <v>-0.25496423616398833</v>
      </c>
      <c r="R92" s="9"/>
      <c r="S92" s="11">
        <f t="shared" si="49"/>
        <v>3.0741434764817787E-2</v>
      </c>
      <c r="T92" s="11">
        <f t="shared" si="50"/>
        <v>3.4145132086177928E-2</v>
      </c>
      <c r="U92" s="9"/>
      <c r="V92" s="8">
        <f t="shared" si="74"/>
        <v>1.1119180846470396</v>
      </c>
      <c r="W92" s="8">
        <f t="shared" si="71"/>
        <v>1.0164288665035432</v>
      </c>
      <c r="X92" s="9"/>
      <c r="Y92" s="9">
        <f t="shared" si="62"/>
        <v>2.9362218788214065</v>
      </c>
      <c r="Z92" s="9">
        <f t="shared" si="58"/>
        <v>2.6467638265864033</v>
      </c>
      <c r="AA92" s="9"/>
      <c r="AB92" s="10">
        <f t="shared" si="51"/>
        <v>0.9983388170387234</v>
      </c>
      <c r="AC92" s="10">
        <f t="shared" si="52"/>
        <v>1.6611829612765971E-3</v>
      </c>
      <c r="AD92" s="10">
        <f t="shared" si="53"/>
        <v>0.99593669566529797</v>
      </c>
      <c r="AE92" s="10">
        <f t="shared" si="54"/>
        <v>4.0633043347020337E-3</v>
      </c>
      <c r="AF92" s="9"/>
      <c r="AG92" s="12">
        <f t="shared" si="55"/>
        <v>39022</v>
      </c>
      <c r="AH92" s="8">
        <f t="shared" si="56"/>
        <v>1.2173959059769697</v>
      </c>
      <c r="AI92" s="8">
        <f t="shared" si="69"/>
        <v>1.5716754575653076</v>
      </c>
      <c r="AJ92" s="8">
        <f t="shared" si="63"/>
        <v>1.5997441624141584</v>
      </c>
      <c r="AK92" s="8">
        <f t="shared" si="70"/>
        <v>0.92298993504593585</v>
      </c>
      <c r="AL92" s="8">
        <f t="shared" si="59"/>
        <v>1.4497575125776188</v>
      </c>
      <c r="AN92" s="2">
        <f t="shared" si="72"/>
        <v>0.65201606494942888</v>
      </c>
      <c r="AO92" s="2">
        <f t="shared" si="73"/>
        <v>0.5653798410275408</v>
      </c>
    </row>
    <row r="93" spans="1:42" x14ac:dyDescent="0.2">
      <c r="A93" s="13">
        <v>39052</v>
      </c>
      <c r="B93">
        <v>6322.18</v>
      </c>
      <c r="C93">
        <v>6629.33</v>
      </c>
      <c r="D93">
        <v>6195.81</v>
      </c>
      <c r="E93">
        <v>6596.92</v>
      </c>
      <c r="F93">
        <f t="shared" si="64"/>
        <v>5634.9304999999995</v>
      </c>
      <c r="G93" t="b">
        <f t="shared" si="65"/>
        <v>0</v>
      </c>
      <c r="H93">
        <v>317.05</v>
      </c>
      <c r="I93" s="8">
        <f t="shared" si="66"/>
        <v>4.5604903323564594E-2</v>
      </c>
      <c r="J93" s="8">
        <f t="shared" si="67"/>
        <v>4.5604903323564594E-2</v>
      </c>
      <c r="K93" s="8">
        <f t="shared" si="57"/>
        <v>-8.7850934783968437E-3</v>
      </c>
      <c r="L93" s="8">
        <f t="shared" si="60"/>
        <v>2.8231983892708031E-2</v>
      </c>
      <c r="M93" s="8">
        <f t="shared" si="61"/>
        <v>7.6121314381583918E-3</v>
      </c>
      <c r="N93" s="8">
        <f t="shared" si="34"/>
        <v>3.1145033377214325E-2</v>
      </c>
      <c r="O93" s="8">
        <f t="shared" si="35"/>
        <v>7.3708169430237586E-3</v>
      </c>
      <c r="P93" s="10">
        <f t="shared" si="68"/>
        <v>-0.44208775372083731</v>
      </c>
      <c r="Q93" s="10">
        <f t="shared" si="36"/>
        <v>-0.34486108915731734</v>
      </c>
      <c r="R93" s="9"/>
      <c r="S93" s="11">
        <f t="shared" si="49"/>
        <v>3.2326517023317132E-2</v>
      </c>
      <c r="T93" s="11">
        <f t="shared" si="50"/>
        <v>3.4390080879840822E-2</v>
      </c>
      <c r="U93" s="9"/>
      <c r="V93" s="8">
        <f t="shared" si="74"/>
        <v>1.1626270014010911</v>
      </c>
      <c r="W93" s="8">
        <f t="shared" si="71"/>
        <v>1.0074994438971687</v>
      </c>
      <c r="X93" s="9"/>
      <c r="Y93" s="9">
        <f t="shared" si="62"/>
        <v>4.4462921848824992</v>
      </c>
      <c r="Z93" s="9">
        <f t="shared" si="58"/>
        <v>4.1814957483735711</v>
      </c>
      <c r="AA93" s="9"/>
      <c r="AB93" s="10">
        <f t="shared" si="51"/>
        <v>0.99999563174490835</v>
      </c>
      <c r="AC93" s="10">
        <f t="shared" si="52"/>
        <v>4.3682550916468443E-6</v>
      </c>
      <c r="AD93" s="10">
        <f t="shared" si="53"/>
        <v>0.99998552011663022</v>
      </c>
      <c r="AE93" s="10">
        <f t="shared" si="54"/>
        <v>1.4479883369777902E-5</v>
      </c>
      <c r="AF93" s="9"/>
      <c r="AG93" s="12">
        <f t="shared" si="55"/>
        <v>39052</v>
      </c>
      <c r="AH93" s="8">
        <f t="shared" si="56"/>
        <v>1.2421641208301715</v>
      </c>
      <c r="AI93" s="8">
        <f t="shared" si="69"/>
        <v>1.6432095612576494</v>
      </c>
      <c r="AJ93" s="8">
        <f t="shared" si="63"/>
        <v>1.6723467918487633</v>
      </c>
      <c r="AK93" s="8">
        <f t="shared" si="70"/>
        <v>0.96508280180232897</v>
      </c>
      <c r="AL93" s="8">
        <f t="shared" si="59"/>
        <v>1.4370212573086163</v>
      </c>
      <c r="AN93" s="2">
        <f t="shared" si="72"/>
        <v>0.68175119455685862</v>
      </c>
      <c r="AO93" s="2">
        <f t="shared" si="73"/>
        <v>0.56041292627331274</v>
      </c>
      <c r="AP93" s="2">
        <f>(AN93+AO93)/2</f>
        <v>0.62108206041508573</v>
      </c>
    </row>
    <row r="94" spans="1:42" x14ac:dyDescent="0.2">
      <c r="A94" s="13">
        <v>39084</v>
      </c>
      <c r="B94">
        <v>6614.73</v>
      </c>
      <c r="C94">
        <v>6805.09</v>
      </c>
      <c r="D94">
        <v>6531.25</v>
      </c>
      <c r="E94">
        <v>6789.11</v>
      </c>
      <c r="F94">
        <f t="shared" si="64"/>
        <v>5784.3265000000001</v>
      </c>
      <c r="G94" t="b">
        <f t="shared" si="65"/>
        <v>0</v>
      </c>
      <c r="H94">
        <v>315.8</v>
      </c>
      <c r="I94" s="8">
        <f t="shared" si="66"/>
        <v>2.9133292506199782E-2</v>
      </c>
      <c r="J94" s="8">
        <f t="shared" si="67"/>
        <v>2.9133292506199782E-2</v>
      </c>
      <c r="K94" s="8">
        <f t="shared" si="57"/>
        <v>-3.942595805078053E-3</v>
      </c>
      <c r="L94" s="8">
        <f t="shared" si="60"/>
        <v>2.6712647310093905E-2</v>
      </c>
      <c r="M94" s="8">
        <f t="shared" si="61"/>
        <v>7.5657983102009833E-3</v>
      </c>
      <c r="N94" s="8">
        <f t="shared" si="34"/>
        <v>3.1204034322733453E-2</v>
      </c>
      <c r="O94" s="8">
        <f t="shared" si="35"/>
        <v>7.4395022386058267E-3</v>
      </c>
      <c r="P94" s="10">
        <f t="shared" si="68"/>
        <v>-0.41966376028159863</v>
      </c>
      <c r="Q94" s="10">
        <f t="shared" si="36"/>
        <v>-0.35664262339250263</v>
      </c>
      <c r="R94" s="9"/>
      <c r="S94" s="11">
        <f t="shared" si="49"/>
        <v>3.0666545651351369E-2</v>
      </c>
      <c r="T94" s="11">
        <f t="shared" si="50"/>
        <v>3.4563300768146656E-2</v>
      </c>
      <c r="U94" s="9"/>
      <c r="V94" s="8">
        <v>1</v>
      </c>
      <c r="W94" s="8">
        <v>1</v>
      </c>
      <c r="X94" s="9"/>
      <c r="Y94" s="9">
        <f t="shared" si="62"/>
        <v>1.5333272825675684E-2</v>
      </c>
      <c r="Z94" s="9">
        <f t="shared" si="58"/>
        <v>1.7281650384073328E-2</v>
      </c>
      <c r="AA94" s="9"/>
      <c r="AB94" s="10">
        <f t="shared" si="51"/>
        <v>0.50611685113810034</v>
      </c>
      <c r="AC94" s="10">
        <f t="shared" si="52"/>
        <v>0.49388314886189966</v>
      </c>
      <c r="AD94" s="10">
        <f t="shared" si="53"/>
        <v>0.50689403785462972</v>
      </c>
      <c r="AE94" s="10">
        <f t="shared" si="54"/>
        <v>0.49310596214537028</v>
      </c>
      <c r="AF94" s="9"/>
      <c r="AG94" s="12">
        <f t="shared" si="55"/>
        <v>39084</v>
      </c>
      <c r="AH94" s="8">
        <f t="shared" si="56"/>
        <v>1.2578096106405958</v>
      </c>
      <c r="AI94" s="8">
        <f t="shared" si="69"/>
        <v>1.6910814286373981</v>
      </c>
      <c r="AJ94" s="8">
        <f t="shared" si="63"/>
        <v>1.7210669591620786</v>
      </c>
      <c r="AK94" s="8">
        <f t="shared" si="70"/>
        <v>0.99319884135993908</v>
      </c>
      <c r="AL94" s="8">
        <f t="shared" si="59"/>
        <v>1.4313556633277433</v>
      </c>
      <c r="AM94">
        <v>1</v>
      </c>
      <c r="AN94" s="2">
        <f>AP93*(I94+1)</f>
        <v>0.63917622575151167</v>
      </c>
      <c r="AO94" s="2">
        <f>AP93*(K94+1)</f>
        <v>0.61863338488908404</v>
      </c>
    </row>
    <row r="95" spans="1:42" x14ac:dyDescent="0.2">
      <c r="A95" s="13">
        <v>39114</v>
      </c>
      <c r="B95">
        <v>6821.31</v>
      </c>
      <c r="C95">
        <v>7040.2</v>
      </c>
      <c r="D95">
        <v>6640.99</v>
      </c>
      <c r="E95">
        <v>6715.44</v>
      </c>
      <c r="F95">
        <f t="shared" si="64"/>
        <v>5984.17</v>
      </c>
      <c r="G95" t="b">
        <f t="shared" si="65"/>
        <v>0</v>
      </c>
      <c r="H95">
        <v>319.06</v>
      </c>
      <c r="I95" s="8">
        <f t="shared" si="66"/>
        <v>-1.0851201409315836E-2</v>
      </c>
      <c r="J95" s="8">
        <f t="shared" si="67"/>
        <v>-1.0851201409315836E-2</v>
      </c>
      <c r="K95" s="8">
        <f t="shared" si="57"/>
        <v>1.0322989233692237E-2</v>
      </c>
      <c r="L95" s="8">
        <f t="shared" si="60"/>
        <v>2.7656526749254177E-2</v>
      </c>
      <c r="M95" s="8">
        <f t="shared" si="61"/>
        <v>8.097517832014945E-3</v>
      </c>
      <c r="N95" s="8">
        <f t="shared" si="34"/>
        <v>3.122454702529796E-2</v>
      </c>
      <c r="O95" s="8">
        <f t="shared" si="35"/>
        <v>7.2839710815169106E-3</v>
      </c>
      <c r="P95" s="10">
        <f t="shared" si="68"/>
        <v>-0.47411544208080103</v>
      </c>
      <c r="Q95" s="10">
        <f t="shared" si="36"/>
        <v>-0.35200038222618374</v>
      </c>
      <c r="R95" s="9"/>
      <c r="S95" s="11">
        <f t="shared" si="49"/>
        <v>3.2292550725516012E-2</v>
      </c>
      <c r="T95" s="11">
        <f t="shared" si="50"/>
        <v>3.4469487791432975E-2</v>
      </c>
      <c r="U95" s="9"/>
      <c r="V95" s="8">
        <f>E95/$E$94</f>
        <v>0.98914879859068416</v>
      </c>
      <c r="W95" s="8">
        <f t="shared" ref="W95:W105" si="75">H95/$H$94</f>
        <v>1.0103229892336922</v>
      </c>
      <c r="X95" s="9"/>
      <c r="Y95" s="9">
        <f t="shared" si="62"/>
        <v>-0.6397503841395471</v>
      </c>
      <c r="Z95" s="9">
        <f t="shared" si="58"/>
        <v>-0.59723844688198058</v>
      </c>
      <c r="AA95" s="9"/>
      <c r="AB95" s="10">
        <f t="shared" si="51"/>
        <v>0.26116744687039567</v>
      </c>
      <c r="AC95" s="10">
        <f t="shared" si="52"/>
        <v>0.73883255312960427</v>
      </c>
      <c r="AD95" s="10">
        <f t="shared" si="53"/>
        <v>0.27517409681015581</v>
      </c>
      <c r="AE95" s="10">
        <f t="shared" si="54"/>
        <v>0.72482590318984419</v>
      </c>
      <c r="AF95" s="9"/>
      <c r="AG95" s="12">
        <f t="shared" si="55"/>
        <v>39114</v>
      </c>
      <c r="AH95" s="8">
        <f t="shared" si="56"/>
        <v>1.2572599264507325</v>
      </c>
      <c r="AI95" s="8">
        <f t="shared" si="69"/>
        <v>1.6904157759322465</v>
      </c>
      <c r="AJ95" s="8">
        <f t="shared" si="63"/>
        <v>1.720361180994997</v>
      </c>
      <c r="AK95" s="8">
        <f t="shared" si="70"/>
        <v>0.98242144069284321</v>
      </c>
      <c r="AL95" s="8">
        <f t="shared" si="59"/>
        <v>1.44613153242986</v>
      </c>
      <c r="AN95" s="2">
        <f t="shared" ref="AN95:AN105" si="76">AN94*(I95+1)</f>
        <v>0.63224039578983571</v>
      </c>
      <c r="AO95" s="2">
        <f t="shared" ref="AO95:AO105" si="77">AO94*(K95+1)</f>
        <v>0.62501953066089666</v>
      </c>
    </row>
    <row r="96" spans="1:42" x14ac:dyDescent="0.2">
      <c r="A96" s="13">
        <v>39142</v>
      </c>
      <c r="B96">
        <v>6714.25</v>
      </c>
      <c r="C96">
        <v>6965.84</v>
      </c>
      <c r="D96">
        <v>6437.25</v>
      </c>
      <c r="E96">
        <v>6917.03</v>
      </c>
      <c r="F96">
        <f t="shared" si="64"/>
        <v>5984.17</v>
      </c>
      <c r="G96" t="b">
        <f t="shared" si="65"/>
        <v>0</v>
      </c>
      <c r="H96">
        <v>318.64999999999998</v>
      </c>
      <c r="I96" s="8">
        <f t="shared" si="66"/>
        <v>3.0018881860309987E-2</v>
      </c>
      <c r="J96" s="8">
        <f t="shared" si="67"/>
        <v>3.0018881860309987E-2</v>
      </c>
      <c r="K96" s="8">
        <f t="shared" si="57"/>
        <v>-1.2850247602332887E-3</v>
      </c>
      <c r="L96" s="8">
        <f t="shared" si="60"/>
        <v>2.7656041733846452E-2</v>
      </c>
      <c r="M96" s="8">
        <f t="shared" si="61"/>
        <v>7.3050027835403382E-3</v>
      </c>
      <c r="N96" s="8">
        <f t="shared" si="34"/>
        <v>2.9852028192686824E-2</v>
      </c>
      <c r="O96" s="8">
        <f t="shared" si="35"/>
        <v>7.25205314884132E-3</v>
      </c>
      <c r="P96" s="10">
        <f t="shared" si="68"/>
        <v>-0.45455804869568905</v>
      </c>
      <c r="Q96" s="10">
        <f t="shared" si="36"/>
        <v>-0.33606306040352057</v>
      </c>
      <c r="R96" s="9"/>
      <c r="S96" s="11">
        <f t="shared" si="49"/>
        <v>3.165258485072639E-2</v>
      </c>
      <c r="T96" s="11">
        <f t="shared" si="50"/>
        <v>3.3003688194967504E-2</v>
      </c>
      <c r="U96" s="9"/>
      <c r="V96" s="8">
        <f t="shared" ref="V96:V105" si="78">E96/$E$94</f>
        <v>1.0188419395178454</v>
      </c>
      <c r="W96" s="8">
        <f t="shared" si="75"/>
        <v>1.009024699176694</v>
      </c>
      <c r="X96" s="9"/>
      <c r="Y96" s="9">
        <f t="shared" si="62"/>
        <v>0.32172260349337717</v>
      </c>
      <c r="Z96" s="9">
        <f t="shared" si="58"/>
        <v>0.30987538721200475</v>
      </c>
      <c r="AA96" s="9"/>
      <c r="AB96" s="10">
        <f t="shared" si="51"/>
        <v>0.626168573786681</v>
      </c>
      <c r="AC96" s="10">
        <f t="shared" si="52"/>
        <v>0.373831426213319</v>
      </c>
      <c r="AD96" s="10">
        <f t="shared" si="53"/>
        <v>0.62167213984083092</v>
      </c>
      <c r="AE96" s="10">
        <f t="shared" si="54"/>
        <v>0.37832786015916908</v>
      </c>
      <c r="AF96" s="9"/>
      <c r="AG96" s="12">
        <f t="shared" si="55"/>
        <v>39142</v>
      </c>
      <c r="AH96" s="8">
        <f t="shared" si="56"/>
        <v>1.2754359106267343</v>
      </c>
      <c r="AI96" s="8">
        <f t="shared" si="69"/>
        <v>1.7020636477206093</v>
      </c>
      <c r="AJ96" s="8">
        <f t="shared" si="63"/>
        <v>1.7329697071799295</v>
      </c>
      <c r="AK96" s="8">
        <f t="shared" si="70"/>
        <v>1.0119126338580373</v>
      </c>
      <c r="AL96" s="8">
        <f t="shared" si="59"/>
        <v>1.4442732176041335</v>
      </c>
      <c r="AN96" s="2">
        <f t="shared" si="76"/>
        <v>0.65121954553836636</v>
      </c>
      <c r="AO96" s="2">
        <f t="shared" si="77"/>
        <v>0.62421636508836797</v>
      </c>
    </row>
    <row r="97" spans="1:42" x14ac:dyDescent="0.2">
      <c r="A97" s="13">
        <v>39174</v>
      </c>
      <c r="B97">
        <v>6911.13</v>
      </c>
      <c r="C97">
        <v>7436.3</v>
      </c>
      <c r="D97">
        <v>6891.8</v>
      </c>
      <c r="E97">
        <v>7408.87</v>
      </c>
      <c r="F97">
        <f t="shared" si="64"/>
        <v>6320.8549999999996</v>
      </c>
      <c r="G97" t="b">
        <f t="shared" si="65"/>
        <v>0</v>
      </c>
      <c r="H97">
        <v>317.17</v>
      </c>
      <c r="I97" s="8">
        <f t="shared" si="66"/>
        <v>7.1105662401348635E-2</v>
      </c>
      <c r="J97" s="8">
        <f t="shared" si="67"/>
        <v>7.1105662401348635E-2</v>
      </c>
      <c r="K97" s="8">
        <f t="shared" si="57"/>
        <v>-4.6445943825512703E-3</v>
      </c>
      <c r="L97" s="8">
        <f t="shared" si="60"/>
        <v>3.2252783465329157E-2</v>
      </c>
      <c r="M97" s="8">
        <f t="shared" si="61"/>
        <v>7.1998633627717223E-3</v>
      </c>
      <c r="N97" s="8">
        <f t="shared" si="34"/>
        <v>3.1088473232117084E-2</v>
      </c>
      <c r="O97" s="8">
        <f t="shared" si="35"/>
        <v>7.0447423808472753E-3</v>
      </c>
      <c r="P97" s="10">
        <f t="shared" si="68"/>
        <v>-0.56620268058659473</v>
      </c>
      <c r="Q97" s="10">
        <f t="shared" si="36"/>
        <v>-0.35599060489799206</v>
      </c>
      <c r="R97" s="9"/>
      <c r="S97" s="11">
        <f t="shared" si="49"/>
        <v>3.6810899236718327E-2</v>
      </c>
      <c r="T97" s="11">
        <f t="shared" si="50"/>
        <v>3.4235256253484246E-2</v>
      </c>
      <c r="U97" s="9"/>
      <c r="V97" s="8">
        <f t="shared" si="78"/>
        <v>1.0912873705095367</v>
      </c>
      <c r="W97" s="8">
        <f t="shared" si="75"/>
        <v>1.0043381887270424</v>
      </c>
      <c r="X97" s="9"/>
      <c r="Y97" s="9">
        <f t="shared" si="62"/>
        <v>2.2739674976198385</v>
      </c>
      <c r="Z97" s="9">
        <f t="shared" si="58"/>
        <v>2.4423738218115285</v>
      </c>
      <c r="AA97" s="9"/>
      <c r="AB97" s="10">
        <f t="shared" si="51"/>
        <v>0.98851602959900498</v>
      </c>
      <c r="AC97" s="10">
        <f t="shared" si="52"/>
        <v>1.1483970400995025E-2</v>
      </c>
      <c r="AD97" s="10">
        <f t="shared" si="53"/>
        <v>0.99270448541111067</v>
      </c>
      <c r="AE97" s="10">
        <f t="shared" si="54"/>
        <v>7.2955145888893291E-3</v>
      </c>
      <c r="AF97" s="9"/>
      <c r="AG97" s="12">
        <f t="shared" si="55"/>
        <v>39174</v>
      </c>
      <c r="AH97" s="8">
        <f t="shared" si="56"/>
        <v>1.3188420759581592</v>
      </c>
      <c r="AI97" s="8">
        <f t="shared" si="69"/>
        <v>1.7748912677226327</v>
      </c>
      <c r="AJ97" s="8">
        <f t="shared" si="63"/>
        <v>1.8065294706563844</v>
      </c>
      <c r="AK97" s="8">
        <f t="shared" si="70"/>
        <v>1.0838653519808064</v>
      </c>
      <c r="AL97" s="8">
        <f t="shared" si="59"/>
        <v>1.4375651543307801</v>
      </c>
      <c r="AN97" s="2">
        <f t="shared" si="76"/>
        <v>0.69752494269257714</v>
      </c>
      <c r="AO97" s="2">
        <f t="shared" si="77"/>
        <v>0.62131713326558202</v>
      </c>
    </row>
    <row r="98" spans="1:42" x14ac:dyDescent="0.2">
      <c r="A98" s="13">
        <v>39204</v>
      </c>
      <c r="B98">
        <v>7429.93</v>
      </c>
      <c r="C98">
        <v>7895.71</v>
      </c>
      <c r="D98">
        <v>7304.61</v>
      </c>
      <c r="E98">
        <v>7883.04</v>
      </c>
      <c r="F98">
        <f t="shared" si="64"/>
        <v>6711.3535000000002</v>
      </c>
      <c r="G98" t="b">
        <f t="shared" si="65"/>
        <v>0</v>
      </c>
      <c r="H98">
        <v>315.93</v>
      </c>
      <c r="I98" s="8">
        <f t="shared" si="66"/>
        <v>6.4000313138170783E-2</v>
      </c>
      <c r="J98" s="8">
        <f t="shared" si="67"/>
        <v>6.4000313138170783E-2</v>
      </c>
      <c r="K98" s="8">
        <f t="shared" si="57"/>
        <v>-3.9095753066179517E-3</v>
      </c>
      <c r="L98" s="8">
        <f t="shared" si="60"/>
        <v>2.5939574983740204E-2</v>
      </c>
      <c r="M98" s="8">
        <f t="shared" si="61"/>
        <v>7.2132170207964662E-3</v>
      </c>
      <c r="N98" s="8">
        <f t="shared" si="34"/>
        <v>3.1457218515746746E-2</v>
      </c>
      <c r="O98" s="8">
        <f t="shared" si="35"/>
        <v>7.0891933644831127E-3</v>
      </c>
      <c r="P98" s="10">
        <f t="shared" si="68"/>
        <v>-0.61784860958031218</v>
      </c>
      <c r="Q98" s="10">
        <f t="shared" si="36"/>
        <v>-0.40597438023378057</v>
      </c>
      <c r="R98" s="9"/>
      <c r="S98" s="11">
        <f t="shared" si="49"/>
        <v>3.0920876737772936E-2</v>
      </c>
      <c r="T98" s="11">
        <f t="shared" si="50"/>
        <v>3.4941135528749327E-2</v>
      </c>
      <c r="U98" s="9"/>
      <c r="V98" s="8">
        <f t="shared" si="78"/>
        <v>1.1611301039458781</v>
      </c>
      <c r="W98" s="8">
        <f t="shared" si="75"/>
        <v>1.0004116529449019</v>
      </c>
      <c r="X98" s="9"/>
      <c r="Y98" s="9">
        <f t="shared" si="62"/>
        <v>4.8336352731431536</v>
      </c>
      <c r="Z98" s="9">
        <f t="shared" si="58"/>
        <v>4.2812756191060251</v>
      </c>
      <c r="AA98" s="9"/>
      <c r="AB98" s="10">
        <f t="shared" si="51"/>
        <v>0.99999932968946215</v>
      </c>
      <c r="AC98" s="10">
        <f t="shared" si="52"/>
        <v>6.7031053785360228E-7</v>
      </c>
      <c r="AD98" s="10">
        <f t="shared" si="53"/>
        <v>0.99999070874843243</v>
      </c>
      <c r="AE98" s="10">
        <f t="shared" si="54"/>
        <v>9.2912515675669383E-6</v>
      </c>
      <c r="AF98" s="9"/>
      <c r="AG98" s="12">
        <f t="shared" si="55"/>
        <v>39204</v>
      </c>
      <c r="AH98" s="8">
        <f t="shared" si="56"/>
        <v>1.361054804590375</v>
      </c>
      <c r="AI98" s="8">
        <f t="shared" si="69"/>
        <v>1.8871006710515053</v>
      </c>
      <c r="AJ98" s="8">
        <f t="shared" si="63"/>
        <v>1.921252899879192</v>
      </c>
      <c r="AK98" s="8">
        <f t="shared" si="70"/>
        <v>1.1532330739071917</v>
      </c>
      <c r="AL98" s="8">
        <f t="shared" si="59"/>
        <v>1.4319448851017542</v>
      </c>
      <c r="AN98" s="2">
        <f t="shared" si="76"/>
        <v>0.74216675744658667</v>
      </c>
      <c r="AO98" s="2">
        <f t="shared" si="77"/>
        <v>0.6188880471437882</v>
      </c>
    </row>
    <row r="99" spans="1:42" x14ac:dyDescent="0.2">
      <c r="A99" s="13">
        <v>39234</v>
      </c>
      <c r="B99">
        <v>7891.2</v>
      </c>
      <c r="C99">
        <v>8131.73</v>
      </c>
      <c r="D99">
        <v>7499.43</v>
      </c>
      <c r="E99">
        <v>8007.32</v>
      </c>
      <c r="F99">
        <f t="shared" si="64"/>
        <v>6911.9704999999994</v>
      </c>
      <c r="G99" t="b">
        <f t="shared" si="65"/>
        <v>0</v>
      </c>
      <c r="H99">
        <v>314.75</v>
      </c>
      <c r="I99" s="8">
        <f t="shared" si="66"/>
        <v>1.5765491485518313E-2</v>
      </c>
      <c r="J99" s="8">
        <f t="shared" si="67"/>
        <v>1.5765491485518313E-2</v>
      </c>
      <c r="K99" s="8">
        <f t="shared" si="57"/>
        <v>-3.7350045896242801E-3</v>
      </c>
      <c r="L99" s="8">
        <f t="shared" si="60"/>
        <v>2.4591517638919452E-2</v>
      </c>
      <c r="M99" s="8">
        <f t="shared" si="61"/>
        <v>7.0924534270139731E-3</v>
      </c>
      <c r="N99" s="8">
        <f t="shared" si="34"/>
        <v>3.137968853344137E-2</v>
      </c>
      <c r="O99" s="8">
        <f t="shared" si="35"/>
        <v>7.1584705091464447E-3</v>
      </c>
      <c r="P99" s="10">
        <f t="shared" si="68"/>
        <v>-0.73358405153323236</v>
      </c>
      <c r="Q99" s="10">
        <f t="shared" si="36"/>
        <v>-0.39685906542272015</v>
      </c>
      <c r="R99" s="9"/>
      <c r="S99" s="11">
        <f t="shared" si="49"/>
        <v>3.018179214201161E-2</v>
      </c>
      <c r="T99" s="11">
        <f t="shared" si="50"/>
        <v>3.4845687144443235E-2</v>
      </c>
      <c r="U99" s="9"/>
      <c r="V99" s="8">
        <f t="shared" si="78"/>
        <v>1.1794358907132156</v>
      </c>
      <c r="W99" s="8">
        <f t="shared" si="75"/>
        <v>0.996675110829639</v>
      </c>
      <c r="X99" s="9"/>
      <c r="Y99" s="9">
        <f t="shared" si="62"/>
        <v>5.5935102807895838</v>
      </c>
      <c r="Z99" s="9">
        <f t="shared" si="58"/>
        <v>4.8492028470092752</v>
      </c>
      <c r="AA99" s="9"/>
      <c r="AB99" s="10">
        <f t="shared" si="51"/>
        <v>0.99999998887379782</v>
      </c>
      <c r="AC99" s="10">
        <f t="shared" si="52"/>
        <v>1.1126202181799272E-8</v>
      </c>
      <c r="AD99" s="10">
        <f t="shared" si="53"/>
        <v>0.99999938020694623</v>
      </c>
      <c r="AE99" s="10">
        <f t="shared" si="54"/>
        <v>6.1979305376880234E-7</v>
      </c>
      <c r="AF99" s="9"/>
      <c r="AG99" s="12">
        <f t="shared" si="55"/>
        <v>39234</v>
      </c>
      <c r="AH99" s="8">
        <f t="shared" si="56"/>
        <v>1.3704438785891879</v>
      </c>
      <c r="AI99" s="8">
        <f t="shared" si="69"/>
        <v>1.9168517159462586</v>
      </c>
      <c r="AJ99" s="8">
        <f t="shared" si="63"/>
        <v>1.9515420480134511</v>
      </c>
      <c r="AK99" s="8">
        <f t="shared" si="70"/>
        <v>1.1714143601146936</v>
      </c>
      <c r="AL99" s="8">
        <f t="shared" si="59"/>
        <v>1.4265965643838101</v>
      </c>
      <c r="AN99" s="2">
        <f t="shared" si="76"/>
        <v>0.75386738114194551</v>
      </c>
      <c r="AO99" s="2">
        <f t="shared" si="77"/>
        <v>0.61657649744724252</v>
      </c>
    </row>
    <row r="100" spans="1:42" x14ac:dyDescent="0.2">
      <c r="A100" s="13">
        <v>39265</v>
      </c>
      <c r="B100">
        <v>7969.27</v>
      </c>
      <c r="C100">
        <v>8151.57</v>
      </c>
      <c r="D100">
        <v>7372.89</v>
      </c>
      <c r="E100">
        <v>7584.14</v>
      </c>
      <c r="F100">
        <f t="shared" si="64"/>
        <v>6928.8344999999999</v>
      </c>
      <c r="G100" t="b">
        <f t="shared" si="65"/>
        <v>0</v>
      </c>
      <c r="H100">
        <v>318.17</v>
      </c>
      <c r="I100" s="8">
        <f t="shared" si="66"/>
        <v>-5.2849143034123691E-2</v>
      </c>
      <c r="J100" s="8">
        <f t="shared" si="67"/>
        <v>-5.2849143034123691E-2</v>
      </c>
      <c r="K100" s="8">
        <f t="shared" si="57"/>
        <v>1.0865766481334527E-2</v>
      </c>
      <c r="L100" s="8">
        <f t="shared" si="60"/>
        <v>3.3428744853507115E-2</v>
      </c>
      <c r="M100" s="8">
        <f t="shared" si="61"/>
        <v>7.1685188929458315E-3</v>
      </c>
      <c r="N100" s="8">
        <f t="shared" si="34"/>
        <v>3.2204509059490509E-2</v>
      </c>
      <c r="O100" s="8">
        <f t="shared" si="35"/>
        <v>7.2197354378031485E-3</v>
      </c>
      <c r="P100" s="10">
        <f t="shared" si="68"/>
        <v>-0.7318696450877229</v>
      </c>
      <c r="Q100" s="10">
        <f t="shared" si="36"/>
        <v>-0.41286664514327909</v>
      </c>
      <c r="R100" s="9"/>
      <c r="S100" s="11">
        <f t="shared" si="49"/>
        <v>3.8982447445955533E-2</v>
      </c>
      <c r="T100" s="11">
        <f t="shared" si="50"/>
        <v>3.5794477347384897E-2</v>
      </c>
      <c r="U100" s="9"/>
      <c r="V100" s="8">
        <f t="shared" si="78"/>
        <v>1.117103714625334</v>
      </c>
      <c r="W100" s="8">
        <f t="shared" si="75"/>
        <v>1.007504749841672</v>
      </c>
      <c r="X100" s="9"/>
      <c r="Y100" s="9">
        <f t="shared" si="62"/>
        <v>2.6684433620262342</v>
      </c>
      <c r="Z100" s="9">
        <f t="shared" si="58"/>
        <v>2.9027734869310922</v>
      </c>
      <c r="AA100" s="9"/>
      <c r="AB100" s="10">
        <f t="shared" si="51"/>
        <v>0.99618981872881041</v>
      </c>
      <c r="AC100" s="10">
        <f t="shared" si="52"/>
        <v>3.8101812711895944E-3</v>
      </c>
      <c r="AD100" s="10">
        <f t="shared" si="53"/>
        <v>0.99815062973413737</v>
      </c>
      <c r="AE100" s="10">
        <f t="shared" si="54"/>
        <v>1.8493702658626265E-3</v>
      </c>
      <c r="AF100" s="9"/>
      <c r="AG100" s="12">
        <f t="shared" si="55"/>
        <v>39265</v>
      </c>
      <c r="AH100" s="8">
        <f t="shared" si="56"/>
        <v>1.3373022097735978</v>
      </c>
      <c r="AI100" s="8">
        <f t="shared" si="69"/>
        <v>1.815547746793875</v>
      </c>
      <c r="AJ100" s="8">
        <f t="shared" si="63"/>
        <v>1.848404800247391</v>
      </c>
      <c r="AK100" s="8">
        <f t="shared" si="70"/>
        <v>1.1095061150447656</v>
      </c>
      <c r="AL100" s="8">
        <f t="shared" si="59"/>
        <v>1.4420976295154786</v>
      </c>
      <c r="AN100" s="2">
        <f t="shared" si="76"/>
        <v>0.71402613608721455</v>
      </c>
      <c r="AO100" s="2">
        <f t="shared" si="77"/>
        <v>0.62327607368638338</v>
      </c>
    </row>
    <row r="101" spans="1:42" x14ac:dyDescent="0.2">
      <c r="A101" s="13">
        <v>39295</v>
      </c>
      <c r="B101">
        <v>7472.36</v>
      </c>
      <c r="C101">
        <v>7659.72</v>
      </c>
      <c r="D101">
        <v>7190.36</v>
      </c>
      <c r="E101">
        <v>7638.17</v>
      </c>
      <c r="F101">
        <f t="shared" si="64"/>
        <v>6928.8344999999999</v>
      </c>
      <c r="G101" t="b">
        <f t="shared" si="65"/>
        <v>0</v>
      </c>
      <c r="H101">
        <v>321.38</v>
      </c>
      <c r="I101" s="8">
        <f t="shared" si="66"/>
        <v>7.1240773508927102E-3</v>
      </c>
      <c r="J101" s="8">
        <f t="shared" si="67"/>
        <v>7.1240773508927102E-3</v>
      </c>
      <c r="K101" s="8">
        <f t="shared" si="57"/>
        <v>1.0088946160857315E-2</v>
      </c>
      <c r="L101" s="8">
        <f t="shared" si="60"/>
        <v>3.3733776995893958E-2</v>
      </c>
      <c r="M101" s="8">
        <f t="shared" si="61"/>
        <v>7.4227387526591962E-3</v>
      </c>
      <c r="N101" s="8">
        <f t="shared" si="34"/>
        <v>3.1237314036277875E-2</v>
      </c>
      <c r="O101" s="8">
        <f t="shared" si="35"/>
        <v>7.1586049997295819E-3</v>
      </c>
      <c r="P101" s="10">
        <f t="shared" si="68"/>
        <v>-0.7687557041741635</v>
      </c>
      <c r="Q101" s="10">
        <f t="shared" si="36"/>
        <v>-0.38333764475361226</v>
      </c>
      <c r="R101" s="9"/>
      <c r="S101" s="11">
        <f t="shared" si="49"/>
        <v>3.9724715559756388E-2</v>
      </c>
      <c r="T101" s="11">
        <f t="shared" si="50"/>
        <v>3.4618722720720065E-2</v>
      </c>
      <c r="U101" s="9"/>
      <c r="V101" s="8">
        <f t="shared" si="78"/>
        <v>1.1250620478972944</v>
      </c>
      <c r="W101" s="8">
        <f t="shared" si="75"/>
        <v>1.0176694110196327</v>
      </c>
      <c r="X101" s="9"/>
      <c r="Y101" s="9">
        <f t="shared" si="62"/>
        <v>2.5453194848165999</v>
      </c>
      <c r="Z101" s="9">
        <f t="shared" si="58"/>
        <v>2.915251808262012</v>
      </c>
      <c r="AA101" s="9"/>
      <c r="AB101" s="10">
        <f t="shared" si="51"/>
        <v>0.99454111015989466</v>
      </c>
      <c r="AC101" s="10">
        <f t="shared" si="52"/>
        <v>5.458889840105341E-3</v>
      </c>
      <c r="AD101" s="10">
        <f t="shared" si="53"/>
        <v>0.99822299169166573</v>
      </c>
      <c r="AE101" s="10">
        <f t="shared" si="54"/>
        <v>1.7770083083342714E-3</v>
      </c>
      <c r="AF101" s="9"/>
      <c r="AG101" s="12">
        <f t="shared" si="55"/>
        <v>39295</v>
      </c>
      <c r="AH101" s="8">
        <f t="shared" si="56"/>
        <v>1.3486771859484148</v>
      </c>
      <c r="AI101" s="8">
        <f t="shared" si="69"/>
        <v>1.8285023590520126</v>
      </c>
      <c r="AJ101" s="8">
        <f t="shared" si="63"/>
        <v>1.8615831140828167</v>
      </c>
      <c r="AK101" s="8">
        <f t="shared" si="70"/>
        <v>1.117410322429633</v>
      </c>
      <c r="AL101" s="8">
        <f t="shared" si="59"/>
        <v>1.4566468748583601</v>
      </c>
      <c r="AN101" s="2">
        <f t="shared" si="76"/>
        <v>0.71911291351125894</v>
      </c>
      <c r="AO101" s="2">
        <f t="shared" si="77"/>
        <v>0.62956427243715585</v>
      </c>
    </row>
    <row r="102" spans="1:42" x14ac:dyDescent="0.2">
      <c r="A102" s="13">
        <v>39328</v>
      </c>
      <c r="B102">
        <v>7643.64</v>
      </c>
      <c r="C102">
        <v>7882.18</v>
      </c>
      <c r="D102">
        <v>7369.7</v>
      </c>
      <c r="E102">
        <v>7861.51</v>
      </c>
      <c r="F102">
        <f t="shared" si="64"/>
        <v>6928.8344999999999</v>
      </c>
      <c r="G102" t="b">
        <f t="shared" si="65"/>
        <v>0</v>
      </c>
      <c r="H102">
        <v>321.24</v>
      </c>
      <c r="I102" s="8">
        <f t="shared" si="66"/>
        <v>2.9239988112335746E-2</v>
      </c>
      <c r="J102" s="8">
        <f t="shared" si="67"/>
        <v>2.9239988112335746E-2</v>
      </c>
      <c r="K102" s="8">
        <f t="shared" si="57"/>
        <v>-4.3562138278674389E-4</v>
      </c>
      <c r="L102" s="8">
        <f t="shared" si="60"/>
        <v>3.3781768041381673E-2</v>
      </c>
      <c r="M102" s="8">
        <f t="shared" si="61"/>
        <v>7.0415019206149163E-3</v>
      </c>
      <c r="N102" s="8">
        <f t="shared" si="34"/>
        <v>3.1243576562504934E-2</v>
      </c>
      <c r="O102" s="8">
        <f t="shared" si="35"/>
        <v>7.1570215680791336E-3</v>
      </c>
      <c r="P102" s="10">
        <f t="shared" si="68"/>
        <v>-0.81802189967909955</v>
      </c>
      <c r="Q102" s="10">
        <f t="shared" si="36"/>
        <v>-0.38947803257741004</v>
      </c>
      <c r="R102" s="9"/>
      <c r="S102" s="11">
        <f t="shared" si="49"/>
        <v>3.9748754863026731E-2</v>
      </c>
      <c r="T102" s="11">
        <f t="shared" si="50"/>
        <v>3.4663628501791284E-2</v>
      </c>
      <c r="U102" s="9"/>
      <c r="V102" s="8">
        <f t="shared" si="78"/>
        <v>1.1579588488034516</v>
      </c>
      <c r="W102" s="8">
        <f t="shared" si="75"/>
        <v>1.0172260924635845</v>
      </c>
      <c r="X102" s="9"/>
      <c r="Y102" s="9">
        <f t="shared" si="62"/>
        <v>3.2798365329258492</v>
      </c>
      <c r="Z102" s="9">
        <f t="shared" si="58"/>
        <v>3.7555277903239839</v>
      </c>
      <c r="AA102" s="9"/>
      <c r="AB102" s="10">
        <f t="shared" si="51"/>
        <v>0.99948066375150124</v>
      </c>
      <c r="AC102" s="10">
        <f t="shared" si="52"/>
        <v>5.1933624849875848E-4</v>
      </c>
      <c r="AD102" s="10">
        <f t="shared" si="53"/>
        <v>0.99991351171749721</v>
      </c>
      <c r="AE102" s="10">
        <f t="shared" si="54"/>
        <v>8.6488282502794611E-5</v>
      </c>
      <c r="AF102" s="9"/>
      <c r="AG102" s="12">
        <f t="shared" si="55"/>
        <v>39328</v>
      </c>
      <c r="AH102" s="8">
        <f t="shared" si="56"/>
        <v>1.3694297873319989</v>
      </c>
      <c r="AI102" s="8">
        <f t="shared" si="69"/>
        <v>1.8816715364395351</v>
      </c>
      <c r="AJ102" s="8">
        <f t="shared" si="63"/>
        <v>1.915917613848487</v>
      </c>
      <c r="AK102" s="8">
        <f t="shared" si="70"/>
        <v>1.150083386974077</v>
      </c>
      <c r="AL102" s="8">
        <f t="shared" si="59"/>
        <v>1.4560123283325024</v>
      </c>
      <c r="AN102" s="2">
        <f t="shared" si="76"/>
        <v>0.74013976655375524</v>
      </c>
      <c r="AO102" s="2">
        <f t="shared" si="77"/>
        <v>0.6292900207782437</v>
      </c>
    </row>
    <row r="103" spans="1:42" x14ac:dyDescent="0.2">
      <c r="A103" s="13">
        <v>39356</v>
      </c>
      <c r="B103">
        <v>7851.29</v>
      </c>
      <c r="C103">
        <v>8063.83</v>
      </c>
      <c r="D103">
        <v>7763.64</v>
      </c>
      <c r="E103">
        <v>8019.22</v>
      </c>
      <c r="F103">
        <f t="shared" si="64"/>
        <v>6928.8344999999999</v>
      </c>
      <c r="G103" t="b">
        <f t="shared" si="65"/>
        <v>0</v>
      </c>
      <c r="H103">
        <v>325.07</v>
      </c>
      <c r="I103" s="8">
        <f t="shared" si="66"/>
        <v>2.0061031532110141E-2</v>
      </c>
      <c r="J103" s="8">
        <f t="shared" si="67"/>
        <v>2.0061031532110141E-2</v>
      </c>
      <c r="K103" s="8">
        <f t="shared" si="57"/>
        <v>1.1922550118291575E-2</v>
      </c>
      <c r="L103" s="8">
        <f t="shared" si="60"/>
        <v>3.314052160015072E-2</v>
      </c>
      <c r="M103" s="8">
        <f t="shared" si="61"/>
        <v>7.5680974450292064E-3</v>
      </c>
      <c r="N103" s="8">
        <f t="shared" si="34"/>
        <v>3.1239680509814863E-2</v>
      </c>
      <c r="O103" s="8">
        <f t="shared" si="35"/>
        <v>7.2456146799280922E-3</v>
      </c>
      <c r="P103" s="10">
        <f t="shared" si="68"/>
        <v>-0.74369392917041455</v>
      </c>
      <c r="Q103" s="10">
        <f t="shared" si="36"/>
        <v>-0.38236984165323118</v>
      </c>
      <c r="R103" s="9"/>
      <c r="S103" s="11">
        <f t="shared" si="49"/>
        <v>3.9097609339993823E-2</v>
      </c>
      <c r="T103" s="11">
        <f t="shared" si="50"/>
        <v>3.4662889719003533E-2</v>
      </c>
      <c r="U103" s="9"/>
      <c r="V103" s="8">
        <f t="shared" si="78"/>
        <v>1.1811886977821837</v>
      </c>
      <c r="W103" s="8">
        <f t="shared" si="75"/>
        <v>1.0293540215326156</v>
      </c>
      <c r="X103" s="9"/>
      <c r="Y103" s="9">
        <f t="shared" si="62"/>
        <v>3.5386862356476496</v>
      </c>
      <c r="Z103" s="9">
        <f t="shared" si="58"/>
        <v>3.9867021928119342</v>
      </c>
      <c r="AA103" s="9"/>
      <c r="AB103" s="10">
        <f t="shared" si="51"/>
        <v>0.9997989382431538</v>
      </c>
      <c r="AC103" s="10">
        <f t="shared" si="52"/>
        <v>2.010617568461992E-4</v>
      </c>
      <c r="AD103" s="10">
        <f t="shared" si="53"/>
        <v>0.99996650098289375</v>
      </c>
      <c r="AE103" s="10">
        <f t="shared" si="54"/>
        <v>3.3499017106253248E-5</v>
      </c>
      <c r="AF103" s="9"/>
      <c r="AG103" s="12">
        <f t="shared" si="55"/>
        <v>39356</v>
      </c>
      <c r="AH103" s="8">
        <f t="shared" si="56"/>
        <v>1.3917804963386717</v>
      </c>
      <c r="AI103" s="8">
        <f t="shared" si="69"/>
        <v>1.9194118553763897</v>
      </c>
      <c r="AJ103" s="8">
        <f t="shared" si="63"/>
        <v>1.954351548930453</v>
      </c>
      <c r="AK103" s="8">
        <f t="shared" si="70"/>
        <v>1.1731552460647199</v>
      </c>
      <c r="AL103" s="8">
        <f t="shared" si="59"/>
        <v>1.4733717082898972</v>
      </c>
      <c r="AN103" s="2">
        <f t="shared" si="76"/>
        <v>0.75498773374875872</v>
      </c>
      <c r="AO103" s="2">
        <f t="shared" si="77"/>
        <v>0.63679276258991302</v>
      </c>
    </row>
    <row r="104" spans="1:42" x14ac:dyDescent="0.2">
      <c r="A104" s="13">
        <v>39387</v>
      </c>
      <c r="B104">
        <v>8024.41</v>
      </c>
      <c r="C104">
        <v>8038.41</v>
      </c>
      <c r="D104">
        <v>7444.62</v>
      </c>
      <c r="E104">
        <v>7870.52</v>
      </c>
      <c r="F104">
        <f t="shared" si="64"/>
        <v>6928.8344999999999</v>
      </c>
      <c r="G104" t="b">
        <f t="shared" si="65"/>
        <v>0</v>
      </c>
      <c r="H104">
        <v>329.57</v>
      </c>
      <c r="I104" s="8">
        <f t="shared" si="66"/>
        <v>-1.8542950561276528E-2</v>
      </c>
      <c r="J104" s="8">
        <f t="shared" si="67"/>
        <v>-1.8542950561276528E-2</v>
      </c>
      <c r="K104" s="8">
        <f t="shared" si="57"/>
        <v>1.3843172239825341E-2</v>
      </c>
      <c r="L104" s="8">
        <f t="shared" si="60"/>
        <v>3.4892073630921894E-2</v>
      </c>
      <c r="M104" s="8">
        <f t="shared" si="61"/>
        <v>8.140970175337086E-3</v>
      </c>
      <c r="N104" s="8">
        <f t="shared" si="34"/>
        <v>3.166588847257272E-2</v>
      </c>
      <c r="O104" s="8">
        <f t="shared" si="35"/>
        <v>7.4222227341971866E-3</v>
      </c>
      <c r="P104" s="10">
        <f t="shared" si="68"/>
        <v>-0.77400404999756434</v>
      </c>
      <c r="Q104" s="10">
        <f t="shared" si="36"/>
        <v>-0.43902195192961713</v>
      </c>
      <c r="R104" s="9"/>
      <c r="S104" s="11">
        <f t="shared" si="49"/>
        <v>4.151448121515406E-2</v>
      </c>
      <c r="T104" s="11">
        <f t="shared" si="50"/>
        <v>3.5555388668108284E-2</v>
      </c>
      <c r="U104" s="9"/>
      <c r="V104" s="8">
        <f t="shared" si="78"/>
        <v>1.15928597415567</v>
      </c>
      <c r="W104" s="8">
        <f t="shared" si="75"/>
        <v>1.0436035465484483</v>
      </c>
      <c r="X104" s="9"/>
      <c r="Y104" s="9">
        <f t="shared" si="62"/>
        <v>2.552996602493609</v>
      </c>
      <c r="Z104" s="9">
        <f t="shared" si="58"/>
        <v>2.9744210431827143</v>
      </c>
      <c r="AA104" s="9"/>
      <c r="AB104" s="10">
        <f t="shared" si="51"/>
        <v>0.99465997309892151</v>
      </c>
      <c r="AC104" s="10">
        <f t="shared" si="52"/>
        <v>5.3400269010784873E-3</v>
      </c>
      <c r="AD104" s="10">
        <f t="shared" si="53"/>
        <v>0.99853229005482824</v>
      </c>
      <c r="AE104" s="10">
        <f t="shared" si="54"/>
        <v>1.4677099451717579E-3</v>
      </c>
      <c r="AF104" s="9"/>
      <c r="AG104" s="12">
        <f t="shared" si="55"/>
        <v>39387</v>
      </c>
      <c r="AH104" s="8">
        <f t="shared" si="56"/>
        <v>1.3865960280110046</v>
      </c>
      <c r="AI104" s="8">
        <f t="shared" si="69"/>
        <v>1.8838327946982842</v>
      </c>
      <c r="AJ104" s="8">
        <f t="shared" si="63"/>
        <v>1.9181142250616907</v>
      </c>
      <c r="AK104" s="8">
        <f t="shared" si="70"/>
        <v>1.1514014863362396</v>
      </c>
      <c r="AL104" s="8">
        <f t="shared" si="59"/>
        <v>1.4937678466210398</v>
      </c>
      <c r="AN104" s="2">
        <f t="shared" si="76"/>
        <v>0.74098803352748532</v>
      </c>
      <c r="AO104" s="2">
        <f t="shared" si="77"/>
        <v>0.64560799448351935</v>
      </c>
    </row>
    <row r="105" spans="1:42" x14ac:dyDescent="0.2">
      <c r="A105" s="13">
        <v>39419</v>
      </c>
      <c r="B105">
        <v>7859.39</v>
      </c>
      <c r="C105">
        <v>8117.79</v>
      </c>
      <c r="D105">
        <v>7777.4</v>
      </c>
      <c r="E105">
        <v>8067.32</v>
      </c>
      <c r="F105">
        <f t="shared" si="64"/>
        <v>6928.8344999999999</v>
      </c>
      <c r="G105" t="b">
        <f t="shared" si="65"/>
        <v>0</v>
      </c>
      <c r="H105">
        <v>325.02</v>
      </c>
      <c r="I105" s="8">
        <f t="shared" si="66"/>
        <v>2.5004701087094627E-2</v>
      </c>
      <c r="J105" s="8">
        <f t="shared" si="67"/>
        <v>2.5004701087094627E-2</v>
      </c>
      <c r="K105" s="8">
        <f t="shared" si="57"/>
        <v>-1.3805868252571574E-2</v>
      </c>
      <c r="L105" s="8">
        <f t="shared" si="60"/>
        <v>3.3966710890944364E-2</v>
      </c>
      <c r="M105" s="8">
        <f t="shared" si="61"/>
        <v>8.8713669152118025E-3</v>
      </c>
      <c r="N105" s="8">
        <f t="shared" si="34"/>
        <v>3.1608332592457447E-2</v>
      </c>
      <c r="O105" s="8">
        <f t="shared" si="35"/>
        <v>7.8913596010243316E-3</v>
      </c>
      <c r="P105" s="10">
        <f t="shared" si="68"/>
        <v>-0.67080209202234087</v>
      </c>
      <c r="Q105" s="10">
        <f t="shared" si="36"/>
        <v>-0.42828030885968738</v>
      </c>
      <c r="R105" s="9"/>
      <c r="S105" s="11">
        <f t="shared" si="49"/>
        <v>4.0456220020100381E-2</v>
      </c>
      <c r="T105" s="11">
        <f t="shared" si="50"/>
        <v>3.5707345034149712E-2</v>
      </c>
      <c r="U105" s="9"/>
      <c r="V105" s="8">
        <f t="shared" si="78"/>
        <v>1.1882735734138938</v>
      </c>
      <c r="W105" s="8">
        <f t="shared" si="75"/>
        <v>1.029195693476884</v>
      </c>
      <c r="X105" s="9"/>
      <c r="Y105" s="9">
        <f t="shared" si="62"/>
        <v>3.5728056353851554</v>
      </c>
      <c r="Z105" s="9">
        <f t="shared" si="58"/>
        <v>4.0429039210747515</v>
      </c>
      <c r="AA105" s="9"/>
      <c r="AB105" s="10">
        <f t="shared" si="51"/>
        <v>0.99982341154896281</v>
      </c>
      <c r="AC105" s="10">
        <f t="shared" si="52"/>
        <v>1.7658845103718512E-4</v>
      </c>
      <c r="AD105" s="10">
        <f t="shared" si="53"/>
        <v>0.9999736033711869</v>
      </c>
      <c r="AE105" s="10">
        <f t="shared" si="54"/>
        <v>2.639662881309679E-5</v>
      </c>
      <c r="AF105" s="9"/>
      <c r="AG105" s="12">
        <f t="shared" si="55"/>
        <v>39419</v>
      </c>
      <c r="AH105" s="8">
        <f t="shared" si="56"/>
        <v>1.3962110333838271</v>
      </c>
      <c r="AI105" s="8">
        <f t="shared" si="69"/>
        <v>1.9305470472525348</v>
      </c>
      <c r="AJ105" s="8">
        <f t="shared" si="63"/>
        <v>1.9659668370245091</v>
      </c>
      <c r="AK105" s="8">
        <f t="shared" si="70"/>
        <v>1.1801919363333138</v>
      </c>
      <c r="AL105" s="8">
        <f t="shared" si="59"/>
        <v>1.4731450845306622</v>
      </c>
      <c r="AN105" s="2">
        <f t="shared" si="76"/>
        <v>0.75951621781495415</v>
      </c>
      <c r="AO105" s="2">
        <f t="shared" si="77"/>
        <v>0.63669481556887297</v>
      </c>
      <c r="AP105" s="2">
        <f>(AN105+AO105)/2</f>
        <v>0.69810551669191356</v>
      </c>
    </row>
    <row r="106" spans="1:42" x14ac:dyDescent="0.2">
      <c r="A106" s="13">
        <v>39449</v>
      </c>
      <c r="B106">
        <v>8045.97</v>
      </c>
      <c r="C106">
        <v>8100.64</v>
      </c>
      <c r="D106">
        <v>6384.4</v>
      </c>
      <c r="E106">
        <v>6851.75</v>
      </c>
      <c r="F106">
        <f t="shared" si="64"/>
        <v>6928.8344999999999</v>
      </c>
      <c r="G106" t="b">
        <f t="shared" si="65"/>
        <v>1</v>
      </c>
      <c r="H106">
        <v>333.54</v>
      </c>
      <c r="I106" s="8">
        <f t="shared" si="66"/>
        <v>-0.15067829217137785</v>
      </c>
      <c r="J106" s="8">
        <f t="shared" si="67"/>
        <v>-0.14112313630796847</v>
      </c>
      <c r="K106" s="8">
        <f t="shared" si="57"/>
        <v>2.6213771460217972E-2</v>
      </c>
      <c r="L106" s="8">
        <f t="shared" si="60"/>
        <v>5.8869420243802546E-2</v>
      </c>
      <c r="M106" s="8">
        <f t="shared" si="61"/>
        <v>1.1014295994731457E-2</v>
      </c>
      <c r="N106" s="8">
        <f t="shared" si="34"/>
        <v>4.2284444847011986E-2</v>
      </c>
      <c r="O106" s="8">
        <f t="shared" si="35"/>
        <v>8.7953919827569987E-3</v>
      </c>
      <c r="P106" s="10">
        <f t="shared" si="68"/>
        <v>-0.80665804763880922</v>
      </c>
      <c r="Q106" s="10">
        <f t="shared" si="36"/>
        <v>-0.58690680712953702</v>
      </c>
      <c r="R106" s="9"/>
      <c r="S106" s="11">
        <f t="shared" si="49"/>
        <v>6.8066187884656029E-2</v>
      </c>
      <c r="T106" s="11">
        <f t="shared" si="50"/>
        <v>4.7977955182025231E-2</v>
      </c>
      <c r="U106" s="9"/>
      <c r="V106" s="8">
        <v>1</v>
      </c>
      <c r="W106" s="8">
        <v>1</v>
      </c>
      <c r="X106" s="9"/>
      <c r="Y106" s="9">
        <f t="shared" si="62"/>
        <v>3.4033093942328015E-2</v>
      </c>
      <c r="Z106" s="9">
        <f t="shared" si="58"/>
        <v>2.3988977591012612E-2</v>
      </c>
      <c r="AA106" s="9"/>
      <c r="AB106" s="10">
        <f t="shared" si="51"/>
        <v>0.51357461958535278</v>
      </c>
      <c r="AC106" s="10">
        <f t="shared" si="52"/>
        <v>0.48642538041464722</v>
      </c>
      <c r="AD106" s="10">
        <f t="shared" si="53"/>
        <v>0.50956929960671382</v>
      </c>
      <c r="AE106" s="10">
        <f t="shared" si="54"/>
        <v>0.49043070039328618</v>
      </c>
      <c r="AF106" s="9"/>
      <c r="AG106" s="12">
        <f t="shared" si="55"/>
        <v>39449</v>
      </c>
      <c r="AH106" s="8">
        <f t="shared" si="56"/>
        <v>1.3093216648429515</v>
      </c>
      <c r="AI106" s="8">
        <f t="shared" si="69"/>
        <v>1.6581592403664014</v>
      </c>
      <c r="AJ106" s="8">
        <f t="shared" si="63"/>
        <v>1.6885321150377226</v>
      </c>
      <c r="AK106" s="8">
        <f t="shared" si="70"/>
        <v>1.0023626309321785</v>
      </c>
      <c r="AL106" s="8">
        <f t="shared" si="59"/>
        <v>1.5117617731042923</v>
      </c>
      <c r="AM106">
        <v>1</v>
      </c>
      <c r="AN106" s="2">
        <f>AP105*(I106+1)</f>
        <v>0.59291616968135874</v>
      </c>
      <c r="AO106" s="2">
        <f>AP105*(K106+1)</f>
        <v>0.7164054951615928</v>
      </c>
    </row>
    <row r="107" spans="1:42" x14ac:dyDescent="0.2">
      <c r="A107" s="13">
        <v>39479</v>
      </c>
      <c r="B107">
        <v>6896.19</v>
      </c>
      <c r="C107">
        <v>7079.74</v>
      </c>
      <c r="D107">
        <v>6655.65</v>
      </c>
      <c r="E107">
        <v>6748.13</v>
      </c>
      <c r="F107">
        <f t="shared" si="64"/>
        <v>6017.7789999999995</v>
      </c>
      <c r="G107" t="b">
        <f t="shared" si="65"/>
        <v>0</v>
      </c>
      <c r="H107">
        <v>337.41</v>
      </c>
      <c r="I107" s="8">
        <f t="shared" si="66"/>
        <v>-1.512314372240664E-2</v>
      </c>
      <c r="J107" s="8">
        <f t="shared" si="67"/>
        <v>-1.512314372240664E-2</v>
      </c>
      <c r="K107" s="8">
        <f t="shared" si="57"/>
        <v>1.1602806260118781E-2</v>
      </c>
      <c r="L107" s="8">
        <f t="shared" si="60"/>
        <v>5.8969997489687481E-2</v>
      </c>
      <c r="M107" s="8">
        <f t="shared" si="61"/>
        <v>1.1080533955662589E-2</v>
      </c>
      <c r="N107" s="8">
        <f t="shared" si="34"/>
        <v>4.2538427791201386E-2</v>
      </c>
      <c r="O107" s="8">
        <f t="shared" si="35"/>
        <v>8.8723455046599738E-3</v>
      </c>
      <c r="P107" s="10">
        <f t="shared" si="68"/>
        <v>-0.80692349791888451</v>
      </c>
      <c r="Q107" s="10">
        <f t="shared" si="36"/>
        <v>-0.59416665720753226</v>
      </c>
      <c r="R107" s="9"/>
      <c r="S107" s="11">
        <f t="shared" si="49"/>
        <v>6.8225781219081377E-2</v>
      </c>
      <c r="T107" s="11">
        <f t="shared" si="50"/>
        <v>4.8339755052482558E-2</v>
      </c>
      <c r="U107" s="9"/>
      <c r="V107" s="8">
        <f>E107/$E$106</f>
        <v>0.98487685627759336</v>
      </c>
      <c r="W107" s="8">
        <f t="shared" ref="W107:W117" si="79">H107/$H$106</f>
        <v>1.0116028062601188</v>
      </c>
      <c r="X107" s="9"/>
      <c r="Y107" s="9">
        <f t="shared" si="62"/>
        <v>-0.35832929246675643</v>
      </c>
      <c r="Z107" s="9">
        <f t="shared" si="58"/>
        <v>-0.52971531478871392</v>
      </c>
      <c r="AA107" s="9"/>
      <c r="AB107" s="10">
        <f t="shared" si="51"/>
        <v>0.36004844965704419</v>
      </c>
      <c r="AC107" s="10">
        <f t="shared" si="52"/>
        <v>0.63995155034295581</v>
      </c>
      <c r="AD107" s="10">
        <f t="shared" si="53"/>
        <v>0.29815466401283036</v>
      </c>
      <c r="AE107" s="10">
        <f t="shared" si="54"/>
        <v>0.70184533598716969</v>
      </c>
      <c r="AF107" s="9"/>
      <c r="AG107" s="12">
        <f t="shared" si="55"/>
        <v>39479</v>
      </c>
      <c r="AH107" s="8">
        <f t="shared" si="56"/>
        <v>1.308667222557566</v>
      </c>
      <c r="AI107" s="8">
        <f t="shared" si="69"/>
        <v>1.6546390290951574</v>
      </c>
      <c r="AJ107" s="8">
        <f t="shared" si="63"/>
        <v>1.685128173844568</v>
      </c>
      <c r="AK107" s="8">
        <f t="shared" si="70"/>
        <v>0.98720375680262151</v>
      </c>
      <c r="AL107" s="8">
        <f t="shared" si="59"/>
        <v>1.529302452069075</v>
      </c>
      <c r="AN107" s="2">
        <f t="shared" ref="AN107:AN117" si="80">AN106*(I107+1)</f>
        <v>0.58394941323192873</v>
      </c>
      <c r="AO107" s="2">
        <f t="shared" ref="AO107:AO117" si="81">AO106*(K107+1)</f>
        <v>0.72471780932563723</v>
      </c>
    </row>
    <row r="108" spans="1:42" x14ac:dyDescent="0.2">
      <c r="A108" s="13">
        <v>39511</v>
      </c>
      <c r="B108">
        <v>6692.98</v>
      </c>
      <c r="C108">
        <v>6720.16</v>
      </c>
      <c r="D108">
        <v>6167.82</v>
      </c>
      <c r="E108">
        <v>6534.97</v>
      </c>
      <c r="F108">
        <f t="shared" si="64"/>
        <v>6017.7789999999995</v>
      </c>
      <c r="G108" t="b">
        <f t="shared" si="65"/>
        <v>0</v>
      </c>
      <c r="H108">
        <v>339.39</v>
      </c>
      <c r="I108" s="8">
        <f t="shared" si="66"/>
        <v>-3.1588010308040926E-2</v>
      </c>
      <c r="J108" s="8">
        <f t="shared" si="67"/>
        <v>-3.1588010308040926E-2</v>
      </c>
      <c r="K108" s="8">
        <f t="shared" si="57"/>
        <v>5.8682315284075415E-3</v>
      </c>
      <c r="L108" s="8">
        <f t="shared" si="60"/>
        <v>5.8999574068099324E-2</v>
      </c>
      <c r="M108" s="8">
        <f t="shared" si="61"/>
        <v>1.0918947786976264E-2</v>
      </c>
      <c r="N108" s="8">
        <f t="shared" si="34"/>
        <v>4.313635944312473E-2</v>
      </c>
      <c r="O108" s="8">
        <f t="shared" si="35"/>
        <v>8.8866017232835902E-3</v>
      </c>
      <c r="P108" s="10">
        <f t="shared" si="68"/>
        <v>-0.79500687762331468</v>
      </c>
      <c r="Q108" s="10">
        <f t="shared" si="36"/>
        <v>-0.59442373781706626</v>
      </c>
      <c r="R108" s="9"/>
      <c r="S108" s="11">
        <f t="shared" si="49"/>
        <v>6.8003537551679441E-2</v>
      </c>
      <c r="T108" s="11">
        <f t="shared" si="50"/>
        <v>4.89432815762973E-2</v>
      </c>
      <c r="U108" s="9"/>
      <c r="V108" s="8">
        <f t="shared" ref="V108:V117" si="82">E108/$E$106</f>
        <v>0.95376655598934579</v>
      </c>
      <c r="W108" s="8">
        <f t="shared" si="79"/>
        <v>1.0175391257420399</v>
      </c>
      <c r="X108" s="9"/>
      <c r="Y108" s="9">
        <f t="shared" si="62"/>
        <v>-0.91776383698417396</v>
      </c>
      <c r="Z108" s="9">
        <f t="shared" si="58"/>
        <v>-1.2979453698244556</v>
      </c>
      <c r="AA108" s="9"/>
      <c r="AB108" s="10">
        <f t="shared" si="51"/>
        <v>0.17937125931201273</v>
      </c>
      <c r="AC108" s="10">
        <f t="shared" si="52"/>
        <v>0.8206287406879873</v>
      </c>
      <c r="AD108" s="10">
        <f t="shared" si="53"/>
        <v>9.715305406839693E-2</v>
      </c>
      <c r="AE108" s="10">
        <f t="shared" si="54"/>
        <v>0.90284694593160308</v>
      </c>
      <c r="AF108" s="9"/>
      <c r="AG108" s="12">
        <f t="shared" si="55"/>
        <v>39511</v>
      </c>
      <c r="AH108" s="8">
        <f t="shared" si="56"/>
        <v>1.2944742343709046</v>
      </c>
      <c r="AI108" s="8">
        <f t="shared" si="69"/>
        <v>1.6420342698054753</v>
      </c>
      <c r="AJ108" s="8">
        <f t="shared" si="63"/>
        <v>1.6761978005679865</v>
      </c>
      <c r="AK108" s="8">
        <f t="shared" si="70"/>
        <v>0.9560199543566037</v>
      </c>
      <c r="AL108" s="8">
        <f t="shared" si="59"/>
        <v>1.5382767529347776</v>
      </c>
      <c r="AN108" s="2">
        <f t="shared" si="80"/>
        <v>0.56550361314738407</v>
      </c>
      <c r="AO108" s="2">
        <f t="shared" si="81"/>
        <v>0.72897062122352041</v>
      </c>
    </row>
    <row r="109" spans="1:42" x14ac:dyDescent="0.2">
      <c r="A109" s="13">
        <v>39539</v>
      </c>
      <c r="B109">
        <v>6519.02</v>
      </c>
      <c r="C109">
        <v>6966.47</v>
      </c>
      <c r="D109">
        <v>6496.94</v>
      </c>
      <c r="E109">
        <v>6948.82</v>
      </c>
      <c r="F109">
        <f t="shared" si="64"/>
        <v>6017.7789999999995</v>
      </c>
      <c r="G109" t="b">
        <f t="shared" si="65"/>
        <v>0</v>
      </c>
      <c r="H109">
        <v>336.84</v>
      </c>
      <c r="I109" s="8">
        <f t="shared" si="66"/>
        <v>6.3328523313802343E-2</v>
      </c>
      <c r="J109" s="8">
        <f t="shared" si="67"/>
        <v>6.3328523313802343E-2</v>
      </c>
      <c r="K109" s="8">
        <f t="shared" si="57"/>
        <v>-7.5134800671793345E-3</v>
      </c>
      <c r="L109" s="8">
        <f t="shared" si="60"/>
        <v>5.8147624117720502E-2</v>
      </c>
      <c r="M109" s="8">
        <f t="shared" si="61"/>
        <v>1.1185190521520267E-2</v>
      </c>
      <c r="N109" s="8">
        <f t="shared" ref="N109:N158" si="83">STDEV(I74:I109)</f>
        <v>4.3075959069678788E-2</v>
      </c>
      <c r="O109" s="8">
        <f t="shared" ref="O109:O158" si="84">STDEV(K74:K109)</f>
        <v>8.7362117251598599E-3</v>
      </c>
      <c r="P109" s="10">
        <f t="shared" si="68"/>
        <v>-0.80349251758666451</v>
      </c>
      <c r="Q109" s="10">
        <f t="shared" si="36"/>
        <v>-0.58900874779089796</v>
      </c>
      <c r="R109" s="9"/>
      <c r="S109" s="11">
        <f t="shared" si="49"/>
        <v>6.7464251992582713E-2</v>
      </c>
      <c r="T109" s="11">
        <f t="shared" si="50"/>
        <v>4.8735736498940224E-2</v>
      </c>
      <c r="U109" s="9"/>
      <c r="V109" s="8">
        <f t="shared" si="82"/>
        <v>1.0141671835662422</v>
      </c>
      <c r="W109" s="8">
        <f t="shared" si="79"/>
        <v>1.009893865803202</v>
      </c>
      <c r="X109" s="9"/>
      <c r="Y109" s="9">
        <f t="shared" si="62"/>
        <v>9.6321197947060885E-2</v>
      </c>
      <c r="Z109" s="9">
        <f t="shared" si="58"/>
        <v>0.11100911398421809</v>
      </c>
      <c r="AA109" s="9"/>
      <c r="AB109" s="10">
        <f t="shared" si="51"/>
        <v>0.53836726208273977</v>
      </c>
      <c r="AC109" s="10">
        <f t="shared" si="52"/>
        <v>0.46163273791726023</v>
      </c>
      <c r="AD109" s="10">
        <f t="shared" si="53"/>
        <v>0.54419544025498123</v>
      </c>
      <c r="AE109" s="10">
        <f t="shared" si="54"/>
        <v>0.45580455974501877</v>
      </c>
      <c r="AF109" s="9"/>
      <c r="AG109" s="12">
        <f t="shared" si="55"/>
        <v>39539</v>
      </c>
      <c r="AH109" s="8">
        <f t="shared" si="56"/>
        <v>1.3248096368880258</v>
      </c>
      <c r="AI109" s="8">
        <f t="shared" si="69"/>
        <v>1.6505622393036228</v>
      </c>
      <c r="AJ109" s="8">
        <f t="shared" si="63"/>
        <v>1.6751401816370393</v>
      </c>
      <c r="AK109" s="8">
        <f t="shared" si="70"/>
        <v>1.0165632863245362</v>
      </c>
      <c r="AL109" s="8">
        <f t="shared" si="59"/>
        <v>1.5267189412137967</v>
      </c>
      <c r="AN109" s="2">
        <f t="shared" si="80"/>
        <v>0.60131612189662764</v>
      </c>
      <c r="AO109" s="2">
        <f t="shared" si="81"/>
        <v>0.72349351499139813</v>
      </c>
    </row>
    <row r="110" spans="1:42" x14ac:dyDescent="0.2">
      <c r="A110" s="13">
        <v>39570</v>
      </c>
      <c r="B110">
        <v>6982.06</v>
      </c>
      <c r="C110">
        <v>7231.86</v>
      </c>
      <c r="D110">
        <v>6905.86</v>
      </c>
      <c r="E110">
        <v>7096.79</v>
      </c>
      <c r="F110">
        <f t="shared" si="64"/>
        <v>6147.0809999999992</v>
      </c>
      <c r="G110" t="b">
        <f t="shared" si="65"/>
        <v>0</v>
      </c>
      <c r="H110">
        <v>331.48</v>
      </c>
      <c r="I110" s="8">
        <f t="shared" si="66"/>
        <v>2.1294262910825257E-2</v>
      </c>
      <c r="J110" s="8">
        <f t="shared" si="67"/>
        <v>2.1294262910825257E-2</v>
      </c>
      <c r="K110" s="8">
        <f t="shared" si="57"/>
        <v>-1.5912599453746457E-2</v>
      </c>
      <c r="L110" s="8">
        <f t="shared" si="60"/>
        <v>5.4841109218860554E-2</v>
      </c>
      <c r="M110" s="8">
        <f t="shared" si="61"/>
        <v>1.251964088919068E-2</v>
      </c>
      <c r="N110" s="8">
        <f t="shared" si="83"/>
        <v>4.2206294906490943E-2</v>
      </c>
      <c r="O110" s="8">
        <f t="shared" si="84"/>
        <v>9.1944568063639948E-3</v>
      </c>
      <c r="P110" s="10">
        <f t="shared" si="68"/>
        <v>-0.75563677766481896</v>
      </c>
      <c r="Q110" s="10">
        <f t="shared" ref="Q110:Q158" si="85">CORREL(I75:I110,K75:K110)</f>
        <v>-0.60031756577074946</v>
      </c>
      <c r="R110" s="9"/>
      <c r="S110" s="11">
        <f t="shared" si="49"/>
        <v>6.4822183548377724E-2</v>
      </c>
      <c r="T110" s="11">
        <f t="shared" si="50"/>
        <v>4.8289052423145427E-2</v>
      </c>
      <c r="U110" s="9"/>
      <c r="V110" s="8">
        <f t="shared" si="82"/>
        <v>1.0357631262086329</v>
      </c>
      <c r="W110" s="8">
        <f t="shared" si="79"/>
        <v>0.99382382922587997</v>
      </c>
      <c r="X110" s="9"/>
      <c r="Y110" s="9">
        <f t="shared" si="62"/>
        <v>0.67006004138968545</v>
      </c>
      <c r="Z110" s="9">
        <f t="shared" si="58"/>
        <v>0.88011073754261704</v>
      </c>
      <c r="AA110" s="9"/>
      <c r="AB110" s="10">
        <f t="shared" si="51"/>
        <v>0.74859024194049451</v>
      </c>
      <c r="AC110" s="10">
        <f t="shared" si="52"/>
        <v>0.25140975805950549</v>
      </c>
      <c r="AD110" s="10">
        <f t="shared" si="53"/>
        <v>0.81060033857241176</v>
      </c>
      <c r="AE110" s="10">
        <f t="shared" si="54"/>
        <v>0.18939966142758824</v>
      </c>
      <c r="AF110" s="9"/>
      <c r="AG110" s="12">
        <f t="shared" si="55"/>
        <v>39570</v>
      </c>
      <c r="AH110" s="8">
        <f t="shared" si="56"/>
        <v>1.3261015579687692</v>
      </c>
      <c r="AI110" s="8">
        <f t="shared" si="69"/>
        <v>1.6573598441333486</v>
      </c>
      <c r="AJ110" s="8">
        <f t="shared" si="63"/>
        <v>1.6824022583835687</v>
      </c>
      <c r="AK110" s="8">
        <f t="shared" si="70"/>
        <v>1.0382102522090233</v>
      </c>
      <c r="AL110" s="8">
        <f t="shared" si="59"/>
        <v>1.5024248742238138</v>
      </c>
      <c r="AN110" s="2">
        <f t="shared" si="80"/>
        <v>0.61412070548881226</v>
      </c>
      <c r="AO110" s="2">
        <f t="shared" si="81"/>
        <v>0.7119808524799569</v>
      </c>
    </row>
    <row r="111" spans="1:42" x14ac:dyDescent="0.2">
      <c r="A111" s="13">
        <v>39601</v>
      </c>
      <c r="B111">
        <v>7098.7</v>
      </c>
      <c r="C111">
        <v>7102.05</v>
      </c>
      <c r="D111">
        <v>6308.24</v>
      </c>
      <c r="E111">
        <v>6418.32</v>
      </c>
      <c r="F111">
        <f t="shared" si="64"/>
        <v>6147.0809999999992</v>
      </c>
      <c r="G111" t="b">
        <f t="shared" si="65"/>
        <v>0</v>
      </c>
      <c r="H111">
        <v>328.66</v>
      </c>
      <c r="I111" s="8">
        <f t="shared" si="66"/>
        <v>-9.5602377976521824E-2</v>
      </c>
      <c r="J111" s="8">
        <f t="shared" si="67"/>
        <v>-9.5602377976521824E-2</v>
      </c>
      <c r="K111" s="8">
        <f t="shared" si="57"/>
        <v>-8.5073005912875699E-3</v>
      </c>
      <c r="L111" s="8">
        <f t="shared" si="60"/>
        <v>5.9792490409680044E-2</v>
      </c>
      <c r="M111" s="8">
        <f t="shared" si="61"/>
        <v>1.2861702721981163E-2</v>
      </c>
      <c r="N111" s="8">
        <f t="shared" si="83"/>
        <v>4.5889709538378773E-2</v>
      </c>
      <c r="O111" s="8">
        <f t="shared" si="84"/>
        <v>9.2274682643660611E-3</v>
      </c>
      <c r="P111" s="10">
        <f t="shared" si="68"/>
        <v>-0.52708950743829441</v>
      </c>
      <c r="Q111" s="10">
        <f t="shared" si="85"/>
        <v>-0.48824103082283449</v>
      </c>
      <c r="R111" s="9"/>
      <c r="S111" s="11">
        <f t="shared" si="49"/>
        <v>6.7463056602305685E-2</v>
      </c>
      <c r="T111" s="11">
        <f t="shared" si="50"/>
        <v>5.1034291191203118E-2</v>
      </c>
      <c r="U111" s="9"/>
      <c r="V111" s="8">
        <f t="shared" si="82"/>
        <v>0.93674170832269121</v>
      </c>
      <c r="W111" s="8">
        <f t="shared" si="79"/>
        <v>0.98536907117587103</v>
      </c>
      <c r="X111" s="9"/>
      <c r="Y111" s="9">
        <f t="shared" si="62"/>
        <v>-0.71643721579518616</v>
      </c>
      <c r="Z111" s="9">
        <f t="shared" si="58"/>
        <v>-0.96614307467949478</v>
      </c>
      <c r="AA111" s="9"/>
      <c r="AB111" s="10">
        <f t="shared" si="51"/>
        <v>0.23686071103427586</v>
      </c>
      <c r="AC111" s="10">
        <f t="shared" si="52"/>
        <v>0.76313928896572414</v>
      </c>
      <c r="AD111" s="10">
        <f t="shared" si="53"/>
        <v>0.1669862964887798</v>
      </c>
      <c r="AE111" s="10">
        <f t="shared" si="54"/>
        <v>0.83301370351122017</v>
      </c>
      <c r="AF111" s="9"/>
      <c r="AG111" s="12">
        <f t="shared" si="55"/>
        <v>39601</v>
      </c>
      <c r="AH111" s="8">
        <f t="shared" si="56"/>
        <v>1.2613331230321312</v>
      </c>
      <c r="AI111" s="8">
        <f t="shared" si="69"/>
        <v>1.5352027684340688</v>
      </c>
      <c r="AJ111" s="8">
        <f t="shared" si="63"/>
        <v>1.5493131362139667</v>
      </c>
      <c r="AK111" s="8">
        <f t="shared" si="70"/>
        <v>0.93895488325823617</v>
      </c>
      <c r="AL111" s="8">
        <f t="shared" si="59"/>
        <v>1.4896432942029645</v>
      </c>
      <c r="AN111" s="2">
        <f t="shared" si="80"/>
        <v>0.55540930567946256</v>
      </c>
      <c r="AO111" s="2">
        <f t="shared" si="81"/>
        <v>0.70592381735266874</v>
      </c>
    </row>
    <row r="112" spans="1:42" x14ac:dyDescent="0.2">
      <c r="A112" s="13">
        <v>39630</v>
      </c>
      <c r="B112">
        <v>6394.08</v>
      </c>
      <c r="C112">
        <v>6577.1</v>
      </c>
      <c r="D112">
        <v>5999.32</v>
      </c>
      <c r="E112">
        <v>6479.56</v>
      </c>
      <c r="F112">
        <f t="shared" si="64"/>
        <v>6147.0809999999992</v>
      </c>
      <c r="G112" t="b">
        <f t="shared" si="65"/>
        <v>1</v>
      </c>
      <c r="H112">
        <v>330.9</v>
      </c>
      <c r="I112" s="8">
        <f t="shared" si="66"/>
        <v>9.5414376347706664E-3</v>
      </c>
      <c r="J112" s="8">
        <f t="shared" si="67"/>
        <v>-4.2260124144636091E-2</v>
      </c>
      <c r="K112" s="8">
        <f t="shared" si="57"/>
        <v>6.8155540680336912E-3</v>
      </c>
      <c r="L112" s="8">
        <f t="shared" si="60"/>
        <v>5.9055074895177861E-2</v>
      </c>
      <c r="M112" s="8">
        <f t="shared" si="61"/>
        <v>1.2708387753696235E-2</v>
      </c>
      <c r="N112" s="8">
        <f t="shared" si="83"/>
        <v>4.4910219840409313E-2</v>
      </c>
      <c r="O112" s="8">
        <f t="shared" si="84"/>
        <v>9.2383898188448527E-3</v>
      </c>
      <c r="P112" s="10">
        <f t="shared" si="68"/>
        <v>-0.49608628004169619</v>
      </c>
      <c r="Q112" s="10">
        <f t="shared" si="85"/>
        <v>-0.47926542323626176</v>
      </c>
      <c r="R112" s="9"/>
      <c r="S112" s="11">
        <f t="shared" si="49"/>
        <v>6.6284427491559231E-2</v>
      </c>
      <c r="T112" s="11">
        <f t="shared" si="50"/>
        <v>4.9999683364516503E-2</v>
      </c>
      <c r="U112" s="9"/>
      <c r="V112" s="8">
        <f t="shared" si="82"/>
        <v>0.94567957091254062</v>
      </c>
      <c r="W112" s="8">
        <f t="shared" si="79"/>
        <v>0.99208490735743826</v>
      </c>
      <c r="X112" s="9"/>
      <c r="Y112" s="9">
        <f t="shared" si="62"/>
        <v>-0.68957510948461254</v>
      </c>
      <c r="Z112" s="9">
        <f t="shared" si="58"/>
        <v>-0.93310430588431603</v>
      </c>
      <c r="AA112" s="9"/>
      <c r="AB112" s="10">
        <f t="shared" si="51"/>
        <v>0.2452307122849226</v>
      </c>
      <c r="AC112" s="10">
        <f t="shared" si="52"/>
        <v>0.75476928771507734</v>
      </c>
      <c r="AD112" s="10">
        <f t="shared" si="53"/>
        <v>0.17538305807559251</v>
      </c>
      <c r="AE112" s="10">
        <f t="shared" si="54"/>
        <v>0.82461694192440749</v>
      </c>
      <c r="AF112" s="9"/>
      <c r="AG112" s="12">
        <f t="shared" si="55"/>
        <v>39630</v>
      </c>
      <c r="AH112" s="8">
        <f t="shared" si="56"/>
        <v>1.271443788229123</v>
      </c>
      <c r="AI112" s="8">
        <f t="shared" si="69"/>
        <v>1.527820675351993</v>
      </c>
      <c r="AJ112" s="8">
        <f t="shared" si="63"/>
        <v>1.5471759955711173</v>
      </c>
      <c r="AK112" s="8">
        <f t="shared" si="70"/>
        <v>0.94791386271870792</v>
      </c>
      <c r="AL112" s="8">
        <f t="shared" si="59"/>
        <v>1.4997960386166884</v>
      </c>
      <c r="AN112" s="2">
        <f t="shared" si="80"/>
        <v>0.56070870893137448</v>
      </c>
      <c r="AO112" s="2">
        <f t="shared" si="81"/>
        <v>0.7107350792977486</v>
      </c>
    </row>
    <row r="113" spans="1:42" x14ac:dyDescent="0.2">
      <c r="A113" s="13">
        <v>39661</v>
      </c>
      <c r="B113">
        <v>6461.01</v>
      </c>
      <c r="C113">
        <v>6626.7</v>
      </c>
      <c r="D113">
        <v>6219.1</v>
      </c>
      <c r="E113">
        <v>6422.3</v>
      </c>
      <c r="F113">
        <f t="shared" si="64"/>
        <v>5632.6949999999997</v>
      </c>
      <c r="G113" t="b">
        <f t="shared" si="65"/>
        <v>0</v>
      </c>
      <c r="H113">
        <v>338.04</v>
      </c>
      <c r="I113" s="8">
        <f t="shared" si="66"/>
        <v>-8.8370197976406217E-3</v>
      </c>
      <c r="J113" s="8">
        <f t="shared" si="67"/>
        <v>-8.8370197976406217E-3</v>
      </c>
      <c r="K113" s="8">
        <f t="shared" si="57"/>
        <v>2.1577515865820684E-2</v>
      </c>
      <c r="L113" s="8">
        <f t="shared" si="60"/>
        <v>5.8780797762538008E-2</v>
      </c>
      <c r="M113" s="8">
        <f t="shared" si="61"/>
        <v>1.3659503186352491E-2</v>
      </c>
      <c r="N113" s="8">
        <f t="shared" si="83"/>
        <v>4.4876209876519926E-2</v>
      </c>
      <c r="O113" s="8">
        <f t="shared" si="84"/>
        <v>9.8114585694260049E-3</v>
      </c>
      <c r="P113" s="10">
        <f t="shared" si="68"/>
        <v>-0.47090779781919861</v>
      </c>
      <c r="Q113" s="10">
        <f t="shared" si="85"/>
        <v>-0.46887545503205114</v>
      </c>
      <c r="R113" s="9"/>
      <c r="S113" s="11">
        <f t="shared" si="49"/>
        <v>6.6317143253137673E-2</v>
      </c>
      <c r="T113" s="11">
        <f t="shared" si="50"/>
        <v>5.0229788621352849E-2</v>
      </c>
      <c r="U113" s="9"/>
      <c r="V113" s="8">
        <f t="shared" si="82"/>
        <v>0.93732258182216222</v>
      </c>
      <c r="W113" s="8">
        <f t="shared" si="79"/>
        <v>1.0134916351861845</v>
      </c>
      <c r="X113" s="9"/>
      <c r="Y113" s="9">
        <f t="shared" si="62"/>
        <v>-1.1449563886009704</v>
      </c>
      <c r="Z113" s="9">
        <f t="shared" si="58"/>
        <v>-1.5303210477960223</v>
      </c>
      <c r="AA113" s="9"/>
      <c r="AB113" s="10">
        <f t="shared" si="51"/>
        <v>0.12611361175976718</v>
      </c>
      <c r="AC113" s="10">
        <f t="shared" si="52"/>
        <v>0.87388638824023279</v>
      </c>
      <c r="AD113" s="10">
        <f t="shared" si="53"/>
        <v>6.296864045093388E-2</v>
      </c>
      <c r="AE113" s="10">
        <f t="shared" si="54"/>
        <v>0.93703135954906613</v>
      </c>
      <c r="AF113" s="9"/>
      <c r="AG113" s="12">
        <f t="shared" si="55"/>
        <v>39661</v>
      </c>
      <c r="AH113" s="8">
        <f t="shared" si="56"/>
        <v>1.2818246917175293</v>
      </c>
      <c r="AI113" s="8">
        <f t="shared" si="69"/>
        <v>1.5493918801637514</v>
      </c>
      <c r="AJ113" s="8">
        <f t="shared" si="63"/>
        <v>1.5723072728253851</v>
      </c>
      <c r="AK113" s="8">
        <f t="shared" si="70"/>
        <v>0.93953712914740473</v>
      </c>
      <c r="AL113" s="8">
        <f t="shared" si="59"/>
        <v>1.5321579114354351</v>
      </c>
      <c r="AN113" s="2">
        <f t="shared" si="80"/>
        <v>0.55575371496983839</v>
      </c>
      <c r="AO113" s="2">
        <f t="shared" si="81"/>
        <v>0.72607097674769105</v>
      </c>
    </row>
    <row r="114" spans="1:42" x14ac:dyDescent="0.2">
      <c r="A114" s="13">
        <v>39692</v>
      </c>
      <c r="B114">
        <v>6400.85</v>
      </c>
      <c r="C114">
        <v>6553.9</v>
      </c>
      <c r="D114">
        <v>5658.2</v>
      </c>
      <c r="E114">
        <v>5831.02</v>
      </c>
      <c r="F114">
        <f t="shared" si="64"/>
        <v>5632.6949999999997</v>
      </c>
      <c r="G114" t="b">
        <f t="shared" si="65"/>
        <v>0</v>
      </c>
      <c r="H114">
        <v>340.64</v>
      </c>
      <c r="I114" s="8">
        <f t="shared" si="66"/>
        <v>-9.2066705074505983E-2</v>
      </c>
      <c r="J114" s="8">
        <f t="shared" si="67"/>
        <v>-9.2066705074505983E-2</v>
      </c>
      <c r="K114" s="8">
        <f t="shared" si="57"/>
        <v>7.6913974677552677E-3</v>
      </c>
      <c r="L114" s="8">
        <f t="shared" si="60"/>
        <v>6.1297271666570056E-2</v>
      </c>
      <c r="M114" s="8">
        <f t="shared" si="61"/>
        <v>1.3604413165881339E-2</v>
      </c>
      <c r="N114" s="8">
        <f t="shared" si="83"/>
        <v>4.7485681393957299E-2</v>
      </c>
      <c r="O114" s="8">
        <f t="shared" si="84"/>
        <v>9.8523059441140461E-3</v>
      </c>
      <c r="P114" s="10">
        <f t="shared" si="68"/>
        <v>-0.45210008748657793</v>
      </c>
      <c r="Q114" s="10">
        <f t="shared" si="85"/>
        <v>-0.47103521331839188</v>
      </c>
      <c r="R114" s="9"/>
      <c r="S114" s="11">
        <f t="shared" si="49"/>
        <v>6.853072465916607E-2</v>
      </c>
      <c r="T114" s="11">
        <f t="shared" si="50"/>
        <v>5.2845996620585922E-2</v>
      </c>
      <c r="U114" s="9"/>
      <c r="V114" s="8">
        <f t="shared" si="82"/>
        <v>0.85102638012186671</v>
      </c>
      <c r="W114" s="8">
        <f t="shared" si="79"/>
        <v>1.0212868021826467</v>
      </c>
      <c r="X114" s="9"/>
      <c r="Y114" s="9">
        <f t="shared" si="62"/>
        <v>-2.626957844923461</v>
      </c>
      <c r="Z114" s="9">
        <f t="shared" si="58"/>
        <v>-3.4246530819125485</v>
      </c>
      <c r="AA114" s="9"/>
      <c r="AB114" s="10">
        <f t="shared" si="51"/>
        <v>4.307600310586298E-3</v>
      </c>
      <c r="AC114" s="10">
        <f t="shared" si="52"/>
        <v>0.9956923996894137</v>
      </c>
      <c r="AD114" s="10">
        <f t="shared" si="53"/>
        <v>3.0779246572385806E-4</v>
      </c>
      <c r="AE114" s="10">
        <f t="shared" si="54"/>
        <v>0.99969220753427612</v>
      </c>
      <c r="AF114" s="9"/>
      <c r="AG114" s="12">
        <f t="shared" si="55"/>
        <v>39692</v>
      </c>
      <c r="AH114" s="8">
        <f t="shared" si="56"/>
        <v>1.236242778819308</v>
      </c>
      <c r="AI114" s="8">
        <f t="shared" si="69"/>
        <v>1.5418161949630971</v>
      </c>
      <c r="AJ114" s="8">
        <f t="shared" si="63"/>
        <v>1.5745238571801545</v>
      </c>
      <c r="AK114" s="8">
        <f t="shared" si="70"/>
        <v>0.8530370413716426</v>
      </c>
      <c r="AL114" s="8">
        <f t="shared" si="59"/>
        <v>1.5439423469156506</v>
      </c>
      <c r="AN114" s="2">
        <f t="shared" si="80"/>
        <v>0.50458730159964926</v>
      </c>
      <c r="AO114" s="2">
        <f t="shared" si="81"/>
        <v>0.73165547721965885</v>
      </c>
    </row>
    <row r="115" spans="1:42" x14ac:dyDescent="0.2">
      <c r="A115" s="13">
        <v>39722</v>
      </c>
      <c r="B115">
        <v>5865.08</v>
      </c>
      <c r="C115">
        <v>5876.93</v>
      </c>
      <c r="D115">
        <v>4014.6</v>
      </c>
      <c r="E115">
        <v>4987.97</v>
      </c>
      <c r="F115">
        <f t="shared" si="64"/>
        <v>5632.6949999999997</v>
      </c>
      <c r="G115" t="b">
        <f t="shared" si="65"/>
        <v>1</v>
      </c>
      <c r="H115">
        <v>346.77</v>
      </c>
      <c r="I115" s="8">
        <f t="shared" si="66"/>
        <v>-0.14458019351674323</v>
      </c>
      <c r="J115" s="8">
        <f t="shared" si="67"/>
        <v>-3.4012059639651482E-2</v>
      </c>
      <c r="K115" s="8">
        <f t="shared" si="57"/>
        <v>1.7995537811178908E-2</v>
      </c>
      <c r="L115" s="8">
        <f>STDEV(I104:I115)</f>
        <v>6.8805460539964697E-2</v>
      </c>
      <c r="M115" s="8">
        <f t="shared" si="61"/>
        <v>1.3993427803710641E-2</v>
      </c>
      <c r="N115" s="8">
        <f t="shared" si="83"/>
        <v>5.3493248526576644E-2</v>
      </c>
      <c r="O115" s="8">
        <f t="shared" si="84"/>
        <v>9.9181904983476551E-3</v>
      </c>
      <c r="P115" s="10">
        <f t="shared" si="68"/>
        <v>-0.56142793949544612</v>
      </c>
      <c r="Q115" s="10">
        <f t="shared" si="85"/>
        <v>-0.55957791865096762</v>
      </c>
      <c r="R115" s="9"/>
      <c r="S115" s="11">
        <f t="shared" si="49"/>
        <v>7.7531414828193257E-2</v>
      </c>
      <c r="T115" s="11">
        <f t="shared" si="50"/>
        <v>5.9612693628816389E-2</v>
      </c>
      <c r="U115" s="9"/>
      <c r="V115" s="8">
        <f t="shared" si="82"/>
        <v>0.72798482139599374</v>
      </c>
      <c r="W115" s="8">
        <f t="shared" si="79"/>
        <v>1.0396654074473826</v>
      </c>
      <c r="X115" s="9"/>
      <c r="Y115" s="9">
        <f t="shared" si="62"/>
        <v>-4.5577455171540562</v>
      </c>
      <c r="Z115" s="9">
        <f t="shared" si="58"/>
        <v>-5.9483502641489183</v>
      </c>
      <c r="AA115" s="9"/>
      <c r="AB115" s="10">
        <f t="shared" si="51"/>
        <v>2.5852816090473256E-6</v>
      </c>
      <c r="AC115" s="10">
        <f t="shared" si="52"/>
        <v>0.99999741471839099</v>
      </c>
      <c r="AD115" s="10">
        <f t="shared" si="53"/>
        <v>1.3542925240861164E-9</v>
      </c>
      <c r="AE115" s="10">
        <f t="shared" si="54"/>
        <v>0.99999999864570743</v>
      </c>
      <c r="AF115" s="9"/>
      <c r="AG115" s="12">
        <f t="shared" si="55"/>
        <v>39722</v>
      </c>
      <c r="AH115" s="8">
        <f t="shared" si="56"/>
        <v>1.1764559829130019</v>
      </c>
      <c r="AI115" s="8">
        <f t="shared" si="69"/>
        <v>1.5692165966869067</v>
      </c>
      <c r="AJ115" s="8">
        <f t="shared" si="63"/>
        <v>1.6028330565225388</v>
      </c>
      <c r="AK115" s="8">
        <f t="shared" si="70"/>
        <v>0.72970478085318036</v>
      </c>
      <c r="AL115" s="8">
        <f t="shared" si="59"/>
        <v>1.5717264197978515</v>
      </c>
      <c r="AN115" s="2">
        <f t="shared" si="80"/>
        <v>0.43163397188828068</v>
      </c>
      <c r="AO115" s="2">
        <f t="shared" si="81"/>
        <v>0.74482201102472134</v>
      </c>
    </row>
    <row r="116" spans="1:42" x14ac:dyDescent="0.2">
      <c r="A116" s="13">
        <v>39755</v>
      </c>
      <c r="B116">
        <v>5053.9399999999996</v>
      </c>
      <c r="C116">
        <v>5302.57</v>
      </c>
      <c r="D116">
        <v>4034.96</v>
      </c>
      <c r="E116">
        <v>4669.4399999999996</v>
      </c>
      <c r="F116">
        <f t="shared" si="64"/>
        <v>4507.1844999999994</v>
      </c>
      <c r="G116" t="b">
        <f t="shared" si="65"/>
        <v>1</v>
      </c>
      <c r="H116">
        <v>354.63</v>
      </c>
      <c r="I116" s="8">
        <f t="shared" si="66"/>
        <v>-6.3859646309019635E-2</v>
      </c>
      <c r="J116" s="8">
        <f t="shared" si="67"/>
        <v>-9.63890119627826E-2</v>
      </c>
      <c r="K116" s="8">
        <f t="shared" si="57"/>
        <v>2.2666320615970292E-2</v>
      </c>
      <c r="L116" s="8">
        <f t="shared" si="60"/>
        <v>6.8974436051622498E-2</v>
      </c>
      <c r="M116" s="8">
        <f t="shared" si="61"/>
        <v>1.4686901937454049E-2</v>
      </c>
      <c r="N116" s="8">
        <f t="shared" si="83"/>
        <v>5.3823552541579396E-2</v>
      </c>
      <c r="O116" s="8">
        <f t="shared" si="84"/>
        <v>1.0449385558865232E-2</v>
      </c>
      <c r="P116" s="10">
        <f t="shared" si="68"/>
        <v>-0.58626549954081597</v>
      </c>
      <c r="Q116" s="10">
        <f t="shared" si="85"/>
        <v>-0.58629480957673241</v>
      </c>
      <c r="R116" s="9"/>
      <c r="S116" s="11">
        <f t="shared" si="49"/>
        <v>7.849188609431533E-2</v>
      </c>
      <c r="T116" s="11">
        <f t="shared" si="50"/>
        <v>6.0544660374549995E-2</v>
      </c>
      <c r="U116" s="9"/>
      <c r="V116" s="8">
        <f t="shared" si="82"/>
        <v>0.68149596818331082</v>
      </c>
      <c r="W116" s="8">
        <f t="shared" si="79"/>
        <v>1.0632307969059183</v>
      </c>
      <c r="X116" s="9"/>
      <c r="Y116" s="9">
        <f t="shared" si="62"/>
        <v>-5.6272905656762751</v>
      </c>
      <c r="Z116" s="9">
        <f t="shared" si="58"/>
        <v>-7.3159929794280627</v>
      </c>
      <c r="AA116" s="9"/>
      <c r="AB116" s="10">
        <f t="shared" si="51"/>
        <v>9.1531109153111362E-9</v>
      </c>
      <c r="AC116" s="10">
        <f t="shared" si="52"/>
        <v>0.99999999084688906</v>
      </c>
      <c r="AD116" s="10">
        <f t="shared" si="53"/>
        <v>1.2774251027145939E-13</v>
      </c>
      <c r="AE116" s="10">
        <f t="shared" si="54"/>
        <v>0.99999999999987221</v>
      </c>
      <c r="AF116" s="9"/>
      <c r="AG116" s="12">
        <f t="shared" si="55"/>
        <v>39755</v>
      </c>
      <c r="AH116" s="8">
        <f t="shared" si="56"/>
        <v>1.1657743646369771</v>
      </c>
      <c r="AI116" s="8">
        <f t="shared" si="69"/>
        <v>1.6047844801916868</v>
      </c>
      <c r="AJ116" s="8">
        <f t="shared" si="63"/>
        <v>1.6391633842171205</v>
      </c>
      <c r="AK116" s="8">
        <f t="shared" si="70"/>
        <v>0.6831060916378956</v>
      </c>
      <c r="AL116" s="8">
        <f t="shared" si="59"/>
        <v>1.6073516747495808</v>
      </c>
      <c r="AN116" s="2">
        <f t="shared" si="80"/>
        <v>0.40406997910853776</v>
      </c>
      <c r="AO116" s="2">
        <f t="shared" si="81"/>
        <v>0.76170438552843944</v>
      </c>
    </row>
    <row r="117" spans="1:42" x14ac:dyDescent="0.2">
      <c r="A117" s="13">
        <v>39783</v>
      </c>
      <c r="B117">
        <v>4653.12</v>
      </c>
      <c r="C117">
        <v>4850.3900000000003</v>
      </c>
      <c r="D117">
        <v>4304.03</v>
      </c>
      <c r="E117">
        <v>4810.2</v>
      </c>
      <c r="F117">
        <f t="shared" si="64"/>
        <v>4122.8315000000002</v>
      </c>
      <c r="G117" t="b">
        <f t="shared" si="65"/>
        <v>0</v>
      </c>
      <c r="H117">
        <v>357.99</v>
      </c>
      <c r="I117" s="8">
        <f t="shared" si="66"/>
        <v>3.014494243421062E-2</v>
      </c>
      <c r="J117" s="8">
        <f t="shared" si="67"/>
        <v>3.014494243421062E-2</v>
      </c>
      <c r="K117" s="8">
        <f t="shared" si="57"/>
        <v>9.4746637340326068E-3</v>
      </c>
      <c r="L117" s="8">
        <f t="shared" si="60"/>
        <v>6.9431073598920756E-2</v>
      </c>
      <c r="M117" s="8">
        <f t="shared" si="61"/>
        <v>1.3269742825825836E-2</v>
      </c>
      <c r="N117" s="8">
        <f t="shared" si="83"/>
        <v>5.3600305640541968E-2</v>
      </c>
      <c r="O117" s="8">
        <f t="shared" si="84"/>
        <v>1.0489632571531769E-2</v>
      </c>
      <c r="P117" s="10">
        <f t="shared" si="68"/>
        <v>-0.4940145408739563</v>
      </c>
      <c r="Q117" s="10">
        <f t="shared" si="85"/>
        <v>-0.58241640254816629</v>
      </c>
      <c r="R117" s="9"/>
      <c r="S117" s="11">
        <f t="shared" si="49"/>
        <v>7.6857422222000579E-2</v>
      </c>
      <c r="T117" s="11">
        <f t="shared" si="50"/>
        <v>6.0315416791064155E-2</v>
      </c>
      <c r="U117" s="9"/>
      <c r="V117" s="8">
        <f t="shared" si="82"/>
        <v>0.70203962491334326</v>
      </c>
      <c r="W117" s="8">
        <f t="shared" si="79"/>
        <v>1.0733045511782695</v>
      </c>
      <c r="X117" s="9"/>
      <c r="Y117" s="9">
        <f t="shared" si="62"/>
        <v>-5.4848854124603816</v>
      </c>
      <c r="Z117" s="9">
        <f t="shared" si="58"/>
        <v>-7.0079713180618688</v>
      </c>
      <c r="AA117" s="9"/>
      <c r="AB117" s="10">
        <f t="shared" si="51"/>
        <v>2.0686875680502744E-8</v>
      </c>
      <c r="AC117" s="10">
        <f t="shared" si="52"/>
        <v>0.99999997931312434</v>
      </c>
      <c r="AD117" s="10">
        <f t="shared" si="53"/>
        <v>1.2089917885817962E-12</v>
      </c>
      <c r="AE117" s="10">
        <f t="shared" si="54"/>
        <v>0.99999999999879097</v>
      </c>
      <c r="AF117" s="9"/>
      <c r="AG117" s="12">
        <f t="shared" si="55"/>
        <v>39783</v>
      </c>
      <c r="AH117" s="8">
        <f t="shared" si="56"/>
        <v>1.1851719238142167</v>
      </c>
      <c r="AI117" s="8">
        <f t="shared" si="69"/>
        <v>1.6199892738107182</v>
      </c>
      <c r="AJ117" s="8">
        <f t="shared" si="63"/>
        <v>1.654693906087721</v>
      </c>
      <c r="AK117" s="8">
        <f t="shared" si="70"/>
        <v>0.70369828544677859</v>
      </c>
      <c r="AL117" s="8">
        <f t="shared" si="59"/>
        <v>1.6225807913701673</v>
      </c>
      <c r="AN117" s="2">
        <f t="shared" si="80"/>
        <v>0.41625064536815731</v>
      </c>
      <c r="AO117" s="2">
        <f t="shared" si="81"/>
        <v>0.76892127844605929</v>
      </c>
      <c r="AP117" s="2">
        <f>(AN117+AO117)/2</f>
        <v>0.59258596190710833</v>
      </c>
    </row>
    <row r="118" spans="1:42" x14ac:dyDescent="0.2">
      <c r="A118" s="13">
        <v>39815</v>
      </c>
      <c r="B118">
        <v>4856.8500000000004</v>
      </c>
      <c r="C118">
        <v>5111.0200000000004</v>
      </c>
      <c r="D118">
        <v>4067.43</v>
      </c>
      <c r="E118">
        <v>4338.3500000000004</v>
      </c>
      <c r="F118">
        <f t="shared" si="64"/>
        <v>4344.3670000000002</v>
      </c>
      <c r="G118" t="b">
        <f t="shared" si="65"/>
        <v>1</v>
      </c>
      <c r="H118">
        <v>356.29</v>
      </c>
      <c r="I118" s="8">
        <f t="shared" si="66"/>
        <v>-9.8093634360317594E-2</v>
      </c>
      <c r="J118" s="8">
        <f t="shared" si="67"/>
        <v>-9.6842750821171553E-2</v>
      </c>
      <c r="K118" s="8">
        <f t="shared" si="57"/>
        <v>-4.748735998212239E-3</v>
      </c>
      <c r="L118" s="8">
        <f t="shared" si="60"/>
        <v>6.3177148150354578E-2</v>
      </c>
      <c r="M118" s="8">
        <f t="shared" si="61"/>
        <v>1.2424405549409675E-2</v>
      </c>
      <c r="N118" s="8">
        <f t="shared" si="83"/>
        <v>5.519664226989255E-2</v>
      </c>
      <c r="O118" s="8">
        <f t="shared" si="84"/>
        <v>1.0489030631735816E-2</v>
      </c>
      <c r="P118" s="10">
        <f t="shared" si="68"/>
        <v>-0.24530580205285155</v>
      </c>
      <c r="Q118" s="10">
        <f t="shared" si="85"/>
        <v>-0.50553525061912785</v>
      </c>
      <c r="R118" s="9"/>
      <c r="S118" s="11">
        <f t="shared" si="49"/>
        <v>6.7311350032668041E-2</v>
      </c>
      <c r="T118" s="11">
        <f t="shared" si="50"/>
        <v>6.1172360771301837E-2</v>
      </c>
      <c r="U118" s="9"/>
      <c r="V118" s="8">
        <v>1</v>
      </c>
      <c r="W118" s="8">
        <v>1</v>
      </c>
      <c r="X118" s="9"/>
      <c r="Y118" s="9">
        <f t="shared" si="62"/>
        <v>3.365567501633402E-2</v>
      </c>
      <c r="Z118" s="9">
        <f t="shared" si="58"/>
        <v>3.0586180385650918E-2</v>
      </c>
      <c r="AA118" s="9"/>
      <c r="AB118" s="10">
        <f t="shared" si="51"/>
        <v>0.513424137428246</v>
      </c>
      <c r="AC118" s="10">
        <f t="shared" si="52"/>
        <v>0.486575862571754</v>
      </c>
      <c r="AD118" s="10">
        <f t="shared" si="53"/>
        <v>0.51220021827545992</v>
      </c>
      <c r="AE118" s="10">
        <f t="shared" si="54"/>
        <v>0.48779978172454008</v>
      </c>
      <c r="AF118" s="9"/>
      <c r="AG118" s="12">
        <f t="shared" si="55"/>
        <v>39815</v>
      </c>
      <c r="AH118" s="8">
        <f t="shared" si="56"/>
        <v>1.1242289788505002</v>
      </c>
      <c r="AI118" s="8">
        <f t="shared" si="69"/>
        <v>1.6122963693431533</v>
      </c>
      <c r="AJ118" s="8">
        <f t="shared" si="63"/>
        <v>1.6468362015696756</v>
      </c>
      <c r="AK118" s="8">
        <f t="shared" si="70"/>
        <v>0.63466996313417989</v>
      </c>
      <c r="AL118" s="8">
        <f t="shared" si="59"/>
        <v>1.6148755835561801</v>
      </c>
      <c r="AM118">
        <v>1</v>
      </c>
      <c r="AN118" s="2">
        <f>AP117*(I118+1)</f>
        <v>0.53445705123273535</v>
      </c>
      <c r="AO118" s="2">
        <f>AP117*(K118+1)</f>
        <v>0.58977192761776487</v>
      </c>
    </row>
    <row r="119" spans="1:42" x14ac:dyDescent="0.2">
      <c r="A119" s="13">
        <v>39846</v>
      </c>
      <c r="B119">
        <v>4309.17</v>
      </c>
      <c r="C119">
        <v>4688.59</v>
      </c>
      <c r="D119">
        <v>3764.69</v>
      </c>
      <c r="E119">
        <v>3843.74</v>
      </c>
      <c r="F119">
        <f t="shared" si="64"/>
        <v>3985.3015</v>
      </c>
      <c r="G119" t="b">
        <f t="shared" si="65"/>
        <v>1</v>
      </c>
      <c r="H119">
        <v>361.56</v>
      </c>
      <c r="I119" s="8">
        <f t="shared" si="66"/>
        <v>-0.11400878214067578</v>
      </c>
      <c r="J119" s="8">
        <f t="shared" si="67"/>
        <v>-8.1378519483213729E-2</v>
      </c>
      <c r="K119" s="8">
        <f t="shared" si="57"/>
        <v>1.4791321676162594E-2</v>
      </c>
      <c r="L119" s="8">
        <f t="shared" si="60"/>
        <v>6.6638525949230212E-2</v>
      </c>
      <c r="M119" s="8">
        <f t="shared" si="61"/>
        <v>1.2597708646583817E-2</v>
      </c>
      <c r="N119" s="8">
        <f t="shared" si="83"/>
        <v>5.7834548017759613E-2</v>
      </c>
      <c r="O119" s="8">
        <f t="shared" si="84"/>
        <v>1.0638941993792598E-2</v>
      </c>
      <c r="P119" s="10">
        <f t="shared" si="68"/>
        <v>-0.31809332710269972</v>
      </c>
      <c r="Q119" s="10">
        <f t="shared" si="85"/>
        <v>-0.52566366731736391</v>
      </c>
      <c r="R119" s="9"/>
      <c r="S119" s="11">
        <f t="shared" si="49"/>
        <v>7.1648234296813912E-2</v>
      </c>
      <c r="T119" s="11">
        <f t="shared" si="50"/>
        <v>6.4069509594837898E-2</v>
      </c>
      <c r="U119" s="9"/>
      <c r="V119" s="8">
        <f>E119/$E$118</f>
        <v>0.88599121785932422</v>
      </c>
      <c r="W119" s="8">
        <f t="shared" ref="W119:W129" si="86">H119/$H$118</f>
        <v>1.0147913216761626</v>
      </c>
      <c r="X119" s="9"/>
      <c r="Y119" s="9">
        <f t="shared" si="62"/>
        <v>-1.8585873617884554</v>
      </c>
      <c r="Z119" s="9">
        <f t="shared" si="58"/>
        <v>-2.0864649552171866</v>
      </c>
      <c r="AA119" s="9"/>
      <c r="AB119" s="10">
        <f t="shared" si="51"/>
        <v>3.1542824929563777E-2</v>
      </c>
      <c r="AC119" s="10">
        <f t="shared" si="52"/>
        <v>0.96845717507043627</v>
      </c>
      <c r="AD119" s="10">
        <f t="shared" si="53"/>
        <v>1.8468263234785197E-2</v>
      </c>
      <c r="AE119" s="10">
        <f t="shared" si="54"/>
        <v>0.98153173676521477</v>
      </c>
      <c r="AF119" s="9"/>
      <c r="AG119" s="12">
        <f t="shared" si="55"/>
        <v>39846</v>
      </c>
      <c r="AH119" s="8">
        <f t="shared" si="56"/>
        <v>1.0720196876299242</v>
      </c>
      <c r="AI119" s="8">
        <f t="shared" si="69"/>
        <v>1.5565357506679987</v>
      </c>
      <c r="AJ119" s="8">
        <f t="shared" si="63"/>
        <v>1.5900748761389907</v>
      </c>
      <c r="AK119" s="8">
        <f t="shared" si="70"/>
        <v>0.56231201357598448</v>
      </c>
      <c r="AL119" s="8">
        <f t="shared" si="59"/>
        <v>1.6387617277795405</v>
      </c>
      <c r="AN119" s="2">
        <f t="shared" ref="AN119:AN129" si="87">AN118*(I119+1)</f>
        <v>0.47352425371519441</v>
      </c>
      <c r="AO119" s="2">
        <f t="shared" ref="AO119:AO129" si="88">AO118*(K119+1)</f>
        <v>0.5984954339147297</v>
      </c>
    </row>
    <row r="120" spans="1:42" x14ac:dyDescent="0.2">
      <c r="A120" s="13">
        <v>39874</v>
      </c>
      <c r="B120">
        <v>3817.51</v>
      </c>
      <c r="C120">
        <v>4272.12</v>
      </c>
      <c r="D120">
        <v>3588.89</v>
      </c>
      <c r="E120">
        <v>4084.76</v>
      </c>
      <c r="F120">
        <f t="shared" si="64"/>
        <v>3631.3019999999997</v>
      </c>
      <c r="G120" t="b">
        <f t="shared" si="65"/>
        <v>1</v>
      </c>
      <c r="H120">
        <v>366.1</v>
      </c>
      <c r="I120" s="8">
        <f t="shared" si="66"/>
        <v>6.2704553377699979E-2</v>
      </c>
      <c r="J120" s="8">
        <f t="shared" si="67"/>
        <v>-5.5268566552368337E-2</v>
      </c>
      <c r="K120" s="8">
        <f t="shared" si="57"/>
        <v>1.2556698749861761E-2</v>
      </c>
      <c r="L120" s="8">
        <f t="shared" si="60"/>
        <v>7.341091399903632E-2</v>
      </c>
      <c r="M120" s="8">
        <f t="shared" si="61"/>
        <v>1.2745687891300862E-2</v>
      </c>
      <c r="N120" s="8">
        <f t="shared" si="83"/>
        <v>5.8724396007562046E-2</v>
      </c>
      <c r="O120" s="8">
        <f t="shared" si="84"/>
        <v>1.044325910744761E-2</v>
      </c>
      <c r="P120" s="10">
        <f t="shared" si="68"/>
        <v>-0.22119131880196544</v>
      </c>
      <c r="Q120" s="10">
        <f t="shared" si="85"/>
        <v>-0.4728108636545299</v>
      </c>
      <c r="R120" s="9"/>
      <c r="S120" s="11">
        <f t="shared" si="49"/>
        <v>7.7236909348297286E-2</v>
      </c>
      <c r="T120" s="11">
        <f t="shared" si="50"/>
        <v>6.4323725368873472E-2</v>
      </c>
      <c r="U120" s="9"/>
      <c r="V120" s="8">
        <f t="shared" ref="V120:V129" si="89">E120/$E$118</f>
        <v>0.94154690147175768</v>
      </c>
      <c r="W120" s="8">
        <f t="shared" si="86"/>
        <v>1.0275337505964242</v>
      </c>
      <c r="X120" s="9"/>
      <c r="Y120" s="9">
        <f t="shared" si="62"/>
        <v>-1.0928694740644131</v>
      </c>
      <c r="Z120" s="9">
        <f t="shared" si="58"/>
        <v>-1.3264757174542696</v>
      </c>
      <c r="AA120" s="9"/>
      <c r="AB120" s="10">
        <f t="shared" si="51"/>
        <v>0.13722555637269046</v>
      </c>
      <c r="AC120" s="10">
        <f t="shared" si="52"/>
        <v>0.86277444362730948</v>
      </c>
      <c r="AD120" s="10">
        <f t="shared" si="53"/>
        <v>9.2341086573040784E-2</v>
      </c>
      <c r="AE120" s="10">
        <f t="shared" si="54"/>
        <v>0.90765891342695926</v>
      </c>
      <c r="AF120" s="9"/>
      <c r="AG120" s="12">
        <f t="shared" si="55"/>
        <v>39874</v>
      </c>
      <c r="AH120" s="8">
        <f t="shared" si="56"/>
        <v>1.1092269413394793</v>
      </c>
      <c r="AI120" s="8">
        <f t="shared" si="69"/>
        <v>1.5727506478671751</v>
      </c>
      <c r="AJ120" s="8">
        <f t="shared" si="63"/>
        <v>1.6080492159402504</v>
      </c>
      <c r="AK120" s="8">
        <f t="shared" si="70"/>
        <v>0.59757153724618173</v>
      </c>
      <c r="AL120" s="8">
        <f t="shared" si="59"/>
        <v>1.6593391651180711</v>
      </c>
      <c r="AN120" s="2">
        <f t="shared" si="87"/>
        <v>0.5032163805579144</v>
      </c>
      <c r="AO120" s="2">
        <f t="shared" si="88"/>
        <v>0.60601056078156479</v>
      </c>
    </row>
    <row r="121" spans="1:42" x14ac:dyDescent="0.2">
      <c r="A121" s="13">
        <v>39904</v>
      </c>
      <c r="B121">
        <v>4074.79</v>
      </c>
      <c r="C121">
        <v>4837.22</v>
      </c>
      <c r="D121">
        <v>3997.46</v>
      </c>
      <c r="E121">
        <v>4769.45</v>
      </c>
      <c r="F121">
        <f t="shared" si="64"/>
        <v>4111.6369999999997</v>
      </c>
      <c r="G121" t="b">
        <f t="shared" si="65"/>
        <v>1</v>
      </c>
      <c r="H121">
        <v>364.52</v>
      </c>
      <c r="I121" s="8">
        <f t="shared" si="66"/>
        <v>0.16762061908165959</v>
      </c>
      <c r="J121" s="8">
        <f t="shared" si="67"/>
        <v>6.5798235392040549E-3</v>
      </c>
      <c r="K121" s="8">
        <f t="shared" si="57"/>
        <v>-4.3157607211146143E-3</v>
      </c>
      <c r="L121" s="8">
        <f t="shared" si="60"/>
        <v>9.0420945302444294E-2</v>
      </c>
      <c r="M121" s="8">
        <f t="shared" si="61"/>
        <v>1.2458375534367865E-2</v>
      </c>
      <c r="N121" s="8">
        <f t="shared" si="83"/>
        <v>6.5648657090095819E-2</v>
      </c>
      <c r="O121" s="8">
        <f t="shared" si="84"/>
        <v>1.0403788258651767E-2</v>
      </c>
      <c r="P121" s="10">
        <f t="shared" si="68"/>
        <v>-0.25062415344099853</v>
      </c>
      <c r="Q121" s="10">
        <f t="shared" si="85"/>
        <v>-0.48355087803158103</v>
      </c>
      <c r="R121" s="9"/>
      <c r="S121" s="11">
        <f t="shared" si="49"/>
        <v>9.4317621535108115E-2</v>
      </c>
      <c r="T121" s="11">
        <f t="shared" si="50"/>
        <v>7.1263668082202386E-2</v>
      </c>
      <c r="U121" s="9"/>
      <c r="V121" s="8">
        <f t="shared" si="89"/>
        <v>1.0993695759908719</v>
      </c>
      <c r="W121" s="8">
        <f t="shared" si="86"/>
        <v>1.0230991607959807</v>
      </c>
      <c r="X121" s="9"/>
      <c r="Y121" s="9">
        <f t="shared" si="62"/>
        <v>0.80948177820788547</v>
      </c>
      <c r="Z121" s="9">
        <f t="shared" si="58"/>
        <v>1.0445679590749792</v>
      </c>
      <c r="AA121" s="9"/>
      <c r="AB121" s="10">
        <f t="shared" si="51"/>
        <v>0.79088096005041741</v>
      </c>
      <c r="AC121" s="10">
        <f t="shared" si="52"/>
        <v>0.20911903994958259</v>
      </c>
      <c r="AD121" s="10">
        <f t="shared" si="53"/>
        <v>0.85188865266240377</v>
      </c>
      <c r="AE121" s="10">
        <f t="shared" si="54"/>
        <v>0.14811134733759623</v>
      </c>
      <c r="AF121" s="9"/>
      <c r="AG121" s="12">
        <f t="shared" si="55"/>
        <v>39904</v>
      </c>
      <c r="AH121" s="8">
        <f t="shared" si="56"/>
        <v>1.1909609860058272</v>
      </c>
      <c r="AI121" s="8">
        <f t="shared" si="69"/>
        <v>1.5683145346363865</v>
      </c>
      <c r="AJ121" s="8">
        <f t="shared" si="63"/>
        <v>1.6027271348369594</v>
      </c>
      <c r="AK121" s="8">
        <f t="shared" si="70"/>
        <v>0.69773684826496574</v>
      </c>
      <c r="AL121" s="8">
        <f t="shared" si="59"/>
        <v>1.6521778543262475</v>
      </c>
      <c r="AN121" s="2">
        <f t="shared" si="87"/>
        <v>0.58756582179906403</v>
      </c>
      <c r="AO121" s="2">
        <f t="shared" si="88"/>
        <v>0.60339516420676309</v>
      </c>
    </row>
    <row r="122" spans="1:42" x14ac:dyDescent="0.2">
      <c r="A122" s="13">
        <v>39937</v>
      </c>
      <c r="B122">
        <v>4769.45</v>
      </c>
      <c r="C122">
        <v>5060.76</v>
      </c>
      <c r="D122">
        <v>4653.25</v>
      </c>
      <c r="E122">
        <v>4940.82</v>
      </c>
      <c r="F122">
        <f t="shared" si="64"/>
        <v>4301.6459999999997</v>
      </c>
      <c r="G122" t="b">
        <f t="shared" si="65"/>
        <v>0</v>
      </c>
      <c r="H122">
        <v>361.09</v>
      </c>
      <c r="I122" s="8">
        <f t="shared" si="66"/>
        <v>3.5930767698581612E-2</v>
      </c>
      <c r="J122" s="8">
        <f t="shared" si="67"/>
        <v>3.5930767698581612E-2</v>
      </c>
      <c r="K122" s="8">
        <f t="shared" si="57"/>
        <v>-9.4096345879512988E-3</v>
      </c>
      <c r="L122" s="8">
        <f t="shared" si="60"/>
        <v>9.122886557505186E-2</v>
      </c>
      <c r="M122" s="8">
        <f t="shared" si="61"/>
        <v>1.1490433894252449E-2</v>
      </c>
      <c r="N122" s="8">
        <f t="shared" si="83"/>
        <v>6.5440432784564712E-2</v>
      </c>
      <c r="O122" s="8">
        <f t="shared" si="84"/>
        <v>1.0652891329332921E-2</v>
      </c>
      <c r="P122" s="10">
        <f t="shared" si="68"/>
        <v>-0.26311495378587135</v>
      </c>
      <c r="Q122" s="10">
        <f t="shared" si="85"/>
        <v>-0.49068221639022164</v>
      </c>
      <c r="R122" s="9"/>
      <c r="S122" s="11">
        <f t="shared" si="49"/>
        <v>9.4901851156729625E-2</v>
      </c>
      <c r="T122" s="11">
        <f t="shared" si="50"/>
        <v>7.1274629049202967E-2</v>
      </c>
      <c r="U122" s="9"/>
      <c r="V122" s="8">
        <f t="shared" si="89"/>
        <v>1.1388707688406881</v>
      </c>
      <c r="W122" s="8">
        <f t="shared" si="86"/>
        <v>1.0134721715456509</v>
      </c>
      <c r="X122" s="9"/>
      <c r="Y122" s="9">
        <f t="shared" si="62"/>
        <v>1.2766681395207629</v>
      </c>
      <c r="Z122" s="9">
        <f t="shared" si="58"/>
        <v>1.6723345605575619</v>
      </c>
      <c r="AA122" s="9"/>
      <c r="AB122" s="10">
        <f t="shared" si="51"/>
        <v>0.89914028288589587</v>
      </c>
      <c r="AC122" s="10">
        <f t="shared" si="52"/>
        <v>0.10085971711410413</v>
      </c>
      <c r="AD122" s="10">
        <f t="shared" si="53"/>
        <v>0.95277081587512136</v>
      </c>
      <c r="AE122" s="10">
        <f t="shared" si="54"/>
        <v>4.7229184124878643E-2</v>
      </c>
      <c r="AF122" s="9"/>
      <c r="AG122" s="12">
        <f t="shared" si="55"/>
        <v>39937</v>
      </c>
      <c r="AH122" s="8">
        <f t="shared" si="56"/>
        <v>1.206394949049193</v>
      </c>
      <c r="AI122" s="8">
        <f t="shared" si="69"/>
        <v>1.6097952406749063</v>
      </c>
      <c r="AJ122" s="8">
        <f t="shared" si="63"/>
        <v>1.6495513524107814</v>
      </c>
      <c r="AK122" s="8">
        <f t="shared" si="70"/>
        <v>0.72280706887471469</v>
      </c>
      <c r="AL122" s="8">
        <f t="shared" si="59"/>
        <v>1.636631464442732</v>
      </c>
      <c r="AN122" s="2">
        <f t="shared" si="87"/>
        <v>0.60867751284975236</v>
      </c>
      <c r="AO122" s="2">
        <f t="shared" si="88"/>
        <v>0.59771743619944062</v>
      </c>
    </row>
    <row r="123" spans="1:42" x14ac:dyDescent="0.2">
      <c r="A123" s="13">
        <v>39965</v>
      </c>
      <c r="B123">
        <v>4992.1000000000004</v>
      </c>
      <c r="C123">
        <v>5177.59</v>
      </c>
      <c r="D123">
        <v>4669.8</v>
      </c>
      <c r="E123">
        <v>4808.6400000000003</v>
      </c>
      <c r="F123">
        <f t="shared" si="64"/>
        <v>4400.9515000000001</v>
      </c>
      <c r="G123" t="b">
        <f t="shared" si="65"/>
        <v>0</v>
      </c>
      <c r="H123">
        <v>365.2</v>
      </c>
      <c r="I123" s="8">
        <f t="shared" si="66"/>
        <v>-2.6752644297909911E-2</v>
      </c>
      <c r="J123" s="8">
        <f t="shared" si="67"/>
        <v>-2.6752644297909911E-2</v>
      </c>
      <c r="K123" s="8">
        <f t="shared" si="57"/>
        <v>1.1382203882688513E-2</v>
      </c>
      <c r="L123" s="8">
        <f t="shared" si="60"/>
        <v>8.8574857158080764E-2</v>
      </c>
      <c r="M123" s="8">
        <f t="shared" si="61"/>
        <v>1.0398926872440942E-2</v>
      </c>
      <c r="N123" s="8">
        <f t="shared" si="83"/>
        <v>6.5572490702110936E-2</v>
      </c>
      <c r="O123" s="8">
        <f t="shared" si="84"/>
        <v>1.0590869563170104E-2</v>
      </c>
      <c r="P123" s="10">
        <f t="shared" si="68"/>
        <v>-0.41917297305044543</v>
      </c>
      <c r="Q123" s="10">
        <f t="shared" si="85"/>
        <v>-0.49947417077798023</v>
      </c>
      <c r="R123" s="9"/>
      <c r="S123" s="11">
        <f t="shared" si="49"/>
        <v>9.3412149034975647E-2</v>
      </c>
      <c r="T123" s="11">
        <f t="shared" si="50"/>
        <v>7.1453883071676827E-2</v>
      </c>
      <c r="U123" s="9"/>
      <c r="V123" s="8">
        <f t="shared" si="89"/>
        <v>1.1084029642606059</v>
      </c>
      <c r="W123" s="8">
        <f t="shared" si="86"/>
        <v>1.0250077184316146</v>
      </c>
      <c r="X123" s="9"/>
      <c r="Y123" s="9">
        <f t="shared" si="62"/>
        <v>0.88407109001029738</v>
      </c>
      <c r="Z123" s="9">
        <f t="shared" si="58"/>
        <v>1.1304199415709086</v>
      </c>
      <c r="AA123" s="9"/>
      <c r="AB123" s="10">
        <f t="shared" si="51"/>
        <v>0.81167108088709727</v>
      </c>
      <c r="AC123" s="10">
        <f t="shared" si="52"/>
        <v>0.18832891911290273</v>
      </c>
      <c r="AD123" s="10">
        <f t="shared" si="53"/>
        <v>0.87085034238992243</v>
      </c>
      <c r="AE123" s="10">
        <f t="shared" si="54"/>
        <v>0.12914965761007757</v>
      </c>
      <c r="AF123" s="9"/>
      <c r="AG123" s="12">
        <f t="shared" si="55"/>
        <v>39965</v>
      </c>
      <c r="AH123" s="8">
        <f t="shared" si="56"/>
        <v>1.1969145577788469</v>
      </c>
      <c r="AI123" s="8">
        <f t="shared" si="69"/>
        <v>1.5729206683485051</v>
      </c>
      <c r="AJ123" s="8">
        <f t="shared" si="63"/>
        <v>1.6083924620937897</v>
      </c>
      <c r="AK123" s="8">
        <f t="shared" si="70"/>
        <v>0.70347006846509452</v>
      </c>
      <c r="AL123" s="8">
        <f t="shared" si="59"/>
        <v>1.6552599374518424</v>
      </c>
      <c r="AN123" s="2">
        <f t="shared" si="87"/>
        <v>0.59239377985634645</v>
      </c>
      <c r="AO123" s="2">
        <f t="shared" si="88"/>
        <v>0.60452077792250047</v>
      </c>
    </row>
    <row r="124" spans="1:42" x14ac:dyDescent="0.2">
      <c r="A124" s="13">
        <v>39995</v>
      </c>
      <c r="B124">
        <v>4820.6099999999997</v>
      </c>
      <c r="C124">
        <v>5396.95</v>
      </c>
      <c r="D124">
        <v>4524.01</v>
      </c>
      <c r="E124">
        <v>5332.14</v>
      </c>
      <c r="F124">
        <f t="shared" si="64"/>
        <v>4587.4074999999993</v>
      </c>
      <c r="G124" t="b">
        <f t="shared" si="65"/>
        <v>1</v>
      </c>
      <c r="H124">
        <v>364.79</v>
      </c>
      <c r="I124" s="8">
        <f t="shared" si="66"/>
        <v>0.10886654022759035</v>
      </c>
      <c r="J124" s="8">
        <f t="shared" si="67"/>
        <v>-4.6007291042789888E-2</v>
      </c>
      <c r="K124" s="8">
        <f t="shared" si="57"/>
        <v>-1.1226725082146283E-3</v>
      </c>
      <c r="L124" s="8">
        <f t="shared" si="60"/>
        <v>9.5940168604597489E-2</v>
      </c>
      <c r="M124" s="8">
        <f t="shared" si="61"/>
        <v>1.0786966090102898E-2</v>
      </c>
      <c r="N124" s="8">
        <f t="shared" si="83"/>
        <v>6.8150165220150508E-2</v>
      </c>
      <c r="O124" s="8">
        <f t="shared" si="84"/>
        <v>1.0587747872876063E-2</v>
      </c>
      <c r="P124" s="10">
        <f t="shared" si="68"/>
        <v>-0.47524422024081936</v>
      </c>
      <c r="Q124" s="10">
        <f t="shared" si="85"/>
        <v>-0.50511888378290581</v>
      </c>
      <c r="R124" s="9"/>
      <c r="S124" s="11">
        <f t="shared" si="49"/>
        <v>0.10151127157188915</v>
      </c>
      <c r="T124" s="11">
        <f t="shared" si="50"/>
        <v>7.4064089286669216E-2</v>
      </c>
      <c r="U124" s="9"/>
      <c r="V124" s="8">
        <f t="shared" si="89"/>
        <v>1.2290709601576637</v>
      </c>
      <c r="W124" s="8">
        <f t="shared" si="86"/>
        <v>1.0238569704454237</v>
      </c>
      <c r="X124" s="9"/>
      <c r="Y124" s="9">
        <f t="shared" si="62"/>
        <v>1.8503757632144475</v>
      </c>
      <c r="Z124" s="9">
        <f t="shared" si="58"/>
        <v>2.5035678414253977</v>
      </c>
      <c r="AA124" s="9"/>
      <c r="AB124" s="10">
        <f t="shared" si="51"/>
        <v>0.96787029512249989</v>
      </c>
      <c r="AC124" s="10">
        <f t="shared" si="52"/>
        <v>3.2129704877500109E-2</v>
      </c>
      <c r="AD124" s="10">
        <f t="shared" si="53"/>
        <v>0.9938525946584893</v>
      </c>
      <c r="AE124" s="10">
        <f t="shared" si="54"/>
        <v>6.1474053415107033E-3</v>
      </c>
      <c r="AF124" s="9"/>
      <c r="AG124" s="12">
        <f t="shared" si="55"/>
        <v>39995</v>
      </c>
      <c r="AH124" s="8">
        <f t="shared" si="56"/>
        <v>1.2607277401861341</v>
      </c>
      <c r="AI124" s="8">
        <f t="shared" si="69"/>
        <v>1.5138508605501744</v>
      </c>
      <c r="AJ124" s="8">
        <f t="shared" si="63"/>
        <v>1.5437182646665177</v>
      </c>
      <c r="AK124" s="8">
        <f t="shared" si="70"/>
        <v>0.78005442097255551</v>
      </c>
      <c r="AL124" s="8">
        <f t="shared" si="59"/>
        <v>1.6534016226261163</v>
      </c>
      <c r="AN124" s="2">
        <f t="shared" si="87"/>
        <v>0.65688564112165171</v>
      </c>
      <c r="AO124" s="2">
        <f t="shared" si="88"/>
        <v>0.60384209906448238</v>
      </c>
    </row>
    <row r="125" spans="1:42" x14ac:dyDescent="0.2">
      <c r="A125" s="13">
        <v>40028</v>
      </c>
      <c r="B125">
        <v>5330.87</v>
      </c>
      <c r="C125">
        <v>5575.53</v>
      </c>
      <c r="D125">
        <v>5158.6000000000004</v>
      </c>
      <c r="E125">
        <v>5458.04</v>
      </c>
      <c r="F125">
        <f t="shared" si="64"/>
        <v>4739.2004999999999</v>
      </c>
      <c r="G125" t="b">
        <f t="shared" si="65"/>
        <v>0</v>
      </c>
      <c r="H125">
        <v>368.15</v>
      </c>
      <c r="I125" s="8">
        <f t="shared" si="66"/>
        <v>2.3611533080526659E-2</v>
      </c>
      <c r="J125" s="8">
        <f t="shared" si="67"/>
        <v>2.3611533080526659E-2</v>
      </c>
      <c r="K125" s="8">
        <f t="shared" si="57"/>
        <v>9.2107788042434802E-3</v>
      </c>
      <c r="L125" s="8">
        <f t="shared" si="60"/>
        <v>9.6490380951984825E-2</v>
      </c>
      <c r="M125" s="8">
        <f t="shared" si="61"/>
        <v>9.9523878902126276E-3</v>
      </c>
      <c r="N125" s="8">
        <f t="shared" si="83"/>
        <v>6.8063574701633642E-2</v>
      </c>
      <c r="O125" s="8">
        <f t="shared" si="84"/>
        <v>1.0608218514083459E-2</v>
      </c>
      <c r="P125" s="10">
        <f t="shared" si="68"/>
        <v>-0.50952325764682749</v>
      </c>
      <c r="Q125" s="10">
        <f t="shared" si="85"/>
        <v>-0.50390810477600823</v>
      </c>
      <c r="R125" s="9"/>
      <c r="S125" s="11">
        <f t="shared" si="49"/>
        <v>0.1019217537783365</v>
      </c>
      <c r="T125" s="11">
        <f t="shared" si="50"/>
        <v>7.3978789783690699E-2</v>
      </c>
      <c r="U125" s="9"/>
      <c r="V125" s="8">
        <f t="shared" si="89"/>
        <v>1.2580912097917409</v>
      </c>
      <c r="W125" s="8">
        <f t="shared" si="86"/>
        <v>1.0332874905273792</v>
      </c>
      <c r="X125" s="9"/>
      <c r="Y125" s="9">
        <f t="shared" si="62"/>
        <v>1.9823464185272193</v>
      </c>
      <c r="Z125" s="9">
        <f t="shared" si="58"/>
        <v>2.6978899341065317</v>
      </c>
      <c r="AA125" s="9"/>
      <c r="AB125" s="10">
        <f t="shared" si="51"/>
        <v>0.97627975894358676</v>
      </c>
      <c r="AC125" s="10">
        <f t="shared" si="52"/>
        <v>2.3720241056413238E-2</v>
      </c>
      <c r="AD125" s="10">
        <f t="shared" si="53"/>
        <v>0.99651097459787363</v>
      </c>
      <c r="AE125" s="10">
        <f t="shared" si="54"/>
        <v>3.4890254021263667E-3</v>
      </c>
      <c r="AF125" s="9"/>
      <c r="AG125" s="12">
        <f t="shared" si="55"/>
        <v>40028</v>
      </c>
      <c r="AH125" s="8">
        <f t="shared" si="56"/>
        <v>1.281799673238774</v>
      </c>
      <c r="AI125" s="8">
        <f t="shared" si="69"/>
        <v>1.5488947535635122</v>
      </c>
      <c r="AJ125" s="8">
        <f t="shared" si="63"/>
        <v>1.5800311583702802</v>
      </c>
      <c r="AK125" s="8">
        <f t="shared" si="70"/>
        <v>0.79847270173796003</v>
      </c>
      <c r="AL125" s="8">
        <f t="shared" si="59"/>
        <v>1.6686307392467026</v>
      </c>
      <c r="AN125" s="2">
        <f t="shared" si="87"/>
        <v>0.67239571816711852</v>
      </c>
      <c r="AO125" s="2">
        <f t="shared" si="88"/>
        <v>0.60940395507165546</v>
      </c>
    </row>
    <row r="126" spans="1:42" x14ac:dyDescent="0.2">
      <c r="A126" s="13">
        <v>40057</v>
      </c>
      <c r="B126">
        <v>5479.35</v>
      </c>
      <c r="C126">
        <v>5760.83</v>
      </c>
      <c r="D126">
        <v>5263.11</v>
      </c>
      <c r="E126">
        <v>5675.16</v>
      </c>
      <c r="F126">
        <f t="shared" si="64"/>
        <v>4896.7055</v>
      </c>
      <c r="G126" t="b">
        <f t="shared" si="65"/>
        <v>0</v>
      </c>
      <c r="H126">
        <v>369.64</v>
      </c>
      <c r="I126" s="8">
        <f t="shared" si="66"/>
        <v>3.9779847710899929E-2</v>
      </c>
      <c r="J126" s="8">
        <f t="shared" si="67"/>
        <v>3.9779847710899929E-2</v>
      </c>
      <c r="K126" s="8">
        <f t="shared" si="57"/>
        <v>4.0472633437458327E-3</v>
      </c>
      <c r="L126" s="8">
        <f t="shared" si="60"/>
        <v>9.3662670602892115E-2</v>
      </c>
      <c r="M126" s="8">
        <f t="shared" si="61"/>
        <v>9.9909208838608321E-3</v>
      </c>
      <c r="N126" s="8">
        <f t="shared" si="83"/>
        <v>6.8263902652371602E-2</v>
      </c>
      <c r="O126" s="8">
        <f t="shared" si="84"/>
        <v>1.0576943623973671E-2</v>
      </c>
      <c r="P126" s="10">
        <f t="shared" si="68"/>
        <v>-0.52979675502807089</v>
      </c>
      <c r="Q126" s="10">
        <f t="shared" si="85"/>
        <v>-0.50887635337259218</v>
      </c>
      <c r="R126" s="9"/>
      <c r="S126" s="11">
        <f t="shared" si="49"/>
        <v>9.9317958560249137E-2</v>
      </c>
      <c r="T126" s="11">
        <f t="shared" si="50"/>
        <v>7.4206963704446779E-2</v>
      </c>
      <c r="U126" s="9"/>
      <c r="V126" s="8">
        <f t="shared" si="89"/>
        <v>1.3081378865236781</v>
      </c>
      <c r="W126" s="8">
        <f t="shared" si="86"/>
        <v>1.0374694771113417</v>
      </c>
      <c r="X126" s="9"/>
      <c r="Y126" s="9">
        <f t="shared" si="62"/>
        <v>2.3837797730702643</v>
      </c>
      <c r="Z126" s="9">
        <f t="shared" si="58"/>
        <v>3.1610705693019061</v>
      </c>
      <c r="AA126" s="9"/>
      <c r="AB126" s="10">
        <f t="shared" si="51"/>
        <v>0.9914320731793459</v>
      </c>
      <c r="AC126" s="10">
        <f t="shared" si="52"/>
        <v>8.5679268206541037E-3</v>
      </c>
      <c r="AD126" s="10">
        <f t="shared" si="53"/>
        <v>0.9992140479481475</v>
      </c>
      <c r="AE126" s="10">
        <f t="shared" si="54"/>
        <v>7.8595205185250094E-4</v>
      </c>
      <c r="AF126" s="9"/>
      <c r="AG126" s="12">
        <f t="shared" si="55"/>
        <v>40057</v>
      </c>
      <c r="AH126" s="8">
        <f t="shared" si="56"/>
        <v>1.3110138907978184</v>
      </c>
      <c r="AI126" s="8">
        <f t="shared" si="69"/>
        <v>1.6091967302234762</v>
      </c>
      <c r="AJ126" s="8">
        <f t="shared" si="63"/>
        <v>1.6426875717507794</v>
      </c>
      <c r="AK126" s="8">
        <f t="shared" si="70"/>
        <v>0.83023582421440689</v>
      </c>
      <c r="AL126" s="8">
        <f t="shared" si="59"/>
        <v>1.6753841272719032</v>
      </c>
      <c r="AN126" s="2">
        <f t="shared" si="87"/>
        <v>0.69914351743726766</v>
      </c>
      <c r="AO126" s="2">
        <f t="shared" si="88"/>
        <v>0.61187037336055072</v>
      </c>
    </row>
    <row r="127" spans="1:42" x14ac:dyDescent="0.2">
      <c r="A127" s="13">
        <v>40087</v>
      </c>
      <c r="B127">
        <v>5681.88</v>
      </c>
      <c r="C127">
        <v>5888.21</v>
      </c>
      <c r="D127">
        <v>5394.8</v>
      </c>
      <c r="E127">
        <v>5414.96</v>
      </c>
      <c r="F127">
        <f t="shared" si="64"/>
        <v>5004.9785000000002</v>
      </c>
      <c r="G127" t="b">
        <f t="shared" si="65"/>
        <v>0</v>
      </c>
      <c r="H127">
        <v>372.19</v>
      </c>
      <c r="I127" s="8">
        <f t="shared" si="66"/>
        <v>-4.5848927607327394E-2</v>
      </c>
      <c r="J127" s="8">
        <f t="shared" si="67"/>
        <v>-4.5848927607327394E-2</v>
      </c>
      <c r="K127" s="8">
        <f t="shared" si="57"/>
        <v>6.8986040471810117E-3</v>
      </c>
      <c r="L127" s="8">
        <f t="shared" si="60"/>
        <v>8.3412707162393171E-2</v>
      </c>
      <c r="M127" s="8">
        <f t="shared" si="61"/>
        <v>9.3620492437219635E-3</v>
      </c>
      <c r="N127" s="8">
        <f t="shared" si="83"/>
        <v>6.8278602515310483E-2</v>
      </c>
      <c r="O127" s="8">
        <f t="shared" si="84"/>
        <v>1.0497757353965053E-2</v>
      </c>
      <c r="P127" s="10">
        <f t="shared" si="68"/>
        <v>-0.43491346284905147</v>
      </c>
      <c r="Q127" s="10">
        <f t="shared" si="85"/>
        <v>-0.502898594417584</v>
      </c>
      <c r="R127" s="9"/>
      <c r="S127" s="11">
        <f t="shared" si="49"/>
        <v>8.7889633033273226E-2</v>
      </c>
      <c r="T127" s="11">
        <f t="shared" si="50"/>
        <v>7.4115436559362924E-2</v>
      </c>
      <c r="U127" s="9"/>
      <c r="V127" s="8">
        <f t="shared" si="89"/>
        <v>1.2481611672640518</v>
      </c>
      <c r="W127" s="8">
        <f t="shared" si="86"/>
        <v>1.0446265682449689</v>
      </c>
      <c r="X127" s="9"/>
      <c r="Y127" s="9">
        <f t="shared" si="62"/>
        <v>2.0693478738706594</v>
      </c>
      <c r="Z127" s="9">
        <f t="shared" si="58"/>
        <v>2.4388776321748882</v>
      </c>
      <c r="AA127" s="9"/>
      <c r="AB127" s="10">
        <f t="shared" si="51"/>
        <v>0.98074327289234542</v>
      </c>
      <c r="AC127" s="10">
        <f t="shared" si="52"/>
        <v>1.9256727107654581E-2</v>
      </c>
      <c r="AD127" s="10">
        <f t="shared" si="53"/>
        <v>0.99263352188695031</v>
      </c>
      <c r="AE127" s="10">
        <f t="shared" si="54"/>
        <v>7.3664781130496904E-3</v>
      </c>
      <c r="AF127" s="9"/>
      <c r="AG127" s="12">
        <f t="shared" si="55"/>
        <v>40087</v>
      </c>
      <c r="AH127" s="8">
        <f t="shared" si="56"/>
        <v>1.2831799617137203</v>
      </c>
      <c r="AI127" s="8">
        <f t="shared" si="69"/>
        <v>1.5361440413619956</v>
      </c>
      <c r="AJ127" s="8">
        <f t="shared" si="63"/>
        <v>1.5674402091412698</v>
      </c>
      <c r="AK127" s="8">
        <f t="shared" si="70"/>
        <v>0.79217040201299083</v>
      </c>
      <c r="AL127" s="8">
        <f t="shared" si="59"/>
        <v>1.6869419389928841</v>
      </c>
      <c r="AN127" s="2">
        <f t="shared" si="87"/>
        <v>0.66708853691915415</v>
      </c>
      <c r="AO127" s="2">
        <f t="shared" si="88"/>
        <v>0.61609142479456602</v>
      </c>
    </row>
    <row r="128" spans="1:42" x14ac:dyDescent="0.2">
      <c r="A128" s="13">
        <v>40119</v>
      </c>
      <c r="B128">
        <v>5410.61</v>
      </c>
      <c r="C128">
        <v>5843.27</v>
      </c>
      <c r="D128">
        <v>5312.64</v>
      </c>
      <c r="E128">
        <v>5625.95</v>
      </c>
      <c r="F128">
        <f t="shared" si="64"/>
        <v>5004.9785000000002</v>
      </c>
      <c r="G128" t="b">
        <f t="shared" si="65"/>
        <v>0</v>
      </c>
      <c r="H128">
        <v>376.93</v>
      </c>
      <c r="I128" s="8">
        <f t="shared" si="66"/>
        <v>3.8964276744426485E-2</v>
      </c>
      <c r="J128" s="8">
        <f t="shared" si="67"/>
        <v>3.8964276744426485E-2</v>
      </c>
      <c r="K128" s="8">
        <f t="shared" si="57"/>
        <v>1.2735430828340277E-2</v>
      </c>
      <c r="L128" s="8">
        <f t="shared" si="60"/>
        <v>8.0360248342096721E-2</v>
      </c>
      <c r="M128" s="8">
        <f t="shared" si="61"/>
        <v>8.1048087266967824E-3</v>
      </c>
      <c r="N128" s="8">
        <f t="shared" si="83"/>
        <v>6.8604508941448525E-2</v>
      </c>
      <c r="O128" s="8">
        <f t="shared" si="84"/>
        <v>1.0570770830840735E-2</v>
      </c>
      <c r="P128" s="10">
        <f t="shared" si="68"/>
        <v>-0.30984333994986868</v>
      </c>
      <c r="Q128" s="10">
        <f t="shared" si="85"/>
        <v>-0.48518241768689285</v>
      </c>
      <c r="R128" s="9"/>
      <c r="S128" s="11">
        <f t="shared" si="49"/>
        <v>8.3228974073895054E-2</v>
      </c>
      <c r="T128" s="11">
        <f t="shared" si="50"/>
        <v>7.4310368646097177E-2</v>
      </c>
      <c r="U128" s="9"/>
      <c r="V128" s="8">
        <f t="shared" si="89"/>
        <v>1.2967948644069749</v>
      </c>
      <c r="W128" s="8">
        <f t="shared" si="86"/>
        <v>1.0579303376462994</v>
      </c>
      <c r="X128" s="9"/>
      <c r="Y128" s="9">
        <f t="shared" si="62"/>
        <v>2.4876526084793089</v>
      </c>
      <c r="Z128" s="9">
        <f t="shared" si="58"/>
        <v>2.7767626859738623</v>
      </c>
      <c r="AA128" s="9"/>
      <c r="AB128" s="10">
        <f t="shared" si="51"/>
        <v>0.99357053646170157</v>
      </c>
      <c r="AC128" s="10">
        <f t="shared" si="52"/>
        <v>6.42946353829843E-3</v>
      </c>
      <c r="AD128" s="10">
        <f t="shared" si="53"/>
        <v>0.99725483752097532</v>
      </c>
      <c r="AE128" s="10">
        <f t="shared" si="54"/>
        <v>2.7451624790246765E-3</v>
      </c>
      <c r="AF128" s="9"/>
      <c r="AG128" s="12">
        <f t="shared" si="55"/>
        <v>40119</v>
      </c>
      <c r="AH128" s="8">
        <f t="shared" si="56"/>
        <v>1.3170187738036774</v>
      </c>
      <c r="AI128" s="8">
        <f t="shared" si="69"/>
        <v>1.59522290462182</v>
      </c>
      <c r="AJ128" s="8">
        <f t="shared" si="63"/>
        <v>1.6282115314941712</v>
      </c>
      <c r="AK128" s="8">
        <f t="shared" si="70"/>
        <v>0.8230367487857686</v>
      </c>
      <c r="AL128" s="8">
        <f t="shared" si="59"/>
        <v>1.7084258713683542</v>
      </c>
      <c r="AN128" s="2">
        <f t="shared" si="87"/>
        <v>0.69308115928470659</v>
      </c>
      <c r="AO128" s="2">
        <f t="shared" si="88"/>
        <v>0.62393761451897078</v>
      </c>
    </row>
    <row r="129" spans="1:42" x14ac:dyDescent="0.2">
      <c r="A129" s="13">
        <v>40148</v>
      </c>
      <c r="B129">
        <v>5653.88</v>
      </c>
      <c r="C129">
        <v>6026.69</v>
      </c>
      <c r="D129">
        <v>5605.43</v>
      </c>
      <c r="E129">
        <v>5957.43</v>
      </c>
      <c r="F129">
        <f t="shared" si="64"/>
        <v>5122.6864999999998</v>
      </c>
      <c r="G129" t="b">
        <f t="shared" si="65"/>
        <v>0</v>
      </c>
      <c r="H129">
        <v>375.62</v>
      </c>
      <c r="I129" s="8">
        <f t="shared" si="66"/>
        <v>5.8919826873683689E-2</v>
      </c>
      <c r="J129" s="8">
        <f t="shared" si="67"/>
        <v>5.8919826873683689E-2</v>
      </c>
      <c r="K129" s="8">
        <f t="shared" si="57"/>
        <v>-3.4754463693523752E-3</v>
      </c>
      <c r="L129" s="8">
        <f t="shared" si="60"/>
        <v>8.116213575187281E-2</v>
      </c>
      <c r="M129" s="8">
        <f t="shared" si="61"/>
        <v>8.3319765999016679E-3</v>
      </c>
      <c r="N129" s="8">
        <f t="shared" si="83"/>
        <v>6.8897352553456914E-2</v>
      </c>
      <c r="O129" s="8">
        <f t="shared" si="84"/>
        <v>1.0414201790882911E-2</v>
      </c>
      <c r="P129" s="10">
        <f t="shared" si="68"/>
        <v>-0.34765190908215599</v>
      </c>
      <c r="Q129" s="10">
        <f t="shared" si="85"/>
        <v>-0.48493549130703761</v>
      </c>
      <c r="R129" s="9"/>
      <c r="S129" s="11">
        <f t="shared" si="49"/>
        <v>8.4421010857542195E-2</v>
      </c>
      <c r="T129" s="11">
        <f t="shared" si="50"/>
        <v>7.4506334098588714E-2</v>
      </c>
      <c r="U129" s="9"/>
      <c r="V129" s="8">
        <f t="shared" si="89"/>
        <v>1.3732017933085159</v>
      </c>
      <c r="W129" s="8">
        <f t="shared" si="86"/>
        <v>1.0542535574952987</v>
      </c>
      <c r="X129" s="9"/>
      <c r="Y129" s="9">
        <f t="shared" si="62"/>
        <v>3.1730910501943881</v>
      </c>
      <c r="Z129" s="9">
        <f t="shared" si="58"/>
        <v>3.5847649814620275</v>
      </c>
      <c r="AA129" s="9"/>
      <c r="AB129" s="10">
        <f t="shared" si="51"/>
        <v>0.99924587391806441</v>
      </c>
      <c r="AC129" s="10">
        <f t="shared" si="52"/>
        <v>7.5412608193559105E-4</v>
      </c>
      <c r="AD129" s="10">
        <f t="shared" si="53"/>
        <v>0.9998313090630746</v>
      </c>
      <c r="AE129" s="10">
        <f t="shared" si="54"/>
        <v>1.6869093692539749E-4</v>
      </c>
      <c r="AF129" s="9"/>
      <c r="AG129" s="12">
        <f t="shared" si="55"/>
        <v>40148</v>
      </c>
      <c r="AH129" s="8">
        <f t="shared" si="56"/>
        <v>1.355686534001062</v>
      </c>
      <c r="AI129" s="8">
        <f t="shared" si="69"/>
        <v>1.6885732093906671</v>
      </c>
      <c r="AJ129" s="8">
        <f t="shared" si="63"/>
        <v>1.7238665845660128</v>
      </c>
      <c r="AK129" s="8">
        <f t="shared" si="70"/>
        <v>0.87152993153490554</v>
      </c>
      <c r="AL129" s="8">
        <f t="shared" si="59"/>
        <v>1.7024883288763994</v>
      </c>
      <c r="AN129" s="2">
        <f t="shared" si="87"/>
        <v>0.73391738119917349</v>
      </c>
      <c r="AO129" s="2">
        <f t="shared" si="88"/>
        <v>0.62176915280188849</v>
      </c>
      <c r="AP129" s="2">
        <f>(AN129+AO129)/2</f>
        <v>0.67784326700053099</v>
      </c>
    </row>
    <row r="130" spans="1:42" x14ac:dyDescent="0.2">
      <c r="A130" s="13">
        <v>40182</v>
      </c>
      <c r="B130">
        <v>5975.52</v>
      </c>
      <c r="C130">
        <v>6094.26</v>
      </c>
      <c r="D130">
        <v>5540.33</v>
      </c>
      <c r="E130">
        <v>5608.79</v>
      </c>
      <c r="F130">
        <f t="shared" si="64"/>
        <v>5180.1210000000001</v>
      </c>
      <c r="G130" t="b">
        <f t="shared" si="65"/>
        <v>0</v>
      </c>
      <c r="H130">
        <v>377.34</v>
      </c>
      <c r="I130" s="8">
        <f t="shared" si="66"/>
        <v>-5.8521879401016941E-2</v>
      </c>
      <c r="J130" s="8">
        <f t="shared" si="67"/>
        <v>-5.8521879401016941E-2</v>
      </c>
      <c r="K130" s="8">
        <f t="shared" si="57"/>
        <v>4.5790958947871108E-3</v>
      </c>
      <c r="L130" s="8">
        <f t="shared" si="60"/>
        <v>7.6557865994644161E-2</v>
      </c>
      <c r="M130" s="8">
        <f t="shared" si="61"/>
        <v>7.858575573019555E-3</v>
      </c>
      <c r="N130" s="8">
        <f t="shared" si="83"/>
        <v>6.9368340785444432E-2</v>
      </c>
      <c r="O130" s="8">
        <f t="shared" si="84"/>
        <v>1.0306744538077789E-2</v>
      </c>
      <c r="P130" s="10">
        <f t="shared" si="68"/>
        <v>-0.5600438727950775</v>
      </c>
      <c r="Q130" s="10">
        <f t="shared" si="85"/>
        <v>-0.47507490886579312</v>
      </c>
      <c r="R130" s="9"/>
      <c r="S130" s="11">
        <f t="shared" si="49"/>
        <v>8.1220372538423638E-2</v>
      </c>
      <c r="T130" s="11">
        <f t="shared" si="50"/>
        <v>7.4816552175167306E-2</v>
      </c>
      <c r="U130" s="9"/>
      <c r="V130" s="8">
        <v>1</v>
      </c>
      <c r="W130" s="8">
        <v>1</v>
      </c>
      <c r="X130" s="9"/>
      <c r="Y130" s="9">
        <f t="shared" si="62"/>
        <v>4.0610186269211819E-2</v>
      </c>
      <c r="Z130" s="9">
        <f t="shared" si="58"/>
        <v>3.7408276087583653E-2</v>
      </c>
      <c r="AA130" s="9"/>
      <c r="AB130" s="10">
        <f t="shared" si="51"/>
        <v>0.51619666830569932</v>
      </c>
      <c r="AC130" s="10">
        <f t="shared" si="52"/>
        <v>0.48380333169430068</v>
      </c>
      <c r="AD130" s="10">
        <f t="shared" si="53"/>
        <v>0.51492026303637695</v>
      </c>
      <c r="AE130" s="10">
        <f t="shared" si="54"/>
        <v>0.48507973696362305</v>
      </c>
      <c r="AF130" s="9"/>
      <c r="AG130" s="12">
        <f t="shared" si="55"/>
        <v>40182</v>
      </c>
      <c r="AH130" s="8">
        <f t="shared" si="56"/>
        <v>1.3191217813980969</v>
      </c>
      <c r="AI130" s="8">
        <f t="shared" si="69"/>
        <v>1.5898350842697699</v>
      </c>
      <c r="AJ130" s="8">
        <f t="shared" si="63"/>
        <v>1.6230010220064461</v>
      </c>
      <c r="AK130" s="8">
        <f t="shared" si="70"/>
        <v>0.82052636198724316</v>
      </c>
      <c r="AL130" s="8">
        <f t="shared" si="59"/>
        <v>1.7102841861940805</v>
      </c>
      <c r="AM130">
        <v>1</v>
      </c>
      <c r="AN130" s="2">
        <f>AP129*(I130+1)</f>
        <v>0.63817460507633461</v>
      </c>
      <c r="AO130" s="2">
        <f>AP129*(K130+1)</f>
        <v>0.68094717632176216</v>
      </c>
    </row>
    <row r="131" spans="1:42" x14ac:dyDescent="0.2">
      <c r="A131" s="13">
        <v>40210</v>
      </c>
      <c r="B131">
        <v>5587.5</v>
      </c>
      <c r="C131">
        <v>5743.89</v>
      </c>
      <c r="D131">
        <v>5433.02</v>
      </c>
      <c r="E131">
        <v>5598.46</v>
      </c>
      <c r="F131">
        <f t="shared" si="64"/>
        <v>5180.1210000000001</v>
      </c>
      <c r="G131" t="b">
        <f t="shared" si="65"/>
        <v>0</v>
      </c>
      <c r="H131">
        <v>380.9</v>
      </c>
      <c r="I131" s="8">
        <f t="shared" si="66"/>
        <v>-1.8417519643274538E-3</v>
      </c>
      <c r="J131" s="8">
        <f t="shared" si="67"/>
        <v>-1.8417519643274538E-3</v>
      </c>
      <c r="K131" s="8">
        <f t="shared" si="57"/>
        <v>9.4344622886521901E-3</v>
      </c>
      <c r="L131" s="8">
        <f t="shared" si="60"/>
        <v>6.3948873550980251E-2</v>
      </c>
      <c r="M131" s="8">
        <f t="shared" si="61"/>
        <v>7.3783332095417181E-3</v>
      </c>
      <c r="N131" s="8">
        <f t="shared" si="83"/>
        <v>6.9355124851143174E-2</v>
      </c>
      <c r="O131" s="8">
        <f t="shared" si="84"/>
        <v>1.0294712888019945E-2</v>
      </c>
      <c r="P131" s="10">
        <f t="shared" si="68"/>
        <v>-0.46208397676561158</v>
      </c>
      <c r="Q131" s="10">
        <f t="shared" si="85"/>
        <v>-0.47383409183759501</v>
      </c>
      <c r="R131" s="9"/>
      <c r="S131" s="11">
        <f t="shared" si="49"/>
        <v>6.7675357627115712E-2</v>
      </c>
      <c r="T131" s="11">
        <f t="shared" si="50"/>
        <v>7.4784631464223122E-2</v>
      </c>
      <c r="U131" s="9"/>
      <c r="V131" s="8">
        <f>E131/$E$130</f>
        <v>0.99815824803567255</v>
      </c>
      <c r="W131" s="8">
        <f t="shared" ref="W131:W141" si="90">H131/$H$130</f>
        <v>1.0094344622886522</v>
      </c>
      <c r="X131" s="9"/>
      <c r="Y131" s="9">
        <f t="shared" si="62"/>
        <v>-0.13215606203645058</v>
      </c>
      <c r="Z131" s="9">
        <f t="shared" si="58"/>
        <v>-0.1128215123758904</v>
      </c>
      <c r="AA131" s="9"/>
      <c r="AB131" s="10">
        <f t="shared" si="51"/>
        <v>0.44743042681668072</v>
      </c>
      <c r="AC131" s="10">
        <f t="shared" si="52"/>
        <v>0.55256957318331934</v>
      </c>
      <c r="AD131" s="10">
        <f t="shared" si="53"/>
        <v>0.45508603141195547</v>
      </c>
      <c r="AE131" s="10">
        <f t="shared" si="54"/>
        <v>0.54491396858804453</v>
      </c>
      <c r="AF131" s="9"/>
      <c r="AG131" s="12">
        <f t="shared" si="55"/>
        <v>40210</v>
      </c>
      <c r="AH131" s="8">
        <f t="shared" si="56"/>
        <v>1.3243707925211854</v>
      </c>
      <c r="AI131" s="8">
        <f t="shared" si="69"/>
        <v>1.5955803000264759</v>
      </c>
      <c r="AJ131" s="8">
        <f t="shared" si="63"/>
        <v>1.628889449996352</v>
      </c>
      <c r="AK131" s="8">
        <f t="shared" si="70"/>
        <v>0.81901515594827079</v>
      </c>
      <c r="AL131" s="8">
        <f t="shared" si="59"/>
        <v>1.7264197978516067</v>
      </c>
      <c r="AN131" s="2">
        <f>AN130*(I131+1)</f>
        <v>0.63699924574385136</v>
      </c>
      <c r="AO131" s="2">
        <f t="shared" ref="AO131:AO158" si="91">AO130*(K131+1)</f>
        <v>0.68737154677733403</v>
      </c>
    </row>
    <row r="132" spans="1:42" x14ac:dyDescent="0.2">
      <c r="A132" s="13">
        <v>40238</v>
      </c>
      <c r="B132">
        <v>5652.85</v>
      </c>
      <c r="C132">
        <v>6203.5</v>
      </c>
      <c r="D132">
        <v>5641.18</v>
      </c>
      <c r="E132">
        <v>6153.55</v>
      </c>
      <c r="F132">
        <f t="shared" si="64"/>
        <v>5272.9749999999995</v>
      </c>
      <c r="G132" t="b">
        <f t="shared" si="65"/>
        <v>0</v>
      </c>
      <c r="H132">
        <v>382.77</v>
      </c>
      <c r="I132" s="8">
        <f t="shared" si="66"/>
        <v>9.9150480667898E-2</v>
      </c>
      <c r="J132" s="8">
        <f t="shared" si="67"/>
        <v>9.9150480667898E-2</v>
      </c>
      <c r="K132" s="8">
        <f t="shared" si="57"/>
        <v>4.9094250459438271E-3</v>
      </c>
      <c r="L132" s="8">
        <f t="shared" si="60"/>
        <v>6.6278837427652115E-2</v>
      </c>
      <c r="M132" s="8">
        <f t="shared" si="61"/>
        <v>6.9238495740859135E-3</v>
      </c>
      <c r="N132" s="8">
        <f t="shared" si="83"/>
        <v>7.1217856262129564E-2</v>
      </c>
      <c r="O132" s="8">
        <f t="shared" si="84"/>
        <v>1.0238543731625921E-2</v>
      </c>
      <c r="P132" s="10">
        <f t="shared" si="68"/>
        <v>-0.51071988109221378</v>
      </c>
      <c r="Q132" s="10">
        <f t="shared" si="85"/>
        <v>-0.45670972663966258</v>
      </c>
      <c r="R132" s="9"/>
      <c r="S132" s="11">
        <f t="shared" si="49"/>
        <v>7.0068305899455674E-2</v>
      </c>
      <c r="T132" s="11">
        <f t="shared" si="50"/>
        <v>7.643851303407749E-2</v>
      </c>
      <c r="U132" s="9"/>
      <c r="V132" s="8">
        <f t="shared" ref="V132:V141" si="92">E132/$E$130</f>
        <v>1.0971261181110366</v>
      </c>
      <c r="W132" s="8">
        <f t="shared" si="90"/>
        <v>1.0143902051200508</v>
      </c>
      <c r="X132" s="9"/>
      <c r="Y132" s="9">
        <f t="shared" si="62"/>
        <v>1.1540349798292762</v>
      </c>
      <c r="Z132" s="9">
        <f t="shared" si="58"/>
        <v>1.0639651681962101</v>
      </c>
      <c r="AA132" s="9"/>
      <c r="AB132" s="10">
        <f t="shared" si="51"/>
        <v>0.87575708588960943</v>
      </c>
      <c r="AC132" s="10">
        <f t="shared" si="52"/>
        <v>0.12424291411039057</v>
      </c>
      <c r="AD132" s="10">
        <f t="shared" si="53"/>
        <v>0.8563277604906202</v>
      </c>
      <c r="AE132" s="10">
        <f t="shared" si="54"/>
        <v>0.1436722395093798</v>
      </c>
      <c r="AF132" s="9"/>
      <c r="AG132" s="12">
        <f t="shared" si="55"/>
        <v>40238</v>
      </c>
      <c r="AH132" s="8">
        <f t="shared" si="56"/>
        <v>1.3909041730093947</v>
      </c>
      <c r="AI132" s="8">
        <f t="shared" si="69"/>
        <v>1.670693424634615</v>
      </c>
      <c r="AJ132" s="8">
        <f t="shared" si="63"/>
        <v>1.7067458260646007</v>
      </c>
      <c r="AK132" s="8">
        <f t="shared" si="70"/>
        <v>0.9002209023348352</v>
      </c>
      <c r="AL132" s="8">
        <f t="shared" si="59"/>
        <v>1.7348955264469927</v>
      </c>
      <c r="AN132" s="2">
        <f>AN131*(I132+1)</f>
        <v>0.70015802714444275</v>
      </c>
      <c r="AO132" s="2">
        <f t="shared" si="91"/>
        <v>0.69074614586495187</v>
      </c>
    </row>
    <row r="133" spans="1:42" x14ac:dyDescent="0.2">
      <c r="A133" s="13">
        <v>40269</v>
      </c>
      <c r="B133">
        <v>6189.38</v>
      </c>
      <c r="C133">
        <v>6341.52</v>
      </c>
      <c r="D133">
        <v>6024.01</v>
      </c>
      <c r="E133">
        <v>6135.7</v>
      </c>
      <c r="F133">
        <f t="shared" si="64"/>
        <v>5390.2920000000004</v>
      </c>
      <c r="G133" t="b">
        <f t="shared" si="65"/>
        <v>0</v>
      </c>
      <c r="H133">
        <v>385.2</v>
      </c>
      <c r="I133" s="8">
        <f t="shared" si="66"/>
        <v>-2.9007645992964459E-3</v>
      </c>
      <c r="J133" s="8">
        <f t="shared" si="67"/>
        <v>-2.9007645992964459E-3</v>
      </c>
      <c r="K133" s="8">
        <f t="shared" si="57"/>
        <v>6.3484599106513606E-3</v>
      </c>
      <c r="L133" s="8">
        <f t="shared" si="60"/>
        <v>5.24939779628587E-2</v>
      </c>
      <c r="M133" s="8">
        <f t="shared" si="61"/>
        <v>6.4651469761834966E-3</v>
      </c>
      <c r="N133" s="8">
        <f t="shared" si="83"/>
        <v>7.0144779757440295E-2</v>
      </c>
      <c r="O133" s="8">
        <f t="shared" si="84"/>
        <v>1.0100882454954305E-2</v>
      </c>
      <c r="P133" s="10">
        <f t="shared" si="68"/>
        <v>-0.39505228049095376</v>
      </c>
      <c r="Q133" s="10">
        <f t="shared" si="85"/>
        <v>-0.44081284789103831</v>
      </c>
      <c r="R133" s="9"/>
      <c r="S133" s="11">
        <f t="shared" si="49"/>
        <v>5.5367522495733193E-2</v>
      </c>
      <c r="T133" s="11">
        <f t="shared" si="50"/>
        <v>7.5146331064737948E-2</v>
      </c>
      <c r="U133" s="9"/>
      <c r="V133" s="8">
        <f t="shared" si="92"/>
        <v>1.0939436135066565</v>
      </c>
      <c r="W133" s="8">
        <f t="shared" si="90"/>
        <v>1.020830020671013</v>
      </c>
      <c r="X133" s="9"/>
      <c r="Y133" s="9">
        <f t="shared" si="62"/>
        <v>1.2770284280946509</v>
      </c>
      <c r="Z133" s="9">
        <f t="shared" si="58"/>
        <v>0.95808542430081844</v>
      </c>
      <c r="AA133" s="9"/>
      <c r="AB133" s="10">
        <f t="shared" si="51"/>
        <v>0.89920389449614369</v>
      </c>
      <c r="AC133" s="10">
        <f t="shared" si="52"/>
        <v>0.10079610550385631</v>
      </c>
      <c r="AD133" s="10">
        <f t="shared" si="53"/>
        <v>0.83099015765100548</v>
      </c>
      <c r="AE133" s="10">
        <f t="shared" si="54"/>
        <v>0.16900984234899452</v>
      </c>
      <c r="AF133" s="9"/>
      <c r="AG133" s="12">
        <f t="shared" si="55"/>
        <v>40269</v>
      </c>
      <c r="AH133" s="8">
        <f t="shared" si="56"/>
        <v>1.3932583536058014</v>
      </c>
      <c r="AI133" s="8">
        <f t="shared" si="69"/>
        <v>1.6677670146541468</v>
      </c>
      <c r="AJ133" s="8">
        <f t="shared" si="63"/>
        <v>1.7040629789876045</v>
      </c>
      <c r="AK133" s="8">
        <f t="shared" si="70"/>
        <v>0.89760957340979575</v>
      </c>
      <c r="AL133" s="8">
        <f t="shared" si="59"/>
        <v>1.7459094411458098</v>
      </c>
      <c r="AN133" s="2">
        <f>AN132*(I133+1)</f>
        <v>0.69812703352538896</v>
      </c>
      <c r="AO133" s="2">
        <f t="shared" si="91"/>
        <v>0.69513132008041245</v>
      </c>
    </row>
    <row r="134" spans="1:42" x14ac:dyDescent="0.2">
      <c r="A134" s="13">
        <v>40301</v>
      </c>
      <c r="B134">
        <v>6122.76</v>
      </c>
      <c r="C134">
        <v>6276.8</v>
      </c>
      <c r="D134">
        <v>5607.68</v>
      </c>
      <c r="E134">
        <v>5964.33</v>
      </c>
      <c r="F134">
        <f t="shared" si="64"/>
        <v>5390.2920000000004</v>
      </c>
      <c r="G134" t="b">
        <f t="shared" si="65"/>
        <v>0</v>
      </c>
      <c r="H134">
        <v>392.46</v>
      </c>
      <c r="I134" s="8">
        <f t="shared" si="66"/>
        <v>-2.7929983538960479E-2</v>
      </c>
      <c r="J134" s="8">
        <f t="shared" si="67"/>
        <v>-2.7929983538960479E-2</v>
      </c>
      <c r="K134" s="8">
        <f t="shared" si="57"/>
        <v>1.8847352024922159E-2</v>
      </c>
      <c r="L134" s="8">
        <f t="shared" si="60"/>
        <v>5.4211624499454068E-2</v>
      </c>
      <c r="M134" s="8">
        <f t="shared" si="61"/>
        <v>6.0179034305613858E-3</v>
      </c>
      <c r="N134" s="8">
        <f t="shared" si="83"/>
        <v>6.9312014484651074E-2</v>
      </c>
      <c r="O134" s="8">
        <f t="shared" si="84"/>
        <v>1.0209147663095641E-2</v>
      </c>
      <c r="P134" s="10">
        <f t="shared" si="68"/>
        <v>-0.51591984710207184</v>
      </c>
      <c r="Q134" s="10">
        <f t="shared" si="85"/>
        <v>-0.42734100720116086</v>
      </c>
      <c r="R134" s="9"/>
      <c r="S134" s="11">
        <f t="shared" si="49"/>
        <v>5.7547746312781749E-2</v>
      </c>
      <c r="T134" s="11">
        <f t="shared" si="50"/>
        <v>7.4250718657072376E-2</v>
      </c>
      <c r="U134" s="9"/>
      <c r="V134" s="8">
        <f t="shared" si="92"/>
        <v>1.0633897863888646</v>
      </c>
      <c r="W134" s="8">
        <f t="shared" si="90"/>
        <v>1.040069963428208</v>
      </c>
      <c r="X134" s="9"/>
      <c r="Y134" s="9">
        <f t="shared" si="62"/>
        <v>0.41408407851165402</v>
      </c>
      <c r="Z134" s="9">
        <f t="shared" si="58"/>
        <v>0.33575861636029797</v>
      </c>
      <c r="AA134" s="9"/>
      <c r="AB134" s="10">
        <f t="shared" si="51"/>
        <v>0.66059373372394048</v>
      </c>
      <c r="AC134" s="10">
        <f t="shared" si="52"/>
        <v>0.33940626627605952</v>
      </c>
      <c r="AD134" s="10">
        <f t="shared" si="53"/>
        <v>0.6314735501967641</v>
      </c>
      <c r="AE134" s="10">
        <f t="shared" si="54"/>
        <v>0.3685264498032359</v>
      </c>
      <c r="AF134" s="9"/>
      <c r="AG134" s="12">
        <f t="shared" si="55"/>
        <v>40301</v>
      </c>
      <c r="AH134" s="8">
        <f t="shared" si="56"/>
        <v>1.3868610617444384</v>
      </c>
      <c r="AI134" s="8">
        <f t="shared" si="69"/>
        <v>1.6290497862505067</v>
      </c>
      <c r="AJ134" s="8">
        <f t="shared" si="63"/>
        <v>1.6699405604423101</v>
      </c>
      <c r="AK134" s="8">
        <f t="shared" si="70"/>
        <v>0.8725393528000468</v>
      </c>
      <c r="AL134" s="8">
        <f t="shared" si="59"/>
        <v>1.7788152109867197</v>
      </c>
      <c r="AN134" s="2">
        <f t="shared" ref="AN134:AN158" si="93">AN133*(I134+1)</f>
        <v>0.6786283569709215</v>
      </c>
      <c r="AO134" s="2">
        <f t="shared" si="91"/>
        <v>0.70823270477351685</v>
      </c>
    </row>
    <row r="135" spans="1:42" x14ac:dyDescent="0.2">
      <c r="A135" s="13">
        <v>40330</v>
      </c>
      <c r="B135">
        <v>5943.94</v>
      </c>
      <c r="C135">
        <v>6330.81</v>
      </c>
      <c r="D135">
        <v>5798.76</v>
      </c>
      <c r="E135">
        <v>5965.52</v>
      </c>
      <c r="F135">
        <f t="shared" si="64"/>
        <v>5390.2920000000004</v>
      </c>
      <c r="G135" t="b">
        <f t="shared" si="65"/>
        <v>0</v>
      </c>
      <c r="H135">
        <v>394.19</v>
      </c>
      <c r="I135" s="8">
        <f t="shared" si="66"/>
        <v>1.9951947662200098E-4</v>
      </c>
      <c r="J135" s="8">
        <f t="shared" si="67"/>
        <v>1.9951947662200098E-4</v>
      </c>
      <c r="K135" s="8">
        <f t="shared" si="57"/>
        <v>4.4080925444631713E-3</v>
      </c>
      <c r="L135" s="8">
        <f t="shared" si="60"/>
        <v>5.2767592769612438E-2</v>
      </c>
      <c r="M135" s="8">
        <f t="shared" si="61"/>
        <v>5.8898181361320143E-3</v>
      </c>
      <c r="N135" s="8">
        <f t="shared" si="83"/>
        <v>6.9225029196658364E-2</v>
      </c>
      <c r="O135" s="8">
        <f t="shared" si="84"/>
        <v>1.0074472438753415E-2</v>
      </c>
      <c r="P135" s="10">
        <f t="shared" si="68"/>
        <v>-0.4677733394943987</v>
      </c>
      <c r="Q135" s="10">
        <f t="shared" si="85"/>
        <v>-0.42533441649676296</v>
      </c>
      <c r="R135" s="9"/>
      <c r="S135" s="11">
        <f t="shared" si="49"/>
        <v>5.5766197497671206E-2</v>
      </c>
      <c r="T135" s="11">
        <f t="shared" si="50"/>
        <v>7.4073348186184523E-2</v>
      </c>
      <c r="U135" s="9"/>
      <c r="V135" s="8">
        <f t="shared" si="92"/>
        <v>1.0636019533624901</v>
      </c>
      <c r="W135" s="8">
        <f t="shared" si="90"/>
        <v>1.0446546880797161</v>
      </c>
      <c r="X135" s="9"/>
      <c r="Y135" s="9">
        <f t="shared" si="62"/>
        <v>0.35020789350343384</v>
      </c>
      <c r="Z135" s="9">
        <f t="shared" si="58"/>
        <v>0.27969923225775423</v>
      </c>
      <c r="AA135" s="9"/>
      <c r="AB135" s="10">
        <f t="shared" si="51"/>
        <v>0.6369086583673651</v>
      </c>
      <c r="AC135" s="10">
        <f t="shared" si="52"/>
        <v>0.3630913416326349</v>
      </c>
      <c r="AD135" s="10">
        <f t="shared" si="53"/>
        <v>0.61014586630078838</v>
      </c>
      <c r="AE135" s="10">
        <f t="shared" si="54"/>
        <v>0.38985413369921162</v>
      </c>
      <c r="AF135" s="9"/>
      <c r="AG135" s="12">
        <f t="shared" si="55"/>
        <v>40330</v>
      </c>
      <c r="AH135" s="8">
        <f t="shared" si="56"/>
        <v>1.3901184166246994</v>
      </c>
      <c r="AI135" s="8">
        <f t="shared" si="69"/>
        <v>1.6317017743068885</v>
      </c>
      <c r="AJ135" s="8">
        <f t="shared" si="63"/>
        <v>1.6728637746406056</v>
      </c>
      <c r="AK135" s="8">
        <f t="shared" si="70"/>
        <v>0.87271344139504947</v>
      </c>
      <c r="AL135" s="8">
        <f t="shared" si="59"/>
        <v>1.786656393056248</v>
      </c>
      <c r="AN135" s="2">
        <f t="shared" si="93"/>
        <v>0.67876375654552523</v>
      </c>
      <c r="AO135" s="2">
        <f t="shared" si="91"/>
        <v>0.71135466007917403</v>
      </c>
    </row>
    <row r="136" spans="1:42" x14ac:dyDescent="0.2">
      <c r="A136" s="13">
        <v>40360</v>
      </c>
      <c r="B136">
        <v>5885.61</v>
      </c>
      <c r="C136">
        <v>6253.64</v>
      </c>
      <c r="D136">
        <v>5809.37</v>
      </c>
      <c r="E136">
        <v>6147.97</v>
      </c>
      <c r="F136">
        <f t="shared" si="64"/>
        <v>5390.2920000000004</v>
      </c>
      <c r="G136" t="b">
        <f t="shared" si="65"/>
        <v>0</v>
      </c>
      <c r="H136">
        <v>388.67</v>
      </c>
      <c r="I136" s="8">
        <f t="shared" si="66"/>
        <v>3.0584089903310963E-2</v>
      </c>
      <c r="J136" s="8">
        <f t="shared" si="67"/>
        <v>3.0584089903310963E-2</v>
      </c>
      <c r="K136" s="8">
        <f t="shared" si="57"/>
        <v>-1.4003399375935421E-2</v>
      </c>
      <c r="L136" s="8">
        <f t="shared" si="60"/>
        <v>4.4958736284259428E-2</v>
      </c>
      <c r="M136" s="8">
        <f t="shared" si="61"/>
        <v>8.1325177627731039E-3</v>
      </c>
      <c r="N136" s="8">
        <f t="shared" si="83"/>
        <v>6.9000500052646421E-2</v>
      </c>
      <c r="O136" s="8">
        <f t="shared" si="84"/>
        <v>1.0593168945039755E-2</v>
      </c>
      <c r="P136" s="10">
        <f t="shared" si="68"/>
        <v>-0.30796720838330111</v>
      </c>
      <c r="Q136" s="10">
        <f t="shared" si="85"/>
        <v>-0.42409819103302554</v>
      </c>
      <c r="R136" s="9"/>
      <c r="S136" s="11">
        <f t="shared" si="49"/>
        <v>4.8089796327164189E-2</v>
      </c>
      <c r="T136" s="11">
        <f t="shared" si="50"/>
        <v>7.4116528328182218E-2</v>
      </c>
      <c r="U136" s="9"/>
      <c r="V136" s="8">
        <f t="shared" si="92"/>
        <v>1.0961312511254657</v>
      </c>
      <c r="W136" s="8">
        <f t="shared" si="90"/>
        <v>1.0300259712725925</v>
      </c>
      <c r="X136" s="9"/>
      <c r="Y136" s="9">
        <f t="shared" si="62"/>
        <v>1.3175192738446646</v>
      </c>
      <c r="Z136" s="9">
        <f t="shared" si="58"/>
        <v>0.87631666824744803</v>
      </c>
      <c r="AA136" s="9"/>
      <c r="AB136" s="10">
        <f t="shared" si="51"/>
        <v>0.90616768756747046</v>
      </c>
      <c r="AC136" s="10">
        <f t="shared" si="52"/>
        <v>9.3832312432529541E-2</v>
      </c>
      <c r="AD136" s="10">
        <f t="shared" si="53"/>
        <v>0.80957104695929161</v>
      </c>
      <c r="AE136" s="10">
        <f t="shared" si="54"/>
        <v>0.19042895304070839</v>
      </c>
      <c r="AF136" s="9"/>
      <c r="AG136" s="12">
        <f t="shared" si="55"/>
        <v>40360</v>
      </c>
      <c r="AH136" s="8">
        <f t="shared" si="56"/>
        <v>1.4009164049749754</v>
      </c>
      <c r="AI136" s="8">
        <f t="shared" si="69"/>
        <v>1.6551897274566614</v>
      </c>
      <c r="AJ136" s="8">
        <f t="shared" si="63"/>
        <v>1.6949480404211064</v>
      </c>
      <c r="AK136" s="8">
        <f t="shared" si="70"/>
        <v>0.89940458774650356</v>
      </c>
      <c r="AL136" s="8">
        <f t="shared" si="59"/>
        <v>1.7616371300367131</v>
      </c>
      <c r="AN136" s="2">
        <f t="shared" si="93"/>
        <v>0.69952312829882268</v>
      </c>
      <c r="AO136" s="2">
        <f t="shared" si="91"/>
        <v>0.70139327667615259</v>
      </c>
    </row>
    <row r="137" spans="1:42" x14ac:dyDescent="0.2">
      <c r="A137" s="13">
        <v>40392</v>
      </c>
      <c r="B137">
        <v>6187.64</v>
      </c>
      <c r="C137">
        <v>6386.97</v>
      </c>
      <c r="D137">
        <v>5833.51</v>
      </c>
      <c r="E137">
        <v>5925.22</v>
      </c>
      <c r="F137">
        <f t="shared" si="64"/>
        <v>5428.9245000000001</v>
      </c>
      <c r="G137" t="b">
        <f t="shared" si="65"/>
        <v>0</v>
      </c>
      <c r="H137">
        <v>400.19</v>
      </c>
      <c r="I137" s="8">
        <f t="shared" si="66"/>
        <v>-3.6231471526373737E-2</v>
      </c>
      <c r="J137" s="8">
        <f t="shared" si="67"/>
        <v>-3.6231471526373737E-2</v>
      </c>
      <c r="K137" s="8">
        <f t="shared" si="57"/>
        <v>2.9639539969640083E-2</v>
      </c>
      <c r="L137" s="8">
        <f t="shared" si="60"/>
        <v>4.6931845517130859E-2</v>
      </c>
      <c r="M137" s="8">
        <f t="shared" si="61"/>
        <v>1.0739474424393452E-2</v>
      </c>
      <c r="N137" s="8">
        <f t="shared" si="83"/>
        <v>6.9188520314485608E-2</v>
      </c>
      <c r="O137" s="8">
        <f t="shared" si="84"/>
        <v>1.1305515819679198E-2</v>
      </c>
      <c r="P137" s="10">
        <f t="shared" si="68"/>
        <v>-0.42777439472619566</v>
      </c>
      <c r="Q137" s="10">
        <f t="shared" si="85"/>
        <v>-0.42589826969578548</v>
      </c>
      <c r="R137" s="9"/>
      <c r="S137" s="11">
        <f t="shared" si="49"/>
        <v>5.2432346938293781E-2</v>
      </c>
      <c r="T137" s="11">
        <f t="shared" si="50"/>
        <v>7.4707104281185086E-2</v>
      </c>
      <c r="U137" s="9"/>
      <c r="V137" s="8">
        <f t="shared" si="92"/>
        <v>1.0564168029111449</v>
      </c>
      <c r="W137" s="8">
        <f t="shared" si="90"/>
        <v>1.0605554672178938</v>
      </c>
      <c r="X137" s="9"/>
      <c r="Y137" s="9">
        <f t="shared" si="62"/>
        <v>-4.8355911111423712E-2</v>
      </c>
      <c r="Z137" s="9">
        <f t="shared" si="58"/>
        <v>-1.4984032728494573E-2</v>
      </c>
      <c r="AA137" s="9"/>
      <c r="AB137" s="10">
        <f t="shared" si="51"/>
        <v>0.48071629800424509</v>
      </c>
      <c r="AC137" s="10">
        <f t="shared" si="52"/>
        <v>0.51928370199575491</v>
      </c>
      <c r="AD137" s="10">
        <f t="shared" si="53"/>
        <v>0.49402245949531953</v>
      </c>
      <c r="AE137" s="10">
        <f t="shared" si="54"/>
        <v>0.50597754050468047</v>
      </c>
      <c r="AF137" s="9"/>
      <c r="AG137" s="12">
        <f t="shared" si="55"/>
        <v>40392</v>
      </c>
      <c r="AH137" s="8">
        <f t="shared" si="56"/>
        <v>1.3963606267284563</v>
      </c>
      <c r="AI137" s="8">
        <f t="shared" si="69"/>
        <v>1.6054502131913049</v>
      </c>
      <c r="AJ137" s="8">
        <f t="shared" si="63"/>
        <v>1.6547985794326416</v>
      </c>
      <c r="AK137" s="8">
        <f t="shared" si="70"/>
        <v>0.86681783603487628</v>
      </c>
      <c r="AL137" s="8">
        <f t="shared" si="59"/>
        <v>1.8138512441644383</v>
      </c>
      <c r="AN137" s="2">
        <f t="shared" si="93"/>
        <v>0.67417837599382402</v>
      </c>
      <c r="AO137" s="2">
        <f t="shared" si="91"/>
        <v>0.72218225073463227</v>
      </c>
    </row>
    <row r="138" spans="1:42" x14ac:dyDescent="0.2">
      <c r="A138" s="13">
        <v>40422</v>
      </c>
      <c r="B138">
        <v>5936.94</v>
      </c>
      <c r="C138">
        <v>6339.97</v>
      </c>
      <c r="D138">
        <v>5876.43</v>
      </c>
      <c r="E138">
        <v>6229.02</v>
      </c>
      <c r="F138">
        <f t="shared" si="64"/>
        <v>5428.9245000000001</v>
      </c>
      <c r="G138" t="b">
        <f t="shared" si="65"/>
        <v>0</v>
      </c>
      <c r="H138">
        <v>398.49</v>
      </c>
      <c r="I138" s="8">
        <f t="shared" si="66"/>
        <v>5.1272357819625247E-2</v>
      </c>
      <c r="J138" s="8">
        <f t="shared" si="67"/>
        <v>5.1272357819625247E-2</v>
      </c>
      <c r="K138" s="8">
        <f t="shared" si="57"/>
        <v>-4.2479822084509067E-3</v>
      </c>
      <c r="L138" s="8">
        <f t="shared" si="60"/>
        <v>4.7752508512651962E-2</v>
      </c>
      <c r="M138" s="8">
        <f t="shared" si="61"/>
        <v>1.1205816686443163E-2</v>
      </c>
      <c r="N138" s="8">
        <f t="shared" si="83"/>
        <v>6.9593288091141639E-2</v>
      </c>
      <c r="O138" s="8">
        <f t="shared" si="84"/>
        <v>1.1386746026598595E-2</v>
      </c>
      <c r="P138" s="10">
        <f t="shared" si="68"/>
        <v>-0.46858158505974612</v>
      </c>
      <c r="Q138" s="10">
        <f t="shared" si="85"/>
        <v>-0.43325509223167225</v>
      </c>
      <c r="R138" s="9"/>
      <c r="S138" s="11">
        <f t="shared" ref="S138:S158" si="94">SQRT(L138^2+M138^2-2*L138*M138*P138)</f>
        <v>5.3919884067804465E-2</v>
      </c>
      <c r="T138" s="11">
        <f t="shared" ref="T138:T158" si="95">SQRT(N138^2+O138^2-2*N138*O138*Q138)</f>
        <v>7.5229927643493025E-2</v>
      </c>
      <c r="U138" s="9"/>
      <c r="V138" s="8">
        <f t="shared" si="92"/>
        <v>1.1105817832366696</v>
      </c>
      <c r="W138" s="8">
        <f t="shared" si="90"/>
        <v>1.0560502464620767</v>
      </c>
      <c r="X138" s="9"/>
      <c r="Y138" s="9">
        <f t="shared" si="62"/>
        <v>0.96072012902297366</v>
      </c>
      <c r="Z138" s="9">
        <f t="shared" si="58"/>
        <v>0.70687309827293654</v>
      </c>
      <c r="AA138" s="9"/>
      <c r="AB138" s="10">
        <f t="shared" ref="AB138:AB158" si="96">NORMDIST(Y138,0,1,1)</f>
        <v>0.83165354628582322</v>
      </c>
      <c r="AC138" s="10">
        <f t="shared" ref="AC138:AC158" si="97">1-AB138</f>
        <v>0.16834645371417678</v>
      </c>
      <c r="AD138" s="10">
        <f t="shared" ref="AD138:AD158" si="98">NORMDIST(Z138,0,1,1)</f>
        <v>0.76017732843083863</v>
      </c>
      <c r="AE138" s="10">
        <f t="shared" ref="AE138:AE158" si="99">1-AD138</f>
        <v>0.23982267156916137</v>
      </c>
      <c r="AF138" s="9"/>
      <c r="AG138" s="12">
        <f t="shared" ref="AG138:AG158" si="100">A138</f>
        <v>40422</v>
      </c>
      <c r="AH138" s="8">
        <f t="shared" ref="AH138:AH158" si="101">AN138+AO138</f>
        <v>1.4278595243042858</v>
      </c>
      <c r="AI138" s="8">
        <f t="shared" si="69"/>
        <v>1.6414790046058205</v>
      </c>
      <c r="AJ138" s="8">
        <f t="shared" si="63"/>
        <v>1.6931573279995114</v>
      </c>
      <c r="AK138" s="8">
        <f t="shared" si="70"/>
        <v>0.91126163028848972</v>
      </c>
      <c r="AL138" s="8">
        <f t="shared" si="59"/>
        <v>1.8061460363504511</v>
      </c>
      <c r="AN138" s="2">
        <f t="shared" si="93"/>
        <v>0.70874509092203319</v>
      </c>
      <c r="AO138" s="2">
        <f t="shared" si="91"/>
        <v>0.71911443338225256</v>
      </c>
    </row>
    <row r="139" spans="1:42" x14ac:dyDescent="0.2">
      <c r="A139" s="13">
        <v>40452</v>
      </c>
      <c r="B139">
        <v>6244.06</v>
      </c>
      <c r="C139">
        <v>6668.54</v>
      </c>
      <c r="D139">
        <v>6115.87</v>
      </c>
      <c r="E139">
        <v>6601.37</v>
      </c>
      <c r="F139">
        <f t="shared" si="64"/>
        <v>5668.259</v>
      </c>
      <c r="G139" t="b">
        <f t="shared" si="65"/>
        <v>0</v>
      </c>
      <c r="H139">
        <v>394.42</v>
      </c>
      <c r="I139" s="8">
        <f t="shared" si="66"/>
        <v>5.9776658286536222E-2</v>
      </c>
      <c r="J139" s="8">
        <f t="shared" si="67"/>
        <v>5.9776658286536222E-2</v>
      </c>
      <c r="K139" s="8">
        <f t="shared" ref="K139:K158" si="102">H139/H138-1</f>
        <v>-1.0213556174558991E-2</v>
      </c>
      <c r="L139" s="8">
        <f t="shared" si="60"/>
        <v>4.6477666459428864E-2</v>
      </c>
      <c r="M139" s="8">
        <f t="shared" si="61"/>
        <v>1.2175091801078891E-2</v>
      </c>
      <c r="N139" s="8">
        <f t="shared" si="83"/>
        <v>7.0297752829612134E-2</v>
      </c>
      <c r="O139" s="8">
        <f t="shared" si="84"/>
        <v>1.1655984627067619E-2</v>
      </c>
      <c r="P139" s="10">
        <f t="shared" si="68"/>
        <v>-0.54951262040358217</v>
      </c>
      <c r="Q139" s="10">
        <f t="shared" si="85"/>
        <v>-0.45931548914843767</v>
      </c>
      <c r="R139" s="9"/>
      <c r="S139" s="11">
        <f t="shared" si="94"/>
        <v>5.4132352567226413E-2</v>
      </c>
      <c r="T139" s="11">
        <f t="shared" si="95"/>
        <v>7.6356745822947894E-2</v>
      </c>
      <c r="U139" s="9"/>
      <c r="V139" s="8">
        <f t="shared" si="92"/>
        <v>1.17696865099246</v>
      </c>
      <c r="W139" s="8">
        <f t="shared" si="90"/>
        <v>1.0452642179466796</v>
      </c>
      <c r="X139" s="9"/>
      <c r="Y139" s="9">
        <f t="shared" si="62"/>
        <v>2.2193318737108418</v>
      </c>
      <c r="Z139" s="9">
        <f t="shared" ref="Z139:Z158" si="103">(LN(V139/W139)+0.5*T139^2)/(T139)</f>
        <v>1.5923632504249676</v>
      </c>
      <c r="AA139" s="9"/>
      <c r="AB139" s="10">
        <f t="shared" si="96"/>
        <v>0.98676792265244817</v>
      </c>
      <c r="AC139" s="10">
        <f t="shared" si="97"/>
        <v>1.3232077347551829E-2</v>
      </c>
      <c r="AD139" s="10">
        <f t="shared" si="98"/>
        <v>0.94434844571269771</v>
      </c>
      <c r="AE139" s="10">
        <f t="shared" si="99"/>
        <v>5.5651554287302285E-2</v>
      </c>
      <c r="AF139" s="9"/>
      <c r="AG139" s="12">
        <f t="shared" si="100"/>
        <v>40452</v>
      </c>
      <c r="AH139" s="8">
        <f t="shared" si="101"/>
        <v>1.4628812217553064</v>
      </c>
      <c r="AI139" s="8">
        <f t="shared" si="69"/>
        <v>1.7202602364077706</v>
      </c>
      <c r="AJ139" s="8">
        <f t="shared" si="63"/>
        <v>1.7659485625471394</v>
      </c>
      <c r="AK139" s="8">
        <f t="shared" si="70"/>
        <v>0.96573380537187659</v>
      </c>
      <c r="AL139" s="8">
        <f t="shared" ref="AL139:AL158" si="104">H139/$H$10</f>
        <v>1.7876988623487287</v>
      </c>
      <c r="AN139" s="2">
        <f t="shared" si="93"/>
        <v>0.75111150403433957</v>
      </c>
      <c r="AO139" s="2">
        <f t="shared" si="91"/>
        <v>0.71176971772096675</v>
      </c>
    </row>
    <row r="140" spans="1:42" x14ac:dyDescent="0.2">
      <c r="A140" s="13">
        <v>40483</v>
      </c>
      <c r="B140">
        <v>6637.09</v>
      </c>
      <c r="C140">
        <v>6907.61</v>
      </c>
      <c r="D140">
        <v>6586.01</v>
      </c>
      <c r="E140">
        <v>6688.49</v>
      </c>
      <c r="F140">
        <f t="shared" si="64"/>
        <v>5871.4684999999999</v>
      </c>
      <c r="G140" t="b">
        <f t="shared" si="65"/>
        <v>0</v>
      </c>
      <c r="H140">
        <v>396.11</v>
      </c>
      <c r="I140" s="8">
        <f t="shared" si="66"/>
        <v>1.3197260568639457E-2</v>
      </c>
      <c r="J140" s="8">
        <f t="shared" si="67"/>
        <v>1.3197260568639457E-2</v>
      </c>
      <c r="K140" s="8">
        <f t="shared" si="102"/>
        <v>4.2847725774555201E-3</v>
      </c>
      <c r="L140" s="8">
        <f t="shared" ref="L140:L158" si="105">STDEV(I129:I140)</f>
        <v>4.5994632417957156E-2</v>
      </c>
      <c r="M140" s="8">
        <f t="shared" ref="M140:M158" si="106">STDEV(K129:K140)</f>
        <v>1.1923324294641241E-2</v>
      </c>
      <c r="N140" s="8">
        <f t="shared" si="83"/>
        <v>7.029568183807372E-2</v>
      </c>
      <c r="O140" s="8">
        <f t="shared" si="84"/>
        <v>1.1567906716197535E-2</v>
      </c>
      <c r="P140" s="10">
        <f t="shared" si="68"/>
        <v>-0.59723143855706007</v>
      </c>
      <c r="Q140" s="10">
        <f t="shared" si="85"/>
        <v>-0.45859592574098856</v>
      </c>
      <c r="R140" s="9"/>
      <c r="S140" s="11">
        <f t="shared" si="94"/>
        <v>5.3969676371878626E-2</v>
      </c>
      <c r="T140" s="11">
        <f t="shared" si="95"/>
        <v>7.62963683059035E-2</v>
      </c>
      <c r="U140" s="9"/>
      <c r="V140" s="8">
        <f t="shared" si="92"/>
        <v>1.1925014129607276</v>
      </c>
      <c r="W140" s="8">
        <f t="shared" si="90"/>
        <v>1.0497429374039329</v>
      </c>
      <c r="X140" s="9"/>
      <c r="Y140" s="9">
        <f t="shared" ref="Y140:Y158" si="107">(LN(V140/W140)+0.5*S140^2)/(S140)</f>
        <v>2.38956739469607</v>
      </c>
      <c r="Z140" s="9">
        <f t="shared" si="103"/>
        <v>1.7093655540999215</v>
      </c>
      <c r="AA140" s="9"/>
      <c r="AB140" s="10">
        <f t="shared" si="96"/>
        <v>0.99156588564861037</v>
      </c>
      <c r="AC140" s="10">
        <f t="shared" si="97"/>
        <v>8.4341143513896322E-3</v>
      </c>
      <c r="AD140" s="10">
        <f t="shared" si="98"/>
        <v>0.95630837132992541</v>
      </c>
      <c r="AE140" s="10">
        <f t="shared" si="99"/>
        <v>4.3691628670074589E-2</v>
      </c>
      <c r="AF140" s="9"/>
      <c r="AG140" s="12">
        <f t="shared" si="100"/>
        <v>40483</v>
      </c>
      <c r="AH140" s="8">
        <f t="shared" si="101"/>
        <v>1.4758436073581043</v>
      </c>
      <c r="AI140" s="8">
        <f t="shared" si="69"/>
        <v>1.7427600874472551</v>
      </c>
      <c r="AJ140" s="8">
        <f t="shared" ref="AJ140:AJ158" si="108">((AD139*J140+K140*AE139)+1)*AJ139</f>
        <v>1.7883783463233645</v>
      </c>
      <c r="AK140" s="8">
        <f t="shared" si="70"/>
        <v>0.97847884604131308</v>
      </c>
      <c r="AL140" s="8">
        <f t="shared" si="104"/>
        <v>1.795358745410869</v>
      </c>
      <c r="AN140" s="2">
        <f t="shared" si="93"/>
        <v>0.76102411826918348</v>
      </c>
      <c r="AO140" s="2">
        <f t="shared" si="91"/>
        <v>0.71481948908892079</v>
      </c>
    </row>
    <row r="141" spans="1:42" x14ac:dyDescent="0.2">
      <c r="A141" s="13">
        <v>40513</v>
      </c>
      <c r="B141">
        <v>6748.36</v>
      </c>
      <c r="C141">
        <v>7087.84</v>
      </c>
      <c r="D141">
        <v>6736.69</v>
      </c>
      <c r="E141">
        <v>6914.19</v>
      </c>
      <c r="F141">
        <f t="shared" ref="F141:F158" si="109">MAX(IF(G140,0,F140),C141*(1-$F$8))</f>
        <v>6024.6639999999998</v>
      </c>
      <c r="G141" t="b">
        <f t="shared" ref="G141:G158" si="110">IF(F141&gt;D141,TRUE,FALSE)</f>
        <v>0</v>
      </c>
      <c r="H141">
        <v>390.67</v>
      </c>
      <c r="I141" s="8">
        <f t="shared" ref="I141:I158" si="111">E141/E140-1</f>
        <v>3.374453725728821E-2</v>
      </c>
      <c r="J141" s="8">
        <f t="shared" ref="J141:J158" si="112">IF(G141,F141/E140-1,E141/E140-1)</f>
        <v>3.374453725728821E-2</v>
      </c>
      <c r="K141" s="8">
        <f t="shared" si="102"/>
        <v>-1.3733558859912676E-2</v>
      </c>
      <c r="L141" s="8">
        <f t="shared" si="105"/>
        <v>4.4378503611318322E-2</v>
      </c>
      <c r="M141" s="8">
        <f t="shared" si="106"/>
        <v>1.2855641595185758E-2</v>
      </c>
      <c r="N141" s="8">
        <f t="shared" si="83"/>
        <v>7.0406867880870236E-2</v>
      </c>
      <c r="O141" s="8">
        <f t="shared" si="84"/>
        <v>1.1564520591297167E-2</v>
      </c>
      <c r="P141" s="10">
        <f t="shared" ref="P141:P158" si="113">CORREL(I130:I141,K130:K141)</f>
        <v>-0.5765592546381102</v>
      </c>
      <c r="Q141" s="10">
        <f t="shared" si="85"/>
        <v>-0.46374009816046835</v>
      </c>
      <c r="R141" s="9"/>
      <c r="S141" s="11">
        <f t="shared" si="94"/>
        <v>5.2844957325495219E-2</v>
      </c>
      <c r="T141" s="11">
        <f t="shared" si="95"/>
        <v>7.6459398760213737E-2</v>
      </c>
      <c r="U141" s="9"/>
      <c r="V141" s="8">
        <f t="shared" si="92"/>
        <v>1.2327418213197499</v>
      </c>
      <c r="W141" s="8">
        <f t="shared" si="90"/>
        <v>1.0353262309853184</v>
      </c>
      <c r="X141" s="9"/>
      <c r="Y141" s="9">
        <f t="shared" si="107"/>
        <v>3.328993705139967</v>
      </c>
      <c r="Z141" s="9">
        <f t="shared" si="103"/>
        <v>2.3208036975739321</v>
      </c>
      <c r="AA141" s="9"/>
      <c r="AB141" s="10">
        <f t="shared" si="96"/>
        <v>0.99956419812840958</v>
      </c>
      <c r="AC141" s="10">
        <f t="shared" si="97"/>
        <v>4.3580187159042438E-4</v>
      </c>
      <c r="AD141" s="10">
        <f t="shared" si="98"/>
        <v>0.98985127956695795</v>
      </c>
      <c r="AE141" s="10">
        <f t="shared" si="99"/>
        <v>1.0148720433042047E-2</v>
      </c>
      <c r="AF141" s="9"/>
      <c r="AG141" s="12">
        <f t="shared" si="100"/>
        <v>40513</v>
      </c>
      <c r="AH141" s="8">
        <f t="shared" si="101"/>
        <v>1.4917069985431182</v>
      </c>
      <c r="AI141" s="8">
        <f t="shared" ref="AI141:AI158" si="114">((AB140*J141+AC140*K141)+1)*AI140</f>
        <v>1.800870856807308</v>
      </c>
      <c r="AJ141" s="8">
        <f t="shared" si="108"/>
        <v>1.845016542343368</v>
      </c>
      <c r="AK141" s="8">
        <f t="shared" ref="AK141:AK158" si="115">E141/$E$10</f>
        <v>1.0114971619170225</v>
      </c>
      <c r="AL141" s="8">
        <f t="shared" si="104"/>
        <v>1.77070208040611</v>
      </c>
      <c r="AN141" s="2">
        <f t="shared" si="93"/>
        <v>0.78670452498181287</v>
      </c>
      <c r="AO141" s="2">
        <f t="shared" si="91"/>
        <v>0.70500247356130541</v>
      </c>
    </row>
    <row r="142" spans="1:42" x14ac:dyDescent="0.2">
      <c r="A142" s="13">
        <v>40546</v>
      </c>
      <c r="B142">
        <v>6973.39</v>
      </c>
      <c r="C142">
        <v>7180.15</v>
      </c>
      <c r="D142">
        <v>6835.74</v>
      </c>
      <c r="E142">
        <v>7077.48</v>
      </c>
      <c r="F142">
        <f t="shared" si="109"/>
        <v>6103.1274999999996</v>
      </c>
      <c r="G142" t="b">
        <f t="shared" si="110"/>
        <v>0</v>
      </c>
      <c r="H142">
        <v>383.93</v>
      </c>
      <c r="I142" s="8">
        <f t="shared" si="111"/>
        <v>2.3616649238739518E-2</v>
      </c>
      <c r="J142" s="8">
        <f t="shared" si="112"/>
        <v>2.3616649238739518E-2</v>
      </c>
      <c r="K142" s="8">
        <f t="shared" si="102"/>
        <v>-1.7252412522077432E-2</v>
      </c>
      <c r="L142" s="8">
        <f t="shared" si="105"/>
        <v>3.8183149936406452E-2</v>
      </c>
      <c r="M142" s="8">
        <f t="shared" si="106"/>
        <v>1.4146523260887237E-2</v>
      </c>
      <c r="N142" s="8">
        <f t="shared" si="83"/>
        <v>6.5715155393557267E-2</v>
      </c>
      <c r="O142" s="8">
        <f t="shared" si="84"/>
        <v>1.1575664546322606E-2</v>
      </c>
      <c r="P142" s="10">
        <f t="shared" si="113"/>
        <v>-0.60451080385325096</v>
      </c>
      <c r="Q142" s="10">
        <f t="shared" si="85"/>
        <v>-0.39236488220499716</v>
      </c>
      <c r="R142" s="9"/>
      <c r="S142" s="11">
        <f t="shared" si="94"/>
        <v>4.807432519441189E-2</v>
      </c>
      <c r="T142" s="11">
        <f t="shared" si="95"/>
        <v>7.1059263417480617E-2</v>
      </c>
      <c r="U142" s="9"/>
      <c r="V142" s="8">
        <v>1</v>
      </c>
      <c r="W142" s="8">
        <v>1</v>
      </c>
      <c r="X142" s="9"/>
      <c r="Y142" s="9">
        <f t="shared" si="107"/>
        <v>2.4037162597205945E-2</v>
      </c>
      <c r="Z142" s="9">
        <f t="shared" si="103"/>
        <v>3.5529631708740309E-2</v>
      </c>
      <c r="AA142" s="9"/>
      <c r="AB142" s="10">
        <f t="shared" si="96"/>
        <v>0.50958851710149666</v>
      </c>
      <c r="AC142" s="10">
        <f t="shared" si="97"/>
        <v>0.49041148289850334</v>
      </c>
      <c r="AD142" s="10">
        <f t="shared" si="98"/>
        <v>0.51417129070035994</v>
      </c>
      <c r="AE142" s="10">
        <f t="shared" si="99"/>
        <v>0.48582870929964006</v>
      </c>
      <c r="AF142" s="9"/>
      <c r="AG142" s="12">
        <f t="shared" si="100"/>
        <v>40546</v>
      </c>
      <c r="AH142" s="8">
        <f t="shared" si="101"/>
        <v>1.4981233298611782</v>
      </c>
      <c r="AI142" s="8">
        <f t="shared" si="114"/>
        <v>1.8433693171816363</v>
      </c>
      <c r="AJ142" s="8">
        <f t="shared" si="108"/>
        <v>1.8878243957837115</v>
      </c>
      <c r="AK142" s="8">
        <f t="shared" si="115"/>
        <v>1.0353853355959972</v>
      </c>
      <c r="AL142" s="8">
        <f t="shared" si="104"/>
        <v>1.7401531976612428</v>
      </c>
      <c r="AN142" s="2">
        <f t="shared" si="93"/>
        <v>0.80528384980283751</v>
      </c>
      <c r="AO142" s="2">
        <f t="shared" si="91"/>
        <v>0.69283948005834073</v>
      </c>
    </row>
    <row r="143" spans="1:42" x14ac:dyDescent="0.2">
      <c r="A143" s="13">
        <v>40575</v>
      </c>
      <c r="B143">
        <v>7133.34</v>
      </c>
      <c r="C143">
        <v>7441.82</v>
      </c>
      <c r="D143">
        <v>7093.91</v>
      </c>
      <c r="E143">
        <v>7272.32</v>
      </c>
      <c r="F143">
        <f t="shared" si="109"/>
        <v>6325.5469999999996</v>
      </c>
      <c r="G143" t="b">
        <f t="shared" si="110"/>
        <v>0</v>
      </c>
      <c r="H143">
        <v>385.67</v>
      </c>
      <c r="I143" s="8">
        <f t="shared" si="111"/>
        <v>2.752957267275935E-2</v>
      </c>
      <c r="J143" s="8">
        <f t="shared" si="112"/>
        <v>2.752957267275935E-2</v>
      </c>
      <c r="K143" s="8">
        <f t="shared" si="102"/>
        <v>4.5320761597167358E-3</v>
      </c>
      <c r="L143" s="8">
        <f t="shared" si="105"/>
        <v>3.757696775475089E-2</v>
      </c>
      <c r="M143" s="8">
        <f t="shared" si="106"/>
        <v>1.3967314049167876E-2</v>
      </c>
      <c r="N143" s="8">
        <f t="shared" si="83"/>
        <v>6.5763315934702665E-2</v>
      </c>
      <c r="O143" s="8">
        <f t="shared" si="84"/>
        <v>1.1502397990112521E-2</v>
      </c>
      <c r="P143" s="10">
        <f t="shared" si="113"/>
        <v>-0.58608540418874888</v>
      </c>
      <c r="Q143" s="10">
        <f t="shared" si="85"/>
        <v>-0.38852684256575076</v>
      </c>
      <c r="R143" s="9"/>
      <c r="S143" s="11">
        <f t="shared" si="94"/>
        <v>4.7141567718456977E-2</v>
      </c>
      <c r="T143" s="11">
        <f t="shared" si="95"/>
        <v>7.1027530816383425E-2</v>
      </c>
      <c r="U143" s="9"/>
      <c r="V143" s="8">
        <f>E143/$E$142</f>
        <v>1.0275295726727594</v>
      </c>
      <c r="W143" s="8">
        <f t="shared" ref="W143:W153" si="116">H143/$H$142</f>
        <v>1.0045320761597167</v>
      </c>
      <c r="X143" s="9"/>
      <c r="Y143" s="9">
        <f t="shared" si="107"/>
        <v>0.50373323990332608</v>
      </c>
      <c r="Z143" s="9">
        <f t="shared" si="103"/>
        <v>0.35420161330733685</v>
      </c>
      <c r="AA143" s="9"/>
      <c r="AB143" s="10">
        <f t="shared" si="96"/>
        <v>0.69277557662395162</v>
      </c>
      <c r="AC143" s="10">
        <f t="shared" si="97"/>
        <v>0.30722442337604838</v>
      </c>
      <c r="AD143" s="10">
        <f t="shared" si="98"/>
        <v>0.63840610268800901</v>
      </c>
      <c r="AE143" s="10">
        <f t="shared" si="99"/>
        <v>0.36159389731199099</v>
      </c>
      <c r="AF143" s="9"/>
      <c r="AG143" s="12">
        <f t="shared" si="100"/>
        <v>40575</v>
      </c>
      <c r="AH143" s="8">
        <f t="shared" si="101"/>
        <v>1.5234324514166078</v>
      </c>
      <c r="AI143" s="8">
        <f t="shared" si="114"/>
        <v>1.8733265318891874</v>
      </c>
      <c r="AJ143" s="8">
        <f t="shared" si="108"/>
        <v>1.918703027116643</v>
      </c>
      <c r="AK143" s="8">
        <f t="shared" si="115"/>
        <v>1.0638890514365966</v>
      </c>
      <c r="AL143" s="8">
        <f t="shared" si="104"/>
        <v>1.7480397044826181</v>
      </c>
      <c r="AN143" s="2">
        <f t="shared" si="93"/>
        <v>0.82745297006818419</v>
      </c>
      <c r="AO143" s="2">
        <f t="shared" si="91"/>
        <v>0.69597948134842369</v>
      </c>
    </row>
    <row r="144" spans="1:42" x14ac:dyDescent="0.2">
      <c r="A144" s="13">
        <v>40603</v>
      </c>
      <c r="B144">
        <v>7309.8</v>
      </c>
      <c r="C144">
        <v>7356.33</v>
      </c>
      <c r="D144">
        <v>6483.39</v>
      </c>
      <c r="E144">
        <v>7041.31</v>
      </c>
      <c r="F144">
        <f t="shared" si="109"/>
        <v>6325.5469999999996</v>
      </c>
      <c r="G144" t="b">
        <f t="shared" si="110"/>
        <v>0</v>
      </c>
      <c r="H144">
        <v>382.96</v>
      </c>
      <c r="I144" s="8">
        <f t="shared" si="111"/>
        <v>-3.1765653876617006E-2</v>
      </c>
      <c r="J144" s="8">
        <f t="shared" si="112"/>
        <v>-3.1765653876617006E-2</v>
      </c>
      <c r="K144" s="8">
        <f t="shared" si="102"/>
        <v>-7.0267326989396084E-3</v>
      </c>
      <c r="L144" s="8">
        <f t="shared" si="105"/>
        <v>3.1933679497491492E-2</v>
      </c>
      <c r="M144" s="8">
        <f t="shared" si="106"/>
        <v>1.4097833860693397E-2</v>
      </c>
      <c r="N144" s="8">
        <f t="shared" si="83"/>
        <v>6.5766084431693128E-2</v>
      </c>
      <c r="O144" s="8">
        <f t="shared" si="84"/>
        <v>1.1635659263342802E-2</v>
      </c>
      <c r="P144" s="10">
        <f t="shared" si="113"/>
        <v>-0.6783730168965052</v>
      </c>
      <c r="Q144" s="10">
        <f t="shared" si="85"/>
        <v>-0.36676230205348564</v>
      </c>
      <c r="R144" s="9"/>
      <c r="S144" s="11">
        <f t="shared" si="94"/>
        <v>4.2770434265150988E-2</v>
      </c>
      <c r="T144" s="11">
        <f t="shared" si="95"/>
        <v>7.0865243554893126E-2</v>
      </c>
      <c r="U144" s="9"/>
      <c r="V144" s="8">
        <f t="shared" ref="V144:V153" si="117">E144/$E$142</f>
        <v>0.99488942391924817</v>
      </c>
      <c r="W144" s="8">
        <f t="shared" si="116"/>
        <v>0.99747349777303151</v>
      </c>
      <c r="X144" s="9"/>
      <c r="Y144" s="9">
        <f t="shared" si="107"/>
        <v>-3.9263699893617186E-2</v>
      </c>
      <c r="Z144" s="9">
        <f t="shared" si="103"/>
        <v>-1.1717894797029335E-3</v>
      </c>
      <c r="AA144" s="9"/>
      <c r="AB144" s="10">
        <f t="shared" si="96"/>
        <v>0.48434007378734351</v>
      </c>
      <c r="AC144" s="10">
        <f t="shared" si="97"/>
        <v>0.51565992621265644</v>
      </c>
      <c r="AD144" s="10">
        <f t="shared" si="98"/>
        <v>0.49953252373979812</v>
      </c>
      <c r="AE144" s="10">
        <f t="shared" si="99"/>
        <v>0.50046747626020194</v>
      </c>
      <c r="AF144" s="9"/>
      <c r="AG144" s="12">
        <f t="shared" si="100"/>
        <v>40603</v>
      </c>
      <c r="AH144" s="8">
        <f t="shared" si="101"/>
        <v>1.4922574049908612</v>
      </c>
      <c r="AI144" s="8">
        <f t="shared" si="114"/>
        <v>1.8280571221392496</v>
      </c>
      <c r="AJ144" s="8">
        <f t="shared" si="108"/>
        <v>1.8749178192822831</v>
      </c>
      <c r="AK144" s="8">
        <f t="shared" si="115"/>
        <v>1.0300939200655392</v>
      </c>
      <c r="AL144" s="8">
        <f t="shared" si="104"/>
        <v>1.7357566967320854</v>
      </c>
      <c r="AN144" s="2">
        <f t="shared" si="93"/>
        <v>0.80116838542181956</v>
      </c>
      <c r="AO144" s="2">
        <f t="shared" si="91"/>
        <v>0.69108901956904167</v>
      </c>
    </row>
    <row r="145" spans="1:41" x14ac:dyDescent="0.2">
      <c r="A145" s="13">
        <v>40634</v>
      </c>
      <c r="B145">
        <v>7086.56</v>
      </c>
      <c r="C145">
        <v>7514.69</v>
      </c>
      <c r="D145">
        <v>6994.56</v>
      </c>
      <c r="E145">
        <v>7514.46</v>
      </c>
      <c r="F145">
        <f t="shared" si="109"/>
        <v>6387.4864999999991</v>
      </c>
      <c r="G145" t="b">
        <f t="shared" si="110"/>
        <v>0</v>
      </c>
      <c r="H145">
        <v>385.59</v>
      </c>
      <c r="I145" s="8">
        <f t="shared" si="111"/>
        <v>6.7196302960670584E-2</v>
      </c>
      <c r="J145" s="8">
        <f t="shared" si="112"/>
        <v>6.7196302960670584E-2</v>
      </c>
      <c r="K145" s="8">
        <f t="shared" si="102"/>
        <v>6.8675579695007816E-3</v>
      </c>
      <c r="L145" s="8">
        <f t="shared" si="105"/>
        <v>3.524776710771111E-2</v>
      </c>
      <c r="M145" s="8">
        <f t="shared" si="106"/>
        <v>1.4119422934345866E-2</v>
      </c>
      <c r="N145" s="8">
        <f t="shared" si="83"/>
        <v>6.5868530980254025E-2</v>
      </c>
      <c r="O145" s="8">
        <f t="shared" si="84"/>
        <v>1.1495367086026232E-2</v>
      </c>
      <c r="P145" s="10">
        <f t="shared" si="113"/>
        <v>-0.52934862059819277</v>
      </c>
      <c r="Q145" s="10">
        <f t="shared" si="85"/>
        <v>-0.33812683520197523</v>
      </c>
      <c r="R145" s="9"/>
      <c r="S145" s="11">
        <f t="shared" si="94"/>
        <v>4.4369512671131282E-2</v>
      </c>
      <c r="T145" s="11">
        <f t="shared" si="95"/>
        <v>7.0589337596651758E-2</v>
      </c>
      <c r="U145" s="9"/>
      <c r="V145" s="8">
        <f t="shared" si="117"/>
        <v>1.061742315061293</v>
      </c>
      <c r="W145" s="8">
        <f t="shared" si="116"/>
        <v>1.0043237048420284</v>
      </c>
      <c r="X145" s="9"/>
      <c r="Y145" s="9">
        <f t="shared" si="107"/>
        <v>1.2752268647364406</v>
      </c>
      <c r="Z145" s="9">
        <f t="shared" si="103"/>
        <v>0.82290466202187462</v>
      </c>
      <c r="AA145" s="9"/>
      <c r="AB145" s="10">
        <f t="shared" si="96"/>
        <v>0.89888552241474229</v>
      </c>
      <c r="AC145" s="10">
        <f t="shared" si="97"/>
        <v>0.10111447758525771</v>
      </c>
      <c r="AD145" s="10">
        <f t="shared" si="98"/>
        <v>0.79471889432335474</v>
      </c>
      <c r="AE145" s="10">
        <f t="shared" si="99"/>
        <v>0.20528110567664526</v>
      </c>
      <c r="AF145" s="9"/>
      <c r="AG145" s="12">
        <f t="shared" si="100"/>
        <v>40634</v>
      </c>
      <c r="AH145" s="8">
        <f t="shared" si="101"/>
        <v>1.5508390524441529</v>
      </c>
      <c r="AI145" s="8">
        <f t="shared" si="114"/>
        <v>1.8940265609321574</v>
      </c>
      <c r="AJ145" s="8">
        <f t="shared" si="108"/>
        <v>1.9442967686812054</v>
      </c>
      <c r="AK145" s="8">
        <f t="shared" si="115"/>
        <v>1.0993124231962081</v>
      </c>
      <c r="AL145" s="8">
        <f t="shared" si="104"/>
        <v>1.747677106467842</v>
      </c>
      <c r="AN145" s="2">
        <f t="shared" si="93"/>
        <v>0.85500393897113547</v>
      </c>
      <c r="AO145" s="2">
        <f t="shared" si="91"/>
        <v>0.69583511347301752</v>
      </c>
    </row>
    <row r="146" spans="1:41" x14ac:dyDescent="0.2">
      <c r="A146" s="13">
        <v>40665</v>
      </c>
      <c r="B146">
        <v>7570.86</v>
      </c>
      <c r="C146">
        <v>7600.41</v>
      </c>
      <c r="D146">
        <v>7071.42</v>
      </c>
      <c r="E146">
        <v>7293.69</v>
      </c>
      <c r="F146">
        <f t="shared" si="109"/>
        <v>6460.3485000000001</v>
      </c>
      <c r="G146" t="b">
        <f t="shared" si="110"/>
        <v>0</v>
      </c>
      <c r="H146">
        <v>391.7</v>
      </c>
      <c r="I146" s="8">
        <f t="shared" si="111"/>
        <v>-2.9379356600474305E-2</v>
      </c>
      <c r="J146" s="8">
        <f t="shared" si="112"/>
        <v>-2.9379356600474305E-2</v>
      </c>
      <c r="K146" s="8">
        <f t="shared" si="102"/>
        <v>1.5845846624653159E-2</v>
      </c>
      <c r="L146" s="8">
        <f t="shared" si="105"/>
        <v>3.5420023845148349E-2</v>
      </c>
      <c r="M146" s="8">
        <f t="shared" si="106"/>
        <v>1.3781106862895144E-2</v>
      </c>
      <c r="N146" s="8">
        <f t="shared" si="83"/>
        <v>6.6036223154733426E-2</v>
      </c>
      <c r="O146" s="8">
        <f t="shared" si="84"/>
        <v>1.1150771412558259E-2</v>
      </c>
      <c r="P146" s="10">
        <f t="shared" si="113"/>
        <v>-0.51855283924814799</v>
      </c>
      <c r="Q146" s="10">
        <f t="shared" si="85"/>
        <v>-0.34864909438440767</v>
      </c>
      <c r="R146" s="9"/>
      <c r="S146" s="11">
        <f t="shared" si="94"/>
        <v>4.4167141833516346E-2</v>
      </c>
      <c r="T146" s="11">
        <f t="shared" si="95"/>
        <v>7.0700646110426701E-2</v>
      </c>
      <c r="U146" s="9"/>
      <c r="V146" s="8">
        <f t="shared" si="117"/>
        <v>1.0305490089692941</v>
      </c>
      <c r="W146" s="8">
        <f t="shared" si="116"/>
        <v>1.0202380642304587</v>
      </c>
      <c r="X146" s="9"/>
      <c r="Y146" s="9">
        <f t="shared" si="107"/>
        <v>0.24975694685106031</v>
      </c>
      <c r="Z146" s="9">
        <f t="shared" si="103"/>
        <v>0.17757932434184842</v>
      </c>
      <c r="AA146" s="9"/>
      <c r="AB146" s="10">
        <f t="shared" si="96"/>
        <v>0.59861234192511348</v>
      </c>
      <c r="AC146" s="10">
        <f t="shared" si="97"/>
        <v>0.40138765807488652</v>
      </c>
      <c r="AD146" s="10">
        <f t="shared" si="98"/>
        <v>0.57047331838338544</v>
      </c>
      <c r="AE146" s="10">
        <f t="shared" si="99"/>
        <v>0.42952668161661456</v>
      </c>
      <c r="AF146" s="9"/>
      <c r="AG146" s="12">
        <f t="shared" si="100"/>
        <v>40665</v>
      </c>
      <c r="AH146" s="8">
        <f t="shared" si="101"/>
        <v>1.5367456833104514</v>
      </c>
      <c r="AI146" s="8">
        <f t="shared" si="114"/>
        <v>1.8470425164278792</v>
      </c>
      <c r="AJ146" s="8">
        <f t="shared" si="108"/>
        <v>1.9052251979222621</v>
      </c>
      <c r="AK146" s="8">
        <f t="shared" si="115"/>
        <v>1.067015331499795</v>
      </c>
      <c r="AL146" s="8">
        <f t="shared" si="104"/>
        <v>1.7753705298463491</v>
      </c>
      <c r="AN146" s="2">
        <f t="shared" si="93"/>
        <v>0.8298844733532923</v>
      </c>
      <c r="AO146" s="2">
        <f t="shared" si="91"/>
        <v>0.70686120995715906</v>
      </c>
    </row>
    <row r="147" spans="1:41" x14ac:dyDescent="0.2">
      <c r="A147" s="13">
        <v>40695</v>
      </c>
      <c r="B147">
        <v>7310.56</v>
      </c>
      <c r="C147">
        <v>7378.35</v>
      </c>
      <c r="D147">
        <v>6991.62</v>
      </c>
      <c r="E147">
        <v>7376.24</v>
      </c>
      <c r="F147">
        <f t="shared" si="109"/>
        <v>6460.3485000000001</v>
      </c>
      <c r="G147" t="b">
        <f t="shared" si="110"/>
        <v>0</v>
      </c>
      <c r="H147">
        <v>393.18</v>
      </c>
      <c r="I147" s="8">
        <f t="shared" si="111"/>
        <v>1.1318002273197791E-2</v>
      </c>
      <c r="J147" s="8">
        <f t="shared" si="112"/>
        <v>1.1318002273197791E-2</v>
      </c>
      <c r="K147" s="8">
        <f t="shared" si="102"/>
        <v>3.7784018381414874E-3</v>
      </c>
      <c r="L147" s="8">
        <f t="shared" si="105"/>
        <v>3.5070641264924617E-2</v>
      </c>
      <c r="M147" s="8">
        <f t="shared" si="106"/>
        <v>1.3763672673420659E-2</v>
      </c>
      <c r="N147" s="8">
        <f t="shared" si="83"/>
        <v>6.3847940902763259E-2</v>
      </c>
      <c r="O147" s="8">
        <f t="shared" si="84"/>
        <v>1.092038777310037E-2</v>
      </c>
      <c r="P147" s="10">
        <f t="shared" si="113"/>
        <v>-0.51415421268322403</v>
      </c>
      <c r="Q147" s="10">
        <f t="shared" si="85"/>
        <v>-0.42335955160578348</v>
      </c>
      <c r="R147" s="9"/>
      <c r="S147" s="11">
        <f t="shared" si="94"/>
        <v>4.3769325918293106E-2</v>
      </c>
      <c r="T147" s="11">
        <f t="shared" si="95"/>
        <v>6.9182255473042881E-2</v>
      </c>
      <c r="U147" s="9"/>
      <c r="V147" s="8">
        <f t="shared" si="117"/>
        <v>1.0422127649954505</v>
      </c>
      <c r="W147" s="8">
        <f t="shared" si="116"/>
        <v>1.0240929336076889</v>
      </c>
      <c r="X147" s="9"/>
      <c r="Y147" s="9">
        <f t="shared" si="107"/>
        <v>0.42259527933366881</v>
      </c>
      <c r="Z147" s="9">
        <f t="shared" si="103"/>
        <v>0.28810748748935794</v>
      </c>
      <c r="AA147" s="9"/>
      <c r="AB147" s="10">
        <f t="shared" si="96"/>
        <v>0.6637047142960637</v>
      </c>
      <c r="AC147" s="10">
        <f t="shared" si="97"/>
        <v>0.3362952857039363</v>
      </c>
      <c r="AD147" s="10">
        <f t="shared" si="98"/>
        <v>0.61336776933209736</v>
      </c>
      <c r="AE147" s="10">
        <f t="shared" si="99"/>
        <v>0.38663223066790264</v>
      </c>
      <c r="AF147" s="9"/>
      <c r="AG147" s="12">
        <f t="shared" si="100"/>
        <v>40695</v>
      </c>
      <c r="AH147" s="8">
        <f t="shared" si="101"/>
        <v>1.5488091233613686</v>
      </c>
      <c r="AI147" s="8">
        <f t="shared" si="114"/>
        <v>1.8623576383289344</v>
      </c>
      <c r="AJ147" s="8">
        <f t="shared" si="108"/>
        <v>1.9206185462955474</v>
      </c>
      <c r="AK147" s="8">
        <f t="shared" si="115"/>
        <v>1.0790918134472467</v>
      </c>
      <c r="AL147" s="8">
        <f t="shared" si="104"/>
        <v>1.7820785931197027</v>
      </c>
      <c r="AN147" s="2">
        <f t="shared" si="93"/>
        <v>0.83927710770919639</v>
      </c>
      <c r="AO147" s="2">
        <f t="shared" si="91"/>
        <v>0.70953201565217217</v>
      </c>
    </row>
    <row r="148" spans="1:41" x14ac:dyDescent="0.2">
      <c r="A148" s="13">
        <v>40725</v>
      </c>
      <c r="B148">
        <v>7374.49</v>
      </c>
      <c r="C148">
        <v>7523.53</v>
      </c>
      <c r="D148">
        <v>6996.26</v>
      </c>
      <c r="E148">
        <v>7158.77</v>
      </c>
      <c r="F148">
        <f t="shared" si="109"/>
        <v>6460.3485000000001</v>
      </c>
      <c r="G148" t="b">
        <f t="shared" si="110"/>
        <v>0</v>
      </c>
      <c r="H148">
        <v>400.88</v>
      </c>
      <c r="I148" s="8">
        <f t="shared" si="111"/>
        <v>-2.948250056939572E-2</v>
      </c>
      <c r="J148" s="8">
        <f t="shared" si="112"/>
        <v>-2.948250056939572E-2</v>
      </c>
      <c r="K148" s="8">
        <f t="shared" si="102"/>
        <v>1.9583905590314865E-2</v>
      </c>
      <c r="L148" s="8">
        <f t="shared" si="105"/>
        <v>3.7384554844129912E-2</v>
      </c>
      <c r="M148" s="8">
        <f t="shared" si="106"/>
        <v>1.4096461349573475E-2</v>
      </c>
      <c r="N148" s="8">
        <f t="shared" si="83"/>
        <v>6.4114411142640187E-2</v>
      </c>
      <c r="O148" s="8">
        <f t="shared" si="84"/>
        <v>1.1183573890557913E-2</v>
      </c>
      <c r="P148" s="10">
        <f t="shared" si="113"/>
        <v>-0.57562162272556594</v>
      </c>
      <c r="Q148" s="10">
        <f t="shared" si="85"/>
        <v>-0.43185649636671652</v>
      </c>
      <c r="R148" s="9"/>
      <c r="S148" s="11">
        <f t="shared" si="94"/>
        <v>4.6936220167436191E-2</v>
      </c>
      <c r="T148" s="11">
        <f t="shared" si="95"/>
        <v>6.9678093118784631E-2</v>
      </c>
      <c r="U148" s="9"/>
      <c r="V148" s="8">
        <f t="shared" si="117"/>
        <v>1.0114857265580406</v>
      </c>
      <c r="W148" s="8">
        <f t="shared" si="116"/>
        <v>1.0441486729351706</v>
      </c>
      <c r="X148" s="9"/>
      <c r="Y148" s="9">
        <f t="shared" si="107"/>
        <v>-0.65365543909979218</v>
      </c>
      <c r="Z148" s="9">
        <f t="shared" si="103"/>
        <v>-0.42128164449988964</v>
      </c>
      <c r="AA148" s="9"/>
      <c r="AB148" s="10">
        <f t="shared" si="96"/>
        <v>0.25666690910913681</v>
      </c>
      <c r="AC148" s="10">
        <f t="shared" si="97"/>
        <v>0.74333309089086319</v>
      </c>
      <c r="AD148" s="10">
        <f t="shared" si="98"/>
        <v>0.3367747160552394</v>
      </c>
      <c r="AE148" s="10">
        <f t="shared" si="99"/>
        <v>0.66322528394476055</v>
      </c>
      <c r="AF148" s="9"/>
      <c r="AG148" s="12">
        <f t="shared" si="100"/>
        <v>40725</v>
      </c>
      <c r="AH148" s="8">
        <f t="shared" si="101"/>
        <v>1.5379605435632895</v>
      </c>
      <c r="AI148" s="8">
        <f t="shared" si="114"/>
        <v>1.8381810711225408</v>
      </c>
      <c r="AJ148" s="8">
        <f t="shared" si="108"/>
        <v>1.9004292989422142</v>
      </c>
      <c r="AK148" s="8">
        <f t="shared" si="115"/>
        <v>1.047277488442858</v>
      </c>
      <c r="AL148" s="8">
        <f t="shared" si="104"/>
        <v>1.81697865204188</v>
      </c>
      <c r="AN148" s="2">
        <f t="shared" si="93"/>
        <v>0.81453311990327926</v>
      </c>
      <c r="AO148" s="2">
        <f t="shared" si="91"/>
        <v>0.72342742366001012</v>
      </c>
    </row>
    <row r="149" spans="1:41" x14ac:dyDescent="0.2">
      <c r="A149" s="13">
        <v>40756</v>
      </c>
      <c r="B149">
        <v>7254.5</v>
      </c>
      <c r="C149">
        <v>7282.01</v>
      </c>
      <c r="D149">
        <v>5345.36</v>
      </c>
      <c r="E149">
        <v>5784.85</v>
      </c>
      <c r="F149">
        <f t="shared" si="109"/>
        <v>6460.3485000000001</v>
      </c>
      <c r="G149" t="b">
        <f t="shared" si="110"/>
        <v>1</v>
      </c>
      <c r="H149">
        <v>411.28</v>
      </c>
      <c r="I149" s="8">
        <f t="shared" si="111"/>
        <v>-0.19192123786628146</v>
      </c>
      <c r="J149" s="8">
        <f t="shared" si="112"/>
        <v>-9.7561662129108773E-2</v>
      </c>
      <c r="K149" s="8">
        <f t="shared" si="102"/>
        <v>2.5942925563759767E-2</v>
      </c>
      <c r="L149" s="8">
        <f t="shared" si="105"/>
        <v>6.9443922355890184E-2</v>
      </c>
      <c r="M149" s="8">
        <f t="shared" si="106"/>
        <v>1.3480483139835419E-2</v>
      </c>
      <c r="N149" s="8">
        <f t="shared" si="83"/>
        <v>7.2001454871156279E-2</v>
      </c>
      <c r="O149" s="8">
        <f t="shared" si="84"/>
        <v>1.1385791401243866E-2</v>
      </c>
      <c r="P149" s="10">
        <f t="shared" si="113"/>
        <v>-0.66272635273039648</v>
      </c>
      <c r="Q149" s="10">
        <f t="shared" si="85"/>
        <v>-0.51007587536088761</v>
      </c>
      <c r="R149" s="9"/>
      <c r="S149" s="11">
        <f t="shared" si="94"/>
        <v>7.9025236000333565E-2</v>
      </c>
      <c r="T149" s="11">
        <f t="shared" si="95"/>
        <v>7.8422953083406063E-2</v>
      </c>
      <c r="U149" s="9"/>
      <c r="V149" s="8">
        <f t="shared" si="117"/>
        <v>0.81736013383294626</v>
      </c>
      <c r="W149" s="8">
        <f t="shared" si="116"/>
        <v>1.0712369442346261</v>
      </c>
      <c r="X149" s="9"/>
      <c r="Y149" s="9">
        <f t="shared" si="107"/>
        <v>-3.3833115087523065</v>
      </c>
      <c r="Z149" s="9">
        <f t="shared" si="103"/>
        <v>-3.4098997054431566</v>
      </c>
      <c r="AA149" s="9"/>
      <c r="AB149" s="10">
        <f t="shared" si="96"/>
        <v>3.5808674727550523E-4</v>
      </c>
      <c r="AC149" s="10">
        <f t="shared" si="97"/>
        <v>0.99964191325272445</v>
      </c>
      <c r="AD149" s="10">
        <f t="shared" si="98"/>
        <v>3.2493386549328784E-4</v>
      </c>
      <c r="AE149" s="10">
        <f t="shared" si="99"/>
        <v>0.99967506613450674</v>
      </c>
      <c r="AF149" s="9"/>
      <c r="AG149" s="12">
        <f t="shared" si="100"/>
        <v>40756</v>
      </c>
      <c r="AH149" s="8">
        <f t="shared" si="101"/>
        <v>1.400402162711162</v>
      </c>
      <c r="AI149" s="8">
        <f>((AB148*J149+AC148*K149)+1)*AI148</f>
        <v>1.8275993699910937</v>
      </c>
      <c r="AJ149" s="8">
        <f t="shared" si="108"/>
        <v>1.8706870161990665</v>
      </c>
      <c r="AK149" s="8">
        <f t="shared" si="115"/>
        <v>0.84628269647141441</v>
      </c>
      <c r="AL149" s="8">
        <f t="shared" si="104"/>
        <v>1.864116393962743</v>
      </c>
      <c r="AN149" s="2">
        <f t="shared" si="93"/>
        <v>0.65820691524835762</v>
      </c>
      <c r="AO149" s="2">
        <f t="shared" si="91"/>
        <v>0.7421952474628043</v>
      </c>
    </row>
    <row r="150" spans="1:41" x14ac:dyDescent="0.2">
      <c r="A150" s="13">
        <v>40787</v>
      </c>
      <c r="B150">
        <v>5793.1</v>
      </c>
      <c r="C150">
        <v>5794.5</v>
      </c>
      <c r="D150">
        <v>4965.8</v>
      </c>
      <c r="E150">
        <v>5502.02</v>
      </c>
      <c r="F150">
        <f t="shared" si="109"/>
        <v>4925.3249999999998</v>
      </c>
      <c r="G150" t="b">
        <f t="shared" si="110"/>
        <v>0</v>
      </c>
      <c r="H150">
        <v>414.52</v>
      </c>
      <c r="I150" s="8">
        <f t="shared" si="111"/>
        <v>-4.8891501076086641E-2</v>
      </c>
      <c r="J150" s="8">
        <f t="shared" si="112"/>
        <v>-4.8891501076086641E-2</v>
      </c>
      <c r="K150" s="8">
        <f t="shared" si="102"/>
        <v>7.877844777280707E-3</v>
      </c>
      <c r="L150" s="8">
        <f t="shared" si="105"/>
        <v>6.8793288570747999E-2</v>
      </c>
      <c r="M150" s="8">
        <f t="shared" si="106"/>
        <v>1.3394037135452199E-2</v>
      </c>
      <c r="N150" s="8">
        <f t="shared" si="83"/>
        <v>7.0778562914533313E-2</v>
      </c>
      <c r="O150" s="8">
        <f t="shared" si="84"/>
        <v>1.1386847319654758E-2</v>
      </c>
      <c r="P150" s="10">
        <f t="shared" si="113"/>
        <v>-0.65699004025379348</v>
      </c>
      <c r="Q150" s="10">
        <f t="shared" si="85"/>
        <v>-0.51585397246119835</v>
      </c>
      <c r="R150" s="9"/>
      <c r="S150" s="11">
        <f t="shared" si="94"/>
        <v>7.8247326646573467E-2</v>
      </c>
      <c r="T150" s="11">
        <f t="shared" si="95"/>
        <v>7.7270724076861308E-2</v>
      </c>
      <c r="U150" s="9"/>
      <c r="V150" s="8">
        <f t="shared" si="117"/>
        <v>0.77739816997010247</v>
      </c>
      <c r="W150" s="8">
        <f t="shared" si="116"/>
        <v>1.079675982600995</v>
      </c>
      <c r="X150" s="9"/>
      <c r="Y150" s="9">
        <f t="shared" si="107"/>
        <v>-4.1586375726798286</v>
      </c>
      <c r="Z150" s="9">
        <f t="shared" si="103"/>
        <v>-4.2121801769894747</v>
      </c>
      <c r="AA150" s="9"/>
      <c r="AB150" s="10">
        <f t="shared" si="96"/>
        <v>1.6007569710620166E-5</v>
      </c>
      <c r="AC150" s="10">
        <f t="shared" si="97"/>
        <v>0.99998399243028935</v>
      </c>
      <c r="AD150" s="10">
        <f t="shared" si="98"/>
        <v>1.2645883584288583E-5</v>
      </c>
      <c r="AE150" s="10">
        <f t="shared" si="99"/>
        <v>0.99998735411641571</v>
      </c>
      <c r="AF150" s="9"/>
      <c r="AG150" s="12">
        <f t="shared" si="100"/>
        <v>40787</v>
      </c>
      <c r="AH150" s="8">
        <f t="shared" si="101"/>
        <v>1.3740683375599567</v>
      </c>
      <c r="AI150" s="8">
        <f t="shared" si="114"/>
        <v>1.8419597620625525</v>
      </c>
      <c r="AJ150" s="8">
        <f t="shared" si="108"/>
        <v>1.8853894909174711</v>
      </c>
      <c r="AK150" s="8">
        <f t="shared" si="115"/>
        <v>0.80490666510620867</v>
      </c>
      <c r="AL150" s="8">
        <f t="shared" si="104"/>
        <v>1.8788016135611658</v>
      </c>
      <c r="AN150" s="2">
        <f t="shared" si="93"/>
        <v>0.6260261911432049</v>
      </c>
      <c r="AO150" s="2">
        <f t="shared" si="91"/>
        <v>0.74804214641675171</v>
      </c>
    </row>
    <row r="151" spans="1:41" x14ac:dyDescent="0.2">
      <c r="A151" s="13">
        <v>40819</v>
      </c>
      <c r="B151">
        <v>5311.93</v>
      </c>
      <c r="C151">
        <v>6430.6</v>
      </c>
      <c r="D151">
        <v>5125.4399999999996</v>
      </c>
      <c r="E151">
        <v>6141.34</v>
      </c>
      <c r="F151">
        <f t="shared" si="109"/>
        <v>5466.01</v>
      </c>
      <c r="G151" t="b">
        <f t="shared" si="110"/>
        <v>1</v>
      </c>
      <c r="H151">
        <v>415.61</v>
      </c>
      <c r="I151" s="8">
        <f t="shared" si="111"/>
        <v>0.11619732389195225</v>
      </c>
      <c r="J151" s="8">
        <f t="shared" si="112"/>
        <v>-6.5448689753945244E-3</v>
      </c>
      <c r="K151" s="8">
        <f t="shared" si="102"/>
        <v>2.6295474283508646E-3</v>
      </c>
      <c r="L151" s="8">
        <f>STDEV(I140:I151)</f>
        <v>7.5447079774402792E-2</v>
      </c>
      <c r="M151" s="8">
        <f t="shared" si="106"/>
        <v>1.2705015515850137E-2</v>
      </c>
      <c r="N151" s="8">
        <f t="shared" si="83"/>
        <v>6.8781271182062162E-2</v>
      </c>
      <c r="O151" s="8">
        <f t="shared" si="84"/>
        <v>1.1192576511520868E-2</v>
      </c>
      <c r="P151" s="10">
        <f t="shared" si="113"/>
        <v>-0.55878779404392853</v>
      </c>
      <c r="Q151" s="10">
        <f t="shared" si="85"/>
        <v>-0.48102938774651965</v>
      </c>
      <c r="R151" s="9"/>
      <c r="S151" s="11">
        <f t="shared" si="94"/>
        <v>8.3216214813237904E-2</v>
      </c>
      <c r="T151" s="11">
        <f t="shared" si="95"/>
        <v>7.4811550017533202E-2</v>
      </c>
      <c r="U151" s="9"/>
      <c r="V151" s="8">
        <f t="shared" si="117"/>
        <v>0.86772975691912946</v>
      </c>
      <c r="W151" s="8">
        <f t="shared" si="116"/>
        <v>1.0825150418044955</v>
      </c>
      <c r="X151" s="9"/>
      <c r="Y151" s="9">
        <f t="shared" si="107"/>
        <v>-2.6160714022752174</v>
      </c>
      <c r="Z151" s="9">
        <f t="shared" si="103"/>
        <v>-2.918849361137883</v>
      </c>
      <c r="AA151" s="9"/>
      <c r="AB151" s="10">
        <f t="shared" si="96"/>
        <v>4.4473977486834881E-3</v>
      </c>
      <c r="AC151" s="10">
        <f t="shared" si="97"/>
        <v>0.99555260225131648</v>
      </c>
      <c r="AD151" s="10">
        <f t="shared" si="98"/>
        <v>1.7566297640624752E-3</v>
      </c>
      <c r="AE151" s="10">
        <f t="shared" si="99"/>
        <v>0.99824337023593757</v>
      </c>
      <c r="AF151" s="9"/>
      <c r="AG151" s="12">
        <f t="shared" si="100"/>
        <v>40819</v>
      </c>
      <c r="AH151" s="8">
        <f t="shared" si="101"/>
        <v>1.4487779179594771</v>
      </c>
      <c r="AI151" s="8">
        <f t="shared" si="114"/>
        <v>1.8468030121075965</v>
      </c>
      <c r="AJ151" s="8">
        <f t="shared" si="108"/>
        <v>1.8903469932645003</v>
      </c>
      <c r="AK151" s="8">
        <f t="shared" si="115"/>
        <v>0.89843466557434604</v>
      </c>
      <c r="AL151" s="8">
        <f t="shared" si="104"/>
        <v>1.883742011512487</v>
      </c>
      <c r="AN151" s="2">
        <f t="shared" si="93"/>
        <v>0.69876875924031712</v>
      </c>
      <c r="AO151" s="2">
        <f t="shared" si="91"/>
        <v>0.75000915871915996</v>
      </c>
    </row>
    <row r="152" spans="1:41" x14ac:dyDescent="0.2">
      <c r="A152" s="13">
        <v>40848</v>
      </c>
      <c r="B152">
        <v>5934.54</v>
      </c>
      <c r="C152">
        <v>6193.34</v>
      </c>
      <c r="D152">
        <v>5366.5</v>
      </c>
      <c r="E152">
        <v>6088.84</v>
      </c>
      <c r="F152">
        <f t="shared" si="109"/>
        <v>5264.3389999999999</v>
      </c>
      <c r="G152" t="b">
        <f t="shared" si="110"/>
        <v>0</v>
      </c>
      <c r="H152">
        <v>413.95</v>
      </c>
      <c r="I152" s="8">
        <f t="shared" si="111"/>
        <v>-8.5486229389677426E-3</v>
      </c>
      <c r="J152" s="8">
        <f t="shared" si="112"/>
        <v>-8.5486229389677426E-3</v>
      </c>
      <c r="K152" s="8">
        <f t="shared" si="102"/>
        <v>-3.9941291114266031E-3</v>
      </c>
      <c r="L152" s="8">
        <f t="shared" si="105"/>
        <v>7.5277872492149844E-2</v>
      </c>
      <c r="M152" s="8">
        <f t="shared" si="106"/>
        <v>1.2937119242622945E-2</v>
      </c>
      <c r="N152" s="8">
        <f t="shared" si="83"/>
        <v>6.7736935958504316E-2</v>
      </c>
      <c r="O152" s="8">
        <f t="shared" si="84"/>
        <v>1.0874803559628861E-2</v>
      </c>
      <c r="P152" s="10">
        <f t="shared" si="113"/>
        <v>-0.54695499928409208</v>
      </c>
      <c r="Q152" s="10">
        <f t="shared" si="85"/>
        <v>-0.44619814622324522</v>
      </c>
      <c r="R152" s="9"/>
      <c r="S152" s="11">
        <f t="shared" si="94"/>
        <v>8.3063005675909532E-2</v>
      </c>
      <c r="T152" s="11">
        <f t="shared" si="95"/>
        <v>7.3238760522347526E-2</v>
      </c>
      <c r="U152" s="9"/>
      <c r="V152" s="8">
        <f t="shared" si="117"/>
        <v>0.86031186241430568</v>
      </c>
      <c r="W152" s="8">
        <f t="shared" si="116"/>
        <v>1.0781913369624672</v>
      </c>
      <c r="X152" s="9"/>
      <c r="Y152" s="9">
        <f t="shared" si="107"/>
        <v>-2.676228012349843</v>
      </c>
      <c r="Z152" s="9">
        <f t="shared" si="103"/>
        <v>-3.045700315290186</v>
      </c>
      <c r="AA152" s="9"/>
      <c r="AB152" s="10">
        <f t="shared" si="96"/>
        <v>3.7227985881964189E-3</v>
      </c>
      <c r="AC152" s="10">
        <f t="shared" si="97"/>
        <v>0.99627720141180354</v>
      </c>
      <c r="AD152" s="10">
        <f t="shared" si="98"/>
        <v>1.1606954360198472E-3</v>
      </c>
      <c r="AE152" s="10">
        <f t="shared" si="99"/>
        <v>0.99883930456398018</v>
      </c>
      <c r="AF152" s="9"/>
      <c r="AG152" s="12">
        <f t="shared" si="100"/>
        <v>40848</v>
      </c>
      <c r="AH152" s="8">
        <f t="shared" si="101"/>
        <v>1.4398087739005245</v>
      </c>
      <c r="AI152" s="8">
        <f t="shared" si="114"/>
        <v>1.8393892342465701</v>
      </c>
      <c r="AJ152" s="8">
        <f t="shared" si="108"/>
        <v>1.882781579474565</v>
      </c>
      <c r="AK152" s="8">
        <f t="shared" si="115"/>
        <v>0.89075428638305343</v>
      </c>
      <c r="AL152" s="8">
        <f t="shared" si="104"/>
        <v>1.8762181027058877</v>
      </c>
      <c r="AN152" s="2">
        <f t="shared" si="93"/>
        <v>0.69279524859604136</v>
      </c>
      <c r="AO152" s="2">
        <f t="shared" si="91"/>
        <v>0.74701352530448317</v>
      </c>
    </row>
    <row r="153" spans="1:41" x14ac:dyDescent="0.2">
      <c r="A153" s="13">
        <v>40878</v>
      </c>
      <c r="B153">
        <v>6080.48</v>
      </c>
      <c r="C153">
        <v>6170.04</v>
      </c>
      <c r="D153">
        <v>5637.53</v>
      </c>
      <c r="E153">
        <v>5898.35</v>
      </c>
      <c r="F153">
        <f t="shared" si="109"/>
        <v>5264.3389999999999</v>
      </c>
      <c r="G153" t="b">
        <f t="shared" si="110"/>
        <v>0</v>
      </c>
      <c r="H153">
        <v>423.06</v>
      </c>
      <c r="I153" s="8">
        <f t="shared" si="111"/>
        <v>-3.1285105208873953E-2</v>
      </c>
      <c r="J153" s="8">
        <f t="shared" si="112"/>
        <v>-3.1285105208873953E-2</v>
      </c>
      <c r="K153" s="8">
        <f t="shared" si="102"/>
        <v>2.2007488827153088E-2</v>
      </c>
      <c r="L153" s="8">
        <f t="shared" si="105"/>
        <v>7.4569987373316493E-2</v>
      </c>
      <c r="M153" s="8">
        <f t="shared" si="106"/>
        <v>1.2656164029310307E-2</v>
      </c>
      <c r="N153" s="8">
        <f t="shared" si="83"/>
        <v>6.7979788538407457E-2</v>
      </c>
      <c r="O153" s="8">
        <f t="shared" si="84"/>
        <v>1.1237675301659259E-2</v>
      </c>
      <c r="P153" s="10">
        <f t="shared" si="113"/>
        <v>-0.52658629323288142</v>
      </c>
      <c r="Q153" s="10">
        <f t="shared" si="85"/>
        <v>-0.46039028882182581</v>
      </c>
      <c r="R153" s="9"/>
      <c r="S153" s="11">
        <f t="shared" si="94"/>
        <v>8.1943969809557468E-2</v>
      </c>
      <c r="T153" s="11">
        <f t="shared" si="95"/>
        <v>7.3830571674255607E-2</v>
      </c>
      <c r="U153" s="9"/>
      <c r="V153" s="8">
        <f t="shared" si="117"/>
        <v>0.83339691528623194</v>
      </c>
      <c r="W153" s="8">
        <f t="shared" si="116"/>
        <v>1.1019196207642017</v>
      </c>
      <c r="X153" s="9"/>
      <c r="Y153" s="9">
        <f t="shared" si="107"/>
        <v>-3.3674426997296516</v>
      </c>
      <c r="Z153" s="9">
        <f t="shared" si="103"/>
        <v>-3.7460573186337984</v>
      </c>
      <c r="AA153" s="9"/>
      <c r="AB153" s="10">
        <f t="shared" si="96"/>
        <v>3.7934395404325486E-4</v>
      </c>
      <c r="AC153" s="10">
        <f t="shared" si="97"/>
        <v>0.99962065604595673</v>
      </c>
      <c r="AD153" s="10">
        <f t="shared" si="98"/>
        <v>8.9817781709528242E-5</v>
      </c>
      <c r="AE153" s="10">
        <f t="shared" si="99"/>
        <v>0.99991018221829042</v>
      </c>
      <c r="AF153" s="9"/>
      <c r="AG153" s="12">
        <f t="shared" si="100"/>
        <v>40878</v>
      </c>
      <c r="AH153" s="8">
        <f t="shared" si="101"/>
        <v>1.4345744934718601</v>
      </c>
      <c r="AI153" s="8">
        <f t="shared" si="114"/>
        <v>1.8795046418698298</v>
      </c>
      <c r="AJ153" s="8">
        <f t="shared" si="108"/>
        <v>1.9241004118252698</v>
      </c>
      <c r="AK153" s="8">
        <f t="shared" si="115"/>
        <v>0.86288694481830419</v>
      </c>
      <c r="AL153" s="8">
        <f t="shared" si="104"/>
        <v>1.9175089516384898</v>
      </c>
      <c r="AN153" s="2">
        <f t="shared" si="93"/>
        <v>0.67112107635550622</v>
      </c>
      <c r="AO153" s="2">
        <f t="shared" si="91"/>
        <v>0.76345341711635384</v>
      </c>
    </row>
    <row r="154" spans="1:41" x14ac:dyDescent="0.2">
      <c r="A154" s="13">
        <v>40910</v>
      </c>
      <c r="B154">
        <v>6124.11</v>
      </c>
      <c r="C154">
        <v>6574.19</v>
      </c>
      <c r="D154">
        <v>5987.75</v>
      </c>
      <c r="E154">
        <v>6458.91</v>
      </c>
      <c r="F154">
        <f t="shared" si="109"/>
        <v>5588.0614999999998</v>
      </c>
      <c r="G154" t="b">
        <f t="shared" si="110"/>
        <v>0</v>
      </c>
      <c r="H154">
        <v>423.47</v>
      </c>
      <c r="I154" s="8">
        <f t="shared" si="111"/>
        <v>9.5036747564996915E-2</v>
      </c>
      <c r="J154" s="8">
        <f t="shared" si="112"/>
        <v>9.5036747564996915E-2</v>
      </c>
      <c r="K154" s="8">
        <f t="shared" si="102"/>
        <v>9.691296742779798E-4</v>
      </c>
      <c r="L154" s="8">
        <f t="shared" si="105"/>
        <v>8.0175689621813997E-2</v>
      </c>
      <c r="M154" s="8">
        <f t="shared" si="106"/>
        <v>1.0410781179483859E-2</v>
      </c>
      <c r="N154" s="8">
        <f t="shared" si="83"/>
        <v>6.6984086425730144E-2</v>
      </c>
      <c r="O154" s="8">
        <f t="shared" si="84"/>
        <v>1.1140138794087985E-2</v>
      </c>
      <c r="P154" s="10">
        <f t="shared" si="113"/>
        <v>-0.5844348671027193</v>
      </c>
      <c r="Q154" s="10">
        <f t="shared" si="85"/>
        <v>-0.52338855795660477</v>
      </c>
      <c r="R154" s="9"/>
      <c r="S154" s="11">
        <f t="shared" si="94"/>
        <v>8.6672782773163148E-2</v>
      </c>
      <c r="T154" s="11">
        <f t="shared" si="95"/>
        <v>7.3430839519673372E-2</v>
      </c>
      <c r="U154" s="9"/>
      <c r="V154" s="8">
        <v>1</v>
      </c>
      <c r="W154" s="8">
        <v>1</v>
      </c>
      <c r="X154" s="9"/>
      <c r="Y154" s="9">
        <f t="shared" si="107"/>
        <v>4.3336391386581574E-2</v>
      </c>
      <c r="Z154" s="9">
        <f t="shared" si="103"/>
        <v>3.6715419759836686E-2</v>
      </c>
      <c r="AA154" s="9"/>
      <c r="AB154" s="10">
        <f t="shared" si="96"/>
        <v>0.51728330883587836</v>
      </c>
      <c r="AC154" s="10">
        <f t="shared" si="97"/>
        <v>0.48271669116412164</v>
      </c>
      <c r="AD154" s="10">
        <f t="shared" si="98"/>
        <v>0.51464404312882417</v>
      </c>
      <c r="AE154" s="10">
        <f t="shared" si="99"/>
        <v>0.48535595687117583</v>
      </c>
      <c r="AF154" s="9"/>
      <c r="AG154" s="12">
        <f t="shared" si="100"/>
        <v>40910</v>
      </c>
      <c r="AH154" s="8">
        <f t="shared" si="101"/>
        <v>1.4990955431524637</v>
      </c>
      <c r="AI154" s="8">
        <f t="shared" si="114"/>
        <v>1.8813931938012403</v>
      </c>
      <c r="AJ154" s="8">
        <f t="shared" si="108"/>
        <v>1.9259813712487708</v>
      </c>
      <c r="AK154" s="8">
        <f t="shared" si="115"/>
        <v>0.94489291357013272</v>
      </c>
      <c r="AL154" s="8">
        <f t="shared" si="104"/>
        <v>1.9193672664642163</v>
      </c>
      <c r="AN154" s="2">
        <f t="shared" si="93"/>
        <v>0.73490224067465348</v>
      </c>
      <c r="AO154" s="2">
        <f t="shared" si="91"/>
        <v>0.76419330247781025</v>
      </c>
    </row>
    <row r="155" spans="1:41" x14ac:dyDescent="0.2">
      <c r="A155" s="13">
        <v>40940</v>
      </c>
      <c r="B155">
        <v>6482.95</v>
      </c>
      <c r="C155">
        <v>6971.03</v>
      </c>
      <c r="D155">
        <v>6482.56</v>
      </c>
      <c r="E155">
        <v>6856.08</v>
      </c>
      <c r="F155">
        <f t="shared" si="109"/>
        <v>5925.3754999999992</v>
      </c>
      <c r="G155" t="b">
        <f t="shared" si="110"/>
        <v>0</v>
      </c>
      <c r="H155">
        <v>424.14</v>
      </c>
      <c r="I155" s="8">
        <f t="shared" si="111"/>
        <v>6.1491799699949334E-2</v>
      </c>
      <c r="J155" s="8">
        <f t="shared" si="112"/>
        <v>6.1491799699949334E-2</v>
      </c>
      <c r="K155" s="8">
        <f t="shared" si="102"/>
        <v>1.5821663872293001E-3</v>
      </c>
      <c r="L155" s="8">
        <f t="shared" si="105"/>
        <v>8.1988045407797264E-2</v>
      </c>
      <c r="M155" s="8">
        <f t="shared" si="106"/>
        <v>1.0540599911606932E-2</v>
      </c>
      <c r="N155" s="8">
        <f t="shared" si="83"/>
        <v>6.376047443786631E-2</v>
      </c>
      <c r="O155" s="8">
        <f t="shared" si="84"/>
        <v>1.1020914613198811E-2</v>
      </c>
      <c r="P155" s="10">
        <f t="shared" si="113"/>
        <v>-0.59736369260361888</v>
      </c>
      <c r="Q155" s="10">
        <f t="shared" si="85"/>
        <v>-0.50824864023874339</v>
      </c>
      <c r="R155" s="9"/>
      <c r="S155" s="11">
        <f t="shared" si="94"/>
        <v>8.8688392965532117E-2</v>
      </c>
      <c r="T155" s="11">
        <f t="shared" si="95"/>
        <v>7.0008213962425889E-2</v>
      </c>
      <c r="U155" s="9"/>
      <c r="V155" s="8">
        <f>E155/$E$154</f>
        <v>1.0614917996999493</v>
      </c>
      <c r="W155" s="8">
        <f>H155/$H$154</f>
        <v>1.0015821663872293</v>
      </c>
      <c r="X155" s="9"/>
      <c r="Y155" s="9">
        <f t="shared" si="107"/>
        <v>0.6993832484708139</v>
      </c>
      <c r="Z155" s="9">
        <f t="shared" si="103"/>
        <v>0.86482617445554433</v>
      </c>
      <c r="AA155" s="9"/>
      <c r="AB155" s="10">
        <f t="shared" si="96"/>
        <v>0.75784372312068815</v>
      </c>
      <c r="AC155" s="10">
        <f t="shared" si="97"/>
        <v>0.24215627687931185</v>
      </c>
      <c r="AD155" s="10">
        <f t="shared" si="98"/>
        <v>0.80643289869321322</v>
      </c>
      <c r="AE155" s="10">
        <f t="shared" si="99"/>
        <v>0.19356710130678678</v>
      </c>
      <c r="AF155" s="9"/>
      <c r="AG155" s="12">
        <f t="shared" si="100"/>
        <v>40940</v>
      </c>
      <c r="AH155" s="8">
        <f t="shared" si="101"/>
        <v>1.5454950854915996</v>
      </c>
      <c r="AI155" s="8">
        <f t="shared" si="114"/>
        <v>1.9426747226026604</v>
      </c>
      <c r="AJ155" s="8">
        <f t="shared" si="108"/>
        <v>1.9884107136360765</v>
      </c>
      <c r="AK155" s="8">
        <f t="shared" si="115"/>
        <v>1.0029960793492889</v>
      </c>
      <c r="AL155" s="8">
        <f t="shared" si="104"/>
        <v>1.9224040248379639</v>
      </c>
      <c r="AN155" s="2">
        <f t="shared" si="93"/>
        <v>0.78009270205726322</v>
      </c>
      <c r="AO155" s="2">
        <f t="shared" si="91"/>
        <v>0.76540238343433642</v>
      </c>
    </row>
    <row r="156" spans="1:41" x14ac:dyDescent="0.2">
      <c r="A156" s="13">
        <v>40969</v>
      </c>
      <c r="B156">
        <v>6831.97</v>
      </c>
      <c r="C156">
        <v>7194.33</v>
      </c>
      <c r="D156">
        <v>6612.61</v>
      </c>
      <c r="E156">
        <v>6946.83</v>
      </c>
      <c r="F156">
        <f t="shared" si="109"/>
        <v>6115.1804999999995</v>
      </c>
      <c r="G156" t="b">
        <f t="shared" si="110"/>
        <v>0</v>
      </c>
      <c r="H156">
        <v>425.23</v>
      </c>
      <c r="I156" s="8">
        <f t="shared" si="111"/>
        <v>1.3236426646130228E-2</v>
      </c>
      <c r="J156" s="8">
        <f t="shared" si="112"/>
        <v>1.3236426646130228E-2</v>
      </c>
      <c r="K156" s="8">
        <f t="shared" si="102"/>
        <v>2.569906163059521E-3</v>
      </c>
      <c r="L156" s="8">
        <f t="shared" si="105"/>
        <v>8.1514124022918161E-2</v>
      </c>
      <c r="M156" s="8">
        <f t="shared" si="106"/>
        <v>9.6203053393589186E-3</v>
      </c>
      <c r="N156" s="8">
        <f t="shared" si="83"/>
        <v>6.3305497774061803E-2</v>
      </c>
      <c r="O156" s="8">
        <f t="shared" si="84"/>
        <v>1.0937774083716116E-2</v>
      </c>
      <c r="P156" s="10">
        <f t="shared" si="113"/>
        <v>-0.72432470267296567</v>
      </c>
      <c r="Q156" s="10">
        <f t="shared" si="85"/>
        <v>-0.53075046453093999</v>
      </c>
      <c r="R156" s="9"/>
      <c r="S156" s="11">
        <f t="shared" si="94"/>
        <v>8.8730604483020448E-2</v>
      </c>
      <c r="T156" s="11">
        <f t="shared" si="95"/>
        <v>6.9729668953496166E-2</v>
      </c>
      <c r="U156" s="9"/>
      <c r="V156" s="8">
        <f>E156/$E$154</f>
        <v>1.0755421580421465</v>
      </c>
      <c r="W156" s="8">
        <f>H156/$H$154</f>
        <v>1.0041561385694382</v>
      </c>
      <c r="X156" s="9"/>
      <c r="Y156" s="9">
        <f t="shared" si="107"/>
        <v>0.81836365633285546</v>
      </c>
      <c r="Z156" s="9">
        <f t="shared" si="103"/>
        <v>1.0197733082741784</v>
      </c>
      <c r="AA156" s="9"/>
      <c r="AB156" s="10">
        <f t="shared" si="96"/>
        <v>0.79342521612253736</v>
      </c>
      <c r="AC156" s="10">
        <f t="shared" si="97"/>
        <v>0.20657478387746264</v>
      </c>
      <c r="AD156" s="10">
        <f t="shared" si="98"/>
        <v>0.84608200756093255</v>
      </c>
      <c r="AE156" s="10">
        <f t="shared" si="99"/>
        <v>0.15391799243906745</v>
      </c>
      <c r="AF156" s="9"/>
      <c r="AG156" s="12">
        <f t="shared" si="100"/>
        <v>40969</v>
      </c>
      <c r="AH156" s="8">
        <f t="shared" si="101"/>
        <v>1.5577877376219704</v>
      </c>
      <c r="AI156" s="8">
        <f t="shared" si="114"/>
        <v>1.9633709334694871</v>
      </c>
      <c r="AJ156" s="8">
        <f t="shared" si="108"/>
        <v>2.0106247195417457</v>
      </c>
      <c r="AK156" s="8">
        <f t="shared" si="115"/>
        <v>1.0162721633799519</v>
      </c>
      <c r="AL156" s="8">
        <f t="shared" si="104"/>
        <v>1.9273444227892853</v>
      </c>
      <c r="AN156" s="2">
        <f t="shared" si="93"/>
        <v>0.79041834188522575</v>
      </c>
      <c r="AO156" s="2">
        <f t="shared" si="91"/>
        <v>0.76736939573674479</v>
      </c>
    </row>
    <row r="157" spans="1:41" x14ac:dyDescent="0.2">
      <c r="A157" s="13">
        <v>41001</v>
      </c>
      <c r="B157">
        <v>6973.99</v>
      </c>
      <c r="C157">
        <v>7081.06</v>
      </c>
      <c r="D157">
        <v>6499.07</v>
      </c>
      <c r="E157">
        <v>6761.19</v>
      </c>
      <c r="F157">
        <f t="shared" si="109"/>
        <v>6115.1804999999995</v>
      </c>
      <c r="G157" t="b">
        <f t="shared" si="110"/>
        <v>0</v>
      </c>
      <c r="H157">
        <v>430.04</v>
      </c>
      <c r="I157" s="8">
        <f t="shared" si="111"/>
        <v>-2.6722980121868578E-2</v>
      </c>
      <c r="J157" s="8">
        <f t="shared" si="112"/>
        <v>-2.6722980121868578E-2</v>
      </c>
      <c r="K157" s="8">
        <f t="shared" si="102"/>
        <v>1.1311525527361699E-2</v>
      </c>
      <c r="L157" s="8">
        <f t="shared" si="105"/>
        <v>7.9168758529618341E-2</v>
      </c>
      <c r="M157" s="8">
        <f t="shared" si="106"/>
        <v>9.624475598783877E-3</v>
      </c>
      <c r="N157" s="8">
        <f t="shared" si="83"/>
        <v>5.8156453273276371E-2</v>
      </c>
      <c r="O157" s="8">
        <f t="shared" si="84"/>
        <v>1.089914465223824E-2</v>
      </c>
      <c r="P157" s="10">
        <f t="shared" si="113"/>
        <v>-0.73487127078204773</v>
      </c>
      <c r="Q157" s="10">
        <f t="shared" si="85"/>
        <v>-0.53184467025929349</v>
      </c>
      <c r="R157" s="9"/>
      <c r="S157" s="11">
        <f t="shared" si="94"/>
        <v>8.6488176236148018E-2</v>
      </c>
      <c r="T157" s="11">
        <f t="shared" si="95"/>
        <v>6.4615709027300378E-2</v>
      </c>
      <c r="U157" s="9"/>
      <c r="V157" s="8">
        <f>E157/$E$154</f>
        <v>1.0468004663325545</v>
      </c>
      <c r="W157" s="8">
        <f>H157/$H$154</f>
        <v>1.0155146763643232</v>
      </c>
      <c r="X157" s="9"/>
      <c r="Y157" s="9">
        <f t="shared" si="107"/>
        <v>0.39407566061061822</v>
      </c>
      <c r="Z157" s="9">
        <f t="shared" si="103"/>
        <v>0.50189618415838344</v>
      </c>
      <c r="AA157" s="9"/>
      <c r="AB157" s="10">
        <f t="shared" si="96"/>
        <v>0.65323740995996138</v>
      </c>
      <c r="AC157" s="10">
        <f t="shared" si="97"/>
        <v>0.34676259004003862</v>
      </c>
      <c r="AD157" s="10">
        <f t="shared" si="98"/>
        <v>0.69212972520557881</v>
      </c>
      <c r="AE157" s="10">
        <f t="shared" si="99"/>
        <v>0.30787027479442119</v>
      </c>
      <c r="AF157" s="9"/>
      <c r="AG157" s="12">
        <f t="shared" si="100"/>
        <v>41001</v>
      </c>
      <c r="AH157" s="8">
        <f t="shared" si="101"/>
        <v>1.5453455224926036</v>
      </c>
      <c r="AI157" s="8">
        <f t="shared" si="114"/>
        <v>1.9263299571423191</v>
      </c>
      <c r="AJ157" s="8">
        <f t="shared" si="108"/>
        <v>1.9686654238121706</v>
      </c>
      <c r="AK157" s="8">
        <f t="shared" si="115"/>
        <v>0.98911434255954112</v>
      </c>
      <c r="AL157" s="8">
        <f t="shared" si="104"/>
        <v>1.9491456284276845</v>
      </c>
      <c r="AN157" s="2">
        <f t="shared" si="93"/>
        <v>0.76929600824706657</v>
      </c>
      <c r="AO157" s="2">
        <f t="shared" si="91"/>
        <v>0.77604951424553714</v>
      </c>
    </row>
    <row r="158" spans="1:41" x14ac:dyDescent="0.2">
      <c r="A158" s="13">
        <v>41031</v>
      </c>
      <c r="B158">
        <v>6861.3</v>
      </c>
      <c r="C158">
        <v>6875.87</v>
      </c>
      <c r="D158">
        <v>6229.3</v>
      </c>
      <c r="E158">
        <v>6280.8</v>
      </c>
      <c r="F158">
        <f t="shared" si="109"/>
        <v>6115.1804999999995</v>
      </c>
      <c r="G158" t="b">
        <f t="shared" si="110"/>
        <v>0</v>
      </c>
      <c r="H158">
        <v>437.41</v>
      </c>
      <c r="I158" s="8">
        <f t="shared" si="111"/>
        <v>-7.1051101950987849E-2</v>
      </c>
      <c r="J158" s="8">
        <f t="shared" si="112"/>
        <v>-7.1051101950987849E-2</v>
      </c>
      <c r="K158" s="8">
        <f t="shared" si="102"/>
        <v>1.713794065668317E-2</v>
      </c>
      <c r="L158" s="8">
        <f t="shared" si="105"/>
        <v>8.118784734050026E-2</v>
      </c>
      <c r="M158" s="8">
        <f t="shared" si="106"/>
        <v>9.7127093769815535E-3</v>
      </c>
      <c r="N158" s="8">
        <f t="shared" si="83"/>
        <v>5.9584674881773596E-2</v>
      </c>
      <c r="O158" s="8">
        <f t="shared" si="84"/>
        <v>1.0817826449440763E-2</v>
      </c>
      <c r="P158" s="10">
        <f t="shared" si="113"/>
        <v>-0.7513422686378467</v>
      </c>
      <c r="Q158" s="10">
        <f t="shared" si="85"/>
        <v>-0.54984761563102735</v>
      </c>
      <c r="R158" s="9"/>
      <c r="S158" s="11">
        <f t="shared" si="94"/>
        <v>8.871725385168136E-2</v>
      </c>
      <c r="T158" s="11">
        <f t="shared" si="95"/>
        <v>6.615282867835047E-2</v>
      </c>
      <c r="U158" s="9"/>
      <c r="V158" s="8">
        <f>E158/$E$154</f>
        <v>0.97242413967681862</v>
      </c>
      <c r="W158" s="8">
        <f>H158/$H$154</f>
        <v>1.0329185066238458</v>
      </c>
      <c r="X158" s="9"/>
      <c r="Y158" s="9">
        <f t="shared" si="107"/>
        <v>-0.63590937512806966</v>
      </c>
      <c r="Z158" s="9">
        <f t="shared" si="103"/>
        <v>-0.87922787001478797</v>
      </c>
      <c r="AA158" s="9"/>
      <c r="AB158" s="10">
        <f t="shared" si="96"/>
        <v>0.26241774586696975</v>
      </c>
      <c r="AC158" s="10">
        <f t="shared" si="97"/>
        <v>0.73758225413303025</v>
      </c>
      <c r="AD158" s="10">
        <f t="shared" si="98"/>
        <v>0.18963886801993737</v>
      </c>
      <c r="AE158" s="10">
        <f t="shared" si="99"/>
        <v>0.81036113198006265</v>
      </c>
      <c r="AF158" s="9"/>
      <c r="AG158" s="12">
        <f t="shared" si="100"/>
        <v>41031</v>
      </c>
      <c r="AH158" s="8">
        <f t="shared" si="101"/>
        <v>1.5039860839019412</v>
      </c>
      <c r="AI158" s="8">
        <f t="shared" si="114"/>
        <v>1.8483705340279335</v>
      </c>
      <c r="AJ158" s="8">
        <f t="shared" si="108"/>
        <v>1.8822403873061739</v>
      </c>
      <c r="AK158" s="8">
        <f t="shared" si="115"/>
        <v>0.91883667856515883</v>
      </c>
      <c r="AL158" s="8">
        <f t="shared" si="104"/>
        <v>1.9825499705389114</v>
      </c>
      <c r="AN158" s="2">
        <f t="shared" si="93"/>
        <v>0.71463667913461626</v>
      </c>
      <c r="AO158" s="2">
        <f t="shared" si="91"/>
        <v>0.78934940476732496</v>
      </c>
    </row>
  </sheetData>
  <sheetProtection selectLockedCells="1" selectUnlockedCells="1"/>
  <conditionalFormatting sqref="G10:G158">
    <cfRule type="cellIs" dxfId="1" priority="1" stopIfTrue="1" operator="equal">
      <formula>TRUE</formula>
    </cfRule>
    <cfRule type="cellIs" dxfId="0" priority="2" stopIfTrue="1" operator="equal">
      <formula>FALSE</formula>
    </cfRule>
  </conditionalFormatting>
  <pageMargins left="0.78749999999999998" right="0.78749999999999998" top="1.0249999999999999" bottom="1.0249999999999999" header="0.78749999999999998" footer="0.78749999999999998"/>
  <pageSetup orientation="portrait" horizontalDpi="300" verticalDpi="300" r:id="rId1"/>
  <headerFooter alignWithMargins="0">
    <oddHeader>&amp;C&amp;A</oddHeader>
    <oddFooter>&amp;CPage 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91"/>
  <sheetViews>
    <sheetView topLeftCell="G449" workbookViewId="0">
      <selection activeCell="T284" sqref="T284"/>
    </sheetView>
  </sheetViews>
  <sheetFormatPr defaultColWidth="11.5703125" defaultRowHeight="12.75" x14ac:dyDescent="0.2"/>
  <cols>
    <col min="1" max="1" width="13" customWidth="1"/>
    <col min="2" max="2" width="9.140625" customWidth="1"/>
    <col min="3" max="3" width="11.5703125" customWidth="1"/>
    <col min="4" max="6" width="11.5703125" style="1" customWidth="1"/>
    <col min="7" max="7" width="13.28515625" style="1" customWidth="1"/>
    <col min="8" max="8" width="11.5703125" customWidth="1"/>
    <col min="9" max="9" width="15.5703125" style="1" customWidth="1"/>
    <col min="10" max="10" width="11.5703125" style="1" customWidth="1"/>
    <col min="11" max="11" width="14.28515625" style="1" customWidth="1"/>
    <col min="12" max="12" width="11.5703125" style="1" customWidth="1"/>
    <col min="13" max="13" width="11.5703125" customWidth="1"/>
    <col min="14" max="14" width="11.5703125" style="1" customWidth="1"/>
    <col min="15" max="15" width="11.5703125" customWidth="1"/>
    <col min="16" max="18" width="11.5703125" style="2" customWidth="1"/>
    <col min="19" max="19" width="11.5703125" customWidth="1"/>
    <col min="20" max="21" width="11.5703125" style="1" customWidth="1"/>
    <col min="22" max="22" width="11.5703125" customWidth="1"/>
    <col min="23" max="23" width="11.5703125" style="3" customWidth="1"/>
    <col min="24" max="24" width="11.5703125" style="1" customWidth="1"/>
  </cols>
  <sheetData>
    <row r="1" spans="1:12" x14ac:dyDescent="0.2">
      <c r="A1" t="s">
        <v>0</v>
      </c>
    </row>
    <row r="2" spans="1:12" x14ac:dyDescent="0.2">
      <c r="B2" t="s">
        <v>1</v>
      </c>
      <c r="D2" s="1" t="s">
        <v>2</v>
      </c>
      <c r="F2" s="1" t="s">
        <v>3</v>
      </c>
    </row>
    <row r="3" spans="1:12" x14ac:dyDescent="0.2">
      <c r="A3" t="s">
        <v>4</v>
      </c>
      <c r="B3" t="s">
        <v>5</v>
      </c>
      <c r="C3" t="s">
        <v>6</v>
      </c>
      <c r="D3" s="1" t="s">
        <v>5</v>
      </c>
      <c r="E3" s="1" t="s">
        <v>6</v>
      </c>
      <c r="F3" s="1" t="s">
        <v>5</v>
      </c>
      <c r="G3" s="1" t="s">
        <v>6</v>
      </c>
      <c r="I3"/>
      <c r="J3" t="s">
        <v>7</v>
      </c>
    </row>
    <row r="4" spans="1:12" x14ac:dyDescent="0.2">
      <c r="A4" s="4">
        <v>36857</v>
      </c>
      <c r="B4">
        <v>6512.91</v>
      </c>
      <c r="C4">
        <v>234.77</v>
      </c>
      <c r="D4" s="1">
        <v>0</v>
      </c>
      <c r="E4" s="1">
        <v>0</v>
      </c>
      <c r="F4" s="1">
        <v>1</v>
      </c>
      <c r="G4" s="1">
        <v>1</v>
      </c>
      <c r="I4"/>
      <c r="J4"/>
      <c r="K4" s="1" t="s">
        <v>5</v>
      </c>
      <c r="L4" s="1" t="s">
        <v>6</v>
      </c>
    </row>
    <row r="5" spans="1:12" x14ac:dyDescent="0.2">
      <c r="A5" s="4">
        <v>36864</v>
      </c>
      <c r="B5">
        <v>6691.25</v>
      </c>
      <c r="C5">
        <v>235.59</v>
      </c>
      <c r="D5" s="1">
        <f t="shared" ref="D5:D68" si="0">B5/B4-1</f>
        <v>2.7382537145454133E-2</v>
      </c>
      <c r="E5" s="1">
        <f t="shared" ref="E5:E68" si="1">C5/C4-1</f>
        <v>3.492780167823728E-3</v>
      </c>
      <c r="F5" s="1">
        <f t="shared" ref="F5:F68" si="2">F4*B5/B4</f>
        <v>1.0273825371454541</v>
      </c>
      <c r="G5" s="1">
        <f t="shared" ref="G5:G68" si="3">G4*C5/C4</f>
        <v>1.0034927801678237</v>
      </c>
      <c r="I5" t="s">
        <v>8</v>
      </c>
      <c r="J5" t="s">
        <v>9</v>
      </c>
      <c r="K5" s="1">
        <f>VAR(F4:F490)*SQRT(52)/SQRT(12)</f>
        <v>8.9980915353664093E-2</v>
      </c>
      <c r="L5" s="1">
        <f>VAR(G4:G490)*SQRT(52)/SQRT(12)</f>
        <v>5.5676881303195792E-2</v>
      </c>
    </row>
    <row r="6" spans="1:12" x14ac:dyDescent="0.2">
      <c r="A6" s="4">
        <v>36871</v>
      </c>
      <c r="B6">
        <v>6331.3</v>
      </c>
      <c r="C6">
        <v>236.6</v>
      </c>
      <c r="D6" s="1">
        <f t="shared" si="0"/>
        <v>-5.3794134130394133E-2</v>
      </c>
      <c r="E6" s="1">
        <f t="shared" si="1"/>
        <v>4.2871089604821222E-3</v>
      </c>
      <c r="F6" s="1">
        <f t="shared" si="2"/>
        <v>0.9721153831390269</v>
      </c>
      <c r="G6" s="1">
        <f t="shared" si="3"/>
        <v>1.0077948630574602</v>
      </c>
      <c r="I6"/>
      <c r="J6" t="s">
        <v>10</v>
      </c>
      <c r="K6" s="1">
        <f>VAR(F230:F490)*SQRT(52)/SQRT(12)</f>
        <v>5.8773103836662025E-2</v>
      </c>
      <c r="L6" s="1">
        <f>VAR(G230:G490)*SQRT(52)/SQRT(12)</f>
        <v>1.9457137884393395E-2</v>
      </c>
    </row>
    <row r="7" spans="1:12" x14ac:dyDescent="0.2">
      <c r="A7" s="4">
        <v>36878</v>
      </c>
      <c r="B7">
        <v>6251.4</v>
      </c>
      <c r="C7">
        <v>237.44</v>
      </c>
      <c r="D7" s="1">
        <f t="shared" si="0"/>
        <v>-1.2619841106881746E-2</v>
      </c>
      <c r="E7" s="1">
        <f t="shared" si="1"/>
        <v>3.5502958579882726E-3</v>
      </c>
      <c r="F7" s="1">
        <f t="shared" si="2"/>
        <v>0.95984744146625689</v>
      </c>
      <c r="G7" s="1">
        <f t="shared" si="3"/>
        <v>1.011372832985475</v>
      </c>
    </row>
    <row r="8" spans="1:12" x14ac:dyDescent="0.2">
      <c r="A8" s="4">
        <v>36887</v>
      </c>
      <c r="B8">
        <v>6433.61</v>
      </c>
      <c r="C8">
        <v>237.55</v>
      </c>
      <c r="D8" s="1">
        <f t="shared" si="0"/>
        <v>2.9147071056083496E-2</v>
      </c>
      <c r="E8" s="1">
        <f t="shared" si="1"/>
        <v>4.6327493261455466E-4</v>
      </c>
      <c r="F8" s="1">
        <f t="shared" si="2"/>
        <v>0.98782418304567376</v>
      </c>
      <c r="G8" s="1">
        <f t="shared" si="3"/>
        <v>1.0118413766665246</v>
      </c>
    </row>
    <row r="9" spans="1:12" x14ac:dyDescent="0.2">
      <c r="A9" s="4">
        <v>36893</v>
      </c>
      <c r="B9">
        <v>6382.31</v>
      </c>
      <c r="C9">
        <v>239.97</v>
      </c>
      <c r="D9" s="1">
        <f t="shared" si="0"/>
        <v>-7.9737503516686958E-3</v>
      </c>
      <c r="E9" s="1">
        <f t="shared" si="1"/>
        <v>1.0187328983371824E-2</v>
      </c>
      <c r="F9" s="1">
        <f t="shared" si="2"/>
        <v>0.9799475196187265</v>
      </c>
      <c r="G9" s="1">
        <f t="shared" si="3"/>
        <v>1.0221493376496145</v>
      </c>
      <c r="I9" s="1" t="s">
        <v>11</v>
      </c>
    </row>
    <row r="10" spans="1:12" x14ac:dyDescent="0.2">
      <c r="A10" s="4">
        <v>36899</v>
      </c>
      <c r="B10">
        <v>6490.03</v>
      </c>
      <c r="C10">
        <v>238.99</v>
      </c>
      <c r="D10" s="1">
        <f t="shared" si="0"/>
        <v>1.6877901574821497E-2</v>
      </c>
      <c r="E10" s="1">
        <f t="shared" si="1"/>
        <v>-4.0838438138099953E-3</v>
      </c>
      <c r="F10" s="1">
        <f t="shared" si="2"/>
        <v>0.99648697740334191</v>
      </c>
      <c r="G10" s="1">
        <f t="shared" si="3"/>
        <v>1.0179750394002642</v>
      </c>
    </row>
    <row r="11" spans="1:12" x14ac:dyDescent="0.2">
      <c r="A11" s="4">
        <v>36906</v>
      </c>
      <c r="B11">
        <v>6651.53</v>
      </c>
      <c r="C11">
        <v>238.94</v>
      </c>
      <c r="D11" s="1">
        <f t="shared" si="0"/>
        <v>2.4884322568616835E-2</v>
      </c>
      <c r="E11" s="1">
        <f t="shared" si="1"/>
        <v>-2.0921377463500868E-4</v>
      </c>
      <c r="F11" s="1">
        <f t="shared" si="2"/>
        <v>1.0212838807844726</v>
      </c>
      <c r="G11" s="1">
        <f t="shared" si="3"/>
        <v>1.0177620649997872</v>
      </c>
    </row>
    <row r="12" spans="1:12" x14ac:dyDescent="0.2">
      <c r="A12" s="4">
        <v>36913</v>
      </c>
      <c r="B12">
        <v>6695.2</v>
      </c>
      <c r="C12">
        <v>238.26</v>
      </c>
      <c r="D12" s="1">
        <f t="shared" si="0"/>
        <v>6.5654067560396712E-3</v>
      </c>
      <c r="E12" s="1">
        <f t="shared" si="1"/>
        <v>-2.8459027370888457E-3</v>
      </c>
      <c r="F12" s="1">
        <f t="shared" si="2"/>
        <v>1.0279890248752095</v>
      </c>
      <c r="G12" s="1">
        <f t="shared" si="3"/>
        <v>1.0148656131532992</v>
      </c>
    </row>
    <row r="13" spans="1:12" x14ac:dyDescent="0.2">
      <c r="A13" s="4">
        <v>36920</v>
      </c>
      <c r="B13">
        <v>6638.2</v>
      </c>
      <c r="C13">
        <v>239.77</v>
      </c>
      <c r="D13" s="1">
        <f t="shared" si="0"/>
        <v>-8.5135619548333263E-3</v>
      </c>
      <c r="E13" s="1">
        <f t="shared" si="1"/>
        <v>6.3376143708555599E-3</v>
      </c>
      <c r="F13" s="1">
        <f t="shared" si="2"/>
        <v>1.0192371766230457</v>
      </c>
      <c r="G13" s="1">
        <f t="shared" si="3"/>
        <v>1.0212974400477066</v>
      </c>
    </row>
    <row r="14" spans="1:12" x14ac:dyDescent="0.2">
      <c r="A14" s="4">
        <v>36927</v>
      </c>
      <c r="B14">
        <v>6497.07</v>
      </c>
      <c r="C14">
        <v>239.69</v>
      </c>
      <c r="D14" s="1">
        <f t="shared" si="0"/>
        <v>-2.1260281401584757E-2</v>
      </c>
      <c r="E14" s="1">
        <f t="shared" si="1"/>
        <v>-3.336530842057428E-4</v>
      </c>
      <c r="F14" s="1">
        <f t="shared" si="2"/>
        <v>0.99756790743308299</v>
      </c>
      <c r="G14" s="1">
        <f t="shared" si="3"/>
        <v>1.0209566810069433</v>
      </c>
    </row>
    <row r="15" spans="1:12" x14ac:dyDescent="0.2">
      <c r="A15" s="4">
        <v>36934</v>
      </c>
      <c r="B15">
        <v>6439.26</v>
      </c>
      <c r="C15">
        <v>239.3</v>
      </c>
      <c r="D15" s="1">
        <f t="shared" si="0"/>
        <v>-8.8978570340167984E-3</v>
      </c>
      <c r="E15" s="1">
        <f t="shared" si="1"/>
        <v>-1.6271016729941801E-3</v>
      </c>
      <c r="F15" s="1">
        <f t="shared" si="2"/>
        <v>0.98869169081102015</v>
      </c>
      <c r="G15" s="1">
        <f t="shared" si="3"/>
        <v>1.0192954806832222</v>
      </c>
    </row>
    <row r="16" spans="1:12" x14ac:dyDescent="0.2">
      <c r="A16" s="4">
        <v>36941</v>
      </c>
      <c r="B16">
        <v>6075.34</v>
      </c>
      <c r="C16">
        <v>238.99</v>
      </c>
      <c r="D16" s="1">
        <f t="shared" si="0"/>
        <v>-5.6515810822982737E-2</v>
      </c>
      <c r="E16" s="1">
        <f t="shared" si="1"/>
        <v>-1.295445048056787E-3</v>
      </c>
      <c r="F16" s="1">
        <f t="shared" si="2"/>
        <v>0.93281497825088955</v>
      </c>
      <c r="G16" s="1">
        <f t="shared" si="3"/>
        <v>1.0179750394002645</v>
      </c>
    </row>
    <row r="17" spans="1:7" x14ac:dyDescent="0.2">
      <c r="A17" s="4">
        <v>36948</v>
      </c>
      <c r="B17">
        <v>6159.02</v>
      </c>
      <c r="C17">
        <v>240.77</v>
      </c>
      <c r="D17" s="1">
        <f t="shared" si="0"/>
        <v>1.3773714722139063E-2</v>
      </c>
      <c r="E17" s="1">
        <f t="shared" si="1"/>
        <v>7.4480103770031558E-3</v>
      </c>
      <c r="F17" s="1">
        <f t="shared" si="2"/>
        <v>0.94566330564985568</v>
      </c>
      <c r="G17" s="1">
        <f t="shared" si="3"/>
        <v>1.0255569280572479</v>
      </c>
    </row>
    <row r="18" spans="1:7" x14ac:dyDescent="0.2">
      <c r="A18" s="4">
        <v>36955</v>
      </c>
      <c r="B18">
        <v>6204.42</v>
      </c>
      <c r="C18">
        <v>241.39</v>
      </c>
      <c r="D18" s="1">
        <f t="shared" si="0"/>
        <v>7.3713025773580743E-3</v>
      </c>
      <c r="E18" s="1">
        <f t="shared" si="1"/>
        <v>2.5750716451384825E-3</v>
      </c>
      <c r="F18" s="1">
        <f t="shared" si="2"/>
        <v>0.95263407601210537</v>
      </c>
      <c r="G18" s="1">
        <f t="shared" si="3"/>
        <v>1.0281978106231633</v>
      </c>
    </row>
    <row r="19" spans="1:7" x14ac:dyDescent="0.2">
      <c r="A19" s="4">
        <v>36962</v>
      </c>
      <c r="B19">
        <v>5734.49</v>
      </c>
      <c r="C19">
        <v>242.23</v>
      </c>
      <c r="D19" s="1">
        <f t="shared" si="0"/>
        <v>-7.5741165169347036E-2</v>
      </c>
      <c r="E19" s="1">
        <f t="shared" si="1"/>
        <v>3.4798458925391351E-3</v>
      </c>
      <c r="F19" s="1">
        <f t="shared" si="2"/>
        <v>0.88048046111492417</v>
      </c>
      <c r="G19" s="1">
        <f t="shared" si="3"/>
        <v>1.031775780551178</v>
      </c>
    </row>
    <row r="20" spans="1:7" x14ac:dyDescent="0.2">
      <c r="A20" s="4">
        <v>36969</v>
      </c>
      <c r="B20">
        <v>5544.67</v>
      </c>
      <c r="C20">
        <v>243.18</v>
      </c>
      <c r="D20" s="1">
        <f t="shared" si="0"/>
        <v>-3.310146150747495E-2</v>
      </c>
      <c r="E20" s="1">
        <f t="shared" si="1"/>
        <v>3.9218924162987001E-3</v>
      </c>
      <c r="F20" s="1">
        <f t="shared" si="2"/>
        <v>0.8513352710232448</v>
      </c>
      <c r="G20" s="1">
        <f t="shared" si="3"/>
        <v>1.0358222941602422</v>
      </c>
    </row>
    <row r="21" spans="1:7" x14ac:dyDescent="0.2">
      <c r="A21" s="4">
        <v>36976</v>
      </c>
      <c r="B21">
        <v>5829.95</v>
      </c>
      <c r="C21">
        <v>242.49</v>
      </c>
      <c r="D21" s="1">
        <f t="shared" si="0"/>
        <v>5.1451213507746951E-2</v>
      </c>
      <c r="E21" s="1">
        <f t="shared" si="1"/>
        <v>-2.8374043918085734E-3</v>
      </c>
      <c r="F21" s="1">
        <f t="shared" si="2"/>
        <v>0.89513750381933743</v>
      </c>
      <c r="G21" s="1">
        <f t="shared" si="3"/>
        <v>1.0328832474336587</v>
      </c>
    </row>
    <row r="22" spans="1:7" x14ac:dyDescent="0.2">
      <c r="A22" s="4">
        <v>36983</v>
      </c>
      <c r="B22">
        <v>5698.88</v>
      </c>
      <c r="C22">
        <v>242.43</v>
      </c>
      <c r="D22" s="1">
        <f t="shared" si="0"/>
        <v>-2.2482182523006156E-2</v>
      </c>
      <c r="E22" s="1">
        <f t="shared" si="1"/>
        <v>-2.474328838302231E-4</v>
      </c>
      <c r="F22" s="1">
        <f t="shared" si="2"/>
        <v>0.87501285907528303</v>
      </c>
      <c r="G22" s="1">
        <f t="shared" si="3"/>
        <v>1.0326276781530861</v>
      </c>
    </row>
    <row r="23" spans="1:7" x14ac:dyDescent="0.2">
      <c r="A23" s="4">
        <v>36990</v>
      </c>
      <c r="B23">
        <v>6002.3</v>
      </c>
      <c r="C23">
        <v>241.21</v>
      </c>
      <c r="D23" s="1">
        <f t="shared" si="0"/>
        <v>5.324204054129944E-2</v>
      </c>
      <c r="E23" s="1">
        <f t="shared" si="1"/>
        <v>-5.0323804809635497E-3</v>
      </c>
      <c r="F23" s="1">
        <f t="shared" si="2"/>
        <v>0.92160032919232759</v>
      </c>
      <c r="G23" s="1">
        <f t="shared" si="3"/>
        <v>1.0274311027814458</v>
      </c>
    </row>
    <row r="24" spans="1:7" x14ac:dyDescent="0.2">
      <c r="A24" s="4">
        <v>36998</v>
      </c>
      <c r="B24">
        <v>6127.97</v>
      </c>
      <c r="C24">
        <v>240.34</v>
      </c>
      <c r="D24" s="1">
        <f t="shared" si="0"/>
        <v>2.0936974159905475E-2</v>
      </c>
      <c r="E24" s="1">
        <f t="shared" si="1"/>
        <v>-3.6068156378259442E-3</v>
      </c>
      <c r="F24" s="1">
        <f t="shared" si="2"/>
        <v>0.94089585147038768</v>
      </c>
      <c r="G24" s="1">
        <f t="shared" si="3"/>
        <v>1.0237253482131448</v>
      </c>
    </row>
    <row r="25" spans="1:7" x14ac:dyDescent="0.2">
      <c r="A25" s="4">
        <v>37004</v>
      </c>
      <c r="B25">
        <v>6175.24</v>
      </c>
      <c r="C25">
        <v>241.1</v>
      </c>
      <c r="D25" s="1">
        <f t="shared" si="0"/>
        <v>7.7138106093861403E-3</v>
      </c>
      <c r="E25" s="1">
        <f t="shared" si="1"/>
        <v>3.1621869018889637E-3</v>
      </c>
      <c r="F25" s="1">
        <f t="shared" si="2"/>
        <v>0.9481537438717873</v>
      </c>
      <c r="G25" s="1">
        <f t="shared" si="3"/>
        <v>1.0269625591003961</v>
      </c>
    </row>
    <row r="26" spans="1:7" x14ac:dyDescent="0.2">
      <c r="A26" s="4">
        <v>37011</v>
      </c>
      <c r="B26">
        <v>6138.28</v>
      </c>
      <c r="C26">
        <v>240.58</v>
      </c>
      <c r="D26" s="1">
        <f t="shared" si="0"/>
        <v>-5.9851924783490551E-3</v>
      </c>
      <c r="E26" s="1">
        <f t="shared" si="1"/>
        <v>-2.1567814184985101E-3</v>
      </c>
      <c r="F26" s="1">
        <f t="shared" si="2"/>
        <v>0.94247886121564739</v>
      </c>
      <c r="G26" s="1">
        <f t="shared" si="3"/>
        <v>1.0247476253354348</v>
      </c>
    </row>
    <row r="27" spans="1:7" x14ac:dyDescent="0.2">
      <c r="A27" s="4">
        <v>37018</v>
      </c>
      <c r="B27">
        <v>6141.02</v>
      </c>
      <c r="C27">
        <v>241.58</v>
      </c>
      <c r="D27" s="1">
        <f t="shared" si="0"/>
        <v>4.463791159738939E-4</v>
      </c>
      <c r="E27" s="1">
        <f t="shared" si="1"/>
        <v>4.1566214980464089E-3</v>
      </c>
      <c r="F27" s="1">
        <f t="shared" si="2"/>
        <v>0.94289956409654108</v>
      </c>
      <c r="G27" s="1">
        <f t="shared" si="3"/>
        <v>1.0290071133449761</v>
      </c>
    </row>
    <row r="28" spans="1:7" x14ac:dyDescent="0.2">
      <c r="A28" s="4">
        <v>37025</v>
      </c>
      <c r="B28">
        <v>6186.87</v>
      </c>
      <c r="C28">
        <v>240.9</v>
      </c>
      <c r="D28" s="1">
        <f t="shared" si="0"/>
        <v>7.4661863990019839E-3</v>
      </c>
      <c r="E28" s="1">
        <f t="shared" si="1"/>
        <v>-2.81480254987998E-3</v>
      </c>
      <c r="F28" s="1">
        <f t="shared" si="2"/>
        <v>0.94993942799762365</v>
      </c>
      <c r="G28" s="1">
        <f t="shared" si="3"/>
        <v>1.0261106614984881</v>
      </c>
    </row>
    <row r="29" spans="1:7" x14ac:dyDescent="0.2">
      <c r="A29" s="4">
        <v>37032</v>
      </c>
      <c r="B29">
        <v>6223.57</v>
      </c>
      <c r="C29">
        <v>239.93</v>
      </c>
      <c r="D29" s="1">
        <f t="shared" si="0"/>
        <v>5.9319171083278555E-3</v>
      </c>
      <c r="E29" s="1">
        <f t="shared" si="1"/>
        <v>-4.0265670402657161E-3</v>
      </c>
      <c r="F29" s="1">
        <f t="shared" si="2"/>
        <v>0.95557438994243793</v>
      </c>
      <c r="G29" s="1">
        <f t="shared" si="3"/>
        <v>1.0219789581292331</v>
      </c>
    </row>
    <row r="30" spans="1:7" x14ac:dyDescent="0.2">
      <c r="A30" s="4">
        <v>37039</v>
      </c>
      <c r="B30">
        <v>6125.17</v>
      </c>
      <c r="C30">
        <v>240.81</v>
      </c>
      <c r="D30" s="1">
        <f t="shared" si="0"/>
        <v>-1.5810860968865081E-2</v>
      </c>
      <c r="E30" s="1">
        <f t="shared" si="1"/>
        <v>3.6677364231234577E-3</v>
      </c>
      <c r="F30" s="1">
        <f t="shared" si="2"/>
        <v>0.94046593611764995</v>
      </c>
      <c r="G30" s="1">
        <f t="shared" si="3"/>
        <v>1.0257273075776294</v>
      </c>
    </row>
    <row r="31" spans="1:7" x14ac:dyDescent="0.2">
      <c r="A31" s="4">
        <v>37046</v>
      </c>
      <c r="B31">
        <v>6187.21</v>
      </c>
      <c r="C31">
        <v>241.69</v>
      </c>
      <c r="D31" s="1">
        <f t="shared" si="0"/>
        <v>1.0128698468777175E-2</v>
      </c>
      <c r="E31" s="1">
        <f t="shared" si="1"/>
        <v>3.6543332918068661E-3</v>
      </c>
      <c r="F31" s="1">
        <f t="shared" si="2"/>
        <v>0.9499916320047419</v>
      </c>
      <c r="G31" s="1">
        <f t="shared" si="3"/>
        <v>1.0294756570260257</v>
      </c>
    </row>
    <row r="32" spans="1:7" x14ac:dyDescent="0.2">
      <c r="A32" s="4">
        <v>37053</v>
      </c>
      <c r="B32">
        <v>5915.18</v>
      </c>
      <c r="C32">
        <v>242.39</v>
      </c>
      <c r="D32" s="1">
        <f t="shared" si="0"/>
        <v>-4.3966505096804442E-2</v>
      </c>
      <c r="E32" s="1">
        <f t="shared" si="1"/>
        <v>2.8962720840746137E-3</v>
      </c>
      <c r="F32" s="1">
        <f t="shared" si="2"/>
        <v>0.90822382007428371</v>
      </c>
      <c r="G32" s="1">
        <f t="shared" si="3"/>
        <v>1.0324572986327045</v>
      </c>
    </row>
    <row r="33" spans="1:7" x14ac:dyDescent="0.2">
      <c r="A33" s="4">
        <v>37060</v>
      </c>
      <c r="B33">
        <v>5941.77</v>
      </c>
      <c r="C33">
        <v>243.59</v>
      </c>
      <c r="D33" s="1">
        <f t="shared" si="0"/>
        <v>4.4952140087031189E-3</v>
      </c>
      <c r="E33" s="1">
        <f t="shared" si="1"/>
        <v>4.9506992862742294E-3</v>
      </c>
      <c r="F33" s="1">
        <f t="shared" si="2"/>
        <v>0.91230648051331942</v>
      </c>
      <c r="G33" s="1">
        <f t="shared" si="3"/>
        <v>1.037568684244154</v>
      </c>
    </row>
    <row r="34" spans="1:7" x14ac:dyDescent="0.2">
      <c r="A34" s="4">
        <v>37067</v>
      </c>
      <c r="B34">
        <v>6058.38</v>
      </c>
      <c r="C34">
        <v>242.72</v>
      </c>
      <c r="D34" s="1">
        <f t="shared" si="0"/>
        <v>1.9625465139175624E-2</v>
      </c>
      <c r="E34" s="1">
        <f t="shared" si="1"/>
        <v>-3.5715751878155899E-3</v>
      </c>
      <c r="F34" s="1">
        <f t="shared" si="2"/>
        <v>0.93021091954287749</v>
      </c>
      <c r="G34" s="1">
        <f t="shared" si="3"/>
        <v>1.033862929675853</v>
      </c>
    </row>
    <row r="35" spans="1:7" x14ac:dyDescent="0.2">
      <c r="A35" s="4">
        <v>37074</v>
      </c>
      <c r="B35">
        <v>5862.1</v>
      </c>
      <c r="C35">
        <v>242.16</v>
      </c>
      <c r="D35" s="1">
        <f t="shared" si="0"/>
        <v>-3.2398099822064652E-2</v>
      </c>
      <c r="E35" s="1">
        <f t="shared" si="1"/>
        <v>-2.3071852340145194E-3</v>
      </c>
      <c r="F35" s="1">
        <f t="shared" si="2"/>
        <v>0.90007385331595291</v>
      </c>
      <c r="G35" s="1">
        <f t="shared" si="3"/>
        <v>1.0314776163905099</v>
      </c>
    </row>
    <row r="36" spans="1:7" x14ac:dyDescent="0.2">
      <c r="A36" s="4">
        <v>37081</v>
      </c>
      <c r="B36">
        <v>5928.01</v>
      </c>
      <c r="C36">
        <v>242.8</v>
      </c>
      <c r="D36" s="1">
        <f t="shared" si="0"/>
        <v>1.1243411064294273E-2</v>
      </c>
      <c r="E36" s="1">
        <f t="shared" si="1"/>
        <v>2.6428807400067367E-3</v>
      </c>
      <c r="F36" s="1">
        <f t="shared" si="2"/>
        <v>0.9101937536370075</v>
      </c>
      <c r="G36" s="1">
        <f t="shared" si="3"/>
        <v>1.0342036887166164</v>
      </c>
    </row>
    <row r="37" spans="1:7" x14ac:dyDescent="0.2">
      <c r="A37" s="4">
        <v>37088</v>
      </c>
      <c r="B37">
        <v>5764.06</v>
      </c>
      <c r="C37">
        <v>244.24</v>
      </c>
      <c r="D37" s="1">
        <f t="shared" si="0"/>
        <v>-2.7656835936511581E-2</v>
      </c>
      <c r="E37" s="1">
        <f t="shared" si="1"/>
        <v>5.9308072487644914E-3</v>
      </c>
      <c r="F37" s="1">
        <f t="shared" si="2"/>
        <v>0.88502067432223119</v>
      </c>
      <c r="G37" s="1">
        <f t="shared" si="3"/>
        <v>1.0403373514503558</v>
      </c>
    </row>
    <row r="38" spans="1:7" x14ac:dyDescent="0.2">
      <c r="A38" s="4">
        <v>37095</v>
      </c>
      <c r="B38">
        <v>5754.86</v>
      </c>
      <c r="C38">
        <v>244.84</v>
      </c>
      <c r="D38" s="1">
        <f t="shared" si="0"/>
        <v>-1.5960971953797864E-3</v>
      </c>
      <c r="E38" s="1">
        <f t="shared" si="1"/>
        <v>2.4566000655092957E-3</v>
      </c>
      <c r="F38" s="1">
        <f t="shared" si="2"/>
        <v>0.88360809530609241</v>
      </c>
      <c r="G38" s="1">
        <f t="shared" si="3"/>
        <v>1.0428930442560804</v>
      </c>
    </row>
    <row r="39" spans="1:7" x14ac:dyDescent="0.2">
      <c r="A39" s="4">
        <v>37102</v>
      </c>
      <c r="B39">
        <v>5735.88</v>
      </c>
      <c r="C39">
        <v>245.29</v>
      </c>
      <c r="D39" s="1">
        <f t="shared" si="0"/>
        <v>-3.2980819689791829E-3</v>
      </c>
      <c r="E39" s="1">
        <f t="shared" si="1"/>
        <v>1.8379349779447107E-3</v>
      </c>
      <c r="F39" s="1">
        <f t="shared" si="2"/>
        <v>0.88069388337931942</v>
      </c>
      <c r="G39" s="1">
        <f t="shared" si="3"/>
        <v>1.0448098138603739</v>
      </c>
    </row>
    <row r="40" spans="1:7" x14ac:dyDescent="0.2">
      <c r="A40" s="4">
        <v>37109</v>
      </c>
      <c r="B40">
        <v>5433.49</v>
      </c>
      <c r="C40">
        <v>246.57</v>
      </c>
      <c r="D40" s="1">
        <f t="shared" si="0"/>
        <v>-5.2719024805261028E-2</v>
      </c>
      <c r="E40" s="1">
        <f t="shared" si="1"/>
        <v>5.2183130172449577E-3</v>
      </c>
      <c r="F40" s="1">
        <f t="shared" si="2"/>
        <v>0.8342645606956034</v>
      </c>
      <c r="G40" s="1">
        <f t="shared" si="3"/>
        <v>1.0502619585125867</v>
      </c>
    </row>
    <row r="41" spans="1:7" x14ac:dyDescent="0.2">
      <c r="A41" s="4">
        <v>37116</v>
      </c>
      <c r="B41">
        <v>5222.12</v>
      </c>
      <c r="C41">
        <v>247.36</v>
      </c>
      <c r="D41" s="1">
        <f t="shared" si="0"/>
        <v>-3.8901332292872515E-2</v>
      </c>
      <c r="E41" s="1">
        <f t="shared" si="1"/>
        <v>3.2039583079856992E-3</v>
      </c>
      <c r="F41" s="1">
        <f t="shared" si="2"/>
        <v>0.80181055779981636</v>
      </c>
      <c r="G41" s="1">
        <f t="shared" si="3"/>
        <v>1.0536269540401244</v>
      </c>
    </row>
    <row r="42" spans="1:7" x14ac:dyDescent="0.2">
      <c r="A42" s="4">
        <v>37123</v>
      </c>
      <c r="B42">
        <v>5387.5</v>
      </c>
      <c r="C42">
        <v>246.8</v>
      </c>
      <c r="D42" s="1">
        <f t="shared" si="0"/>
        <v>3.1669130544683011E-2</v>
      </c>
      <c r="E42" s="1">
        <f t="shared" si="1"/>
        <v>-2.2639068564036524E-3</v>
      </c>
      <c r="F42" s="1">
        <f t="shared" si="2"/>
        <v>0.82720320102688394</v>
      </c>
      <c r="G42" s="1">
        <f t="shared" si="3"/>
        <v>1.0512416407547813</v>
      </c>
    </row>
    <row r="43" spans="1:7" x14ac:dyDescent="0.2">
      <c r="A43" s="4">
        <v>37130</v>
      </c>
      <c r="B43">
        <v>5188.17</v>
      </c>
      <c r="C43">
        <v>248.33</v>
      </c>
      <c r="D43" s="1">
        <f t="shared" si="0"/>
        <v>-3.6998607888631074E-2</v>
      </c>
      <c r="E43" s="1">
        <f t="shared" si="1"/>
        <v>6.1993517017828736E-3</v>
      </c>
      <c r="F43" s="1">
        <f t="shared" si="2"/>
        <v>0.79659783414786989</v>
      </c>
      <c r="G43" s="1">
        <f t="shared" si="3"/>
        <v>1.0577586574093796</v>
      </c>
    </row>
    <row r="44" spans="1:7" x14ac:dyDescent="0.2">
      <c r="A44" s="4">
        <v>37137</v>
      </c>
      <c r="B44">
        <v>4730.67</v>
      </c>
      <c r="C44">
        <v>247.62</v>
      </c>
      <c r="D44" s="1">
        <f t="shared" si="0"/>
        <v>-8.8181381874533837E-2</v>
      </c>
      <c r="E44" s="1">
        <f t="shared" si="1"/>
        <v>-2.8590987798494671E-3</v>
      </c>
      <c r="F44" s="1">
        <f t="shared" si="2"/>
        <v>0.72635273633444997</v>
      </c>
      <c r="G44" s="1">
        <f t="shared" si="3"/>
        <v>1.0547344209226053</v>
      </c>
    </row>
    <row r="45" spans="1:7" x14ac:dyDescent="0.2">
      <c r="A45" s="4">
        <v>37144</v>
      </c>
      <c r="B45">
        <v>4115.9799999999996</v>
      </c>
      <c r="C45">
        <v>249.52</v>
      </c>
      <c r="D45" s="1">
        <f t="shared" si="0"/>
        <v>-0.12993719705665385</v>
      </c>
      <c r="E45" s="1">
        <f t="shared" si="1"/>
        <v>7.6730474113562153E-3</v>
      </c>
      <c r="F45" s="1">
        <f t="shared" si="2"/>
        <v>0.63197249770072084</v>
      </c>
      <c r="G45" s="1">
        <f t="shared" si="3"/>
        <v>1.0628274481407338</v>
      </c>
    </row>
    <row r="46" spans="1:7" x14ac:dyDescent="0.2">
      <c r="A46" s="4">
        <v>37151</v>
      </c>
      <c r="B46">
        <v>3787.23</v>
      </c>
      <c r="C46">
        <v>249.67</v>
      </c>
      <c r="D46" s="1">
        <f t="shared" si="0"/>
        <v>-7.9871622311089796E-2</v>
      </c>
      <c r="E46" s="1">
        <f t="shared" si="1"/>
        <v>6.0115421609485686E-4</v>
      </c>
      <c r="F46" s="1">
        <f t="shared" si="2"/>
        <v>0.58149582905337271</v>
      </c>
      <c r="G46" s="1">
        <f t="shared" si="3"/>
        <v>1.0634663713421648</v>
      </c>
    </row>
    <row r="47" spans="1:7" x14ac:dyDescent="0.2">
      <c r="A47" s="4">
        <v>37158</v>
      </c>
      <c r="B47">
        <v>4308.1499999999996</v>
      </c>
      <c r="C47">
        <v>250.41</v>
      </c>
      <c r="D47" s="1">
        <f t="shared" si="0"/>
        <v>0.13754643895406393</v>
      </c>
      <c r="E47" s="1">
        <f t="shared" si="1"/>
        <v>2.9639123643210308E-3</v>
      </c>
      <c r="F47" s="1">
        <f t="shared" si="2"/>
        <v>0.66147850960630517</v>
      </c>
      <c r="G47" s="1">
        <f t="shared" si="3"/>
        <v>1.0666183924692254</v>
      </c>
    </row>
    <row r="48" spans="1:7" x14ac:dyDescent="0.2">
      <c r="A48" s="4">
        <v>37165</v>
      </c>
      <c r="B48">
        <v>4487.6899999999996</v>
      </c>
      <c r="C48">
        <v>252</v>
      </c>
      <c r="D48" s="1">
        <f t="shared" si="0"/>
        <v>4.167450065573397E-2</v>
      </c>
      <c r="E48" s="1">
        <f t="shared" si="1"/>
        <v>6.3495866778482402E-3</v>
      </c>
      <c r="F48" s="1">
        <f t="shared" si="2"/>
        <v>0.68904529618864707</v>
      </c>
      <c r="G48" s="1">
        <f t="shared" si="3"/>
        <v>1.073390978404396</v>
      </c>
    </row>
    <row r="49" spans="1:7" x14ac:dyDescent="0.2">
      <c r="A49" s="4">
        <v>37172</v>
      </c>
      <c r="B49">
        <v>4625.13</v>
      </c>
      <c r="C49">
        <v>251.5</v>
      </c>
      <c r="D49" s="1">
        <f t="shared" si="0"/>
        <v>3.0626001350360754E-2</v>
      </c>
      <c r="E49" s="1">
        <f t="shared" si="1"/>
        <v>-1.9841269841269771E-3</v>
      </c>
      <c r="F49" s="1">
        <f t="shared" si="2"/>
        <v>0.71014799836018039</v>
      </c>
      <c r="G49" s="1">
        <f t="shared" si="3"/>
        <v>1.0712612343996255</v>
      </c>
    </row>
    <row r="50" spans="1:7" x14ac:dyDescent="0.2">
      <c r="A50" s="4">
        <v>37179</v>
      </c>
      <c r="B50">
        <v>4513.53</v>
      </c>
      <c r="C50">
        <v>252.9</v>
      </c>
      <c r="D50" s="1">
        <f t="shared" si="0"/>
        <v>-2.4129051507741472E-2</v>
      </c>
      <c r="E50" s="1">
        <f t="shared" si="1"/>
        <v>5.566600397614252E-3</v>
      </c>
      <c r="F50" s="1">
        <f t="shared" si="2"/>
        <v>0.69301280072962801</v>
      </c>
      <c r="G50" s="1">
        <f t="shared" si="3"/>
        <v>1.0772245176129831</v>
      </c>
    </row>
    <row r="51" spans="1:7" x14ac:dyDescent="0.2">
      <c r="A51" s="4">
        <v>37186</v>
      </c>
      <c r="B51">
        <v>4820.26</v>
      </c>
      <c r="C51">
        <v>253.49</v>
      </c>
      <c r="D51" s="1">
        <f t="shared" si="0"/>
        <v>6.7957895483136355E-2</v>
      </c>
      <c r="E51" s="1">
        <f t="shared" si="1"/>
        <v>2.3329379201264544E-3</v>
      </c>
      <c r="F51" s="1">
        <f t="shared" si="2"/>
        <v>0.74010849221008768</v>
      </c>
      <c r="G51" s="1">
        <f t="shared" si="3"/>
        <v>1.0797376155386125</v>
      </c>
    </row>
    <row r="52" spans="1:7" x14ac:dyDescent="0.2">
      <c r="A52" s="4">
        <v>37193</v>
      </c>
      <c r="B52">
        <v>4583.3100000000004</v>
      </c>
      <c r="C52">
        <v>256.36</v>
      </c>
      <c r="D52" s="1">
        <f t="shared" si="0"/>
        <v>-4.9157099409575356E-2</v>
      </c>
      <c r="E52" s="1">
        <f t="shared" si="1"/>
        <v>1.1321945638881337E-2</v>
      </c>
      <c r="F52" s="1">
        <f t="shared" si="2"/>
        <v>0.70372690548464545</v>
      </c>
      <c r="G52" s="1">
        <f t="shared" si="3"/>
        <v>1.091962346125996</v>
      </c>
    </row>
    <row r="53" spans="1:7" x14ac:dyDescent="0.2">
      <c r="A53" s="4">
        <v>37200</v>
      </c>
      <c r="B53">
        <v>4910.07</v>
      </c>
      <c r="C53">
        <v>256.95999999999998</v>
      </c>
      <c r="D53" s="1">
        <f t="shared" si="0"/>
        <v>7.1293453857583122E-2</v>
      </c>
      <c r="E53" s="1">
        <f t="shared" si="1"/>
        <v>2.3404587299109547E-3</v>
      </c>
      <c r="F53" s="1">
        <f t="shared" si="2"/>
        <v>0.75389802714915477</v>
      </c>
      <c r="G53" s="1">
        <f t="shared" si="3"/>
        <v>1.0945180389317206</v>
      </c>
    </row>
    <row r="54" spans="1:7" x14ac:dyDescent="0.2">
      <c r="A54" s="4">
        <v>37207</v>
      </c>
      <c r="B54">
        <v>5062.6400000000003</v>
      </c>
      <c r="C54">
        <v>253.88</v>
      </c>
      <c r="D54" s="1">
        <f t="shared" si="0"/>
        <v>3.1072876761431223E-2</v>
      </c>
      <c r="E54" s="1">
        <f t="shared" si="1"/>
        <v>-1.1986301369863006E-2</v>
      </c>
      <c r="F54" s="1">
        <f t="shared" si="2"/>
        <v>0.77732380763744657</v>
      </c>
      <c r="G54" s="1">
        <f t="shared" si="3"/>
        <v>1.0813988158623338</v>
      </c>
    </row>
    <row r="55" spans="1:7" x14ac:dyDescent="0.2">
      <c r="A55" s="4">
        <v>37214</v>
      </c>
      <c r="B55">
        <v>5150.97</v>
      </c>
      <c r="C55">
        <v>253.48</v>
      </c>
      <c r="D55" s="1">
        <f t="shared" si="0"/>
        <v>1.744741873804978E-2</v>
      </c>
      <c r="E55" s="1">
        <f t="shared" si="1"/>
        <v>-1.5755475027572352E-3</v>
      </c>
      <c r="F55" s="1">
        <f t="shared" si="2"/>
        <v>0.79088610160435235</v>
      </c>
      <c r="G55" s="1">
        <f t="shared" si="3"/>
        <v>1.0796950206585172</v>
      </c>
    </row>
    <row r="56" spans="1:7" x14ac:dyDescent="0.2">
      <c r="A56" s="4">
        <v>37221</v>
      </c>
      <c r="B56">
        <v>4989.91</v>
      </c>
      <c r="C56">
        <v>253.82</v>
      </c>
      <c r="D56" s="1">
        <f t="shared" si="0"/>
        <v>-3.1267897114524157E-2</v>
      </c>
      <c r="E56" s="1">
        <f t="shared" si="1"/>
        <v>1.3413287044343747E-3</v>
      </c>
      <c r="F56" s="1">
        <f t="shared" si="2"/>
        <v>0.7661567563500804</v>
      </c>
      <c r="G56" s="1">
        <f t="shared" si="3"/>
        <v>1.0811432465817612</v>
      </c>
    </row>
    <row r="57" spans="1:7" x14ac:dyDescent="0.2">
      <c r="A57" s="4">
        <v>37228</v>
      </c>
      <c r="B57">
        <v>5199.03</v>
      </c>
      <c r="C57">
        <v>251.69</v>
      </c>
      <c r="D57" s="1">
        <f t="shared" si="0"/>
        <v>4.1908571497281555E-2</v>
      </c>
      <c r="E57" s="1">
        <f t="shared" si="1"/>
        <v>-8.391773697896121E-3</v>
      </c>
      <c r="F57" s="1">
        <f t="shared" si="2"/>
        <v>0.798265291551703</v>
      </c>
      <c r="G57" s="1">
        <f t="shared" si="3"/>
        <v>1.0720705371214385</v>
      </c>
    </row>
    <row r="58" spans="1:7" x14ac:dyDescent="0.2">
      <c r="A58" s="4">
        <v>37235</v>
      </c>
      <c r="B58">
        <v>4909.42</v>
      </c>
      <c r="C58">
        <v>251.96</v>
      </c>
      <c r="D58" s="1">
        <f t="shared" si="0"/>
        <v>-5.5704621823686296E-2</v>
      </c>
      <c r="E58" s="1">
        <f t="shared" si="1"/>
        <v>1.0727482220191931E-3</v>
      </c>
      <c r="F58" s="1">
        <f t="shared" si="2"/>
        <v>0.75379822537084074</v>
      </c>
      <c r="G58" s="1">
        <f t="shared" si="3"/>
        <v>1.0732205988840147</v>
      </c>
    </row>
    <row r="59" spans="1:7" x14ac:dyDescent="0.2">
      <c r="A59" s="4">
        <v>37242</v>
      </c>
      <c r="B59">
        <v>5019.01</v>
      </c>
      <c r="C59">
        <v>252.15</v>
      </c>
      <c r="D59" s="1">
        <f t="shared" si="0"/>
        <v>2.2322392461838758E-2</v>
      </c>
      <c r="E59" s="1">
        <f t="shared" si="1"/>
        <v>7.5408795046838506E-4</v>
      </c>
      <c r="F59" s="1">
        <f t="shared" si="2"/>
        <v>0.77062480519460619</v>
      </c>
      <c r="G59" s="1">
        <f t="shared" si="3"/>
        <v>1.0740299016058277</v>
      </c>
    </row>
    <row r="60" spans="1:7" x14ac:dyDescent="0.2">
      <c r="A60" s="4">
        <v>37252</v>
      </c>
      <c r="B60">
        <v>5160.1000000000004</v>
      </c>
      <c r="C60">
        <v>250.91</v>
      </c>
      <c r="D60" s="1">
        <f t="shared" si="0"/>
        <v>2.8111121515996151E-2</v>
      </c>
      <c r="E60" s="1">
        <f t="shared" si="1"/>
        <v>-4.9177077136625114E-3</v>
      </c>
      <c r="F60" s="1">
        <f t="shared" si="2"/>
        <v>0.79228793273667264</v>
      </c>
      <c r="G60" s="1">
        <f t="shared" si="3"/>
        <v>1.0687481364739966</v>
      </c>
    </row>
    <row r="61" spans="1:7" x14ac:dyDescent="0.2">
      <c r="A61" s="4">
        <v>37258</v>
      </c>
      <c r="B61">
        <v>5318.73</v>
      </c>
      <c r="C61">
        <v>251</v>
      </c>
      <c r="D61" s="1">
        <f t="shared" si="0"/>
        <v>3.0741652293559962E-2</v>
      </c>
      <c r="E61" s="1">
        <f t="shared" si="1"/>
        <v>3.5869435255664328E-4</v>
      </c>
      <c r="F61" s="1">
        <f t="shared" si="2"/>
        <v>0.81664417288124691</v>
      </c>
      <c r="G61" s="1">
        <f t="shared" si="3"/>
        <v>1.0691314903948554</v>
      </c>
    </row>
    <row r="62" spans="1:7" x14ac:dyDescent="0.2">
      <c r="A62" s="4">
        <v>37263</v>
      </c>
      <c r="B62">
        <v>5209.97</v>
      </c>
      <c r="C62">
        <v>251.8</v>
      </c>
      <c r="D62" s="1">
        <f t="shared" si="0"/>
        <v>-2.0448490523113483E-2</v>
      </c>
      <c r="E62" s="1">
        <f t="shared" si="1"/>
        <v>3.1872509960160222E-3</v>
      </c>
      <c r="F62" s="1">
        <f t="shared" si="2"/>
        <v>0.79994503225132885</v>
      </c>
      <c r="G62" s="1">
        <f t="shared" si="3"/>
        <v>1.0725390808024886</v>
      </c>
    </row>
    <row r="63" spans="1:7" x14ac:dyDescent="0.2">
      <c r="A63" s="4">
        <v>37270</v>
      </c>
      <c r="B63">
        <v>5122.2299999999996</v>
      </c>
      <c r="C63">
        <v>252.59</v>
      </c>
      <c r="D63" s="1">
        <f t="shared" si="0"/>
        <v>-1.6840787950794467E-2</v>
      </c>
      <c r="E63" s="1">
        <f t="shared" si="1"/>
        <v>3.1374106433676996E-3</v>
      </c>
      <c r="F63" s="1">
        <f t="shared" si="2"/>
        <v>0.78647332759089272</v>
      </c>
      <c r="G63" s="1">
        <f t="shared" si="3"/>
        <v>1.0759040763300263</v>
      </c>
    </row>
    <row r="64" spans="1:7" x14ac:dyDescent="0.2">
      <c r="A64" s="4">
        <v>37277</v>
      </c>
      <c r="B64">
        <v>5156.63</v>
      </c>
      <c r="C64">
        <v>251.55</v>
      </c>
      <c r="D64" s="1">
        <f t="shared" si="0"/>
        <v>6.7158249434329242E-3</v>
      </c>
      <c r="E64" s="1">
        <f t="shared" si="1"/>
        <v>-4.1173443129181031E-3</v>
      </c>
      <c r="F64" s="1">
        <f t="shared" si="2"/>
        <v>0.79175514478167242</v>
      </c>
      <c r="G64" s="1">
        <f t="shared" si="3"/>
        <v>1.0714742088001032</v>
      </c>
    </row>
    <row r="65" spans="1:7" x14ac:dyDescent="0.2">
      <c r="A65" s="4">
        <v>37284</v>
      </c>
      <c r="B65">
        <v>5097.0600000000004</v>
      </c>
      <c r="C65">
        <v>251.05</v>
      </c>
      <c r="D65" s="1">
        <f t="shared" si="0"/>
        <v>-1.1552118340854345E-2</v>
      </c>
      <c r="E65" s="1">
        <f t="shared" si="1"/>
        <v>-1.9876764062810581E-3</v>
      </c>
      <c r="F65" s="1">
        <f t="shared" si="2"/>
        <v>0.78260869565217428</v>
      </c>
      <c r="G65" s="1">
        <f t="shared" si="3"/>
        <v>1.0693444647953325</v>
      </c>
    </row>
    <row r="66" spans="1:7" x14ac:dyDescent="0.2">
      <c r="A66" s="4">
        <v>37291</v>
      </c>
      <c r="B66">
        <v>4835.95</v>
      </c>
      <c r="C66">
        <v>251.38</v>
      </c>
      <c r="D66" s="1">
        <f t="shared" si="0"/>
        <v>-5.1227570403330702E-2</v>
      </c>
      <c r="E66" s="1">
        <f t="shared" si="1"/>
        <v>1.314479187412898E-3</v>
      </c>
      <c r="F66" s="1">
        <f t="shared" si="2"/>
        <v>0.7425175535973938</v>
      </c>
      <c r="G66" s="1">
        <f t="shared" si="3"/>
        <v>1.0707500958384812</v>
      </c>
    </row>
    <row r="67" spans="1:7" x14ac:dyDescent="0.2">
      <c r="A67" s="4">
        <v>37298</v>
      </c>
      <c r="B67">
        <v>4862.6000000000004</v>
      </c>
      <c r="C67">
        <v>251.37</v>
      </c>
      <c r="D67" s="1">
        <f t="shared" si="0"/>
        <v>5.510809665112415E-3</v>
      </c>
      <c r="E67" s="1">
        <f t="shared" si="1"/>
        <v>-3.9780412125045572E-5</v>
      </c>
      <c r="F67" s="1">
        <f t="shared" si="2"/>
        <v>0.746609426508274</v>
      </c>
      <c r="G67" s="1">
        <f t="shared" si="3"/>
        <v>1.070707500958386</v>
      </c>
    </row>
    <row r="68" spans="1:7" x14ac:dyDescent="0.2">
      <c r="A68" s="4">
        <v>37305</v>
      </c>
      <c r="B68">
        <v>4745.58</v>
      </c>
      <c r="C68">
        <v>252.01</v>
      </c>
      <c r="D68" s="1">
        <f t="shared" si="0"/>
        <v>-2.406531485213681E-2</v>
      </c>
      <c r="E68" s="1">
        <f t="shared" si="1"/>
        <v>2.5460476588294867E-3</v>
      </c>
      <c r="F68" s="1">
        <f t="shared" si="2"/>
        <v>0.72864203558777907</v>
      </c>
      <c r="G68" s="1">
        <f t="shared" si="3"/>
        <v>1.0734335732844922</v>
      </c>
    </row>
    <row r="69" spans="1:7" x14ac:dyDescent="0.2">
      <c r="A69" s="4">
        <v>37312</v>
      </c>
      <c r="B69">
        <v>5097.41</v>
      </c>
      <c r="C69">
        <v>251.89</v>
      </c>
      <c r="D69" s="1">
        <f t="shared" ref="D69:D132" si="4">B69/B68-1</f>
        <v>7.4138461473623796E-2</v>
      </c>
      <c r="E69" s="1">
        <f t="shared" ref="E69:E132" si="5">C69/C68-1</f>
        <v>-4.7617158049284569E-4</v>
      </c>
      <c r="F69" s="1">
        <f t="shared" ref="F69:F132" si="6">F68*B69/B68</f>
        <v>0.78266243507126654</v>
      </c>
      <c r="G69" s="1">
        <f t="shared" ref="G69:G132" si="7">G68*C69/C68</f>
        <v>1.0729224347233473</v>
      </c>
    </row>
    <row r="70" spans="1:7" x14ac:dyDescent="0.2">
      <c r="A70" s="4">
        <v>37319</v>
      </c>
      <c r="B70">
        <v>5359.55</v>
      </c>
      <c r="C70">
        <v>249.52</v>
      </c>
      <c r="D70" s="1">
        <f t="shared" si="4"/>
        <v>5.1426116400289601E-2</v>
      </c>
      <c r="E70" s="1">
        <f t="shared" si="5"/>
        <v>-9.4088689507323409E-3</v>
      </c>
      <c r="F70" s="1">
        <f t="shared" si="6"/>
        <v>0.82291172455937556</v>
      </c>
      <c r="G70" s="1">
        <f t="shared" si="7"/>
        <v>1.0628274481407345</v>
      </c>
    </row>
    <row r="71" spans="1:7" x14ac:dyDescent="0.2">
      <c r="A71" s="4">
        <v>37326</v>
      </c>
      <c r="B71">
        <v>5401.11</v>
      </c>
      <c r="C71">
        <v>248.94</v>
      </c>
      <c r="D71" s="1">
        <f t="shared" si="4"/>
        <v>7.7543823641910148E-3</v>
      </c>
      <c r="E71" s="1">
        <f t="shared" si="5"/>
        <v>-2.3244629689003204E-3</v>
      </c>
      <c r="F71" s="1">
        <f t="shared" si="6"/>
        <v>0.82929289672358475</v>
      </c>
      <c r="G71" s="1">
        <f t="shared" si="7"/>
        <v>1.0603569450952006</v>
      </c>
    </row>
    <row r="72" spans="1:7" x14ac:dyDescent="0.2">
      <c r="A72" s="4">
        <v>37333</v>
      </c>
      <c r="B72">
        <v>5366.13</v>
      </c>
      <c r="C72">
        <v>248.95</v>
      </c>
      <c r="D72" s="1">
        <f t="shared" si="4"/>
        <v>-6.4764465082176592E-3</v>
      </c>
      <c r="E72" s="1">
        <f t="shared" si="5"/>
        <v>4.017032216596661E-5</v>
      </c>
      <c r="F72" s="1">
        <f t="shared" si="6"/>
        <v>0.82392202563830952</v>
      </c>
      <c r="G72" s="1">
        <f t="shared" si="7"/>
        <v>1.0603995399752959</v>
      </c>
    </row>
    <row r="73" spans="1:7" x14ac:dyDescent="0.2">
      <c r="A73" s="4">
        <v>37340</v>
      </c>
      <c r="B73">
        <v>5397.29</v>
      </c>
      <c r="C73">
        <v>249.54</v>
      </c>
      <c r="D73" s="1">
        <f t="shared" si="4"/>
        <v>5.8067918593101009E-3</v>
      </c>
      <c r="E73" s="1">
        <f t="shared" si="5"/>
        <v>2.3699538059851477E-3</v>
      </c>
      <c r="F73" s="1">
        <f t="shared" si="6"/>
        <v>0.82870636934949227</v>
      </c>
      <c r="G73" s="1">
        <f t="shared" si="7"/>
        <v>1.0629126379009253</v>
      </c>
    </row>
    <row r="74" spans="1:7" x14ac:dyDescent="0.2">
      <c r="A74" s="4">
        <v>37348</v>
      </c>
      <c r="B74">
        <v>5260.53</v>
      </c>
      <c r="C74">
        <v>250.46</v>
      </c>
      <c r="D74" s="1">
        <f t="shared" si="4"/>
        <v>-2.5338642170422587E-2</v>
      </c>
      <c r="E74" s="1">
        <f t="shared" si="5"/>
        <v>3.6867836819749478E-3</v>
      </c>
      <c r="F74" s="1">
        <f t="shared" si="6"/>
        <v>0.80770807519219534</v>
      </c>
      <c r="G74" s="1">
        <f t="shared" si="7"/>
        <v>1.0668313668697031</v>
      </c>
    </row>
    <row r="75" spans="1:7" x14ac:dyDescent="0.2">
      <c r="A75" s="4">
        <v>37354</v>
      </c>
      <c r="B75">
        <v>5189.6499999999996</v>
      </c>
      <c r="C75">
        <v>250.91</v>
      </c>
      <c r="D75" s="1">
        <f t="shared" si="4"/>
        <v>-1.3473927532016705E-2</v>
      </c>
      <c r="E75" s="1">
        <f t="shared" si="5"/>
        <v>1.7966940828875178E-3</v>
      </c>
      <c r="F75" s="1">
        <f t="shared" si="6"/>
        <v>0.79682507512003109</v>
      </c>
      <c r="G75" s="1">
        <f t="shared" si="7"/>
        <v>1.0687481364739968</v>
      </c>
    </row>
    <row r="76" spans="1:7" x14ac:dyDescent="0.2">
      <c r="A76" s="4">
        <v>37361</v>
      </c>
      <c r="B76">
        <v>5284.55</v>
      </c>
      <c r="C76">
        <v>250.99</v>
      </c>
      <c r="D76" s="1">
        <f t="shared" si="4"/>
        <v>1.8286396963186347E-2</v>
      </c>
      <c r="E76" s="1">
        <f t="shared" si="5"/>
        <v>3.1883942449484337E-4</v>
      </c>
      <c r="F76" s="1">
        <f t="shared" si="6"/>
        <v>0.81139613475389694</v>
      </c>
      <c r="G76" s="1">
        <f t="shared" si="7"/>
        <v>1.0690888955147602</v>
      </c>
    </row>
    <row r="77" spans="1:7" x14ac:dyDescent="0.2">
      <c r="A77" s="4">
        <v>37368</v>
      </c>
      <c r="B77">
        <v>5000.38</v>
      </c>
      <c r="C77">
        <v>252.01</v>
      </c>
      <c r="D77" s="1">
        <f t="shared" si="4"/>
        <v>-5.3773736647396708E-2</v>
      </c>
      <c r="E77" s="1">
        <f t="shared" si="5"/>
        <v>4.0639069285628437E-3</v>
      </c>
      <c r="F77" s="1">
        <f t="shared" si="6"/>
        <v>0.76776433268692534</v>
      </c>
      <c r="G77" s="1">
        <f t="shared" si="7"/>
        <v>1.073433573284492</v>
      </c>
    </row>
    <row r="78" spans="1:7" x14ac:dyDescent="0.2">
      <c r="A78" s="4">
        <v>37375</v>
      </c>
      <c r="B78">
        <v>4882.7700000000004</v>
      </c>
      <c r="C78">
        <v>251.65</v>
      </c>
      <c r="D78" s="1">
        <f t="shared" si="4"/>
        <v>-2.3520212463852719E-2</v>
      </c>
      <c r="E78" s="1">
        <f t="shared" si="5"/>
        <v>-1.4285147414784261E-3</v>
      </c>
      <c r="F78" s="1">
        <f t="shared" si="6"/>
        <v>0.74970635245996076</v>
      </c>
      <c r="G78" s="1">
        <f t="shared" si="7"/>
        <v>1.0719001576010572</v>
      </c>
    </row>
    <row r="79" spans="1:7" x14ac:dyDescent="0.2">
      <c r="A79" s="4">
        <v>37382</v>
      </c>
      <c r="B79">
        <v>4871.7</v>
      </c>
      <c r="C79">
        <v>251.73</v>
      </c>
      <c r="D79" s="1">
        <f t="shared" si="4"/>
        <v>-2.2671557333235892E-3</v>
      </c>
      <c r="E79" s="1">
        <f t="shared" si="5"/>
        <v>3.1790184780433606E-4</v>
      </c>
      <c r="F79" s="1">
        <f t="shared" si="6"/>
        <v>0.74800665140467193</v>
      </c>
      <c r="G79" s="1">
        <f t="shared" si="7"/>
        <v>1.0722409166418203</v>
      </c>
    </row>
    <row r="80" spans="1:7" x14ac:dyDescent="0.2">
      <c r="A80" s="4">
        <v>37389</v>
      </c>
      <c r="B80">
        <v>5036.41</v>
      </c>
      <c r="C80">
        <v>250.78</v>
      </c>
      <c r="D80" s="1">
        <f t="shared" si="4"/>
        <v>3.3809553133403059E-2</v>
      </c>
      <c r="E80" s="1">
        <f t="shared" si="5"/>
        <v>-3.7738847177530843E-3</v>
      </c>
      <c r="F80" s="1">
        <f t="shared" si="6"/>
        <v>0.77329642202947713</v>
      </c>
      <c r="G80" s="1">
        <f t="shared" si="7"/>
        <v>1.0681944030327561</v>
      </c>
    </row>
    <row r="81" spans="1:7" x14ac:dyDescent="0.2">
      <c r="A81" s="4">
        <v>37396</v>
      </c>
      <c r="B81">
        <v>4899.13</v>
      </c>
      <c r="C81">
        <v>252.42</v>
      </c>
      <c r="D81" s="1">
        <f t="shared" si="4"/>
        <v>-2.7257510806308449E-2</v>
      </c>
      <c r="E81" s="1">
        <f t="shared" si="5"/>
        <v>6.5395964590477806E-3</v>
      </c>
      <c r="F81" s="1">
        <f t="shared" si="6"/>
        <v>0.75221828644952904</v>
      </c>
      <c r="G81" s="1">
        <f t="shared" si="7"/>
        <v>1.0751799633684038</v>
      </c>
    </row>
    <row r="82" spans="1:7" x14ac:dyDescent="0.2">
      <c r="A82" s="4">
        <v>37403</v>
      </c>
      <c r="B82">
        <v>4818.3</v>
      </c>
      <c r="C82">
        <v>253.25</v>
      </c>
      <c r="D82" s="1">
        <f t="shared" si="4"/>
        <v>-1.6498847754601309E-2</v>
      </c>
      <c r="E82" s="1">
        <f t="shared" si="5"/>
        <v>3.2881705094685021E-3</v>
      </c>
      <c r="F82" s="1">
        <f t="shared" si="6"/>
        <v>0.73980755146317112</v>
      </c>
      <c r="G82" s="1">
        <f t="shared" si="7"/>
        <v>1.0787153384163231</v>
      </c>
    </row>
    <row r="83" spans="1:7" x14ac:dyDescent="0.2">
      <c r="A83" s="4">
        <v>37410</v>
      </c>
      <c r="B83">
        <v>4610.18</v>
      </c>
      <c r="C83">
        <v>253.71</v>
      </c>
      <c r="D83" s="1">
        <f t="shared" si="4"/>
        <v>-4.3193657514060901E-2</v>
      </c>
      <c r="E83" s="1">
        <f t="shared" si="5"/>
        <v>1.8163869693978985E-3</v>
      </c>
      <c r="F83" s="1">
        <f t="shared" si="6"/>
        <v>0.70785255745895492</v>
      </c>
      <c r="G83" s="1">
        <f t="shared" si="7"/>
        <v>1.080674702900712</v>
      </c>
    </row>
    <row r="84" spans="1:7" x14ac:dyDescent="0.2">
      <c r="A84" s="4">
        <v>37417</v>
      </c>
      <c r="B84">
        <v>4303.8500000000004</v>
      </c>
      <c r="C84">
        <v>255.37</v>
      </c>
      <c r="D84" s="1">
        <f t="shared" si="4"/>
        <v>-6.6446429423579922E-2</v>
      </c>
      <c r="E84" s="1">
        <f t="shared" si="5"/>
        <v>6.5429033148083349E-3</v>
      </c>
      <c r="F84" s="1">
        <f t="shared" si="6"/>
        <v>0.66081828245745788</v>
      </c>
      <c r="G84" s="1">
        <f t="shared" si="7"/>
        <v>1.0877454529965505</v>
      </c>
    </row>
    <row r="85" spans="1:7" x14ac:dyDescent="0.2">
      <c r="A85" s="4">
        <v>37424</v>
      </c>
      <c r="B85">
        <v>4232.3999999999996</v>
      </c>
      <c r="C85">
        <v>255.69</v>
      </c>
      <c r="D85" s="1">
        <f t="shared" si="4"/>
        <v>-1.6601415012140408E-2</v>
      </c>
      <c r="E85" s="1">
        <f t="shared" si="5"/>
        <v>1.2530837608175638E-3</v>
      </c>
      <c r="F85" s="1">
        <f t="shared" si="6"/>
        <v>0.64984776390277177</v>
      </c>
      <c r="G85" s="1">
        <f t="shared" si="7"/>
        <v>1.0891084891596037</v>
      </c>
    </row>
    <row r="86" spans="1:7" x14ac:dyDescent="0.2">
      <c r="A86" s="4">
        <v>37431</v>
      </c>
      <c r="B86">
        <v>4382.5600000000004</v>
      </c>
      <c r="C86">
        <v>256.5</v>
      </c>
      <c r="D86" s="1">
        <f t="shared" si="4"/>
        <v>3.5478688214724663E-2</v>
      </c>
      <c r="E86" s="1">
        <f t="shared" si="5"/>
        <v>3.1678986272438703E-3</v>
      </c>
      <c r="F86" s="1">
        <f t="shared" si="6"/>
        <v>0.67290351010531424</v>
      </c>
      <c r="G86" s="1">
        <f t="shared" si="7"/>
        <v>1.0925586744473321</v>
      </c>
    </row>
    <row r="87" spans="1:7" x14ac:dyDescent="0.2">
      <c r="A87" s="4">
        <v>37438</v>
      </c>
      <c r="B87">
        <v>4483.03</v>
      </c>
      <c r="C87">
        <v>255.85</v>
      </c>
      <c r="D87" s="1">
        <f t="shared" si="4"/>
        <v>2.2924957102697707E-2</v>
      </c>
      <c r="E87" s="1">
        <f t="shared" si="5"/>
        <v>-2.5341130604288331E-3</v>
      </c>
      <c r="F87" s="1">
        <f t="shared" si="6"/>
        <v>0.6883297942087333</v>
      </c>
      <c r="G87" s="1">
        <f t="shared" si="7"/>
        <v>1.0897900072411302</v>
      </c>
    </row>
    <row r="88" spans="1:7" x14ac:dyDescent="0.2">
      <c r="A88" s="4">
        <v>37445</v>
      </c>
      <c r="B88">
        <v>4130.8</v>
      </c>
      <c r="C88">
        <v>257.35000000000002</v>
      </c>
      <c r="D88" s="1">
        <f t="shared" si="4"/>
        <v>-7.856962813097379E-2</v>
      </c>
      <c r="E88" s="1">
        <f t="shared" si="5"/>
        <v>5.8628102403752713E-3</v>
      </c>
      <c r="F88" s="1">
        <f t="shared" si="6"/>
        <v>0.63424797824628343</v>
      </c>
      <c r="G88" s="1">
        <f t="shared" si="7"/>
        <v>1.0961792392554421</v>
      </c>
    </row>
    <row r="89" spans="1:7" x14ac:dyDescent="0.2">
      <c r="A89" s="4">
        <v>37452</v>
      </c>
      <c r="B89">
        <v>3891.88</v>
      </c>
      <c r="C89">
        <v>258.56</v>
      </c>
      <c r="D89" s="1">
        <f t="shared" si="4"/>
        <v>-5.7838675317129828E-2</v>
      </c>
      <c r="E89" s="1">
        <f t="shared" si="5"/>
        <v>4.7017680202059431E-3</v>
      </c>
      <c r="F89" s="1">
        <f t="shared" si="6"/>
        <v>0.59756391536195053</v>
      </c>
      <c r="G89" s="1">
        <f t="shared" si="7"/>
        <v>1.1013332197469869</v>
      </c>
    </row>
    <row r="90" spans="1:7" x14ac:dyDescent="0.2">
      <c r="A90" s="4">
        <v>37459</v>
      </c>
      <c r="B90">
        <v>3579</v>
      </c>
      <c r="C90">
        <v>260.58999999999997</v>
      </c>
      <c r="D90" s="1">
        <f t="shared" si="4"/>
        <v>-8.0393023423127152E-2</v>
      </c>
      <c r="E90" s="1">
        <f t="shared" si="5"/>
        <v>7.8511757425741013E-3</v>
      </c>
      <c r="F90" s="1">
        <f t="shared" si="6"/>
        <v>0.54952394551744166</v>
      </c>
      <c r="G90" s="1">
        <f t="shared" si="7"/>
        <v>1.1099799804063555</v>
      </c>
    </row>
    <row r="91" spans="1:7" x14ac:dyDescent="0.2">
      <c r="A91" s="4">
        <v>37466</v>
      </c>
      <c r="B91">
        <v>3532.49</v>
      </c>
      <c r="C91">
        <v>261.58</v>
      </c>
      <c r="D91" s="1">
        <f t="shared" si="4"/>
        <v>-1.2995250069852027E-2</v>
      </c>
      <c r="E91" s="1">
        <f t="shared" si="5"/>
        <v>3.7990713381172991E-3</v>
      </c>
      <c r="F91" s="1">
        <f t="shared" si="6"/>
        <v>0.54238274442607082</v>
      </c>
      <c r="G91" s="1">
        <f t="shared" si="7"/>
        <v>1.1141968735358014</v>
      </c>
    </row>
    <row r="92" spans="1:7" x14ac:dyDescent="0.2">
      <c r="A92" s="4">
        <v>37473</v>
      </c>
      <c r="B92">
        <v>3760.86</v>
      </c>
      <c r="C92">
        <v>262.70999999999998</v>
      </c>
      <c r="D92" s="1">
        <f t="shared" si="4"/>
        <v>6.4648449110967121E-2</v>
      </c>
      <c r="E92" s="1">
        <f t="shared" si="5"/>
        <v>4.3199021331905563E-3</v>
      </c>
      <c r="F92" s="1">
        <f t="shared" si="6"/>
        <v>0.57744694767776639</v>
      </c>
      <c r="G92" s="1">
        <f t="shared" si="7"/>
        <v>1.1190100949865831</v>
      </c>
    </row>
    <row r="93" spans="1:7" x14ac:dyDescent="0.2">
      <c r="A93" s="4">
        <v>37480</v>
      </c>
      <c r="B93">
        <v>3684.69</v>
      </c>
      <c r="C93">
        <v>262.26</v>
      </c>
      <c r="D93" s="1">
        <f t="shared" si="4"/>
        <v>-2.0253346309088927E-2</v>
      </c>
      <c r="E93" s="1">
        <f t="shared" si="5"/>
        <v>-1.7129153819800402E-3</v>
      </c>
      <c r="F93" s="1">
        <f t="shared" si="6"/>
        <v>0.56575171467132224</v>
      </c>
      <c r="G93" s="1">
        <f t="shared" si="7"/>
        <v>1.1170933253822897</v>
      </c>
    </row>
    <row r="94" spans="1:7" x14ac:dyDescent="0.2">
      <c r="A94" s="4">
        <v>37487</v>
      </c>
      <c r="B94">
        <v>3828.26</v>
      </c>
      <c r="C94">
        <v>261.87</v>
      </c>
      <c r="D94" s="1">
        <f t="shared" si="4"/>
        <v>3.8963929122938445E-2</v>
      </c>
      <c r="E94" s="1">
        <f t="shared" si="5"/>
        <v>-1.4870738961335617E-3</v>
      </c>
      <c r="F94" s="1">
        <f t="shared" si="6"/>
        <v>0.58779562438295652</v>
      </c>
      <c r="G94" s="1">
        <f t="shared" si="7"/>
        <v>1.1154321250585686</v>
      </c>
    </row>
    <row r="95" spans="1:7" x14ac:dyDescent="0.2">
      <c r="A95" s="4">
        <v>37494</v>
      </c>
      <c r="B95">
        <v>3712.94</v>
      </c>
      <c r="C95">
        <v>263.68</v>
      </c>
      <c r="D95" s="1">
        <f t="shared" si="4"/>
        <v>-3.0123345854252359E-2</v>
      </c>
      <c r="E95" s="1">
        <f t="shared" si="5"/>
        <v>6.9118264787872974E-3</v>
      </c>
      <c r="F95" s="1">
        <f t="shared" si="6"/>
        <v>0.57008925349805251</v>
      </c>
      <c r="G95" s="1">
        <f t="shared" si="7"/>
        <v>1.1231417983558383</v>
      </c>
    </row>
    <row r="96" spans="1:7" x14ac:dyDescent="0.2">
      <c r="A96" s="4">
        <v>37501</v>
      </c>
      <c r="B96">
        <v>3485.68</v>
      </c>
      <c r="C96">
        <v>266.52</v>
      </c>
      <c r="D96" s="1">
        <f t="shared" si="4"/>
        <v>-6.1207560585412102E-2</v>
      </c>
      <c r="E96" s="1">
        <f t="shared" si="5"/>
        <v>1.0770631067961167E-2</v>
      </c>
      <c r="F96" s="1">
        <f t="shared" si="6"/>
        <v>0.53519548097547809</v>
      </c>
      <c r="G96" s="1">
        <f t="shared" si="7"/>
        <v>1.1352387443029353</v>
      </c>
    </row>
    <row r="97" spans="1:7" x14ac:dyDescent="0.2">
      <c r="A97" s="4">
        <v>37508</v>
      </c>
      <c r="B97">
        <v>3361.28</v>
      </c>
      <c r="C97">
        <v>266.13</v>
      </c>
      <c r="D97" s="1">
        <f t="shared" si="4"/>
        <v>-3.5688875628284711E-2</v>
      </c>
      <c r="E97" s="1">
        <f t="shared" si="5"/>
        <v>-1.4633048176496688E-3</v>
      </c>
      <c r="F97" s="1">
        <f t="shared" si="6"/>
        <v>0.51609495601812416</v>
      </c>
      <c r="G97" s="1">
        <f t="shared" si="7"/>
        <v>1.1335775439792142</v>
      </c>
    </row>
    <row r="98" spans="1:7" x14ac:dyDescent="0.2">
      <c r="A98" s="4">
        <v>37515</v>
      </c>
      <c r="B98">
        <v>3065.73</v>
      </c>
      <c r="C98">
        <v>267.13</v>
      </c>
      <c r="D98" s="1">
        <f t="shared" si="4"/>
        <v>-8.7927813214013772E-2</v>
      </c>
      <c r="E98" s="1">
        <f t="shared" si="5"/>
        <v>3.7575620937135845E-3</v>
      </c>
      <c r="F98" s="1">
        <f t="shared" si="6"/>
        <v>0.47071585512466785</v>
      </c>
      <c r="G98" s="1">
        <f t="shared" si="7"/>
        <v>1.1378370319887554</v>
      </c>
    </row>
    <row r="99" spans="1:7" x14ac:dyDescent="0.2">
      <c r="A99" s="4">
        <v>37522</v>
      </c>
      <c r="B99">
        <v>2918.9</v>
      </c>
      <c r="C99">
        <v>267.70999999999998</v>
      </c>
      <c r="D99" s="1">
        <f t="shared" si="4"/>
        <v>-4.7893976312330167E-2</v>
      </c>
      <c r="E99" s="1">
        <f t="shared" si="5"/>
        <v>2.1712274922320862E-3</v>
      </c>
      <c r="F99" s="1">
        <f t="shared" si="6"/>
        <v>0.44817140110948878</v>
      </c>
      <c r="G99" s="1">
        <f t="shared" si="7"/>
        <v>1.1403075350342893</v>
      </c>
    </row>
    <row r="100" spans="1:7" x14ac:dyDescent="0.2">
      <c r="A100" s="4">
        <v>37529</v>
      </c>
      <c r="B100">
        <v>2714.62</v>
      </c>
      <c r="C100">
        <v>268.14</v>
      </c>
      <c r="D100" s="1">
        <f t="shared" si="4"/>
        <v>-6.9985268423036096E-2</v>
      </c>
      <c r="E100" s="1">
        <f t="shared" si="5"/>
        <v>1.6062156811476047E-3</v>
      </c>
      <c r="F100" s="1">
        <f t="shared" si="6"/>
        <v>0.41680600530331297</v>
      </c>
      <c r="G100" s="1">
        <f t="shared" si="7"/>
        <v>1.1421391148783919</v>
      </c>
    </row>
    <row r="101" spans="1:7" x14ac:dyDescent="0.2">
      <c r="A101" s="4">
        <v>37536</v>
      </c>
      <c r="B101">
        <v>2930.74</v>
      </c>
      <c r="C101">
        <v>267.73</v>
      </c>
      <c r="D101" s="1">
        <f t="shared" si="4"/>
        <v>7.9613352881803046E-2</v>
      </c>
      <c r="E101" s="1">
        <f t="shared" si="5"/>
        <v>-1.5290519877674269E-3</v>
      </c>
      <c r="F101" s="1">
        <f t="shared" si="6"/>
        <v>0.44998932888678023</v>
      </c>
      <c r="G101" s="1">
        <f t="shared" si="7"/>
        <v>1.1403927247944803</v>
      </c>
    </row>
    <row r="102" spans="1:7" x14ac:dyDescent="0.2">
      <c r="A102" s="4">
        <v>37543</v>
      </c>
      <c r="B102">
        <v>3163.67</v>
      </c>
      <c r="C102">
        <v>265.64</v>
      </c>
      <c r="D102" s="1">
        <f t="shared" si="4"/>
        <v>7.9478220517685161E-2</v>
      </c>
      <c r="E102" s="1">
        <f t="shared" si="5"/>
        <v>-7.8063720912860957E-3</v>
      </c>
      <c r="F102" s="1">
        <f t="shared" si="6"/>
        <v>0.48575367999864888</v>
      </c>
      <c r="G102" s="1">
        <f t="shared" si="7"/>
        <v>1.131490394854539</v>
      </c>
    </row>
    <row r="103" spans="1:7" x14ac:dyDescent="0.2">
      <c r="A103" s="4">
        <v>37550</v>
      </c>
      <c r="B103">
        <v>3102.01</v>
      </c>
      <c r="C103">
        <v>265.52999999999997</v>
      </c>
      <c r="D103" s="1">
        <f t="shared" si="4"/>
        <v>-1.9490022663552042E-2</v>
      </c>
      <c r="E103" s="1">
        <f t="shared" si="5"/>
        <v>-4.1409426291227902E-4</v>
      </c>
      <c r="F103" s="1">
        <f t="shared" si="6"/>
        <v>0.47628632976657143</v>
      </c>
      <c r="G103" s="1">
        <f t="shared" si="7"/>
        <v>1.1310218511734893</v>
      </c>
    </row>
    <row r="104" spans="1:7" x14ac:dyDescent="0.2">
      <c r="A104" s="4">
        <v>37557</v>
      </c>
      <c r="B104">
        <v>3165.16</v>
      </c>
      <c r="C104">
        <v>267.93</v>
      </c>
      <c r="D104" s="1">
        <f t="shared" si="4"/>
        <v>2.0357768027827072E-2</v>
      </c>
      <c r="E104" s="1">
        <f t="shared" si="5"/>
        <v>9.0385267201447128E-3</v>
      </c>
      <c r="F104" s="1">
        <f t="shared" si="6"/>
        <v>0.48598245638278437</v>
      </c>
      <c r="G104" s="1">
        <f t="shared" si="7"/>
        <v>1.1412446223963886</v>
      </c>
    </row>
    <row r="105" spans="1:7" x14ac:dyDescent="0.2">
      <c r="A105" s="4">
        <v>37564</v>
      </c>
      <c r="B105">
        <v>3079.1</v>
      </c>
      <c r="C105">
        <v>267.85000000000002</v>
      </c>
      <c r="D105" s="1">
        <f t="shared" si="4"/>
        <v>-2.7189778715767887E-2</v>
      </c>
      <c r="E105" s="1">
        <f t="shared" si="5"/>
        <v>-2.985854514238051E-4</v>
      </c>
      <c r="F105" s="1">
        <f t="shared" si="6"/>
        <v>0.47276870093399109</v>
      </c>
      <c r="G105" s="1">
        <f t="shared" si="7"/>
        <v>1.1409038633556252</v>
      </c>
    </row>
    <row r="106" spans="1:7" x14ac:dyDescent="0.2">
      <c r="A106" s="4">
        <v>37571</v>
      </c>
      <c r="B106">
        <v>3191.76</v>
      </c>
      <c r="C106">
        <v>268.41000000000003</v>
      </c>
      <c r="D106" s="1">
        <f t="shared" si="4"/>
        <v>3.6588613555909255E-2</v>
      </c>
      <c r="E106" s="1">
        <f t="shared" si="5"/>
        <v>2.0907224192645568E-3</v>
      </c>
      <c r="F106" s="1">
        <f t="shared" si="6"/>
        <v>0.49006665223379414</v>
      </c>
      <c r="G106" s="1">
        <f t="shared" si="7"/>
        <v>1.1432891766409685</v>
      </c>
    </row>
    <row r="107" spans="1:7" x14ac:dyDescent="0.2">
      <c r="A107" s="4">
        <v>37578</v>
      </c>
      <c r="B107">
        <v>3320.88</v>
      </c>
      <c r="C107">
        <v>268.39</v>
      </c>
      <c r="D107" s="1">
        <f t="shared" si="4"/>
        <v>4.0454169486427549E-2</v>
      </c>
      <c r="E107" s="1">
        <f t="shared" si="5"/>
        <v>-7.4512872098808636E-5</v>
      </c>
      <c r="F107" s="1">
        <f t="shared" si="6"/>
        <v>0.50989189164290616</v>
      </c>
      <c r="G107" s="1">
        <f t="shared" si="7"/>
        <v>1.1432039868807775</v>
      </c>
    </row>
    <row r="108" spans="1:7" x14ac:dyDescent="0.2">
      <c r="A108" s="4">
        <v>37585</v>
      </c>
      <c r="B108">
        <v>3320.32</v>
      </c>
      <c r="C108">
        <v>268.10000000000002</v>
      </c>
      <c r="D108" s="1">
        <f t="shared" si="4"/>
        <v>-1.686300016863207E-4</v>
      </c>
      <c r="E108" s="1">
        <f t="shared" si="5"/>
        <v>-1.0805171578671668E-3</v>
      </c>
      <c r="F108" s="1">
        <f t="shared" si="6"/>
        <v>0.50980590857235863</v>
      </c>
      <c r="G108" s="1">
        <f t="shared" si="7"/>
        <v>1.1419687353580108</v>
      </c>
    </row>
    <row r="109" spans="1:7" x14ac:dyDescent="0.2">
      <c r="A109" s="4">
        <v>37592</v>
      </c>
      <c r="B109">
        <v>3207.53</v>
      </c>
      <c r="C109">
        <v>269.13</v>
      </c>
      <c r="D109" s="1">
        <f t="shared" si="4"/>
        <v>-3.3969617386276019E-2</v>
      </c>
      <c r="E109" s="1">
        <f t="shared" si="5"/>
        <v>3.8418500559491697E-3</v>
      </c>
      <c r="F109" s="1">
        <f t="shared" si="6"/>
        <v>0.49248799691689277</v>
      </c>
      <c r="G109" s="1">
        <f t="shared" si="7"/>
        <v>1.1463560080078383</v>
      </c>
    </row>
    <row r="110" spans="1:7" x14ac:dyDescent="0.2">
      <c r="A110" s="4">
        <v>37599</v>
      </c>
      <c r="B110">
        <v>3077.06</v>
      </c>
      <c r="C110">
        <v>271.62</v>
      </c>
      <c r="D110" s="1">
        <f t="shared" si="4"/>
        <v>-4.0676158913556582E-2</v>
      </c>
      <c r="E110" s="1">
        <f t="shared" si="5"/>
        <v>9.2520343328503785E-3</v>
      </c>
      <c r="F110" s="1">
        <f t="shared" si="6"/>
        <v>0.47245547689128203</v>
      </c>
      <c r="G110" s="1">
        <f t="shared" si="7"/>
        <v>1.156962133151596</v>
      </c>
    </row>
    <row r="111" spans="1:7" x14ac:dyDescent="0.2">
      <c r="A111" s="4">
        <v>37606</v>
      </c>
      <c r="B111">
        <v>3024.22</v>
      </c>
      <c r="C111">
        <v>272.52999999999997</v>
      </c>
      <c r="D111" s="1">
        <f t="shared" si="4"/>
        <v>-1.7172235835505423E-2</v>
      </c>
      <c r="E111" s="1">
        <f t="shared" si="5"/>
        <v>3.3502687578232937E-3</v>
      </c>
      <c r="F111" s="1">
        <f t="shared" si="6"/>
        <v>0.4643423600203288</v>
      </c>
      <c r="G111" s="1">
        <f t="shared" si="7"/>
        <v>1.1608382672402784</v>
      </c>
    </row>
    <row r="112" spans="1:7" x14ac:dyDescent="0.2">
      <c r="A112" s="4">
        <v>37613</v>
      </c>
      <c r="B112">
        <v>2840</v>
      </c>
      <c r="C112">
        <v>273.27999999999997</v>
      </c>
      <c r="D112" s="1">
        <f t="shared" si="4"/>
        <v>-6.0914880531178217E-2</v>
      </c>
      <c r="E112" s="1">
        <f t="shared" si="5"/>
        <v>2.7519906065387456E-3</v>
      </c>
      <c r="F112" s="1">
        <f t="shared" si="6"/>
        <v>0.43605700063412511</v>
      </c>
      <c r="G112" s="1">
        <f t="shared" si="7"/>
        <v>1.1640328832474345</v>
      </c>
    </row>
    <row r="113" spans="1:7" x14ac:dyDescent="0.2">
      <c r="A113" s="4">
        <v>37620</v>
      </c>
      <c r="B113">
        <v>3092.94</v>
      </c>
      <c r="C113">
        <v>272.51</v>
      </c>
      <c r="D113" s="1">
        <f t="shared" si="4"/>
        <v>8.9063380281690252E-2</v>
      </c>
      <c r="E113" s="1">
        <f t="shared" si="5"/>
        <v>-2.8176229508195538E-3</v>
      </c>
      <c r="F113" s="1">
        <f t="shared" si="6"/>
        <v>0.47489371110609535</v>
      </c>
      <c r="G113" s="1">
        <f t="shared" si="7"/>
        <v>1.1607530774800878</v>
      </c>
    </row>
    <row r="114" spans="1:7" x14ac:dyDescent="0.2">
      <c r="A114" s="4">
        <v>37627</v>
      </c>
      <c r="B114">
        <v>3037.33</v>
      </c>
      <c r="C114">
        <v>273.72000000000003</v>
      </c>
      <c r="D114" s="1">
        <f t="shared" si="4"/>
        <v>-1.7979656896027763E-2</v>
      </c>
      <c r="E114" s="1">
        <f t="shared" si="5"/>
        <v>4.4402040292099709E-3</v>
      </c>
      <c r="F114" s="1">
        <f t="shared" si="6"/>
        <v>0.46635528511832641</v>
      </c>
      <c r="G114" s="1">
        <f t="shared" si="7"/>
        <v>1.1659070579716331</v>
      </c>
    </row>
    <row r="115" spans="1:7" x14ac:dyDescent="0.2">
      <c r="A115" s="4">
        <v>37634</v>
      </c>
      <c r="B115">
        <v>2918.82</v>
      </c>
      <c r="C115">
        <v>274.81</v>
      </c>
      <c r="D115" s="1">
        <f t="shared" si="4"/>
        <v>-3.9017821573553046E-2</v>
      </c>
      <c r="E115" s="1">
        <f t="shared" si="5"/>
        <v>3.9821715621801701E-3</v>
      </c>
      <c r="F115" s="1">
        <f t="shared" si="6"/>
        <v>0.44815911781369605</v>
      </c>
      <c r="G115" s="1">
        <f t="shared" si="7"/>
        <v>1.170549899902033</v>
      </c>
    </row>
    <row r="116" spans="1:7" x14ac:dyDescent="0.2">
      <c r="A116" s="4">
        <v>37641</v>
      </c>
      <c r="B116">
        <v>2717.82</v>
      </c>
      <c r="C116">
        <v>276.45</v>
      </c>
      <c r="D116" s="1">
        <f t="shared" si="4"/>
        <v>-6.8863444816741004E-2</v>
      </c>
      <c r="E116" s="1">
        <f t="shared" si="5"/>
        <v>5.9677595429568076E-3</v>
      </c>
      <c r="F116" s="1">
        <f t="shared" si="6"/>
        <v>0.41729733713501327</v>
      </c>
      <c r="G116" s="1">
        <f t="shared" si="7"/>
        <v>1.1775354602376806</v>
      </c>
    </row>
    <row r="117" spans="1:7" x14ac:dyDescent="0.2">
      <c r="A117" s="4">
        <v>37648</v>
      </c>
      <c r="B117">
        <v>2747.83</v>
      </c>
      <c r="C117">
        <v>276.85000000000002</v>
      </c>
      <c r="D117" s="1">
        <f t="shared" si="4"/>
        <v>1.1041938023857334E-2</v>
      </c>
      <c r="E117" s="1">
        <f t="shared" si="5"/>
        <v>1.4469162597214869E-3</v>
      </c>
      <c r="F117" s="1">
        <f t="shared" si="6"/>
        <v>0.42190510846917878</v>
      </c>
      <c r="G117" s="1">
        <f t="shared" si="7"/>
        <v>1.1792392554414972</v>
      </c>
    </row>
    <row r="118" spans="1:7" x14ac:dyDescent="0.2">
      <c r="A118" s="4">
        <v>37655</v>
      </c>
      <c r="B118">
        <v>2569.34</v>
      </c>
      <c r="C118">
        <v>277.3</v>
      </c>
      <c r="D118" s="1">
        <f t="shared" si="4"/>
        <v>-6.4956711295822478E-2</v>
      </c>
      <c r="E118" s="1">
        <f t="shared" si="5"/>
        <v>1.6254289326349536E-3</v>
      </c>
      <c r="F118" s="1">
        <f t="shared" si="6"/>
        <v>0.3944995401441137</v>
      </c>
      <c r="G118" s="1">
        <f t="shared" si="7"/>
        <v>1.1811560250457909</v>
      </c>
    </row>
    <row r="119" spans="1:7" x14ac:dyDescent="0.2">
      <c r="A119" s="4">
        <v>37662</v>
      </c>
      <c r="B119">
        <v>2674.46</v>
      </c>
      <c r="C119">
        <v>278.8</v>
      </c>
      <c r="D119" s="1">
        <f t="shared" si="4"/>
        <v>4.0913230635104769E-2</v>
      </c>
      <c r="E119" s="1">
        <f t="shared" si="5"/>
        <v>5.4093040028848627E-3</v>
      </c>
      <c r="F119" s="1">
        <f t="shared" si="6"/>
        <v>0.41063979081547258</v>
      </c>
      <c r="G119" s="1">
        <f t="shared" si="7"/>
        <v>1.1875452570601028</v>
      </c>
    </row>
    <row r="120" spans="1:7" x14ac:dyDescent="0.2">
      <c r="A120" s="4">
        <v>37669</v>
      </c>
      <c r="B120">
        <v>2648.87</v>
      </c>
      <c r="C120">
        <v>279.76</v>
      </c>
      <c r="D120" s="1">
        <f t="shared" si="4"/>
        <v>-9.5682866821713564E-3</v>
      </c>
      <c r="E120" s="1">
        <f t="shared" si="5"/>
        <v>3.4433285509325451E-3</v>
      </c>
      <c r="F120" s="1">
        <f t="shared" si="6"/>
        <v>0.40671067157384322</v>
      </c>
      <c r="G120" s="1">
        <f t="shared" si="7"/>
        <v>1.1916343655492625</v>
      </c>
    </row>
    <row r="121" spans="1:7" x14ac:dyDescent="0.2">
      <c r="A121" s="4">
        <v>37676</v>
      </c>
      <c r="B121">
        <v>2547.0500000000002</v>
      </c>
      <c r="C121">
        <v>279.54000000000002</v>
      </c>
      <c r="D121" s="1">
        <f t="shared" si="4"/>
        <v>-3.8439032493100767E-2</v>
      </c>
      <c r="E121" s="1">
        <f t="shared" si="5"/>
        <v>-7.8638833285660237E-4</v>
      </c>
      <c r="F121" s="1">
        <f t="shared" si="6"/>
        <v>0.39107710685392538</v>
      </c>
      <c r="G121" s="1">
        <f t="shared" si="7"/>
        <v>1.1906972781871636</v>
      </c>
    </row>
    <row r="122" spans="1:7" x14ac:dyDescent="0.2">
      <c r="A122" s="4">
        <v>37683</v>
      </c>
      <c r="B122">
        <v>2431.66</v>
      </c>
      <c r="C122">
        <v>281.07</v>
      </c>
      <c r="D122" s="1">
        <f t="shared" si="4"/>
        <v>-4.530339019650198E-2</v>
      </c>
      <c r="E122" s="1">
        <f t="shared" si="5"/>
        <v>5.4732775273662604E-3</v>
      </c>
      <c r="F122" s="1">
        <f t="shared" si="6"/>
        <v>0.37335998808520288</v>
      </c>
      <c r="G122" s="1">
        <f t="shared" si="7"/>
        <v>1.1972142948417617</v>
      </c>
    </row>
    <row r="123" spans="1:7" x14ac:dyDescent="0.2">
      <c r="A123" s="4">
        <v>37690</v>
      </c>
      <c r="B123">
        <v>2403.19</v>
      </c>
      <c r="C123">
        <v>278.52999999999997</v>
      </c>
      <c r="D123" s="1">
        <f t="shared" si="4"/>
        <v>-1.1708051290065136E-2</v>
      </c>
      <c r="E123" s="1">
        <f t="shared" si="5"/>
        <v>-9.0368947237343678E-3</v>
      </c>
      <c r="F123" s="1">
        <f t="shared" si="6"/>
        <v>0.36898867019504322</v>
      </c>
      <c r="G123" s="1">
        <f t="shared" si="7"/>
        <v>1.1863951952975267</v>
      </c>
    </row>
    <row r="124" spans="1:7" x14ac:dyDescent="0.2">
      <c r="A124" s="4">
        <v>37697</v>
      </c>
      <c r="B124">
        <v>2715.06</v>
      </c>
      <c r="C124">
        <v>276</v>
      </c>
      <c r="D124" s="1">
        <f t="shared" si="4"/>
        <v>0.12977334293168652</v>
      </c>
      <c r="E124" s="1">
        <f t="shared" si="5"/>
        <v>-9.0834021469858861E-3</v>
      </c>
      <c r="F124" s="1">
        <f t="shared" si="6"/>
        <v>0.41687356343017157</v>
      </c>
      <c r="G124" s="1">
        <f t="shared" si="7"/>
        <v>1.1756186906333874</v>
      </c>
    </row>
    <row r="125" spans="1:7" x14ac:dyDescent="0.2">
      <c r="A125" s="4">
        <v>37704</v>
      </c>
      <c r="B125">
        <v>2520.84</v>
      </c>
      <c r="C125">
        <v>277.66000000000003</v>
      </c>
      <c r="D125" s="1">
        <f t="shared" si="4"/>
        <v>-7.15343307330224E-2</v>
      </c>
      <c r="E125" s="1">
        <f t="shared" si="5"/>
        <v>6.0144927536232018E-3</v>
      </c>
      <c r="F125" s="1">
        <f t="shared" si="6"/>
        <v>0.38705279206990412</v>
      </c>
      <c r="G125" s="1">
        <f t="shared" si="7"/>
        <v>1.1826894407292261</v>
      </c>
    </row>
    <row r="126" spans="1:7" x14ac:dyDescent="0.2">
      <c r="A126" s="4">
        <v>37711</v>
      </c>
      <c r="B126">
        <v>2654.07</v>
      </c>
      <c r="C126">
        <v>277.61</v>
      </c>
      <c r="D126" s="1">
        <f t="shared" si="4"/>
        <v>5.2851430475555849E-2</v>
      </c>
      <c r="E126" s="1">
        <f t="shared" si="5"/>
        <v>-1.8007635237349273E-4</v>
      </c>
      <c r="F126" s="1">
        <f t="shared" si="6"/>
        <v>0.40750908580035639</v>
      </c>
      <c r="G126" s="1">
        <f t="shared" si="7"/>
        <v>1.182476466328749</v>
      </c>
    </row>
    <row r="127" spans="1:7" x14ac:dyDescent="0.2">
      <c r="A127" s="4">
        <v>37718</v>
      </c>
      <c r="B127">
        <v>2733.95</v>
      </c>
      <c r="C127">
        <v>277.38</v>
      </c>
      <c r="D127" s="1">
        <f t="shared" si="4"/>
        <v>3.009717151393887E-2</v>
      </c>
      <c r="E127" s="1">
        <f t="shared" si="5"/>
        <v>-8.2850041425031051E-4</v>
      </c>
      <c r="F127" s="1">
        <f t="shared" si="6"/>
        <v>0.41977395664917816</v>
      </c>
      <c r="G127" s="1">
        <f t="shared" si="7"/>
        <v>1.1814967840865545</v>
      </c>
    </row>
    <row r="128" spans="1:7" x14ac:dyDescent="0.2">
      <c r="A128" s="4">
        <v>37725</v>
      </c>
      <c r="B128">
        <v>2899.78</v>
      </c>
      <c r="C128">
        <v>277.89999999999998</v>
      </c>
      <c r="D128" s="1">
        <f t="shared" si="4"/>
        <v>6.0655827648640415E-2</v>
      </c>
      <c r="E128" s="1">
        <f t="shared" si="5"/>
        <v>1.8746845482731089E-3</v>
      </c>
      <c r="F128" s="1">
        <f t="shared" si="6"/>
        <v>0.44523569341507852</v>
      </c>
      <c r="G128" s="1">
        <f t="shared" si="7"/>
        <v>1.183711717851516</v>
      </c>
    </row>
    <row r="129" spans="1:7" x14ac:dyDescent="0.2">
      <c r="A129" s="4">
        <v>37733</v>
      </c>
      <c r="B129">
        <v>2838.23</v>
      </c>
      <c r="C129">
        <v>279.12</v>
      </c>
      <c r="D129" s="1">
        <f t="shared" si="4"/>
        <v>-2.1225748160205282E-2</v>
      </c>
      <c r="E129" s="1">
        <f t="shared" si="5"/>
        <v>4.3900683699173992E-3</v>
      </c>
      <c r="F129" s="1">
        <f t="shared" si="6"/>
        <v>0.43578523271471564</v>
      </c>
      <c r="G129" s="1">
        <f t="shared" si="7"/>
        <v>1.1889082932231565</v>
      </c>
    </row>
    <row r="130" spans="1:7" x14ac:dyDescent="0.2">
      <c r="A130" s="4">
        <v>37739</v>
      </c>
      <c r="B130">
        <v>2986</v>
      </c>
      <c r="C130">
        <v>280.08</v>
      </c>
      <c r="D130" s="1">
        <f t="shared" si="4"/>
        <v>5.2064138565232509E-2</v>
      </c>
      <c r="E130" s="1">
        <f t="shared" si="5"/>
        <v>3.4393809114359186E-3</v>
      </c>
      <c r="F130" s="1">
        <f t="shared" si="6"/>
        <v>0.45847401545545668</v>
      </c>
      <c r="G130" s="1">
        <f t="shared" si="7"/>
        <v>1.1929974017123162</v>
      </c>
    </row>
    <row r="131" spans="1:7" x14ac:dyDescent="0.2">
      <c r="A131" s="4">
        <v>37746</v>
      </c>
      <c r="B131">
        <v>2956.59</v>
      </c>
      <c r="C131">
        <v>281.85000000000002</v>
      </c>
      <c r="D131" s="1">
        <f t="shared" si="4"/>
        <v>-9.8492967180173752E-3</v>
      </c>
      <c r="E131" s="1">
        <f t="shared" si="5"/>
        <v>6.3196229648672109E-3</v>
      </c>
      <c r="F131" s="1">
        <f t="shared" si="6"/>
        <v>0.453958368839735</v>
      </c>
      <c r="G131" s="1">
        <f t="shared" si="7"/>
        <v>1.2005366954892043</v>
      </c>
    </row>
    <row r="132" spans="1:7" x14ac:dyDescent="0.2">
      <c r="A132" s="4">
        <v>37753</v>
      </c>
      <c r="B132">
        <v>2989.08</v>
      </c>
      <c r="C132">
        <v>283.18</v>
      </c>
      <c r="D132" s="1">
        <f t="shared" si="4"/>
        <v>1.098901098901095E-2</v>
      </c>
      <c r="E132" s="1">
        <f t="shared" si="5"/>
        <v>4.7188220684761806E-3</v>
      </c>
      <c r="F132" s="1">
        <f t="shared" si="6"/>
        <v>0.45894692234346829</v>
      </c>
      <c r="G132" s="1">
        <f t="shared" si="7"/>
        <v>1.206201814541894</v>
      </c>
    </row>
    <row r="133" spans="1:7" x14ac:dyDescent="0.2">
      <c r="A133" s="4">
        <v>37760</v>
      </c>
      <c r="B133">
        <v>2822.83</v>
      </c>
      <c r="C133">
        <v>285.51</v>
      </c>
      <c r="D133" s="1">
        <f t="shared" ref="D133:D196" si="8">B133/B132-1</f>
        <v>-5.5619120264429167E-2</v>
      </c>
      <c r="E133" s="1">
        <f t="shared" ref="E133:E196" si="9">C133/C132-1</f>
        <v>8.2279822021329441E-3</v>
      </c>
      <c r="F133" s="1">
        <f t="shared" ref="F133:F196" si="10">F132*B133/B132</f>
        <v>0.43342069827465723</v>
      </c>
      <c r="G133" s="1">
        <f t="shared" ref="G133:G196" si="11">G132*C133/C132</f>
        <v>1.216126421604125</v>
      </c>
    </row>
    <row r="134" spans="1:7" x14ac:dyDescent="0.2">
      <c r="A134" s="4">
        <v>37767</v>
      </c>
      <c r="B134">
        <v>2982.68</v>
      </c>
      <c r="C134">
        <v>285.95</v>
      </c>
      <c r="D134" s="1">
        <f t="shared" si="8"/>
        <v>5.6627568787351645E-2</v>
      </c>
      <c r="E134" s="1">
        <f t="shared" si="9"/>
        <v>1.5411018878497273E-3</v>
      </c>
      <c r="F134" s="1">
        <f t="shared" si="10"/>
        <v>0.4579642586800674</v>
      </c>
      <c r="G134" s="1">
        <f t="shared" si="11"/>
        <v>1.2180005963283231</v>
      </c>
    </row>
    <row r="135" spans="1:7" x14ac:dyDescent="0.2">
      <c r="A135" s="4">
        <v>37774</v>
      </c>
      <c r="B135">
        <v>3127.46</v>
      </c>
      <c r="C135">
        <v>287.02999999999997</v>
      </c>
      <c r="D135" s="1">
        <f t="shared" si="8"/>
        <v>4.8540238979709605E-2</v>
      </c>
      <c r="E135" s="1">
        <f t="shared" si="9"/>
        <v>3.776884070641584E-3</v>
      </c>
      <c r="F135" s="1">
        <f t="shared" si="10"/>
        <v>0.48019395324056341</v>
      </c>
      <c r="G135" s="1">
        <f t="shared" si="11"/>
        <v>1.2226008433786275</v>
      </c>
    </row>
    <row r="136" spans="1:7" x14ac:dyDescent="0.2">
      <c r="A136" s="4">
        <v>37781</v>
      </c>
      <c r="B136">
        <v>3168.71</v>
      </c>
      <c r="C136">
        <v>288.88</v>
      </c>
      <c r="D136" s="1">
        <f t="shared" si="8"/>
        <v>1.3189617133392506E-2</v>
      </c>
      <c r="E136" s="1">
        <f t="shared" si="9"/>
        <v>6.4453193046023483E-3</v>
      </c>
      <c r="F136" s="1">
        <f t="shared" si="10"/>
        <v>0.48652752763357671</v>
      </c>
      <c r="G136" s="1">
        <f t="shared" si="11"/>
        <v>1.230480896196279</v>
      </c>
    </row>
    <row r="137" spans="1:7" x14ac:dyDescent="0.2">
      <c r="A137" s="4">
        <v>37788</v>
      </c>
      <c r="B137">
        <v>3238.98</v>
      </c>
      <c r="C137">
        <v>287.02999999999997</v>
      </c>
      <c r="D137" s="1">
        <f t="shared" si="8"/>
        <v>2.2176216820094075E-2</v>
      </c>
      <c r="E137" s="1">
        <f t="shared" si="9"/>
        <v>-6.404043201329368E-3</v>
      </c>
      <c r="F137" s="1">
        <f t="shared" si="10"/>
        <v>0.49731686757532312</v>
      </c>
      <c r="G137" s="1">
        <f t="shared" si="11"/>
        <v>1.2226008433786275</v>
      </c>
    </row>
    <row r="138" spans="1:7" x14ac:dyDescent="0.2">
      <c r="A138" s="4">
        <v>37795</v>
      </c>
      <c r="B138">
        <v>3224.66</v>
      </c>
      <c r="C138">
        <v>284.39</v>
      </c>
      <c r="D138" s="1">
        <f t="shared" si="8"/>
        <v>-4.4211449283416693E-3</v>
      </c>
      <c r="E138" s="1">
        <f t="shared" si="9"/>
        <v>-9.1976448454864634E-3</v>
      </c>
      <c r="F138" s="1">
        <f t="shared" si="10"/>
        <v>0.49511815762846373</v>
      </c>
      <c r="G138" s="1">
        <f t="shared" si="11"/>
        <v>1.2113557950334386</v>
      </c>
    </row>
    <row r="139" spans="1:7" x14ac:dyDescent="0.2">
      <c r="A139" s="4">
        <v>37802</v>
      </c>
      <c r="B139">
        <v>3239.61</v>
      </c>
      <c r="C139">
        <v>284.32</v>
      </c>
      <c r="D139" s="1">
        <f t="shared" si="8"/>
        <v>4.6361476868879148E-3</v>
      </c>
      <c r="E139" s="1">
        <f t="shared" si="9"/>
        <v>-2.4614086289953541E-4</v>
      </c>
      <c r="F139" s="1">
        <f t="shared" si="10"/>
        <v>0.49741359852968919</v>
      </c>
      <c r="G139" s="1">
        <f t="shared" si="11"/>
        <v>1.2110576308727707</v>
      </c>
    </row>
    <row r="140" spans="1:7" x14ac:dyDescent="0.2">
      <c r="A140" s="4">
        <v>37809</v>
      </c>
      <c r="B140">
        <v>3326.51</v>
      </c>
      <c r="C140">
        <v>284.67</v>
      </c>
      <c r="D140" s="1">
        <f t="shared" si="8"/>
        <v>2.6824216495195508E-2</v>
      </c>
      <c r="E140" s="1">
        <f t="shared" si="9"/>
        <v>1.231007315700694E-3</v>
      </c>
      <c r="F140" s="1">
        <f t="shared" si="10"/>
        <v>0.51075632858430375</v>
      </c>
      <c r="G140" s="1">
        <f t="shared" si="11"/>
        <v>1.2125484516761103</v>
      </c>
    </row>
    <row r="141" spans="1:7" x14ac:dyDescent="0.2">
      <c r="A141" s="4">
        <v>37816</v>
      </c>
      <c r="B141">
        <v>3366.71</v>
      </c>
      <c r="C141">
        <v>283.31</v>
      </c>
      <c r="D141" s="1">
        <f t="shared" si="8"/>
        <v>1.2084737457575656E-2</v>
      </c>
      <c r="E141" s="1">
        <f t="shared" si="9"/>
        <v>-4.777461622229251E-3</v>
      </c>
      <c r="F141" s="1">
        <f t="shared" si="10"/>
        <v>0.51692868472004028</v>
      </c>
      <c r="G141" s="1">
        <f t="shared" si="11"/>
        <v>1.2067555479831342</v>
      </c>
    </row>
    <row r="142" spans="1:7" x14ac:dyDescent="0.2">
      <c r="A142" s="4">
        <v>37823</v>
      </c>
      <c r="B142">
        <v>3356.89</v>
      </c>
      <c r="C142">
        <v>283.2</v>
      </c>
      <c r="D142" s="1">
        <f t="shared" si="8"/>
        <v>-2.9167941402734598E-3</v>
      </c>
      <c r="E142" s="1">
        <f t="shared" si="9"/>
        <v>-3.8826726906926456E-4</v>
      </c>
      <c r="F142" s="1">
        <f t="shared" si="10"/>
        <v>0.51542091016150959</v>
      </c>
      <c r="G142" s="1">
        <f t="shared" si="11"/>
        <v>1.2062870043020846</v>
      </c>
    </row>
    <row r="143" spans="1:7" x14ac:dyDescent="0.2">
      <c r="A143" s="4">
        <v>37830</v>
      </c>
      <c r="B143">
        <v>3438.89</v>
      </c>
      <c r="C143">
        <v>280.58999999999997</v>
      </c>
      <c r="D143" s="1">
        <f t="shared" si="8"/>
        <v>2.4427371763745542E-2</v>
      </c>
      <c r="E143" s="1">
        <f t="shared" si="9"/>
        <v>-9.2161016949152685E-3</v>
      </c>
      <c r="F143" s="1">
        <f t="shared" si="10"/>
        <v>0.52801128834883293</v>
      </c>
      <c r="G143" s="1">
        <f t="shared" si="11"/>
        <v>1.195169740597182</v>
      </c>
    </row>
    <row r="144" spans="1:7" x14ac:dyDescent="0.2">
      <c r="A144" s="4">
        <v>37837</v>
      </c>
      <c r="B144">
        <v>3332.24</v>
      </c>
      <c r="C144">
        <v>282.58</v>
      </c>
      <c r="D144" s="1">
        <f t="shared" si="8"/>
        <v>-3.1012914050754792E-2</v>
      </c>
      <c r="E144" s="1">
        <f t="shared" si="9"/>
        <v>7.0921985815604049E-3</v>
      </c>
      <c r="F144" s="1">
        <f t="shared" si="10"/>
        <v>0.5116361196454422</v>
      </c>
      <c r="G144" s="1">
        <f t="shared" si="11"/>
        <v>1.2036461217361691</v>
      </c>
    </row>
    <row r="145" spans="1:7" x14ac:dyDescent="0.2">
      <c r="A145" s="4">
        <v>37844</v>
      </c>
      <c r="B145">
        <v>3443.93</v>
      </c>
      <c r="C145">
        <v>281.04000000000002</v>
      </c>
      <c r="D145" s="1">
        <f t="shared" si="8"/>
        <v>3.3517993901999832E-2</v>
      </c>
      <c r="E145" s="1">
        <f t="shared" si="9"/>
        <v>-5.4497841319270934E-3</v>
      </c>
      <c r="F145" s="1">
        <f t="shared" si="10"/>
        <v>0.52878513598376098</v>
      </c>
      <c r="G145" s="1">
        <f t="shared" si="11"/>
        <v>1.1970865102014756</v>
      </c>
    </row>
    <row r="146" spans="1:7" x14ac:dyDescent="0.2">
      <c r="A146" s="4">
        <v>37851</v>
      </c>
      <c r="B146">
        <v>3549.05</v>
      </c>
      <c r="C146">
        <v>280.95</v>
      </c>
      <c r="D146" s="1">
        <f t="shared" si="8"/>
        <v>3.0523268475259435E-2</v>
      </c>
      <c r="E146" s="1">
        <f t="shared" si="9"/>
        <v>-3.2023911187029075E-4</v>
      </c>
      <c r="F146" s="1">
        <f t="shared" si="10"/>
        <v>0.54492538665511991</v>
      </c>
      <c r="G146" s="1">
        <f t="shared" si="11"/>
        <v>1.1967031562806167</v>
      </c>
    </row>
    <row r="147" spans="1:7" x14ac:dyDescent="0.2">
      <c r="A147" s="4">
        <v>37858</v>
      </c>
      <c r="B147">
        <v>3484.58</v>
      </c>
      <c r="C147">
        <v>281.05</v>
      </c>
      <c r="D147" s="1">
        <f t="shared" si="8"/>
        <v>-1.8165424550231846E-2</v>
      </c>
      <c r="E147" s="1">
        <f t="shared" si="9"/>
        <v>3.5593521979015996E-4</v>
      </c>
      <c r="F147" s="1">
        <f t="shared" si="10"/>
        <v>0.5350265856583305</v>
      </c>
      <c r="G147" s="1">
        <f t="shared" si="11"/>
        <v>1.1971291050815711</v>
      </c>
    </row>
    <row r="148" spans="1:7" x14ac:dyDescent="0.2">
      <c r="A148" s="4">
        <v>37865</v>
      </c>
      <c r="B148">
        <v>3607.71</v>
      </c>
      <c r="C148">
        <v>279.89999999999998</v>
      </c>
      <c r="D148" s="1">
        <f t="shared" si="8"/>
        <v>3.5335678905348722E-2</v>
      </c>
      <c r="E148" s="1">
        <f t="shared" si="9"/>
        <v>-4.0917986123466532E-3</v>
      </c>
      <c r="F148" s="1">
        <f t="shared" si="10"/>
        <v>0.55393211329497827</v>
      </c>
      <c r="G148" s="1">
        <f t="shared" si="11"/>
        <v>1.1922306938705984</v>
      </c>
    </row>
    <row r="149" spans="1:7" x14ac:dyDescent="0.2">
      <c r="A149" s="4">
        <v>37872</v>
      </c>
      <c r="B149">
        <v>3508.06</v>
      </c>
      <c r="C149">
        <v>281.16000000000003</v>
      </c>
      <c r="D149" s="1">
        <f t="shared" si="8"/>
        <v>-2.7621399724478968E-2</v>
      </c>
      <c r="E149" s="1">
        <f t="shared" si="9"/>
        <v>4.5016077170418889E-3</v>
      </c>
      <c r="F149" s="1">
        <f t="shared" si="10"/>
        <v>0.53863173297343225</v>
      </c>
      <c r="G149" s="1">
        <f t="shared" si="11"/>
        <v>1.1975976487626208</v>
      </c>
    </row>
    <row r="150" spans="1:7" x14ac:dyDescent="0.2">
      <c r="A150" s="4">
        <v>37879</v>
      </c>
      <c r="B150">
        <v>3578.7</v>
      </c>
      <c r="C150">
        <v>282.83999999999997</v>
      </c>
      <c r="D150" s="1">
        <f t="shared" si="8"/>
        <v>2.0136485692947126E-2</v>
      </c>
      <c r="E150" s="1">
        <f t="shared" si="9"/>
        <v>5.9752454118648934E-3</v>
      </c>
      <c r="F150" s="1">
        <f t="shared" si="10"/>
        <v>0.5494778831582191</v>
      </c>
      <c r="G150" s="1">
        <f t="shared" si="11"/>
        <v>1.20475358861865</v>
      </c>
    </row>
    <row r="151" spans="1:7" x14ac:dyDescent="0.2">
      <c r="A151" s="4">
        <v>37886</v>
      </c>
      <c r="B151">
        <v>3324.85</v>
      </c>
      <c r="C151">
        <v>284.24</v>
      </c>
      <c r="D151" s="1">
        <f t="shared" si="8"/>
        <v>-7.0933579232682287E-2</v>
      </c>
      <c r="E151" s="1">
        <f t="shared" si="9"/>
        <v>4.9497949370669314E-3</v>
      </c>
      <c r="F151" s="1">
        <f t="shared" si="10"/>
        <v>0.51050145019660909</v>
      </c>
      <c r="G151" s="1">
        <f t="shared" si="11"/>
        <v>1.2107168718320078</v>
      </c>
    </row>
    <row r="152" spans="1:7" x14ac:dyDescent="0.2">
      <c r="A152" s="4">
        <v>37893</v>
      </c>
      <c r="B152">
        <v>3419</v>
      </c>
      <c r="C152">
        <v>283.83</v>
      </c>
      <c r="D152" s="1">
        <f t="shared" si="8"/>
        <v>2.8317066935350521E-2</v>
      </c>
      <c r="E152" s="1">
        <f t="shared" si="9"/>
        <v>-1.4424430059105653E-3</v>
      </c>
      <c r="F152" s="1">
        <f t="shared" si="10"/>
        <v>0.52495735393241993</v>
      </c>
      <c r="G152" s="1">
        <f t="shared" si="11"/>
        <v>1.2089704817480957</v>
      </c>
    </row>
    <row r="153" spans="1:7" x14ac:dyDescent="0.2">
      <c r="A153" s="4">
        <v>37900</v>
      </c>
      <c r="B153">
        <v>3471.25</v>
      </c>
      <c r="C153">
        <v>282.37</v>
      </c>
      <c r="D153" s="1">
        <f t="shared" si="8"/>
        <v>1.5282246270839517E-2</v>
      </c>
      <c r="E153" s="1">
        <f t="shared" si="9"/>
        <v>-5.1439241799667856E-3</v>
      </c>
      <c r="F153" s="1">
        <f t="shared" si="10"/>
        <v>0.53297988149690334</v>
      </c>
      <c r="G153" s="1">
        <f t="shared" si="11"/>
        <v>1.2027516292541656</v>
      </c>
    </row>
    <row r="154" spans="1:7" x14ac:dyDescent="0.2">
      <c r="A154" s="4">
        <v>37907</v>
      </c>
      <c r="B154">
        <v>3516.67</v>
      </c>
      <c r="C154">
        <v>280.81</v>
      </c>
      <c r="D154" s="1">
        <f t="shared" si="8"/>
        <v>1.3084623694634478E-2</v>
      </c>
      <c r="E154" s="1">
        <f t="shared" si="9"/>
        <v>-5.5246662180826744E-3</v>
      </c>
      <c r="F154" s="1">
        <f t="shared" si="10"/>
        <v>0.53995372268310116</v>
      </c>
      <c r="G154" s="1">
        <f t="shared" si="11"/>
        <v>1.196106827959281</v>
      </c>
    </row>
    <row r="155" spans="1:7" x14ac:dyDescent="0.2">
      <c r="A155" s="4">
        <v>37914</v>
      </c>
      <c r="B155">
        <v>3452.64</v>
      </c>
      <c r="C155">
        <v>282.01</v>
      </c>
      <c r="D155" s="1">
        <f t="shared" si="8"/>
        <v>-1.8207565680032567E-2</v>
      </c>
      <c r="E155" s="1">
        <f t="shared" si="9"/>
        <v>4.2733520886006904E-3</v>
      </c>
      <c r="F155" s="1">
        <f t="shared" si="10"/>
        <v>0.53012247981317051</v>
      </c>
      <c r="G155" s="1">
        <f t="shared" si="11"/>
        <v>1.2012182135707306</v>
      </c>
    </row>
    <row r="156" spans="1:7" x14ac:dyDescent="0.2">
      <c r="A156" s="4">
        <v>37921</v>
      </c>
      <c r="B156">
        <v>3655.99</v>
      </c>
      <c r="C156">
        <v>281.51</v>
      </c>
      <c r="D156" s="1">
        <f t="shared" si="8"/>
        <v>5.8896960007414512E-2</v>
      </c>
      <c r="E156" s="1">
        <f t="shared" si="9"/>
        <v>-1.77298677351867E-3</v>
      </c>
      <c r="F156" s="1">
        <f t="shared" si="10"/>
        <v>0.5613450823057583</v>
      </c>
      <c r="G156" s="1">
        <f t="shared" si="11"/>
        <v>1.1990884695659598</v>
      </c>
    </row>
    <row r="157" spans="1:7" x14ac:dyDescent="0.2">
      <c r="A157" s="4">
        <v>37928</v>
      </c>
      <c r="B157">
        <v>3782.56</v>
      </c>
      <c r="C157">
        <v>280.43</v>
      </c>
      <c r="D157" s="1">
        <f t="shared" si="8"/>
        <v>3.4619897756831941E-2</v>
      </c>
      <c r="E157" s="1">
        <f t="shared" si="9"/>
        <v>-3.8364534119569305E-3</v>
      </c>
      <c r="F157" s="1">
        <f t="shared" si="10"/>
        <v>0.58077879166148405</v>
      </c>
      <c r="G157" s="1">
        <f t="shared" si="11"/>
        <v>1.1944882225156552</v>
      </c>
    </row>
    <row r="158" spans="1:7" x14ac:dyDescent="0.2">
      <c r="A158" s="4">
        <v>37935</v>
      </c>
      <c r="B158">
        <v>3797.4</v>
      </c>
      <c r="C158">
        <v>281.92</v>
      </c>
      <c r="D158" s="1">
        <f t="shared" si="8"/>
        <v>3.9232688972548058E-3</v>
      </c>
      <c r="E158" s="1">
        <f t="shared" si="9"/>
        <v>5.3132689084620655E-3</v>
      </c>
      <c r="F158" s="1">
        <f t="shared" si="10"/>
        <v>0.58305734303099477</v>
      </c>
      <c r="G158" s="1">
        <f t="shared" si="11"/>
        <v>1.2008348596498717</v>
      </c>
    </row>
    <row r="159" spans="1:7" x14ac:dyDescent="0.2">
      <c r="A159" s="4">
        <v>37942</v>
      </c>
      <c r="B159">
        <v>3642.25</v>
      </c>
      <c r="C159">
        <v>282.92</v>
      </c>
      <c r="D159" s="1">
        <f t="shared" si="8"/>
        <v>-4.0856902090904312E-2</v>
      </c>
      <c r="E159" s="1">
        <f t="shared" si="9"/>
        <v>3.5471055618614411E-3</v>
      </c>
      <c r="F159" s="1">
        <f t="shared" si="10"/>
        <v>0.55923542625339462</v>
      </c>
      <c r="G159" s="1">
        <f t="shared" si="11"/>
        <v>1.2050943476594129</v>
      </c>
    </row>
    <row r="160" spans="1:7" x14ac:dyDescent="0.2">
      <c r="A160" s="4">
        <v>37949</v>
      </c>
      <c r="B160">
        <v>3745.95</v>
      </c>
      <c r="C160">
        <v>281.44</v>
      </c>
      <c r="D160" s="1">
        <f t="shared" si="8"/>
        <v>2.8471411901983545E-2</v>
      </c>
      <c r="E160" s="1">
        <f t="shared" si="9"/>
        <v>-5.2311607521561276E-3</v>
      </c>
      <c r="F160" s="1">
        <f t="shared" si="10"/>
        <v>0.5751576484244364</v>
      </c>
      <c r="G160" s="1">
        <f t="shared" si="11"/>
        <v>1.1987903054052917</v>
      </c>
    </row>
    <row r="161" spans="1:7" x14ac:dyDescent="0.2">
      <c r="A161" s="4">
        <v>37956</v>
      </c>
      <c r="B161">
        <v>3841.73</v>
      </c>
      <c r="C161">
        <v>281.69</v>
      </c>
      <c r="D161" s="1">
        <f t="shared" si="8"/>
        <v>2.5568947796954067E-2</v>
      </c>
      <c r="E161" s="1">
        <f t="shared" si="9"/>
        <v>8.882888004548839E-4</v>
      </c>
      <c r="F161" s="1">
        <f t="shared" si="10"/>
        <v>0.58986382431201967</v>
      </c>
      <c r="G161" s="1">
        <f t="shared" si="11"/>
        <v>1.1998551774076769</v>
      </c>
    </row>
    <row r="162" spans="1:7" x14ac:dyDescent="0.2">
      <c r="A162" s="4">
        <v>37963</v>
      </c>
      <c r="B162">
        <v>3860.13</v>
      </c>
      <c r="C162">
        <v>283.22000000000003</v>
      </c>
      <c r="D162" s="1">
        <f t="shared" si="8"/>
        <v>4.789508893128902E-3</v>
      </c>
      <c r="E162" s="1">
        <f t="shared" si="9"/>
        <v>5.4315027157514351E-3</v>
      </c>
      <c r="F162" s="1">
        <f t="shared" si="10"/>
        <v>0.59268898234429712</v>
      </c>
      <c r="G162" s="1">
        <f t="shared" si="11"/>
        <v>1.2063721940622751</v>
      </c>
    </row>
    <row r="163" spans="1:7" x14ac:dyDescent="0.2">
      <c r="A163" s="4">
        <v>37970</v>
      </c>
      <c r="B163">
        <v>3898.42</v>
      </c>
      <c r="C163">
        <v>284.92</v>
      </c>
      <c r="D163" s="1">
        <f t="shared" si="8"/>
        <v>9.9193550476279757E-3</v>
      </c>
      <c r="E163" s="1">
        <f t="shared" si="9"/>
        <v>6.0024009603840689E-3</v>
      </c>
      <c r="F163" s="1">
        <f t="shared" si="10"/>
        <v>0.59856807479298746</v>
      </c>
      <c r="G163" s="1">
        <f t="shared" si="11"/>
        <v>1.2136133236784952</v>
      </c>
    </row>
    <row r="164" spans="1:7" x14ac:dyDescent="0.2">
      <c r="A164" s="4">
        <v>37977</v>
      </c>
      <c r="B164">
        <v>3903.34</v>
      </c>
      <c r="C164">
        <v>285.01</v>
      </c>
      <c r="D164" s="1">
        <f t="shared" si="8"/>
        <v>1.2620497534898689E-3</v>
      </c>
      <c r="E164" s="1">
        <f t="shared" si="9"/>
        <v>3.1587814123246183E-4</v>
      </c>
      <c r="F164" s="1">
        <f t="shared" si="10"/>
        <v>0.59932349748422686</v>
      </c>
      <c r="G164" s="1">
        <f t="shared" si="11"/>
        <v>1.2139966775993538</v>
      </c>
    </row>
    <row r="165" spans="1:7" x14ac:dyDescent="0.2">
      <c r="A165" s="4">
        <v>37984</v>
      </c>
      <c r="B165">
        <v>4018.5</v>
      </c>
      <c r="C165">
        <v>285.39999999999998</v>
      </c>
      <c r="D165" s="1">
        <f t="shared" si="8"/>
        <v>2.9502938509071708E-2</v>
      </c>
      <c r="E165" s="1">
        <f t="shared" si="9"/>
        <v>1.3683730395424032E-3</v>
      </c>
      <c r="F165" s="1">
        <f t="shared" si="10"/>
        <v>0.61700530177754576</v>
      </c>
      <c r="G165" s="1">
        <f t="shared" si="11"/>
        <v>1.2156578779230747</v>
      </c>
    </row>
    <row r="166" spans="1:7" x14ac:dyDescent="0.2">
      <c r="A166" s="4">
        <v>37991</v>
      </c>
      <c r="B166">
        <v>4016.18</v>
      </c>
      <c r="C166">
        <v>286.23</v>
      </c>
      <c r="D166" s="1">
        <f t="shared" si="8"/>
        <v>-5.773298494463619E-4</v>
      </c>
      <c r="E166" s="1">
        <f t="shared" si="9"/>
        <v>2.9081990189210316E-3</v>
      </c>
      <c r="F166" s="1">
        <f t="shared" si="10"/>
        <v>0.61664908619956293</v>
      </c>
      <c r="G166" s="1">
        <f t="shared" si="11"/>
        <v>1.2191932529709941</v>
      </c>
    </row>
    <row r="167" spans="1:7" x14ac:dyDescent="0.2">
      <c r="A167" s="4">
        <v>37998</v>
      </c>
      <c r="B167">
        <v>4111.6400000000003</v>
      </c>
      <c r="C167">
        <v>287.77999999999997</v>
      </c>
      <c r="D167" s="1">
        <f t="shared" si="8"/>
        <v>2.376885498159953E-2</v>
      </c>
      <c r="E167" s="1">
        <f t="shared" si="9"/>
        <v>5.4152255179400477E-3</v>
      </c>
      <c r="F167" s="1">
        <f t="shared" si="10"/>
        <v>0.6313061289039763</v>
      </c>
      <c r="G167" s="1">
        <f t="shared" si="11"/>
        <v>1.2257954593857829</v>
      </c>
    </row>
    <row r="168" spans="1:7" x14ac:dyDescent="0.2">
      <c r="A168" s="4">
        <v>38005</v>
      </c>
      <c r="B168">
        <v>4151.83</v>
      </c>
      <c r="C168">
        <v>288.2</v>
      </c>
      <c r="D168" s="1">
        <f t="shared" si="8"/>
        <v>9.7746884454863459E-3</v>
      </c>
      <c r="E168" s="1">
        <f t="shared" si="9"/>
        <v>1.4594481895893185E-3</v>
      </c>
      <c r="F168" s="1">
        <f t="shared" si="10"/>
        <v>0.63747694962773871</v>
      </c>
      <c r="G168" s="1">
        <f t="shared" si="11"/>
        <v>1.2275844443497903</v>
      </c>
    </row>
    <row r="169" spans="1:7" x14ac:dyDescent="0.2">
      <c r="A169" s="4">
        <v>38012</v>
      </c>
      <c r="B169">
        <v>4058.6</v>
      </c>
      <c r="C169">
        <v>286.48</v>
      </c>
      <c r="D169" s="1">
        <f t="shared" si="8"/>
        <v>-2.2455158327773561E-2</v>
      </c>
      <c r="E169" s="1">
        <f t="shared" si="9"/>
        <v>-5.9680777238028115E-3</v>
      </c>
      <c r="F169" s="1">
        <f t="shared" si="10"/>
        <v>0.62316230379354165</v>
      </c>
      <c r="G169" s="1">
        <f t="shared" si="11"/>
        <v>1.2202581249733795</v>
      </c>
    </row>
    <row r="170" spans="1:7" x14ac:dyDescent="0.2">
      <c r="A170" s="4">
        <v>38019</v>
      </c>
      <c r="B170">
        <v>4044.99</v>
      </c>
      <c r="C170">
        <v>287.20999999999998</v>
      </c>
      <c r="D170" s="1">
        <f t="shared" si="8"/>
        <v>-3.3533730843148257E-3</v>
      </c>
      <c r="E170" s="1">
        <f t="shared" si="9"/>
        <v>2.5481709019825605E-3</v>
      </c>
      <c r="F170" s="1">
        <f t="shared" si="10"/>
        <v>0.62107260809684073</v>
      </c>
      <c r="G170" s="1">
        <f t="shared" si="11"/>
        <v>1.2233675512203444</v>
      </c>
    </row>
    <row r="171" spans="1:7" x14ac:dyDescent="0.2">
      <c r="A171" s="4">
        <v>38026</v>
      </c>
      <c r="B171">
        <v>4057.05</v>
      </c>
      <c r="C171">
        <v>289.13</v>
      </c>
      <c r="D171" s="1">
        <f t="shared" si="8"/>
        <v>2.9814659615969852E-3</v>
      </c>
      <c r="E171" s="1">
        <f t="shared" si="9"/>
        <v>6.6850040040389302E-3</v>
      </c>
      <c r="F171" s="1">
        <f t="shared" si="10"/>
        <v>0.62292431493756184</v>
      </c>
      <c r="G171" s="1">
        <f t="shared" si="11"/>
        <v>1.2315457681986637</v>
      </c>
    </row>
    <row r="172" spans="1:7" x14ac:dyDescent="0.2">
      <c r="A172" s="4">
        <v>38033</v>
      </c>
      <c r="B172">
        <v>4073.35</v>
      </c>
      <c r="C172">
        <v>289.33999999999997</v>
      </c>
      <c r="D172" s="1">
        <f t="shared" si="8"/>
        <v>4.0176975881489607E-3</v>
      </c>
      <c r="E172" s="1">
        <f t="shared" si="9"/>
        <v>7.2631688167934527E-4</v>
      </c>
      <c r="F172" s="1">
        <f t="shared" si="10"/>
        <v>0.62542703645528575</v>
      </c>
      <c r="G172" s="1">
        <f t="shared" si="11"/>
        <v>1.2324402606806673</v>
      </c>
    </row>
    <row r="173" spans="1:7" x14ac:dyDescent="0.2">
      <c r="A173" s="4">
        <v>38040</v>
      </c>
      <c r="B173">
        <v>4018.16</v>
      </c>
      <c r="C173">
        <v>290.62</v>
      </c>
      <c r="D173" s="1">
        <f t="shared" si="8"/>
        <v>-1.3549044398345367E-2</v>
      </c>
      <c r="E173" s="1">
        <f t="shared" si="9"/>
        <v>4.4238612013549616E-3</v>
      </c>
      <c r="F173" s="1">
        <f t="shared" si="10"/>
        <v>0.61695309777042751</v>
      </c>
      <c r="G173" s="1">
        <f t="shared" si="11"/>
        <v>1.2378924053328801</v>
      </c>
    </row>
    <row r="174" spans="1:7" x14ac:dyDescent="0.2">
      <c r="A174" s="4">
        <v>38047</v>
      </c>
      <c r="B174">
        <v>4126.1400000000003</v>
      </c>
      <c r="C174">
        <v>290.05</v>
      </c>
      <c r="D174" s="1">
        <f t="shared" si="8"/>
        <v>2.6872996595456833E-2</v>
      </c>
      <c r="E174" s="1">
        <f t="shared" si="9"/>
        <v>-1.9613240657903042E-3</v>
      </c>
      <c r="F174" s="1">
        <f t="shared" si="10"/>
        <v>0.63353247626636866</v>
      </c>
      <c r="G174" s="1">
        <f t="shared" si="11"/>
        <v>1.2354644971674418</v>
      </c>
    </row>
    <row r="175" spans="1:7" x14ac:dyDescent="0.2">
      <c r="A175" s="4">
        <v>38054</v>
      </c>
      <c r="B175">
        <v>3915.38</v>
      </c>
      <c r="C175">
        <v>292.8</v>
      </c>
      <c r="D175" s="1">
        <f t="shared" si="8"/>
        <v>-5.1079216895209667E-2</v>
      </c>
      <c r="E175" s="1">
        <f t="shared" si="9"/>
        <v>9.4811239441474626E-3</v>
      </c>
      <c r="F175" s="1">
        <f t="shared" si="10"/>
        <v>0.60117213350099952</v>
      </c>
      <c r="G175" s="1">
        <f t="shared" si="11"/>
        <v>1.2471780891936803</v>
      </c>
    </row>
    <row r="176" spans="1:7" x14ac:dyDescent="0.2">
      <c r="A176" s="4">
        <v>38061</v>
      </c>
      <c r="B176">
        <v>3819.15</v>
      </c>
      <c r="C176">
        <v>293.14999999999998</v>
      </c>
      <c r="D176" s="1">
        <f t="shared" si="8"/>
        <v>-2.4577435651201185E-2</v>
      </c>
      <c r="E176" s="1">
        <f t="shared" si="9"/>
        <v>1.1953551912566862E-3</v>
      </c>
      <c r="F176" s="1">
        <f t="shared" si="10"/>
        <v>0.58639686407458347</v>
      </c>
      <c r="G176" s="1">
        <f t="shared" si="11"/>
        <v>1.2486689099970196</v>
      </c>
    </row>
    <row r="177" spans="1:7" x14ac:dyDescent="0.2">
      <c r="A177" s="4">
        <v>38068</v>
      </c>
      <c r="B177">
        <v>3822.33</v>
      </c>
      <c r="C177">
        <v>294.45999999999998</v>
      </c>
      <c r="D177" s="1">
        <f t="shared" si="8"/>
        <v>8.3264600761956409E-4</v>
      </c>
      <c r="E177" s="1">
        <f t="shared" si="9"/>
        <v>4.4687020296776403E-3</v>
      </c>
      <c r="F177" s="1">
        <f t="shared" si="10"/>
        <v>0.5868851250823357</v>
      </c>
      <c r="G177" s="1">
        <f t="shared" si="11"/>
        <v>1.2542488392895186</v>
      </c>
    </row>
    <row r="178" spans="1:7" x14ac:dyDescent="0.2">
      <c r="A178" s="4">
        <v>38075</v>
      </c>
      <c r="B178">
        <v>4007.6</v>
      </c>
      <c r="C178">
        <v>292.91000000000003</v>
      </c>
      <c r="D178" s="1">
        <f t="shared" si="8"/>
        <v>4.8470435572020243E-2</v>
      </c>
      <c r="E178" s="1">
        <f t="shared" si="9"/>
        <v>-5.2638728520001399E-3</v>
      </c>
      <c r="F178" s="1">
        <f t="shared" si="10"/>
        <v>0.61533170272581617</v>
      </c>
      <c r="G178" s="1">
        <f t="shared" si="11"/>
        <v>1.2476466328747298</v>
      </c>
    </row>
    <row r="179" spans="1:7" x14ac:dyDescent="0.2">
      <c r="A179" s="4">
        <v>38082</v>
      </c>
      <c r="B179">
        <v>4013.53</v>
      </c>
      <c r="C179">
        <v>291.51</v>
      </c>
      <c r="D179" s="1">
        <f t="shared" si="8"/>
        <v>1.4796885916759095E-3</v>
      </c>
      <c r="E179" s="1">
        <f t="shared" si="9"/>
        <v>-4.779625140828303E-3</v>
      </c>
      <c r="F179" s="1">
        <f t="shared" si="10"/>
        <v>0.61624220202643609</v>
      </c>
      <c r="G179" s="1">
        <f t="shared" si="11"/>
        <v>1.2416833496613719</v>
      </c>
    </row>
    <row r="180" spans="1:7" x14ac:dyDescent="0.2">
      <c r="A180" s="4">
        <v>38090</v>
      </c>
      <c r="B180">
        <v>4033.98</v>
      </c>
      <c r="C180">
        <v>290.79000000000002</v>
      </c>
      <c r="D180" s="1">
        <f t="shared" si="8"/>
        <v>5.0952652652402897E-3</v>
      </c>
      <c r="E180" s="1">
        <f t="shared" si="9"/>
        <v>-2.4698981167026179E-3</v>
      </c>
      <c r="F180" s="1">
        <f t="shared" si="10"/>
        <v>0.61938211951339661</v>
      </c>
      <c r="G180" s="1">
        <f t="shared" si="11"/>
        <v>1.2386165182945024</v>
      </c>
    </row>
    <row r="181" spans="1:7" x14ac:dyDescent="0.2">
      <c r="A181" s="4">
        <v>38096</v>
      </c>
      <c r="B181">
        <v>4103.62</v>
      </c>
      <c r="C181">
        <v>290.91000000000003</v>
      </c>
      <c r="D181" s="1">
        <f t="shared" si="8"/>
        <v>1.7263347859929778E-2</v>
      </c>
      <c r="E181" s="1">
        <f t="shared" si="9"/>
        <v>4.126689363457281E-4</v>
      </c>
      <c r="F181" s="1">
        <f t="shared" si="10"/>
        <v>0.63007472850077706</v>
      </c>
      <c r="G181" s="1">
        <f t="shared" si="11"/>
        <v>1.2391276568556473</v>
      </c>
    </row>
    <row r="182" spans="1:7" x14ac:dyDescent="0.2">
      <c r="A182" s="4">
        <v>38103</v>
      </c>
      <c r="B182">
        <v>3985.21</v>
      </c>
      <c r="C182">
        <v>290.02999999999997</v>
      </c>
      <c r="D182" s="1">
        <f t="shared" si="8"/>
        <v>-2.8855010941558845E-2</v>
      </c>
      <c r="E182" s="1">
        <f t="shared" si="9"/>
        <v>-3.0249905469047489E-3</v>
      </c>
      <c r="F182" s="1">
        <f t="shared" si="10"/>
        <v>0.61189391531588744</v>
      </c>
      <c r="G182" s="1">
        <f t="shared" si="11"/>
        <v>1.2353793074072508</v>
      </c>
    </row>
    <row r="183" spans="1:7" x14ac:dyDescent="0.2">
      <c r="A183" s="4">
        <v>38110</v>
      </c>
      <c r="B183">
        <v>3895.64</v>
      </c>
      <c r="C183">
        <v>289.94</v>
      </c>
      <c r="D183" s="1">
        <f t="shared" si="8"/>
        <v>-2.2475603544104383E-2</v>
      </c>
      <c r="E183" s="1">
        <f t="shared" si="9"/>
        <v>-3.1031272626957929E-4</v>
      </c>
      <c r="F183" s="1">
        <f t="shared" si="10"/>
        <v>0.59814123026419785</v>
      </c>
      <c r="G183" s="1">
        <f t="shared" si="11"/>
        <v>1.2349959534863921</v>
      </c>
    </row>
    <row r="184" spans="1:7" x14ac:dyDescent="0.2">
      <c r="A184" s="4">
        <v>38117</v>
      </c>
      <c r="B184">
        <v>3803.1</v>
      </c>
      <c r="C184">
        <v>288.36</v>
      </c>
      <c r="D184" s="1">
        <f t="shared" si="8"/>
        <v>-2.3754761733630447E-2</v>
      </c>
      <c r="E184" s="1">
        <f t="shared" si="9"/>
        <v>-5.4494033248257967E-3</v>
      </c>
      <c r="F184" s="1">
        <f t="shared" si="10"/>
        <v>0.5839325278562113</v>
      </c>
      <c r="G184" s="1">
        <f t="shared" si="11"/>
        <v>1.228265962431317</v>
      </c>
    </row>
    <row r="185" spans="1:7" x14ac:dyDescent="0.2">
      <c r="A185" s="4">
        <v>38124</v>
      </c>
      <c r="B185">
        <v>3831.84</v>
      </c>
      <c r="C185">
        <v>289.64999999999998</v>
      </c>
      <c r="D185" s="1">
        <f t="shared" si="8"/>
        <v>7.556992979411703E-3</v>
      </c>
      <c r="E185" s="1">
        <f t="shared" si="9"/>
        <v>4.4735746982935698E-3</v>
      </c>
      <c r="F185" s="1">
        <f t="shared" si="10"/>
        <v>0.58834530186967082</v>
      </c>
      <c r="G185" s="1">
        <f t="shared" si="11"/>
        <v>1.2337607019636252</v>
      </c>
    </row>
    <row r="186" spans="1:7" x14ac:dyDescent="0.2">
      <c r="A186" s="4">
        <v>38131</v>
      </c>
      <c r="B186">
        <v>3902.72</v>
      </c>
      <c r="C186">
        <v>289.91000000000003</v>
      </c>
      <c r="D186" s="1">
        <f t="shared" si="8"/>
        <v>1.8497640820075878E-2</v>
      </c>
      <c r="E186" s="1">
        <f t="shared" si="9"/>
        <v>8.9763507681706045E-4</v>
      </c>
      <c r="F186" s="1">
        <f t="shared" si="10"/>
        <v>0.59922830194183518</v>
      </c>
      <c r="G186" s="1">
        <f t="shared" si="11"/>
        <v>1.2348681688461061</v>
      </c>
    </row>
    <row r="187" spans="1:7" x14ac:dyDescent="0.2">
      <c r="A187" s="4">
        <v>38138</v>
      </c>
      <c r="B187">
        <v>3961.93</v>
      </c>
      <c r="C187">
        <v>289.24</v>
      </c>
      <c r="D187" s="1">
        <f t="shared" si="8"/>
        <v>1.5171470154148992E-2</v>
      </c>
      <c r="E187" s="1">
        <f t="shared" si="9"/>
        <v>-2.3110620537408755E-3</v>
      </c>
      <c r="F187" s="1">
        <f t="shared" si="10"/>
        <v>0.60831947624026705</v>
      </c>
      <c r="G187" s="1">
        <f t="shared" si="11"/>
        <v>1.2320143118797133</v>
      </c>
    </row>
    <row r="188" spans="1:7" x14ac:dyDescent="0.2">
      <c r="A188" s="4">
        <v>38145</v>
      </c>
      <c r="B188">
        <v>4014.56</v>
      </c>
      <c r="C188">
        <v>288.16000000000003</v>
      </c>
      <c r="D188" s="1">
        <f t="shared" si="8"/>
        <v>1.3283929801889416E-2</v>
      </c>
      <c r="E188" s="1">
        <f t="shared" si="9"/>
        <v>-3.7339233854237763E-3</v>
      </c>
      <c r="F188" s="1">
        <f t="shared" si="10"/>
        <v>0.61640034945976496</v>
      </c>
      <c r="G188" s="1">
        <f t="shared" si="11"/>
        <v>1.2274140648294087</v>
      </c>
    </row>
    <row r="189" spans="1:7" x14ac:dyDescent="0.2">
      <c r="A189" s="4">
        <v>38152</v>
      </c>
      <c r="B189">
        <v>3999.79</v>
      </c>
      <c r="C189">
        <v>289.17</v>
      </c>
      <c r="D189" s="1">
        <f t="shared" si="8"/>
        <v>-3.6791080467100112E-3</v>
      </c>
      <c r="E189" s="1">
        <f t="shared" si="9"/>
        <v>3.5049972237646276E-3</v>
      </c>
      <c r="F189" s="1">
        <f t="shared" si="10"/>
        <v>0.61413254597407274</v>
      </c>
      <c r="G189" s="1">
        <f t="shared" si="11"/>
        <v>1.2317161477190453</v>
      </c>
    </row>
    <row r="190" spans="1:7" x14ac:dyDescent="0.2">
      <c r="A190" s="4">
        <v>38159</v>
      </c>
      <c r="B190">
        <v>4013.35</v>
      </c>
      <c r="C190">
        <v>290.45</v>
      </c>
      <c r="D190" s="1">
        <f t="shared" si="8"/>
        <v>3.390177984344156E-3</v>
      </c>
      <c r="E190" s="1">
        <f t="shared" si="9"/>
        <v>4.4264619428016072E-3</v>
      </c>
      <c r="F190" s="1">
        <f t="shared" si="10"/>
        <v>0.61621456461090329</v>
      </c>
      <c r="G190" s="1">
        <f t="shared" si="11"/>
        <v>1.2371682923712579</v>
      </c>
    </row>
    <row r="191" spans="1:7" x14ac:dyDescent="0.2">
      <c r="A191" s="4">
        <v>38166</v>
      </c>
      <c r="B191">
        <v>3998.77</v>
      </c>
      <c r="C191">
        <v>290.83</v>
      </c>
      <c r="D191" s="1">
        <f t="shared" si="8"/>
        <v>-3.6328752787571084E-3</v>
      </c>
      <c r="E191" s="1">
        <f t="shared" si="9"/>
        <v>1.3083146841108562E-3</v>
      </c>
      <c r="F191" s="1">
        <f t="shared" si="10"/>
        <v>0.61397593395271821</v>
      </c>
      <c r="G191" s="1">
        <f t="shared" si="11"/>
        <v>1.2387868978148835</v>
      </c>
    </row>
    <row r="192" spans="1:7" x14ac:dyDescent="0.2">
      <c r="A192" s="4">
        <v>38173</v>
      </c>
      <c r="B192">
        <v>3924.49</v>
      </c>
      <c r="C192">
        <v>291.99</v>
      </c>
      <c r="D192" s="1">
        <f t="shared" si="8"/>
        <v>-1.8575712031449698E-2</v>
      </c>
      <c r="E192" s="1">
        <f t="shared" si="9"/>
        <v>3.9885843963829437E-3</v>
      </c>
      <c r="F192" s="1">
        <f t="shared" si="10"/>
        <v>0.60257089380937212</v>
      </c>
      <c r="G192" s="1">
        <f t="shared" si="11"/>
        <v>1.2437279039059514</v>
      </c>
    </row>
    <row r="193" spans="1:9" x14ac:dyDescent="0.2">
      <c r="A193" s="4">
        <v>38180</v>
      </c>
      <c r="B193">
        <v>3845.93</v>
      </c>
      <c r="C193">
        <v>291.7</v>
      </c>
      <c r="D193" s="1">
        <f t="shared" si="8"/>
        <v>-2.0017887674576795E-2</v>
      </c>
      <c r="E193" s="1">
        <f t="shared" si="9"/>
        <v>-9.9318469810616428E-4</v>
      </c>
      <c r="F193" s="1">
        <f t="shared" si="10"/>
        <v>0.59050869734112676</v>
      </c>
      <c r="G193" s="1">
        <f t="shared" si="11"/>
        <v>1.2424926523831845</v>
      </c>
    </row>
    <row r="194" spans="1:9" x14ac:dyDescent="0.2">
      <c r="A194" s="4">
        <v>38187</v>
      </c>
      <c r="B194">
        <v>3797.33</v>
      </c>
      <c r="C194">
        <v>291.85000000000002</v>
      </c>
      <c r="D194" s="1">
        <f t="shared" si="8"/>
        <v>-1.263673545800359E-2</v>
      </c>
      <c r="E194" s="1">
        <f t="shared" si="9"/>
        <v>5.1422694549208003E-4</v>
      </c>
      <c r="F194" s="1">
        <f t="shared" si="10"/>
        <v>0.58304659514717661</v>
      </c>
      <c r="G194" s="1">
        <f t="shared" si="11"/>
        <v>1.2431315755846157</v>
      </c>
    </row>
    <row r="195" spans="1:9" x14ac:dyDescent="0.2">
      <c r="A195" s="4">
        <v>38194</v>
      </c>
      <c r="B195">
        <v>3895.61</v>
      </c>
      <c r="C195">
        <v>292.23</v>
      </c>
      <c r="D195" s="1">
        <f t="shared" si="8"/>
        <v>2.5881342943594676E-2</v>
      </c>
      <c r="E195" s="1">
        <f t="shared" si="9"/>
        <v>1.3020387185198601E-3</v>
      </c>
      <c r="F195" s="1">
        <f t="shared" si="10"/>
        <v>0.59813662402827583</v>
      </c>
      <c r="G195" s="1">
        <f t="shared" si="11"/>
        <v>1.2447501810282413</v>
      </c>
    </row>
    <row r="196" spans="1:9" x14ac:dyDescent="0.2">
      <c r="A196" s="4">
        <v>38201</v>
      </c>
      <c r="B196">
        <v>3727.74</v>
      </c>
      <c r="C196">
        <v>293.89</v>
      </c>
      <c r="D196" s="1">
        <f t="shared" si="8"/>
        <v>-4.3092095974699762E-2</v>
      </c>
      <c r="E196" s="1">
        <f t="shared" si="9"/>
        <v>5.6804571741435606E-3</v>
      </c>
      <c r="F196" s="1">
        <f t="shared" si="10"/>
        <v>0.57236166321966642</v>
      </c>
      <c r="G196" s="1">
        <f t="shared" si="11"/>
        <v>1.2518209311240796</v>
      </c>
    </row>
    <row r="197" spans="1:9" x14ac:dyDescent="0.2">
      <c r="A197" s="4">
        <v>38208</v>
      </c>
      <c r="B197">
        <v>3646.99</v>
      </c>
      <c r="C197">
        <v>295.33999999999997</v>
      </c>
      <c r="D197" s="1">
        <f t="shared" ref="D197:D260" si="12">B197/B196-1</f>
        <v>-2.1661918481439169E-2</v>
      </c>
      <c r="E197" s="1">
        <f t="shared" ref="E197:E260" si="13">C197/C196-1</f>
        <v>4.9338187757324015E-3</v>
      </c>
      <c r="F197" s="1">
        <f t="shared" ref="F197:F260" si="14">F196*B197/B196</f>
        <v>0.559963211529101</v>
      </c>
      <c r="G197" s="1">
        <f t="shared" ref="G197:G260" si="15">G196*C197/C196</f>
        <v>1.2579971887379142</v>
      </c>
    </row>
    <row r="198" spans="1:9" x14ac:dyDescent="0.2">
      <c r="A198" s="4">
        <v>38215</v>
      </c>
      <c r="B198">
        <v>3712.61</v>
      </c>
      <c r="C198">
        <v>295.66000000000003</v>
      </c>
      <c r="D198" s="1">
        <f t="shared" si="12"/>
        <v>1.7992920188977912E-2</v>
      </c>
      <c r="E198" s="1">
        <f t="shared" si="13"/>
        <v>1.0834969865241018E-3</v>
      </c>
      <c r="F198" s="1">
        <f t="shared" si="14"/>
        <v>0.57003858490290782</v>
      </c>
      <c r="G198" s="1">
        <f t="shared" si="15"/>
        <v>1.2593602249009677</v>
      </c>
    </row>
    <row r="199" spans="1:9" x14ac:dyDescent="0.2">
      <c r="A199" s="4">
        <v>38222</v>
      </c>
      <c r="B199">
        <v>3851.18</v>
      </c>
      <c r="C199">
        <v>295.83999999999997</v>
      </c>
      <c r="D199" s="1">
        <f t="shared" si="12"/>
        <v>3.7324146624611698E-2</v>
      </c>
      <c r="E199" s="1">
        <f t="shared" si="13"/>
        <v>6.0880741392121962E-4</v>
      </c>
      <c r="F199" s="1">
        <f t="shared" si="14"/>
        <v>0.59131478862751019</v>
      </c>
      <c r="G199" s="1">
        <f t="shared" si="15"/>
        <v>1.2601269327426849</v>
      </c>
    </row>
    <row r="200" spans="1:9" x14ac:dyDescent="0.2">
      <c r="A200" s="4">
        <v>38229</v>
      </c>
      <c r="B200">
        <v>3866.99</v>
      </c>
      <c r="C200">
        <v>295.5</v>
      </c>
      <c r="D200" s="1">
        <f t="shared" si="12"/>
        <v>4.1052352785380108E-3</v>
      </c>
      <c r="E200" s="1">
        <f t="shared" si="13"/>
        <v>-1.1492698756083719E-3</v>
      </c>
      <c r="F200" s="1">
        <f t="shared" si="14"/>
        <v>0.59374227495850518</v>
      </c>
      <c r="G200" s="1">
        <f t="shared" si="15"/>
        <v>1.2586787068194412</v>
      </c>
    </row>
    <row r="201" spans="1:9" x14ac:dyDescent="0.2">
      <c r="A201" s="4">
        <v>38236</v>
      </c>
      <c r="B201">
        <v>3886.03</v>
      </c>
      <c r="C201">
        <v>295.64999999999998</v>
      </c>
      <c r="D201" s="1">
        <f t="shared" si="12"/>
        <v>4.9237262056536224E-3</v>
      </c>
      <c r="E201" s="1">
        <f t="shared" si="13"/>
        <v>5.0761421319789335E-4</v>
      </c>
      <c r="F201" s="1">
        <f t="shared" si="14"/>
        <v>0.59666569935712277</v>
      </c>
      <c r="G201" s="1">
        <f t="shared" si="15"/>
        <v>1.2593176300208722</v>
      </c>
    </row>
    <row r="202" spans="1:9" x14ac:dyDescent="0.2">
      <c r="A202" s="4">
        <v>38243</v>
      </c>
      <c r="B202">
        <v>3988.07</v>
      </c>
      <c r="C202">
        <v>296.69</v>
      </c>
      <c r="D202" s="1">
        <f t="shared" si="12"/>
        <v>2.6258160642094852E-2</v>
      </c>
      <c r="E202" s="1">
        <f t="shared" si="13"/>
        <v>3.5176729240657956E-3</v>
      </c>
      <c r="F202" s="1">
        <f t="shared" si="14"/>
        <v>0.61233304314046999</v>
      </c>
      <c r="G202" s="1">
        <f t="shared" si="15"/>
        <v>1.263747497550795</v>
      </c>
    </row>
    <row r="203" spans="1:9" x14ac:dyDescent="0.2">
      <c r="A203" s="4">
        <v>38250</v>
      </c>
      <c r="B203">
        <v>3910.3</v>
      </c>
      <c r="C203">
        <v>297.44</v>
      </c>
      <c r="D203" s="1">
        <f t="shared" si="12"/>
        <v>-1.9500660720599194E-2</v>
      </c>
      <c r="E203" s="1">
        <f t="shared" si="13"/>
        <v>2.5278910647477115E-3</v>
      </c>
      <c r="F203" s="1">
        <f t="shared" si="14"/>
        <v>0.60039214421817566</v>
      </c>
      <c r="G203" s="1">
        <f t="shared" si="15"/>
        <v>1.2669421135579508</v>
      </c>
    </row>
    <row r="204" spans="1:9" x14ac:dyDescent="0.2">
      <c r="A204" s="4">
        <v>38257</v>
      </c>
      <c r="B204">
        <v>3994.96</v>
      </c>
      <c r="C204">
        <v>297.27999999999997</v>
      </c>
      <c r="D204" s="1">
        <f t="shared" si="12"/>
        <v>2.1650512748382367E-2</v>
      </c>
      <c r="E204" s="1">
        <f t="shared" si="13"/>
        <v>-5.379236148467248E-4</v>
      </c>
      <c r="F204" s="1">
        <f t="shared" si="14"/>
        <v>0.61339094199059996</v>
      </c>
      <c r="G204" s="1">
        <f t="shared" si="15"/>
        <v>1.2662605954764241</v>
      </c>
    </row>
    <row r="205" spans="1:9" x14ac:dyDescent="0.2">
      <c r="A205" s="4">
        <v>38264</v>
      </c>
      <c r="B205">
        <v>4015.54</v>
      </c>
      <c r="C205">
        <v>297.86</v>
      </c>
      <c r="D205" s="1">
        <f t="shared" si="12"/>
        <v>5.1514908785068592E-3</v>
      </c>
      <c r="E205" s="1">
        <f t="shared" si="13"/>
        <v>1.9510226049517243E-3</v>
      </c>
      <c r="F205" s="1">
        <f t="shared" si="14"/>
        <v>0.61655081983322335</v>
      </c>
      <c r="G205" s="1">
        <f t="shared" si="15"/>
        <v>1.2687310985219582</v>
      </c>
    </row>
    <row r="206" spans="1:9" x14ac:dyDescent="0.2">
      <c r="A206" s="4">
        <v>38271</v>
      </c>
      <c r="B206">
        <v>3922.11</v>
      </c>
      <c r="C206">
        <v>299.51</v>
      </c>
      <c r="D206" s="1">
        <f t="shared" si="12"/>
        <v>-2.3267107288185374E-2</v>
      </c>
      <c r="E206" s="1">
        <f t="shared" si="13"/>
        <v>5.5395152084871668E-3</v>
      </c>
      <c r="F206" s="1">
        <f t="shared" si="14"/>
        <v>0.60220546575954514</v>
      </c>
      <c r="G206" s="1">
        <f t="shared" si="15"/>
        <v>1.2757592537377012</v>
      </c>
    </row>
    <row r="207" spans="1:9" x14ac:dyDescent="0.2">
      <c r="A207" s="4">
        <v>38278</v>
      </c>
      <c r="B207">
        <v>3935.14</v>
      </c>
      <c r="C207">
        <v>299.88</v>
      </c>
      <c r="D207" s="1">
        <f t="shared" si="12"/>
        <v>3.3221913714811535E-3</v>
      </c>
      <c r="E207" s="1">
        <f t="shared" si="13"/>
        <v>1.235351073419988E-3</v>
      </c>
      <c r="F207" s="1">
        <f t="shared" si="14"/>
        <v>0.60420610756175031</v>
      </c>
      <c r="G207" s="1">
        <f t="shared" si="15"/>
        <v>1.2773352643012315</v>
      </c>
    </row>
    <row r="208" spans="1:9" x14ac:dyDescent="0.2">
      <c r="A208" s="4">
        <v>38285</v>
      </c>
      <c r="B208">
        <v>3960.25</v>
      </c>
      <c r="C208">
        <v>299.95999999999998</v>
      </c>
      <c r="D208" s="1">
        <f t="shared" si="12"/>
        <v>6.3809673861667804E-3</v>
      </c>
      <c r="E208" s="1">
        <f t="shared" si="13"/>
        <v>2.6677337601710427E-4</v>
      </c>
      <c r="F208" s="1">
        <f t="shared" si="14"/>
        <v>0.60806152702862459</v>
      </c>
      <c r="G208" s="1">
        <f t="shared" si="15"/>
        <v>1.2776760233419946</v>
      </c>
      <c r="I208" s="2"/>
    </row>
    <row r="209" spans="1:9" x14ac:dyDescent="0.2">
      <c r="A209" s="4">
        <v>38292</v>
      </c>
      <c r="B209">
        <v>4063.58</v>
      </c>
      <c r="C209">
        <v>300.45</v>
      </c>
      <c r="D209" s="1">
        <f t="shared" si="12"/>
        <v>2.6091787134650657E-2</v>
      </c>
      <c r="E209" s="1">
        <f t="shared" si="13"/>
        <v>1.6335511401519565E-3</v>
      </c>
      <c r="F209" s="1">
        <f t="shared" si="14"/>
        <v>0.62392693895662599</v>
      </c>
      <c r="G209" s="1">
        <f t="shared" si="15"/>
        <v>1.2797631724666698</v>
      </c>
      <c r="I209" s="2"/>
    </row>
    <row r="210" spans="1:9" x14ac:dyDescent="0.2">
      <c r="A210" s="4">
        <v>38299</v>
      </c>
      <c r="B210">
        <v>4143.3500000000004</v>
      </c>
      <c r="C210">
        <v>301.37</v>
      </c>
      <c r="D210" s="1">
        <f t="shared" si="12"/>
        <v>1.963047362178183E-2</v>
      </c>
      <c r="E210" s="1">
        <f t="shared" si="13"/>
        <v>3.0620735563322565E-3</v>
      </c>
      <c r="F210" s="1">
        <f t="shared" si="14"/>
        <v>0.63617492027373312</v>
      </c>
      <c r="G210" s="1">
        <f t="shared" si="15"/>
        <v>1.2836819014354479</v>
      </c>
      <c r="I210" s="2"/>
    </row>
    <row r="211" spans="1:9" x14ac:dyDescent="0.2">
      <c r="A211" s="4">
        <v>38306</v>
      </c>
      <c r="B211">
        <v>4134.8900000000003</v>
      </c>
      <c r="C211">
        <v>301.89</v>
      </c>
      <c r="D211" s="1">
        <f t="shared" si="12"/>
        <v>-2.0418260586240189E-3</v>
      </c>
      <c r="E211" s="1">
        <f t="shared" si="13"/>
        <v>1.7254537611572918E-3</v>
      </c>
      <c r="F211" s="1">
        <f t="shared" si="14"/>
        <v>0.63487596174367511</v>
      </c>
      <c r="G211" s="1">
        <f t="shared" si="15"/>
        <v>1.2858968352004092</v>
      </c>
      <c r="I211" s="2"/>
    </row>
    <row r="212" spans="1:9" x14ac:dyDescent="0.2">
      <c r="A212" s="4">
        <v>38313</v>
      </c>
      <c r="B212">
        <v>4154.2700000000004</v>
      </c>
      <c r="C212">
        <v>302.83999999999997</v>
      </c>
      <c r="D212" s="1">
        <f t="shared" si="12"/>
        <v>4.6869445136388244E-3</v>
      </c>
      <c r="E212" s="1">
        <f t="shared" si="13"/>
        <v>3.1468415648083781E-3</v>
      </c>
      <c r="F212" s="1">
        <f t="shared" si="14"/>
        <v>0.63785159014941084</v>
      </c>
      <c r="G212" s="1">
        <f t="shared" si="15"/>
        <v>1.2899433488094734</v>
      </c>
      <c r="I212" s="2"/>
    </row>
    <row r="213" spans="1:9" x14ac:dyDescent="0.2">
      <c r="A213" s="4">
        <v>38320</v>
      </c>
      <c r="B213">
        <v>4208.87</v>
      </c>
      <c r="C213">
        <v>302.23</v>
      </c>
      <c r="D213" s="1">
        <f t="shared" si="12"/>
        <v>1.314310336111979E-2</v>
      </c>
      <c r="E213" s="1">
        <f t="shared" si="13"/>
        <v>-2.0142649583937411E-3</v>
      </c>
      <c r="F213" s="1">
        <f t="shared" si="14"/>
        <v>0.6462349395277992</v>
      </c>
      <c r="G213" s="1">
        <f t="shared" si="15"/>
        <v>1.2873450611236534</v>
      </c>
      <c r="I213" s="2"/>
    </row>
    <row r="214" spans="1:9" x14ac:dyDescent="0.2">
      <c r="A214" s="4">
        <v>38327</v>
      </c>
      <c r="B214">
        <v>4174.55</v>
      </c>
      <c r="C214">
        <v>304.74</v>
      </c>
      <c r="D214" s="1">
        <f t="shared" si="12"/>
        <v>-8.154207661438706E-3</v>
      </c>
      <c r="E214" s="1">
        <f t="shared" si="13"/>
        <v>8.304933328921571E-3</v>
      </c>
      <c r="F214" s="1">
        <f t="shared" si="14"/>
        <v>0.64096540563281224</v>
      </c>
      <c r="G214" s="1">
        <f t="shared" si="15"/>
        <v>1.2980363760276019</v>
      </c>
      <c r="I214" s="2"/>
    </row>
    <row r="215" spans="1:9" x14ac:dyDescent="0.2">
      <c r="A215" s="4">
        <v>38334</v>
      </c>
      <c r="B215">
        <v>4182.2700000000004</v>
      </c>
      <c r="C215">
        <v>304.95</v>
      </c>
      <c r="D215" s="1">
        <f t="shared" si="12"/>
        <v>1.8493011222766587E-3</v>
      </c>
      <c r="E215" s="1">
        <f t="shared" si="13"/>
        <v>6.8911202992705256E-4</v>
      </c>
      <c r="F215" s="1">
        <f t="shared" si="14"/>
        <v>0.64215074367678948</v>
      </c>
      <c r="G215" s="1">
        <f t="shared" si="15"/>
        <v>1.2989308685096055</v>
      </c>
      <c r="I215" s="2"/>
    </row>
    <row r="216" spans="1:9" x14ac:dyDescent="0.2">
      <c r="A216" s="4">
        <v>38341</v>
      </c>
      <c r="B216">
        <v>4251.62</v>
      </c>
      <c r="C216">
        <v>305.17</v>
      </c>
      <c r="D216" s="1">
        <f t="shared" si="12"/>
        <v>1.6581904085580135E-2</v>
      </c>
      <c r="E216" s="1">
        <f t="shared" si="13"/>
        <v>7.2142974258082582E-4</v>
      </c>
      <c r="F216" s="1">
        <f t="shared" si="14"/>
        <v>0.65279882571692194</v>
      </c>
      <c r="G216" s="1">
        <f t="shared" si="15"/>
        <v>1.2998679558717048</v>
      </c>
      <c r="I216" s="2"/>
    </row>
    <row r="217" spans="1:9" x14ac:dyDescent="0.2">
      <c r="A217" s="4">
        <v>38348</v>
      </c>
      <c r="B217">
        <v>4256.08</v>
      </c>
      <c r="C217">
        <v>303.8</v>
      </c>
      <c r="D217" s="1">
        <f t="shared" si="12"/>
        <v>1.0490119060500014E-3</v>
      </c>
      <c r="E217" s="1">
        <f t="shared" si="13"/>
        <v>-4.4893010453189719E-3</v>
      </c>
      <c r="F217" s="1">
        <f t="shared" si="14"/>
        <v>0.65348361945735445</v>
      </c>
      <c r="G217" s="1">
        <f t="shared" si="15"/>
        <v>1.2940324572986333</v>
      </c>
      <c r="I217" s="2"/>
    </row>
    <row r="218" spans="1:9" x14ac:dyDescent="0.2">
      <c r="A218" s="4">
        <v>38355</v>
      </c>
      <c r="B218">
        <v>4316.3999999999996</v>
      </c>
      <c r="C218">
        <v>305.42</v>
      </c>
      <c r="D218" s="1">
        <f t="shared" si="12"/>
        <v>1.4172665927332018E-2</v>
      </c>
      <c r="E218" s="1">
        <f t="shared" si="13"/>
        <v>5.3324555628704307E-3</v>
      </c>
      <c r="F218" s="1">
        <f t="shared" si="14"/>
        <v>0.66274522448490736</v>
      </c>
      <c r="G218" s="1">
        <f t="shared" si="15"/>
        <v>1.3009328278740901</v>
      </c>
      <c r="I218" s="2"/>
    </row>
    <row r="219" spans="1:9" x14ac:dyDescent="0.2">
      <c r="A219" s="4">
        <v>38362</v>
      </c>
      <c r="B219">
        <v>4232.3599999999997</v>
      </c>
      <c r="C219">
        <v>306.33</v>
      </c>
      <c r="D219" s="1">
        <f t="shared" si="12"/>
        <v>-1.9469928644240575E-2</v>
      </c>
      <c r="E219" s="1">
        <f t="shared" si="13"/>
        <v>2.9795036343394088E-3</v>
      </c>
      <c r="F219" s="1">
        <f t="shared" si="14"/>
        <v>0.64984162225487496</v>
      </c>
      <c r="G219" s="1">
        <f t="shared" si="15"/>
        <v>1.3048089619627725</v>
      </c>
      <c r="I219" s="2"/>
    </row>
    <row r="220" spans="1:9" x14ac:dyDescent="0.2">
      <c r="A220" s="4">
        <v>38369</v>
      </c>
      <c r="B220">
        <v>4213.7</v>
      </c>
      <c r="C220">
        <v>306.31</v>
      </c>
      <c r="D220" s="1">
        <f t="shared" si="12"/>
        <v>-4.4088877127653747E-3</v>
      </c>
      <c r="E220" s="1">
        <f t="shared" si="13"/>
        <v>-6.5289067345597473E-5</v>
      </c>
      <c r="F220" s="1">
        <f t="shared" si="14"/>
        <v>0.64697654351127187</v>
      </c>
      <c r="G220" s="1">
        <f t="shared" si="15"/>
        <v>1.304723772202582</v>
      </c>
      <c r="I220" s="2"/>
    </row>
    <row r="221" spans="1:9" x14ac:dyDescent="0.2">
      <c r="A221" s="4">
        <v>38376</v>
      </c>
      <c r="B221">
        <v>4201.8100000000004</v>
      </c>
      <c r="C221">
        <v>306.39</v>
      </c>
      <c r="D221" s="1">
        <f t="shared" si="12"/>
        <v>-2.8217481073639084E-3</v>
      </c>
      <c r="E221" s="1">
        <f t="shared" si="13"/>
        <v>2.6117332114528047E-4</v>
      </c>
      <c r="F221" s="1">
        <f t="shared" si="14"/>
        <v>0.64515093867411011</v>
      </c>
      <c r="G221" s="1">
        <f t="shared" si="15"/>
        <v>1.3050645312433451</v>
      </c>
      <c r="I221" s="2"/>
    </row>
    <row r="222" spans="1:9" x14ac:dyDescent="0.2">
      <c r="A222" s="4">
        <v>38383</v>
      </c>
      <c r="B222">
        <v>4339.28</v>
      </c>
      <c r="C222">
        <v>306.58999999999997</v>
      </c>
      <c r="D222" s="1">
        <f t="shared" si="12"/>
        <v>3.2716852975265276E-2</v>
      </c>
      <c r="E222" s="1">
        <f t="shared" si="13"/>
        <v>6.5276281862991503E-4</v>
      </c>
      <c r="F222" s="1">
        <f t="shared" si="14"/>
        <v>0.66625824708156534</v>
      </c>
      <c r="G222" s="1">
        <f t="shared" si="15"/>
        <v>1.3059164288452534</v>
      </c>
      <c r="I222" s="2"/>
    </row>
    <row r="223" spans="1:9" x14ac:dyDescent="0.2">
      <c r="A223" s="4">
        <v>38390</v>
      </c>
      <c r="B223">
        <v>4387.8</v>
      </c>
      <c r="C223">
        <v>308.08999999999997</v>
      </c>
      <c r="D223" s="1">
        <f t="shared" si="12"/>
        <v>1.1181578510720769E-2</v>
      </c>
      <c r="E223" s="1">
        <f t="shared" si="13"/>
        <v>4.8925274796960405E-3</v>
      </c>
      <c r="F223" s="1">
        <f t="shared" si="14"/>
        <v>0.6737080659797231</v>
      </c>
      <c r="G223" s="1">
        <f t="shared" si="15"/>
        <v>1.3123056608595651</v>
      </c>
      <c r="I223" s="2"/>
    </row>
    <row r="224" spans="1:9" x14ac:dyDescent="0.2">
      <c r="A224" s="4">
        <v>38397</v>
      </c>
      <c r="B224">
        <v>4359.47</v>
      </c>
      <c r="C224">
        <v>306.2</v>
      </c>
      <c r="D224" s="1">
        <f t="shared" si="12"/>
        <v>-6.4565385842563217E-3</v>
      </c>
      <c r="E224" s="1">
        <f t="shared" si="13"/>
        <v>-6.1345710668959663E-3</v>
      </c>
      <c r="F224" s="1">
        <f t="shared" si="14"/>
        <v>0.66935824385720033</v>
      </c>
      <c r="G224" s="1">
        <f t="shared" si="15"/>
        <v>1.3042552285215323</v>
      </c>
      <c r="I224" s="2"/>
    </row>
    <row r="225" spans="1:9" x14ac:dyDescent="0.2">
      <c r="A225" s="4">
        <v>38404</v>
      </c>
      <c r="B225">
        <v>4348.6400000000003</v>
      </c>
      <c r="C225">
        <v>305.08</v>
      </c>
      <c r="D225" s="1">
        <f t="shared" si="12"/>
        <v>-2.4842469382745369E-3</v>
      </c>
      <c r="E225" s="1">
        <f t="shared" si="13"/>
        <v>-3.6577400391900605E-3</v>
      </c>
      <c r="F225" s="1">
        <f t="shared" si="14"/>
        <v>0.66769539268928924</v>
      </c>
      <c r="G225" s="1">
        <f t="shared" si="15"/>
        <v>1.2994846019508461</v>
      </c>
      <c r="I225" s="2"/>
    </row>
    <row r="226" spans="1:9" x14ac:dyDescent="0.2">
      <c r="A226" s="4">
        <v>38411</v>
      </c>
      <c r="B226">
        <v>4423.5200000000004</v>
      </c>
      <c r="C226">
        <v>305.04000000000002</v>
      </c>
      <c r="D226" s="1">
        <f t="shared" si="12"/>
        <v>1.7219176570146155E-2</v>
      </c>
      <c r="E226" s="1">
        <f t="shared" si="13"/>
        <v>-1.3111315064884277E-4</v>
      </c>
      <c r="F226" s="1">
        <f t="shared" si="14"/>
        <v>0.67919255755107921</v>
      </c>
      <c r="G226" s="1">
        <f t="shared" si="15"/>
        <v>1.2993142224304646</v>
      </c>
      <c r="I226" s="2"/>
    </row>
    <row r="227" spans="1:9" x14ac:dyDescent="0.2">
      <c r="A227" s="4">
        <v>38418</v>
      </c>
      <c r="B227">
        <v>4360.49</v>
      </c>
      <c r="C227">
        <v>305.36</v>
      </c>
      <c r="D227" s="1">
        <f t="shared" si="12"/>
        <v>-1.4248833508156533E-2</v>
      </c>
      <c r="E227" s="1">
        <f t="shared" si="13"/>
        <v>1.0490427484919351E-3</v>
      </c>
      <c r="F227" s="1">
        <f t="shared" si="14"/>
        <v>0.66951485587855486</v>
      </c>
      <c r="G227" s="1">
        <f t="shared" si="15"/>
        <v>1.3006772585935178</v>
      </c>
      <c r="I227" s="2"/>
    </row>
    <row r="228" spans="1:9" x14ac:dyDescent="0.2">
      <c r="A228" s="4">
        <v>38425</v>
      </c>
      <c r="B228">
        <v>4327.18</v>
      </c>
      <c r="C228">
        <v>305.47000000000003</v>
      </c>
      <c r="D228" s="1">
        <f t="shared" si="12"/>
        <v>-7.6390497398226564E-3</v>
      </c>
      <c r="E228" s="1">
        <f t="shared" si="13"/>
        <v>3.6023054755052186E-4</v>
      </c>
      <c r="F228" s="1">
        <f t="shared" si="14"/>
        <v>0.66440039859294842</v>
      </c>
      <c r="G228" s="1">
        <f t="shared" si="15"/>
        <v>1.3011458022745674</v>
      </c>
      <c r="I228" s="2"/>
    </row>
    <row r="229" spans="1:9" x14ac:dyDescent="0.2">
      <c r="A229" s="4">
        <v>38432</v>
      </c>
      <c r="B229">
        <v>4343.6000000000004</v>
      </c>
      <c r="C229">
        <v>305.31</v>
      </c>
      <c r="D229" s="1">
        <f t="shared" si="12"/>
        <v>3.794619128393073E-3</v>
      </c>
      <c r="E229" s="1">
        <f t="shared" si="13"/>
        <v>-5.2378302288280665E-4</v>
      </c>
      <c r="F229" s="1">
        <f t="shared" si="14"/>
        <v>0.66692154505436119</v>
      </c>
      <c r="G229" s="1">
        <f t="shared" si="15"/>
        <v>1.3004642841930407</v>
      </c>
      <c r="I229" s="2"/>
    </row>
    <row r="230" spans="1:9" x14ac:dyDescent="0.2">
      <c r="A230" s="4">
        <v>38440</v>
      </c>
      <c r="B230">
        <v>4373.53</v>
      </c>
      <c r="C230">
        <v>307.55</v>
      </c>
      <c r="D230" s="1">
        <f t="shared" si="12"/>
        <v>6.8905976609263675E-3</v>
      </c>
      <c r="E230" s="1">
        <f t="shared" si="13"/>
        <v>7.3368052143722995E-3</v>
      </c>
      <c r="F230" s="1">
        <f t="shared" si="14"/>
        <v>0.67151703309273414</v>
      </c>
      <c r="G230" s="1">
        <f t="shared" si="15"/>
        <v>1.3100055373344131</v>
      </c>
      <c r="I230" s="2"/>
    </row>
    <row r="231" spans="1:9" x14ac:dyDescent="0.2">
      <c r="A231" s="4">
        <v>38446</v>
      </c>
      <c r="B231">
        <v>4400.68</v>
      </c>
      <c r="C231">
        <v>308.51</v>
      </c>
      <c r="D231" s="1">
        <f t="shared" si="12"/>
        <v>6.2078001065501986E-3</v>
      </c>
      <c r="E231" s="1">
        <f t="shared" si="13"/>
        <v>3.1214436676962887E-3</v>
      </c>
      <c r="F231" s="1">
        <f t="shared" si="14"/>
        <v>0.67568567660231749</v>
      </c>
      <c r="G231" s="1">
        <f t="shared" si="15"/>
        <v>1.3140946458235725</v>
      </c>
      <c r="I231" s="2"/>
    </row>
    <row r="232" spans="1:9" x14ac:dyDescent="0.2">
      <c r="A232" s="4">
        <v>38453</v>
      </c>
      <c r="B232">
        <v>4312.25</v>
      </c>
      <c r="C232">
        <v>309.92</v>
      </c>
      <c r="D232" s="1">
        <f t="shared" si="12"/>
        <v>-2.0094621740276541E-2</v>
      </c>
      <c r="E232" s="1">
        <f t="shared" si="13"/>
        <v>4.5703542834916178E-3</v>
      </c>
      <c r="F232" s="1">
        <f t="shared" si="14"/>
        <v>0.66210802851567108</v>
      </c>
      <c r="G232" s="1">
        <f t="shared" si="15"/>
        <v>1.3201005239170258</v>
      </c>
      <c r="I232" s="2"/>
    </row>
    <row r="233" spans="1:9" x14ac:dyDescent="0.2">
      <c r="A233" s="4">
        <v>38460</v>
      </c>
      <c r="B233">
        <v>4223.04</v>
      </c>
      <c r="C233">
        <v>310.49</v>
      </c>
      <c r="D233" s="1">
        <f t="shared" si="12"/>
        <v>-2.0687576091367621E-2</v>
      </c>
      <c r="E233" s="1">
        <f t="shared" si="13"/>
        <v>1.8391843056271284E-3</v>
      </c>
      <c r="F233" s="1">
        <f t="shared" si="14"/>
        <v>0.64841061829504776</v>
      </c>
      <c r="G233" s="1">
        <f t="shared" si="15"/>
        <v>1.3225284320824642</v>
      </c>
      <c r="I233" s="2"/>
    </row>
    <row r="234" spans="1:9" x14ac:dyDescent="0.2">
      <c r="A234" s="4">
        <v>38467</v>
      </c>
      <c r="B234">
        <v>4184.84</v>
      </c>
      <c r="C234">
        <v>311.74</v>
      </c>
      <c r="D234" s="1">
        <f t="shared" si="12"/>
        <v>-9.0456164279759665E-3</v>
      </c>
      <c r="E234" s="1">
        <f t="shared" si="13"/>
        <v>4.0258945537698931E-3</v>
      </c>
      <c r="F234" s="1">
        <f t="shared" si="14"/>
        <v>0.64254534455412404</v>
      </c>
      <c r="G234" s="1">
        <f t="shared" si="15"/>
        <v>1.3278527920943908</v>
      </c>
      <c r="I234" s="2"/>
    </row>
    <row r="235" spans="1:9" x14ac:dyDescent="0.2">
      <c r="A235" s="4">
        <v>38474</v>
      </c>
      <c r="B235">
        <v>4311.0600000000004</v>
      </c>
      <c r="C235">
        <v>312.20999999999998</v>
      </c>
      <c r="D235" s="1">
        <f t="shared" si="12"/>
        <v>3.0161248697680332E-2</v>
      </c>
      <c r="E235" s="1">
        <f t="shared" si="13"/>
        <v>1.5076666452811249E-3</v>
      </c>
      <c r="F235" s="1">
        <f t="shared" si="14"/>
        <v>0.66192531449075764</v>
      </c>
      <c r="G235" s="1">
        <f t="shared" si="15"/>
        <v>1.329854751458875</v>
      </c>
      <c r="I235" s="2"/>
    </row>
    <row r="236" spans="1:9" x14ac:dyDescent="0.2">
      <c r="A236" s="4">
        <v>38481</v>
      </c>
      <c r="B236">
        <v>4275.7</v>
      </c>
      <c r="C236">
        <v>312.88</v>
      </c>
      <c r="D236" s="1">
        <f t="shared" si="12"/>
        <v>-8.2021590977626735E-3</v>
      </c>
      <c r="E236" s="1">
        <f t="shared" si="13"/>
        <v>2.1459914800936453E-3</v>
      </c>
      <c r="F236" s="1">
        <f t="shared" si="14"/>
        <v>0.65649609775046791</v>
      </c>
      <c r="G236" s="1">
        <f t="shared" si="15"/>
        <v>1.3327086084252677</v>
      </c>
      <c r="I236" s="2"/>
    </row>
    <row r="237" spans="1:9" x14ac:dyDescent="0.2">
      <c r="A237" s="4">
        <v>38488</v>
      </c>
      <c r="B237">
        <v>4360.68</v>
      </c>
      <c r="C237">
        <v>312.74</v>
      </c>
      <c r="D237" s="1">
        <f t="shared" si="12"/>
        <v>1.9875108169422617E-2</v>
      </c>
      <c r="E237" s="1">
        <f t="shared" si="13"/>
        <v>-4.4745589363326399E-4</v>
      </c>
      <c r="F237" s="1">
        <f t="shared" si="14"/>
        <v>0.66954402870606233</v>
      </c>
      <c r="G237" s="1">
        <f t="shared" si="15"/>
        <v>1.332112280103932</v>
      </c>
      <c r="I237" s="2"/>
    </row>
    <row r="238" spans="1:9" x14ac:dyDescent="0.2">
      <c r="A238" s="4">
        <v>38495</v>
      </c>
      <c r="B238">
        <v>4444.71</v>
      </c>
      <c r="C238">
        <v>313.89999999999998</v>
      </c>
      <c r="D238" s="1">
        <f t="shared" si="12"/>
        <v>1.9269930377830979E-2</v>
      </c>
      <c r="E238" s="1">
        <f t="shared" si="13"/>
        <v>3.7091513717464331E-3</v>
      </c>
      <c r="F238" s="1">
        <f t="shared" si="14"/>
        <v>0.68244609552412061</v>
      </c>
      <c r="G238" s="1">
        <f t="shared" si="15"/>
        <v>1.3370532861949997</v>
      </c>
      <c r="I238" s="2"/>
    </row>
    <row r="239" spans="1:9" x14ac:dyDescent="0.2">
      <c r="A239" s="4">
        <v>38502</v>
      </c>
      <c r="B239">
        <v>4510.3900000000003</v>
      </c>
      <c r="C239">
        <v>315.25</v>
      </c>
      <c r="D239" s="1">
        <f t="shared" si="12"/>
        <v>1.4777117067255263E-2</v>
      </c>
      <c r="E239" s="1">
        <f t="shared" si="13"/>
        <v>4.3007327174260368E-3</v>
      </c>
      <c r="F239" s="1">
        <f t="shared" si="14"/>
        <v>0.69253068136977192</v>
      </c>
      <c r="G239" s="1">
        <f t="shared" si="15"/>
        <v>1.3428035950078805</v>
      </c>
      <c r="I239" s="2"/>
    </row>
    <row r="240" spans="1:9" x14ac:dyDescent="0.2">
      <c r="A240" s="4">
        <v>38509</v>
      </c>
      <c r="B240">
        <v>4586.1000000000004</v>
      </c>
      <c r="C240">
        <v>316.16000000000003</v>
      </c>
      <c r="D240" s="1">
        <f t="shared" si="12"/>
        <v>1.6785688155569689E-2</v>
      </c>
      <c r="E240" s="1">
        <f t="shared" si="13"/>
        <v>2.8865979381444973E-3</v>
      </c>
      <c r="F240" s="1">
        <f t="shared" si="14"/>
        <v>0.70415528542540906</v>
      </c>
      <c r="G240" s="1">
        <f t="shared" si="15"/>
        <v>1.3466797290965631</v>
      </c>
      <c r="I240" s="2"/>
    </row>
    <row r="241" spans="1:9" x14ac:dyDescent="0.2">
      <c r="A241" s="4">
        <v>38516</v>
      </c>
      <c r="B241">
        <v>4604.57</v>
      </c>
      <c r="C241">
        <v>314.45</v>
      </c>
      <c r="D241" s="1">
        <f t="shared" si="12"/>
        <v>4.0273871045113374E-3</v>
      </c>
      <c r="E241" s="1">
        <f t="shared" si="13"/>
        <v>-5.4086538461539657E-3</v>
      </c>
      <c r="F241" s="1">
        <f t="shared" si="14"/>
        <v>0.7069911913415049</v>
      </c>
      <c r="G241" s="1">
        <f t="shared" si="15"/>
        <v>1.3393960046002473</v>
      </c>
      <c r="I241" s="2"/>
    </row>
    <row r="242" spans="1:9" x14ac:dyDescent="0.2">
      <c r="A242" s="4">
        <v>38523</v>
      </c>
      <c r="B242">
        <v>4566.4799999999996</v>
      </c>
      <c r="C242">
        <v>317.12</v>
      </c>
      <c r="D242" s="1">
        <f t="shared" si="12"/>
        <v>-8.2722165153314986E-3</v>
      </c>
      <c r="E242" s="1">
        <f t="shared" si="13"/>
        <v>8.4910160597870821E-3</v>
      </c>
      <c r="F242" s="1">
        <f t="shared" si="14"/>
        <v>0.70114280713229582</v>
      </c>
      <c r="G242" s="1">
        <f t="shared" si="15"/>
        <v>1.3507688375857225</v>
      </c>
      <c r="I242" s="2"/>
    </row>
    <row r="243" spans="1:9" x14ac:dyDescent="0.2">
      <c r="A243" s="4">
        <v>38530</v>
      </c>
      <c r="B243">
        <v>4617.07</v>
      </c>
      <c r="C243">
        <v>317.27999999999997</v>
      </c>
      <c r="D243" s="1">
        <f t="shared" si="12"/>
        <v>1.1078555035826332E-2</v>
      </c>
      <c r="E243" s="1">
        <f t="shared" si="13"/>
        <v>5.0454086781015484E-4</v>
      </c>
      <c r="F243" s="1">
        <f t="shared" si="14"/>
        <v>0.70891045630908467</v>
      </c>
      <c r="G243" s="1">
        <f t="shared" si="15"/>
        <v>1.351450355667249</v>
      </c>
      <c r="I243" s="2"/>
    </row>
    <row r="244" spans="1:9" x14ac:dyDescent="0.2">
      <c r="A244" s="4">
        <v>38537</v>
      </c>
      <c r="B244">
        <v>4597.97</v>
      </c>
      <c r="C244">
        <v>316.32</v>
      </c>
      <c r="D244" s="1">
        <f t="shared" si="12"/>
        <v>-4.1368227035759597E-3</v>
      </c>
      <c r="E244" s="1">
        <f t="shared" si="13"/>
        <v>-3.0257186081693588E-3</v>
      </c>
      <c r="F244" s="1">
        <f t="shared" si="14"/>
        <v>0.70597781943862281</v>
      </c>
      <c r="G244" s="1">
        <f t="shared" si="15"/>
        <v>1.3473612471780896</v>
      </c>
      <c r="I244" s="2"/>
    </row>
    <row r="245" spans="1:9" x14ac:dyDescent="0.2">
      <c r="A245" s="4">
        <v>38544</v>
      </c>
      <c r="B245">
        <v>4712.8999999999996</v>
      </c>
      <c r="C245">
        <v>314.83999999999997</v>
      </c>
      <c r="D245" s="1">
        <f t="shared" si="12"/>
        <v>2.4995813369813158E-2</v>
      </c>
      <c r="E245" s="1">
        <f t="shared" si="13"/>
        <v>-4.6788062721295764E-3</v>
      </c>
      <c r="F245" s="1">
        <f t="shared" si="14"/>
        <v>0.7236243092565382</v>
      </c>
      <c r="G245" s="1">
        <f t="shared" si="15"/>
        <v>1.3410572049239686</v>
      </c>
      <c r="I245" s="2"/>
    </row>
    <row r="246" spans="1:9" x14ac:dyDescent="0.2">
      <c r="A246" s="4">
        <v>38551</v>
      </c>
      <c r="B246">
        <v>4836.8999999999996</v>
      </c>
      <c r="C246">
        <v>315.55</v>
      </c>
      <c r="D246" s="1">
        <f t="shared" si="12"/>
        <v>2.6310764073075976E-2</v>
      </c>
      <c r="E246" s="1">
        <f t="shared" si="13"/>
        <v>2.2551137085504713E-3</v>
      </c>
      <c r="F246" s="1">
        <f t="shared" si="14"/>
        <v>0.74266341773492961</v>
      </c>
      <c r="G246" s="1">
        <f t="shared" si="15"/>
        <v>1.3440814414107429</v>
      </c>
      <c r="I246" s="2"/>
    </row>
    <row r="247" spans="1:9" x14ac:dyDescent="0.2">
      <c r="A247" s="4">
        <v>38558</v>
      </c>
      <c r="B247">
        <v>4886.5</v>
      </c>
      <c r="C247">
        <v>315.91000000000003</v>
      </c>
      <c r="D247" s="1">
        <f t="shared" si="12"/>
        <v>1.025450185035881E-2</v>
      </c>
      <c r="E247" s="1">
        <f t="shared" si="13"/>
        <v>1.140865156076698E-3</v>
      </c>
      <c r="F247" s="1">
        <f t="shared" si="14"/>
        <v>0.75027906112628617</v>
      </c>
      <c r="G247" s="1">
        <f t="shared" si="15"/>
        <v>1.3456148570941777</v>
      </c>
      <c r="I247" s="2"/>
    </row>
    <row r="248" spans="1:9" x14ac:dyDescent="0.2">
      <c r="A248" s="4">
        <v>38565</v>
      </c>
      <c r="B248">
        <v>4827.18</v>
      </c>
      <c r="C248">
        <v>314.45</v>
      </c>
      <c r="D248" s="1">
        <f t="shared" si="12"/>
        <v>-1.2139568198096695E-2</v>
      </c>
      <c r="E248" s="1">
        <f t="shared" si="13"/>
        <v>-4.621569434332673E-3</v>
      </c>
      <c r="F248" s="1">
        <f t="shared" si="14"/>
        <v>0.74117099729613967</v>
      </c>
      <c r="G248" s="1">
        <f t="shared" si="15"/>
        <v>1.3393960046002473</v>
      </c>
      <c r="I248" s="2"/>
    </row>
    <row r="249" spans="1:9" x14ac:dyDescent="0.2">
      <c r="A249" s="4">
        <v>38572</v>
      </c>
      <c r="B249">
        <v>4937.33</v>
      </c>
      <c r="C249">
        <v>315.33</v>
      </c>
      <c r="D249" s="1">
        <f t="shared" si="12"/>
        <v>2.281870574538325E-2</v>
      </c>
      <c r="E249" s="1">
        <f t="shared" si="13"/>
        <v>2.798537128319234E-3</v>
      </c>
      <c r="F249" s="1">
        <f t="shared" si="14"/>
        <v>0.75808356019045264</v>
      </c>
      <c r="G249" s="1">
        <f t="shared" si="15"/>
        <v>1.3431443540486436</v>
      </c>
      <c r="I249" s="2"/>
    </row>
    <row r="250" spans="1:9" x14ac:dyDescent="0.2">
      <c r="A250" s="4">
        <v>38579</v>
      </c>
      <c r="B250">
        <v>4929.91</v>
      </c>
      <c r="C250">
        <v>317.25</v>
      </c>
      <c r="D250" s="1">
        <f t="shared" si="12"/>
        <v>-1.5028365533598098E-3</v>
      </c>
      <c r="E250" s="1">
        <f t="shared" si="13"/>
        <v>6.0888592902674787E-3</v>
      </c>
      <c r="F250" s="1">
        <f t="shared" si="14"/>
        <v>0.75694428450569728</v>
      </c>
      <c r="G250" s="1">
        <f t="shared" si="15"/>
        <v>1.351322571026963</v>
      </c>
      <c r="I250" s="2"/>
    </row>
    <row r="251" spans="1:9" x14ac:dyDescent="0.2">
      <c r="A251" s="4">
        <v>38586</v>
      </c>
      <c r="B251">
        <v>4783.8</v>
      </c>
      <c r="C251">
        <v>317.52</v>
      </c>
      <c r="D251" s="1">
        <f t="shared" si="12"/>
        <v>-2.9637457884626683E-2</v>
      </c>
      <c r="E251" s="1">
        <f t="shared" si="13"/>
        <v>8.5106382978716866E-4</v>
      </c>
      <c r="F251" s="1">
        <f t="shared" si="14"/>
        <v>0.7345103801526508</v>
      </c>
      <c r="G251" s="1">
        <f t="shared" si="15"/>
        <v>1.3524726327895391</v>
      </c>
      <c r="I251" s="2"/>
    </row>
    <row r="252" spans="1:9" x14ac:dyDescent="0.2">
      <c r="A252" s="4">
        <v>38593</v>
      </c>
      <c r="B252">
        <v>4837.8100000000004</v>
      </c>
      <c r="C252">
        <v>319.39</v>
      </c>
      <c r="D252" s="1">
        <f t="shared" si="12"/>
        <v>1.1290187716877842E-2</v>
      </c>
      <c r="E252" s="1">
        <f t="shared" si="13"/>
        <v>5.8893927941547908E-3</v>
      </c>
      <c r="F252" s="1">
        <f t="shared" si="14"/>
        <v>0.7428031402245695</v>
      </c>
      <c r="G252" s="1">
        <f t="shared" si="15"/>
        <v>1.3604378753673811</v>
      </c>
      <c r="I252" s="2"/>
    </row>
    <row r="253" spans="1:9" x14ac:dyDescent="0.2">
      <c r="A253" s="4">
        <v>38600</v>
      </c>
      <c r="B253">
        <v>5005.93</v>
      </c>
      <c r="C253">
        <v>318.93</v>
      </c>
      <c r="D253" s="1">
        <f t="shared" si="12"/>
        <v>3.4751261417872881E-2</v>
      </c>
      <c r="E253" s="1">
        <f t="shared" si="13"/>
        <v>-1.4402454679232068E-3</v>
      </c>
      <c r="F253" s="1">
        <f t="shared" si="14"/>
        <v>0.76861648633253044</v>
      </c>
      <c r="G253" s="1">
        <f t="shared" si="15"/>
        <v>1.3584785108829924</v>
      </c>
      <c r="I253" s="2"/>
    </row>
    <row r="254" spans="1:9" x14ac:dyDescent="0.2">
      <c r="A254" s="4">
        <v>38607</v>
      </c>
      <c r="B254">
        <v>4986.5</v>
      </c>
      <c r="C254">
        <v>318.07</v>
      </c>
      <c r="D254" s="1">
        <f t="shared" si="12"/>
        <v>-3.8813966635570241E-3</v>
      </c>
      <c r="E254" s="1">
        <f t="shared" si="13"/>
        <v>-2.6965164769698902E-3</v>
      </c>
      <c r="F254" s="1">
        <f t="shared" si="14"/>
        <v>0.76563318086692433</v>
      </c>
      <c r="G254" s="1">
        <f t="shared" si="15"/>
        <v>1.3548153511947869</v>
      </c>
      <c r="I254" s="2"/>
    </row>
    <row r="255" spans="1:9" x14ac:dyDescent="0.2">
      <c r="A255" s="4">
        <v>38614</v>
      </c>
      <c r="B255">
        <v>4882.58</v>
      </c>
      <c r="C255">
        <v>319.2</v>
      </c>
      <c r="D255" s="1">
        <f t="shared" si="12"/>
        <v>-2.0840268725558997E-2</v>
      </c>
      <c r="E255" s="1">
        <f t="shared" si="13"/>
        <v>3.5526770836609156E-3</v>
      </c>
      <c r="F255" s="1">
        <f t="shared" si="14"/>
        <v>0.74967717963245306</v>
      </c>
      <c r="G255" s="1">
        <f t="shared" si="15"/>
        <v>1.3596285726455686</v>
      </c>
      <c r="I255" s="2"/>
    </row>
    <row r="256" spans="1:9" x14ac:dyDescent="0.2">
      <c r="A256" s="4">
        <v>38621</v>
      </c>
      <c r="B256">
        <v>5044.12</v>
      </c>
      <c r="C256">
        <v>317.62</v>
      </c>
      <c r="D256" s="1">
        <f t="shared" si="12"/>
        <v>3.3084967373806506E-2</v>
      </c>
      <c r="E256" s="1">
        <f t="shared" si="13"/>
        <v>-4.9498746867167043E-3</v>
      </c>
      <c r="F256" s="1">
        <f t="shared" si="14"/>
        <v>0.77448022466148003</v>
      </c>
      <c r="G256" s="1">
        <f t="shared" si="15"/>
        <v>1.3528985815904935</v>
      </c>
      <c r="I256" s="2"/>
    </row>
    <row r="257" spans="1:22" x14ac:dyDescent="0.2">
      <c r="A257" s="4">
        <v>38628</v>
      </c>
      <c r="B257">
        <v>5007.7700000000004</v>
      </c>
      <c r="C257">
        <v>316.76</v>
      </c>
      <c r="D257" s="1">
        <f t="shared" si="12"/>
        <v>-7.2064106325779864E-3</v>
      </c>
      <c r="E257" s="1">
        <f t="shared" si="13"/>
        <v>-2.7076380580568493E-3</v>
      </c>
      <c r="F257" s="1">
        <f t="shared" si="14"/>
        <v>0.76889900213575813</v>
      </c>
      <c r="G257" s="1">
        <f t="shared" si="15"/>
        <v>1.349235421902288</v>
      </c>
      <c r="I257" s="2"/>
    </row>
    <row r="258" spans="1:22" x14ac:dyDescent="0.2">
      <c r="A258" s="4">
        <v>38635</v>
      </c>
      <c r="B258">
        <v>4975.5600000000004</v>
      </c>
      <c r="C258">
        <v>316.17</v>
      </c>
      <c r="D258" s="1">
        <f t="shared" si="12"/>
        <v>-6.4320046647510232E-3</v>
      </c>
      <c r="E258" s="1">
        <f t="shared" si="13"/>
        <v>-1.8626089152670167E-3</v>
      </c>
      <c r="F258" s="1">
        <f t="shared" si="14"/>
        <v>0.7639534401672986</v>
      </c>
      <c r="G258" s="1">
        <f t="shared" si="15"/>
        <v>1.3467223239766588</v>
      </c>
      <c r="I258" s="2"/>
    </row>
    <row r="259" spans="1:22" x14ac:dyDescent="0.2">
      <c r="A259" s="4">
        <v>38642</v>
      </c>
      <c r="B259">
        <v>4838.3999999999996</v>
      </c>
      <c r="C259">
        <v>316.16000000000003</v>
      </c>
      <c r="D259" s="1">
        <f t="shared" si="12"/>
        <v>-2.7566746255697994E-2</v>
      </c>
      <c r="E259" s="1">
        <f t="shared" si="13"/>
        <v>-3.162855425875577E-5</v>
      </c>
      <c r="F259" s="1">
        <f t="shared" si="14"/>
        <v>0.74289372953103916</v>
      </c>
      <c r="G259" s="1">
        <f t="shared" si="15"/>
        <v>1.3466797290965635</v>
      </c>
      <c r="I259" s="2"/>
    </row>
    <row r="260" spans="1:22" x14ac:dyDescent="0.2">
      <c r="A260" s="4">
        <v>38649</v>
      </c>
      <c r="B260">
        <v>4825.6400000000003</v>
      </c>
      <c r="C260">
        <v>313.98</v>
      </c>
      <c r="D260" s="1">
        <f t="shared" si="12"/>
        <v>-2.6372354497352646E-3</v>
      </c>
      <c r="E260" s="1">
        <f t="shared" si="13"/>
        <v>-6.8952429149797823E-3</v>
      </c>
      <c r="F260" s="1">
        <f t="shared" si="14"/>
        <v>0.74093454385213375</v>
      </c>
      <c r="G260" s="1">
        <f t="shared" si="15"/>
        <v>1.3373940452357636</v>
      </c>
      <c r="I260" s="2"/>
    </row>
    <row r="261" spans="1:22" x14ac:dyDescent="0.2">
      <c r="A261" s="4">
        <v>38656</v>
      </c>
      <c r="B261">
        <v>4995.24</v>
      </c>
      <c r="C261">
        <v>312.45999999999998</v>
      </c>
      <c r="D261" s="1">
        <f t="shared" ref="D261:D324" si="16">B261/B260-1</f>
        <v>3.5145597267927098E-2</v>
      </c>
      <c r="E261" s="1">
        <f t="shared" ref="E261:E324" si="17">C261/C260-1</f>
        <v>-4.8410726797886161E-3</v>
      </c>
      <c r="F261" s="1">
        <f t="shared" ref="F261:F324" si="18">F260*B261/B260</f>
        <v>0.76697513093225611</v>
      </c>
      <c r="G261" s="1">
        <f t="shared" ref="G261:G324" si="19">G260*C261/C260</f>
        <v>1.3309196234612606</v>
      </c>
      <c r="I261" s="2"/>
    </row>
    <row r="262" spans="1:22" x14ac:dyDescent="0.2">
      <c r="A262" s="4">
        <v>38663</v>
      </c>
      <c r="B262">
        <v>5090.75</v>
      </c>
      <c r="C262">
        <v>312.60000000000002</v>
      </c>
      <c r="D262" s="1">
        <f t="shared" si="16"/>
        <v>1.9120202432715949E-2</v>
      </c>
      <c r="E262" s="1">
        <f t="shared" si="17"/>
        <v>4.4805735134101354E-4</v>
      </c>
      <c r="F262" s="1">
        <f t="shared" si="18"/>
        <v>0.78163985069653963</v>
      </c>
      <c r="G262" s="1">
        <f t="shared" si="19"/>
        <v>1.3315159517825965</v>
      </c>
      <c r="H262" t="s">
        <v>12</v>
      </c>
      <c r="I262"/>
      <c r="J262" s="2" t="s">
        <v>13</v>
      </c>
      <c r="L262" s="1" t="s">
        <v>14</v>
      </c>
      <c r="M262" s="1"/>
      <c r="N262"/>
      <c r="O262" s="1" t="s">
        <v>15</v>
      </c>
      <c r="P262" s="2" t="s">
        <v>16</v>
      </c>
      <c r="Q262" t="s">
        <v>17</v>
      </c>
      <c r="R262" t="s">
        <v>18</v>
      </c>
      <c r="T262" s="1" t="s">
        <v>19</v>
      </c>
    </row>
    <row r="263" spans="1:22" x14ac:dyDescent="0.2">
      <c r="A263" s="4">
        <v>38670</v>
      </c>
      <c r="B263">
        <v>5123.5</v>
      </c>
      <c r="C263">
        <v>313.14999999999998</v>
      </c>
      <c r="D263" s="1">
        <f t="shared" si="16"/>
        <v>6.4332367529342793E-3</v>
      </c>
      <c r="E263" s="1">
        <f t="shared" si="17"/>
        <v>1.759436980166118E-3</v>
      </c>
      <c r="F263" s="1">
        <f t="shared" si="18"/>
        <v>0.78666832491159866</v>
      </c>
      <c r="G263" s="1">
        <f t="shared" si="19"/>
        <v>1.3338586701878439</v>
      </c>
      <c r="H263" t="s">
        <v>20</v>
      </c>
      <c r="I263"/>
      <c r="J263" s="2">
        <f t="shared" ref="J263:J326" si="20">CORREL(D106:D263,E106:E263)</f>
        <v>-0.35938528409943632</v>
      </c>
      <c r="L263" s="1" t="s">
        <v>5</v>
      </c>
      <c r="M263" s="1" t="s">
        <v>6</v>
      </c>
      <c r="N263"/>
      <c r="O263" s="1"/>
      <c r="Q263" s="2" t="s">
        <v>5</v>
      </c>
      <c r="R263" s="2" t="s">
        <v>6</v>
      </c>
      <c r="S263" t="s">
        <v>21</v>
      </c>
      <c r="T263" s="1" t="s">
        <v>22</v>
      </c>
      <c r="U263" s="1" t="s">
        <v>23</v>
      </c>
    </row>
    <row r="264" spans="1:22" x14ac:dyDescent="0.2">
      <c r="A264" s="4">
        <v>38677</v>
      </c>
      <c r="B264">
        <v>5194.2700000000004</v>
      </c>
      <c r="C264">
        <v>314.44</v>
      </c>
      <c r="D264" s="1">
        <f t="shared" si="16"/>
        <v>1.3812823265346053E-2</v>
      </c>
      <c r="E264" s="1">
        <f t="shared" si="17"/>
        <v>4.1194315823087635E-3</v>
      </c>
      <c r="F264" s="1">
        <f t="shared" si="18"/>
        <v>0.79753443545204838</v>
      </c>
      <c r="G264" s="1">
        <f t="shared" si="19"/>
        <v>1.339353409720152</v>
      </c>
      <c r="H264" s="1">
        <f>B264/$B$264</f>
        <v>1</v>
      </c>
      <c r="I264" s="1">
        <f>C264/$C$264</f>
        <v>1</v>
      </c>
      <c r="J264" s="2">
        <f t="shared" si="20"/>
        <v>-0.360352609080903</v>
      </c>
      <c r="L264" s="1">
        <f t="shared" ref="L264:L327" si="21">VAR(F4:F264)*SQRT(52)/SQRT(12)</f>
        <v>5.023510843565885E-2</v>
      </c>
      <c r="M264" s="1">
        <f t="shared" ref="M264:M327" si="22">VAR(G4:G264)*SQRT(52)/SQRT(12)</f>
        <v>2.334100624922612E-2</v>
      </c>
      <c r="N264"/>
      <c r="O264" s="1">
        <f>SQRT(L264^2+M264^2-2*J264*L264*M264)</f>
        <v>6.2557357144426257E-2</v>
      </c>
      <c r="P264" s="2">
        <f>(LN(H264/I264)+0.5*O264^2)/(O264)</f>
        <v>3.1278678572213128E-2</v>
      </c>
      <c r="Q264" s="2">
        <f>NORMDIST(P264,0,1,1)</f>
        <v>0.51247635293914007</v>
      </c>
      <c r="R264" s="2">
        <f>1-Q264</f>
        <v>0.48752364706085993</v>
      </c>
      <c r="S264" s="4">
        <v>38675</v>
      </c>
    </row>
    <row r="265" spans="1:22" x14ac:dyDescent="0.2">
      <c r="A265" s="4">
        <v>38684</v>
      </c>
      <c r="B265">
        <v>5307.99</v>
      </c>
      <c r="C265">
        <v>314.69</v>
      </c>
      <c r="D265" s="1">
        <f t="shared" si="16"/>
        <v>2.1893355562956796E-2</v>
      </c>
      <c r="E265" s="1">
        <f t="shared" si="17"/>
        <v>7.9506424119069052E-4</v>
      </c>
      <c r="F265" s="1">
        <f t="shared" si="18"/>
        <v>0.8149951404211021</v>
      </c>
      <c r="G265" s="1">
        <f t="shared" si="19"/>
        <v>1.3404182817225374</v>
      </c>
      <c r="H265" s="1"/>
      <c r="J265" s="2">
        <f t="shared" si="20"/>
        <v>-0.35985973651837772</v>
      </c>
      <c r="L265" s="1">
        <f t="shared" si="21"/>
        <v>4.9523381852377403E-2</v>
      </c>
      <c r="M265" s="1">
        <f t="shared" si="22"/>
        <v>2.3286049979203405E-2</v>
      </c>
      <c r="N265"/>
      <c r="O265" s="1"/>
    </row>
    <row r="266" spans="1:22" x14ac:dyDescent="0.2">
      <c r="A266" s="4">
        <v>38691</v>
      </c>
      <c r="B266">
        <v>5282.13</v>
      </c>
      <c r="C266">
        <v>315.29000000000002</v>
      </c>
      <c r="D266" s="1">
        <f t="shared" si="16"/>
        <v>-4.8719006629627248E-3</v>
      </c>
      <c r="E266" s="1">
        <f t="shared" si="17"/>
        <v>1.9066382789412195E-3</v>
      </c>
      <c r="F266" s="1">
        <f t="shared" si="18"/>
        <v>0.81102456505617315</v>
      </c>
      <c r="G266" s="1">
        <f t="shared" si="19"/>
        <v>1.3429739745282623</v>
      </c>
      <c r="H266" s="1"/>
      <c r="J266" s="2">
        <f t="shared" si="20"/>
        <v>-0.36085902070305614</v>
      </c>
      <c r="L266" s="1">
        <f t="shared" si="21"/>
        <v>4.8647818452607197E-2</v>
      </c>
      <c r="M266" s="1">
        <f t="shared" si="22"/>
        <v>2.3240604492825695E-2</v>
      </c>
      <c r="N266"/>
      <c r="O266" s="1"/>
    </row>
    <row r="267" spans="1:22" x14ac:dyDescent="0.2">
      <c r="A267" s="4">
        <v>38698</v>
      </c>
      <c r="B267">
        <v>5353.66</v>
      </c>
      <c r="C267">
        <v>315.33</v>
      </c>
      <c r="D267" s="1">
        <f t="shared" si="16"/>
        <v>1.3541885565103495E-2</v>
      </c>
      <c r="E267" s="1">
        <f t="shared" si="17"/>
        <v>1.2686732849109816E-4</v>
      </c>
      <c r="F267" s="1">
        <f t="shared" si="18"/>
        <v>0.82200736690665166</v>
      </c>
      <c r="G267" s="1">
        <f t="shared" si="19"/>
        <v>1.3431443540486439</v>
      </c>
      <c r="H267" s="1"/>
      <c r="J267" s="2">
        <f t="shared" si="20"/>
        <v>-0.35781521492437823</v>
      </c>
      <c r="L267" s="1">
        <f t="shared" si="21"/>
        <v>4.8091891818479157E-2</v>
      </c>
      <c r="M267" s="1">
        <f t="shared" si="22"/>
        <v>2.3200778340688021E-2</v>
      </c>
      <c r="N267"/>
      <c r="O267" s="1"/>
      <c r="T267" s="1" t="s">
        <v>22</v>
      </c>
      <c r="U267" s="1" t="s">
        <v>23</v>
      </c>
      <c r="V267" t="s">
        <v>5</v>
      </c>
    </row>
    <row r="268" spans="1:22" x14ac:dyDescent="0.2">
      <c r="A268" s="4">
        <v>38705</v>
      </c>
      <c r="B268">
        <v>5419.05</v>
      </c>
      <c r="C268">
        <v>315.19</v>
      </c>
      <c r="D268" s="1">
        <f t="shared" si="16"/>
        <v>1.2214074110048045E-2</v>
      </c>
      <c r="E268" s="1">
        <f t="shared" si="17"/>
        <v>-4.4397932324857781E-4</v>
      </c>
      <c r="F268" s="1">
        <f t="shared" si="18"/>
        <v>0.83204742580505509</v>
      </c>
      <c r="G268" s="1">
        <f t="shared" si="19"/>
        <v>1.3425480257273081</v>
      </c>
      <c r="H268" s="1">
        <f>B268/$B$264</f>
        <v>1.043274608366527</v>
      </c>
      <c r="I268" s="1">
        <f>C268/$C$264</f>
        <v>1.0023851927235721</v>
      </c>
      <c r="J268" s="2">
        <f t="shared" si="20"/>
        <v>-0.34508397582359124</v>
      </c>
      <c r="L268" s="1">
        <f t="shared" si="21"/>
        <v>4.761977320877301E-2</v>
      </c>
      <c r="M268" s="1">
        <f t="shared" si="22"/>
        <v>2.3162582534797506E-2</v>
      </c>
      <c r="N268"/>
      <c r="O268" s="1">
        <f>SQRT(L268^2+M268^2-2*J268*L268*M268)</f>
        <v>5.9710980230442239E-2</v>
      </c>
      <c r="P268" s="2">
        <f>(LN(H268/I268)+0.5*O268^2)/(O268)</f>
        <v>0.69944884745577052</v>
      </c>
      <c r="Q268" s="2">
        <f>NORMDIST(P268,0,1,1)</f>
        <v>0.7578642150329653</v>
      </c>
      <c r="R268" s="2">
        <f>1-Q268</f>
        <v>0.2421357849670347</v>
      </c>
      <c r="S268" s="4">
        <f>A268</f>
        <v>38705</v>
      </c>
      <c r="T268" s="1">
        <f>Q264*B268/B265+R264*C268/C265</f>
        <v>1.0114972414345575</v>
      </c>
      <c r="U268" s="1">
        <f>0.5*B268/B265+0.5*C268/C265</f>
        <v>1.011256019770685</v>
      </c>
      <c r="V268">
        <f>F268/$F$268</f>
        <v>1</v>
      </c>
    </row>
    <row r="269" spans="1:22" x14ac:dyDescent="0.2">
      <c r="A269" s="4">
        <v>38713</v>
      </c>
      <c r="B269">
        <v>5408.26</v>
      </c>
      <c r="C269">
        <v>316.2</v>
      </c>
      <c r="D269" s="1">
        <f t="shared" si="16"/>
        <v>-1.9911239054816177E-3</v>
      </c>
      <c r="E269" s="1">
        <f t="shared" si="17"/>
        <v>3.2044163837685602E-3</v>
      </c>
      <c r="F269" s="1">
        <f t="shared" si="18"/>
        <v>0.83039071628504024</v>
      </c>
      <c r="G269" s="1">
        <f t="shared" si="19"/>
        <v>1.3468501086169449</v>
      </c>
      <c r="H269" s="1"/>
      <c r="J269" s="2">
        <f t="shared" si="20"/>
        <v>-0.34356809356036982</v>
      </c>
      <c r="L269" s="1">
        <f t="shared" si="21"/>
        <v>4.7003629459901997E-2</v>
      </c>
      <c r="M269" s="1">
        <f t="shared" si="22"/>
        <v>2.3129894277513604E-2</v>
      </c>
      <c r="N269"/>
      <c r="O269" s="1"/>
    </row>
    <row r="270" spans="1:22" x14ac:dyDescent="0.2">
      <c r="A270" s="4">
        <v>38719</v>
      </c>
      <c r="B270">
        <v>5536.32</v>
      </c>
      <c r="C270">
        <v>317.3</v>
      </c>
      <c r="D270" s="1">
        <f t="shared" si="16"/>
        <v>2.367859533380412E-2</v>
      </c>
      <c r="E270" s="1">
        <f t="shared" si="17"/>
        <v>3.4788108791905525E-3</v>
      </c>
      <c r="F270" s="1">
        <f t="shared" si="18"/>
        <v>0.85005320202490142</v>
      </c>
      <c r="G270" s="1">
        <f t="shared" si="19"/>
        <v>1.3515355454274403</v>
      </c>
      <c r="H270" s="1"/>
      <c r="J270" s="2">
        <f t="shared" si="20"/>
        <v>-0.33914198520161665</v>
      </c>
      <c r="L270" s="1">
        <f t="shared" si="21"/>
        <v>4.6481863054081966E-2</v>
      </c>
      <c r="M270" s="1">
        <f t="shared" si="22"/>
        <v>2.3130582037299806E-2</v>
      </c>
      <c r="N270"/>
      <c r="O270" s="1"/>
    </row>
    <row r="271" spans="1:22" x14ac:dyDescent="0.2">
      <c r="A271" s="4">
        <v>38726</v>
      </c>
      <c r="B271">
        <v>5483.09</v>
      </c>
      <c r="C271">
        <v>316.72000000000003</v>
      </c>
      <c r="D271" s="1">
        <f t="shared" si="16"/>
        <v>-9.6146899023177301E-3</v>
      </c>
      <c r="E271" s="1">
        <f t="shared" si="17"/>
        <v>-1.8279231011660846E-3</v>
      </c>
      <c r="F271" s="1">
        <f t="shared" si="18"/>
        <v>0.84188020408695985</v>
      </c>
      <c r="G271" s="1">
        <f t="shared" si="19"/>
        <v>1.3490650423819064</v>
      </c>
      <c r="H271" s="1"/>
      <c r="J271" s="2">
        <f t="shared" si="20"/>
        <v>-0.32834774219528001</v>
      </c>
      <c r="L271" s="1">
        <f t="shared" si="21"/>
        <v>4.5849124658506733E-2</v>
      </c>
      <c r="M271" s="1">
        <f t="shared" si="22"/>
        <v>2.3106950925181641E-2</v>
      </c>
      <c r="N271"/>
      <c r="O271" s="1"/>
    </row>
    <row r="272" spans="1:22" x14ac:dyDescent="0.2">
      <c r="A272" s="4">
        <v>38733</v>
      </c>
      <c r="B272">
        <v>5349.02</v>
      </c>
      <c r="C272">
        <v>316.54000000000002</v>
      </c>
      <c r="D272" s="1">
        <f t="shared" si="16"/>
        <v>-2.4451541010634514E-2</v>
      </c>
      <c r="E272" s="1">
        <f t="shared" si="17"/>
        <v>-5.6832533468054169E-4</v>
      </c>
      <c r="F272" s="1">
        <f t="shared" si="18"/>
        <v>0.82129493575068624</v>
      </c>
      <c r="G272" s="1">
        <f t="shared" si="19"/>
        <v>1.3482983345401889</v>
      </c>
      <c r="H272" s="1">
        <f>B272/$B$264</f>
        <v>1.0297924443665809</v>
      </c>
      <c r="I272" s="1">
        <f>C272/$C$264</f>
        <v>1.0066785396260018</v>
      </c>
      <c r="J272" s="2">
        <f t="shared" si="20"/>
        <v>-0.32138812790210786</v>
      </c>
      <c r="L272" s="1">
        <f t="shared" si="21"/>
        <v>4.5021737709876129E-2</v>
      </c>
      <c r="M272" s="1">
        <f t="shared" si="22"/>
        <v>2.3074058139888075E-2</v>
      </c>
      <c r="N272"/>
      <c r="O272" s="1">
        <f>SQRT(L272^2+M272^2-2*J272*L272*M272)</f>
        <v>5.6807631342487931E-2</v>
      </c>
      <c r="P272" s="2">
        <f>(LN(H272/I272)+0.5*O272^2)/(O272)</f>
        <v>0.42801446825170475</v>
      </c>
      <c r="Q272" s="2">
        <f>NORMDIST(P272,0,1,1)</f>
        <v>0.66567970660627807</v>
      </c>
      <c r="R272" s="2">
        <f>1-Q272</f>
        <v>0.33432029339372193</v>
      </c>
      <c r="S272" s="4">
        <f>A272</f>
        <v>38733</v>
      </c>
      <c r="T272" s="1">
        <f>(Q268*B272/B269+R268*C272/C269)*T268</f>
        <v>1.0033638001327654</v>
      </c>
      <c r="U272" s="1">
        <f>(0.5*B272/B269+0.5*C272/C269)*U268</f>
        <v>1.0062612510492379</v>
      </c>
      <c r="V272">
        <f>F272/$F$268</f>
        <v>0.98707707070427486</v>
      </c>
    </row>
    <row r="273" spans="1:22" x14ac:dyDescent="0.2">
      <c r="A273" s="4">
        <v>38740</v>
      </c>
      <c r="B273">
        <v>5647.42</v>
      </c>
      <c r="C273">
        <v>314.62</v>
      </c>
      <c r="D273" s="1">
        <f t="shared" si="16"/>
        <v>5.5785919663788874E-2</v>
      </c>
      <c r="E273" s="1">
        <f t="shared" si="17"/>
        <v>-6.0655841283882017E-3</v>
      </c>
      <c r="F273" s="1">
        <f t="shared" si="18"/>
        <v>0.86711162905675065</v>
      </c>
      <c r="G273" s="1">
        <f t="shared" si="19"/>
        <v>1.3401201175618696</v>
      </c>
      <c r="H273" s="1"/>
      <c r="J273" s="2">
        <f t="shared" si="20"/>
        <v>-0.33108753657955597</v>
      </c>
      <c r="L273" s="1">
        <f t="shared" si="21"/>
        <v>4.4286729982303721E-2</v>
      </c>
      <c r="M273" s="1">
        <f t="shared" si="22"/>
        <v>2.3006308058527731E-2</v>
      </c>
      <c r="N273"/>
      <c r="O273" s="1"/>
    </row>
    <row r="274" spans="1:22" x14ac:dyDescent="0.2">
      <c r="A274" s="4">
        <v>38747</v>
      </c>
      <c r="B274">
        <v>5657.12</v>
      </c>
      <c r="C274">
        <v>314.39999999999998</v>
      </c>
      <c r="D274" s="1">
        <f t="shared" si="16"/>
        <v>1.7175984785973153E-3</v>
      </c>
      <c r="E274" s="1">
        <f t="shared" si="17"/>
        <v>-6.9925624562972022E-4</v>
      </c>
      <c r="F274" s="1">
        <f t="shared" si="18"/>
        <v>0.86860097867159258</v>
      </c>
      <c r="G274" s="1">
        <f t="shared" si="19"/>
        <v>1.3391830301997705</v>
      </c>
      <c r="H274" s="1"/>
      <c r="J274" s="2">
        <f t="shared" si="20"/>
        <v>-0.31750165564587518</v>
      </c>
      <c r="L274" s="1">
        <f t="shared" si="21"/>
        <v>4.3605831170190762E-2</v>
      </c>
      <c r="M274" s="1">
        <f t="shared" si="22"/>
        <v>2.2947806160997942E-2</v>
      </c>
      <c r="N274"/>
      <c r="O274" s="1"/>
    </row>
    <row r="275" spans="1:22" x14ac:dyDescent="0.2">
      <c r="A275" s="4">
        <v>38754</v>
      </c>
      <c r="B275">
        <v>5701.47</v>
      </c>
      <c r="C275">
        <v>315.16000000000003</v>
      </c>
      <c r="D275" s="1">
        <f t="shared" si="16"/>
        <v>7.8396781401137705E-3</v>
      </c>
      <c r="E275" s="1">
        <f t="shared" si="17"/>
        <v>2.4173027989824458E-3</v>
      </c>
      <c r="F275" s="1">
        <f t="shared" si="18"/>
        <v>0.87541053077656572</v>
      </c>
      <c r="G275" s="1">
        <f t="shared" si="19"/>
        <v>1.3424202410870221</v>
      </c>
      <c r="H275" s="1"/>
      <c r="J275" s="2">
        <f t="shared" si="20"/>
        <v>-0.31735595670299466</v>
      </c>
      <c r="L275" s="1">
        <f t="shared" si="21"/>
        <v>4.3067172204142197E-2</v>
      </c>
      <c r="M275" s="1">
        <f t="shared" si="22"/>
        <v>2.2889795851881833E-2</v>
      </c>
      <c r="N275"/>
      <c r="O275" s="1"/>
    </row>
    <row r="276" spans="1:22" x14ac:dyDescent="0.2">
      <c r="A276" s="4">
        <v>38761</v>
      </c>
      <c r="B276">
        <v>5795.48</v>
      </c>
      <c r="C276">
        <v>315.29000000000002</v>
      </c>
      <c r="D276" s="1">
        <f t="shared" si="16"/>
        <v>1.6488730099430304E-2</v>
      </c>
      <c r="E276" s="1">
        <f t="shared" si="17"/>
        <v>4.1248889452982773E-4</v>
      </c>
      <c r="F276" s="1">
        <f t="shared" si="18"/>
        <v>0.88984493874473958</v>
      </c>
      <c r="G276" s="1">
        <f t="shared" si="19"/>
        <v>1.3429739745282625</v>
      </c>
      <c r="H276" s="1">
        <f>B276/$B$264</f>
        <v>1.1157448496131313</v>
      </c>
      <c r="I276" s="1">
        <f>C276/$C$264</f>
        <v>1.0027032184200484</v>
      </c>
      <c r="J276" s="2">
        <f t="shared" si="20"/>
        <v>-0.32131592539476911</v>
      </c>
      <c r="L276" s="1">
        <f t="shared" si="21"/>
        <v>4.262623365961829E-2</v>
      </c>
      <c r="M276" s="1">
        <f t="shared" si="22"/>
        <v>2.2822110143142064E-2</v>
      </c>
      <c r="N276"/>
      <c r="O276" s="1">
        <f>SQRT(L276^2+M276^2-2*J276*L276*M276)</f>
        <v>5.4433537546039475E-2</v>
      </c>
      <c r="P276" s="2">
        <f>(LN(H276/I276)+0.5*O276^2)/(O276)</f>
        <v>1.9896583435810022</v>
      </c>
      <c r="Q276" s="2">
        <f>NORMDIST(P276,0,1,1)</f>
        <v>0.97668570779099306</v>
      </c>
      <c r="R276" s="2">
        <f>1-Q276</f>
        <v>2.3314292209006937E-2</v>
      </c>
      <c r="S276" s="4">
        <f>A276</f>
        <v>38761</v>
      </c>
      <c r="T276" s="1">
        <f>(Q272*B276/B273+R272*C276/C273)*T272</f>
        <v>1.0215891661812384</v>
      </c>
      <c r="U276" s="1">
        <f>(0.5*B276/B273+0.5*C276/C273)*U272</f>
        <v>1.0205234116889739</v>
      </c>
      <c r="V276">
        <f>F276/$F$268</f>
        <v>1.0694642049805778</v>
      </c>
    </row>
    <row r="277" spans="1:22" x14ac:dyDescent="0.2">
      <c r="A277" s="4">
        <v>38768</v>
      </c>
      <c r="B277">
        <v>5870.79</v>
      </c>
      <c r="C277">
        <v>315.08999999999997</v>
      </c>
      <c r="D277" s="1">
        <f t="shared" si="16"/>
        <v>1.299460959230303E-2</v>
      </c>
      <c r="E277" s="1">
        <f t="shared" si="17"/>
        <v>-6.3433664245626797E-4</v>
      </c>
      <c r="F277" s="1">
        <f t="shared" si="18"/>
        <v>0.90140812632141432</v>
      </c>
      <c r="G277" s="1">
        <f t="shared" si="19"/>
        <v>1.3421220769263542</v>
      </c>
      <c r="H277" s="1"/>
      <c r="J277" s="2">
        <f t="shared" si="20"/>
        <v>-0.33540579296683048</v>
      </c>
      <c r="L277" s="1">
        <f t="shared" si="21"/>
        <v>4.2497150450084668E-2</v>
      </c>
      <c r="M277" s="1">
        <f t="shared" si="22"/>
        <v>2.2742247032860121E-2</v>
      </c>
      <c r="N277"/>
      <c r="O277" s="1"/>
    </row>
    <row r="278" spans="1:22" x14ac:dyDescent="0.2">
      <c r="A278" s="4">
        <v>38775</v>
      </c>
      <c r="B278">
        <v>5721.46</v>
      </c>
      <c r="C278">
        <v>313.36</v>
      </c>
      <c r="D278" s="1">
        <f t="shared" si="16"/>
        <v>-2.5436099741261375E-2</v>
      </c>
      <c r="E278" s="1">
        <f t="shared" si="17"/>
        <v>-5.4904947792693282E-3</v>
      </c>
      <c r="F278" s="1">
        <f t="shared" si="18"/>
        <v>0.87847981931271923</v>
      </c>
      <c r="G278" s="1">
        <f t="shared" si="19"/>
        <v>1.3347531626698481</v>
      </c>
      <c r="H278" s="1"/>
      <c r="J278" s="2">
        <f t="shared" si="20"/>
        <v>-0.31767222560541591</v>
      </c>
      <c r="L278" s="1">
        <f t="shared" si="21"/>
        <v>4.2226242897780528E-2</v>
      </c>
      <c r="M278" s="1">
        <f t="shared" si="22"/>
        <v>2.2660587540790377E-2</v>
      </c>
      <c r="N278"/>
      <c r="O278" s="1"/>
    </row>
    <row r="279" spans="1:22" x14ac:dyDescent="0.2">
      <c r="A279" s="4">
        <v>38782</v>
      </c>
      <c r="B279">
        <v>5804.92</v>
      </c>
      <c r="C279">
        <v>312.83</v>
      </c>
      <c r="D279" s="1">
        <f t="shared" si="16"/>
        <v>1.4587185788242918E-2</v>
      </c>
      <c r="E279" s="1">
        <f t="shared" si="17"/>
        <v>-1.6913454174113385E-3</v>
      </c>
      <c r="F279" s="1">
        <f t="shared" si="18"/>
        <v>0.89129436764825587</v>
      </c>
      <c r="G279" s="1">
        <f t="shared" si="19"/>
        <v>1.3324956340247911</v>
      </c>
      <c r="H279" s="1"/>
      <c r="J279" s="2">
        <f t="shared" si="20"/>
        <v>-0.32579771227587279</v>
      </c>
      <c r="L279" s="1">
        <f t="shared" si="21"/>
        <v>4.1968940905157764E-2</v>
      </c>
      <c r="M279" s="1">
        <f t="shared" si="22"/>
        <v>2.257542898291217E-2</v>
      </c>
      <c r="N279"/>
      <c r="O279" s="1"/>
    </row>
    <row r="280" spans="1:22" x14ac:dyDescent="0.2">
      <c r="A280" s="4">
        <v>38789</v>
      </c>
      <c r="B280">
        <v>5882.38</v>
      </c>
      <c r="C280">
        <v>313.51</v>
      </c>
      <c r="D280" s="1">
        <f t="shared" si="16"/>
        <v>1.3343853145262985E-2</v>
      </c>
      <c r="E280" s="1">
        <f t="shared" si="17"/>
        <v>2.1737045679761646E-3</v>
      </c>
      <c r="F280" s="1">
        <f t="shared" si="18"/>
        <v>0.90318766879935419</v>
      </c>
      <c r="G280" s="1">
        <f t="shared" si="19"/>
        <v>1.3353920858712791</v>
      </c>
      <c r="H280" s="1">
        <f>B280/$B$264</f>
        <v>1.1324748232186621</v>
      </c>
      <c r="I280" s="1">
        <f>C280/$C$264</f>
        <v>0.99704236102277066</v>
      </c>
      <c r="J280" s="2">
        <f t="shared" si="20"/>
        <v>-0.31506088847958369</v>
      </c>
      <c r="L280" s="1">
        <f t="shared" si="21"/>
        <v>4.2053262341339534E-2</v>
      </c>
      <c r="M280" s="1">
        <f t="shared" si="22"/>
        <v>2.2500537735349612E-2</v>
      </c>
      <c r="N280"/>
      <c r="O280" s="1">
        <f>SQRT(L280^2+M280^2-2*J280*L280*M280)</f>
        <v>5.3581578364743671E-2</v>
      </c>
      <c r="P280" s="2">
        <f>(LN(H280/I280)+0.5*O280^2)/(O280)</f>
        <v>2.403864632399308</v>
      </c>
      <c r="Q280" s="2">
        <f>NORMDIST(P280,0,1,1)</f>
        <v>0.99188861036175835</v>
      </c>
      <c r="R280" s="2">
        <f>1-Q280</f>
        <v>8.1113896382416506E-3</v>
      </c>
      <c r="S280" s="4">
        <f>A280</f>
        <v>38789</v>
      </c>
      <c r="T280" s="1">
        <f>(Q276*B280/B277+R276*C280/C277)*T276</f>
        <v>1.0234395153654421</v>
      </c>
      <c r="U280" s="1">
        <f>(0.5*B280/B277+0.5*C280/C277)*U276</f>
        <v>1.018972083602661</v>
      </c>
      <c r="V280">
        <f>F280/$F$268</f>
        <v>1.0855002260543822</v>
      </c>
    </row>
    <row r="281" spans="1:22" x14ac:dyDescent="0.2">
      <c r="A281" s="4">
        <v>38796</v>
      </c>
      <c r="B281">
        <v>5973.14</v>
      </c>
      <c r="C281">
        <v>313.02999999999997</v>
      </c>
      <c r="D281" s="1">
        <f t="shared" si="16"/>
        <v>1.5429129026006461E-2</v>
      </c>
      <c r="E281" s="1">
        <f t="shared" si="17"/>
        <v>-1.5310516410960151E-3</v>
      </c>
      <c r="F281" s="1">
        <f t="shared" si="18"/>
        <v>0.91712306787595743</v>
      </c>
      <c r="G281" s="1">
        <f t="shared" si="19"/>
        <v>1.3333475316266992</v>
      </c>
      <c r="H281" s="1"/>
      <c r="J281" s="2">
        <f t="shared" si="20"/>
        <v>-0.33403654898145224</v>
      </c>
      <c r="L281" s="1">
        <f t="shared" si="21"/>
        <v>4.2289370216695696E-2</v>
      </c>
      <c r="M281" s="1">
        <f t="shared" si="22"/>
        <v>2.2426431289932113E-2</v>
      </c>
      <c r="N281"/>
      <c r="O281" s="1"/>
    </row>
    <row r="282" spans="1:22" x14ac:dyDescent="0.2">
      <c r="A282" s="4">
        <v>38803</v>
      </c>
      <c r="B282">
        <v>5970.08</v>
      </c>
      <c r="C282">
        <v>311.5</v>
      </c>
      <c r="D282" s="1">
        <f t="shared" si="16"/>
        <v>-5.1229336663805025E-4</v>
      </c>
      <c r="E282" s="1">
        <f t="shared" si="17"/>
        <v>-4.8877104430884444E-3</v>
      </c>
      <c r="F282" s="1">
        <f t="shared" si="18"/>
        <v>0.91665323181189373</v>
      </c>
      <c r="G282" s="1">
        <f t="shared" si="19"/>
        <v>1.3268305149721011</v>
      </c>
      <c r="H282" s="1"/>
      <c r="J282" s="2">
        <f t="shared" si="20"/>
        <v>-0.27797920373997553</v>
      </c>
      <c r="L282" s="1">
        <f t="shared" si="21"/>
        <v>4.2373995660737282E-2</v>
      </c>
      <c r="M282" s="1">
        <f t="shared" si="22"/>
        <v>2.2325628185423191E-2</v>
      </c>
      <c r="N282"/>
      <c r="O282" s="1"/>
    </row>
    <row r="283" spans="1:22" x14ac:dyDescent="0.2">
      <c r="A283" s="4">
        <v>38810</v>
      </c>
      <c r="B283">
        <v>5952.92</v>
      </c>
      <c r="C283">
        <v>310.93</v>
      </c>
      <c r="D283" s="1">
        <f t="shared" si="16"/>
        <v>-2.8743333422667217E-3</v>
      </c>
      <c r="E283" s="1">
        <f t="shared" si="17"/>
        <v>-1.8298555377206371E-3</v>
      </c>
      <c r="F283" s="1">
        <f t="shared" si="18"/>
        <v>0.91401846486440019</v>
      </c>
      <c r="G283" s="1">
        <f t="shared" si="19"/>
        <v>1.3244026068066626</v>
      </c>
      <c r="H283" s="1"/>
      <c r="J283" s="2">
        <f t="shared" si="20"/>
        <v>-0.25753413450861612</v>
      </c>
      <c r="L283" s="1">
        <f t="shared" si="21"/>
        <v>4.2520232054277289E-2</v>
      </c>
      <c r="M283" s="1">
        <f t="shared" si="22"/>
        <v>2.2214058770030087E-2</v>
      </c>
      <c r="N283"/>
      <c r="O283" s="1"/>
    </row>
    <row r="284" spans="1:22" x14ac:dyDescent="0.2">
      <c r="A284" s="4">
        <v>38817</v>
      </c>
      <c r="B284">
        <v>5918.57</v>
      </c>
      <c r="C284">
        <v>310.48</v>
      </c>
      <c r="D284" s="1">
        <f t="shared" si="16"/>
        <v>-5.7702774436747539E-3</v>
      </c>
      <c r="E284" s="1">
        <f t="shared" si="17"/>
        <v>-1.4472710899559038E-3</v>
      </c>
      <c r="F284" s="1">
        <f t="shared" si="18"/>
        <v>0.90874432473349087</v>
      </c>
      <c r="G284" s="1">
        <f t="shared" si="19"/>
        <v>1.3224858372023691</v>
      </c>
      <c r="H284" s="1">
        <f>B284/$B$264</f>
        <v>1.1394421160240031</v>
      </c>
      <c r="I284" s="1">
        <f>C284/$C$264</f>
        <v>0.98740618241953959</v>
      </c>
      <c r="J284" s="2">
        <f t="shared" si="20"/>
        <v>-0.25574746157250899</v>
      </c>
      <c r="L284" s="1">
        <f t="shared" si="21"/>
        <v>4.2467791365271734E-2</v>
      </c>
      <c r="M284" s="1">
        <f t="shared" si="22"/>
        <v>2.2079119724538156E-2</v>
      </c>
      <c r="N284"/>
      <c r="O284" s="1">
        <f>SQRT(L284^2+M284^2-2*J284*L284*M284)</f>
        <v>5.2636534722609402E-2</v>
      </c>
      <c r="P284" s="2">
        <f>(LN(H284/I284)+0.5*O284^2)/(O284)</f>
        <v>2.7471007682562916</v>
      </c>
      <c r="Q284" s="2">
        <f>NORMDIST(P284,0,1,1)</f>
        <v>0.99699376707718312</v>
      </c>
      <c r="R284" s="2">
        <f>1-Q284</f>
        <v>3.006232922816876E-3</v>
      </c>
      <c r="S284" s="4">
        <f>A284</f>
        <v>38817</v>
      </c>
      <c r="T284" s="1">
        <f>(Q280*B284/B281+R280*C284/C281)*T280</f>
        <v>1.0140976920932399</v>
      </c>
      <c r="U284" s="1">
        <f>(0.5*B284/B281+0.5*C284/C281)*U280</f>
        <v>1.0101671038244253</v>
      </c>
      <c r="V284">
        <f>F284/$F$268</f>
        <v>1.0921785183749917</v>
      </c>
    </row>
    <row r="285" spans="1:22" x14ac:dyDescent="0.2">
      <c r="A285" s="4">
        <v>38825</v>
      </c>
      <c r="B285">
        <v>6094.75</v>
      </c>
      <c r="C285">
        <v>310.83</v>
      </c>
      <c r="D285" s="1">
        <f t="shared" si="16"/>
        <v>2.9767325553300861E-2</v>
      </c>
      <c r="E285" s="1">
        <f t="shared" si="17"/>
        <v>1.1272867817571086E-3</v>
      </c>
      <c r="F285" s="1">
        <f t="shared" si="18"/>
        <v>0.93579521289254741</v>
      </c>
      <c r="G285" s="1">
        <f t="shared" si="19"/>
        <v>1.3239766580057084</v>
      </c>
      <c r="H285" s="1"/>
      <c r="J285" s="2">
        <f t="shared" si="20"/>
        <v>-0.25224658889257173</v>
      </c>
      <c r="L285" s="1">
        <f t="shared" si="21"/>
        <v>4.2445089950504215E-2</v>
      </c>
      <c r="M285" s="1">
        <f t="shared" si="22"/>
        <v>2.1930996492069178E-2</v>
      </c>
      <c r="N285"/>
      <c r="O285" s="1"/>
    </row>
    <row r="286" spans="1:22" x14ac:dyDescent="0.2">
      <c r="A286" s="4">
        <v>38831</v>
      </c>
      <c r="B286">
        <v>6009.89</v>
      </c>
      <c r="C286">
        <v>309.69</v>
      </c>
      <c r="D286" s="1">
        <f t="shared" si="16"/>
        <v>-1.3923458714467318E-2</v>
      </c>
      <c r="E286" s="1">
        <f t="shared" si="17"/>
        <v>-3.667599652543152E-3</v>
      </c>
      <c r="F286" s="1">
        <f t="shared" si="18"/>
        <v>0.92276570688064186</v>
      </c>
      <c r="G286" s="1">
        <f t="shared" si="19"/>
        <v>1.3191208416748315</v>
      </c>
      <c r="H286" s="1"/>
      <c r="J286" s="2">
        <f t="shared" si="20"/>
        <v>-0.254400642726683</v>
      </c>
      <c r="L286" s="1">
        <f t="shared" si="21"/>
        <v>4.2333244834917808E-2</v>
      </c>
      <c r="M286" s="1">
        <f t="shared" si="22"/>
        <v>2.1777770354939201E-2</v>
      </c>
      <c r="N286"/>
      <c r="O286" s="1"/>
    </row>
    <row r="287" spans="1:22" x14ac:dyDescent="0.2">
      <c r="A287" s="4">
        <v>38839</v>
      </c>
      <c r="B287">
        <v>6113.29</v>
      </c>
      <c r="C287">
        <v>309.61</v>
      </c>
      <c r="D287" s="1">
        <f t="shared" si="16"/>
        <v>1.7204973801517198E-2</v>
      </c>
      <c r="E287" s="1">
        <f t="shared" si="17"/>
        <v>-2.5832283896798369E-4</v>
      </c>
      <c r="F287" s="1">
        <f t="shared" si="18"/>
        <v>0.93864186669246163</v>
      </c>
      <c r="G287" s="1">
        <f t="shared" si="19"/>
        <v>1.3187800826340681</v>
      </c>
      <c r="H287" s="1"/>
      <c r="J287" s="2">
        <f t="shared" si="20"/>
        <v>-0.24942167262705434</v>
      </c>
      <c r="L287" s="1">
        <f t="shared" si="21"/>
        <v>4.2316024411237607E-2</v>
      </c>
      <c r="M287" s="1">
        <f t="shared" si="22"/>
        <v>2.1612257545617009E-2</v>
      </c>
      <c r="N287"/>
      <c r="O287" s="1"/>
    </row>
    <row r="288" spans="1:22" x14ac:dyDescent="0.2">
      <c r="A288" s="4">
        <v>38845</v>
      </c>
      <c r="B288">
        <v>5916.28</v>
      </c>
      <c r="C288">
        <v>308.77999999999997</v>
      </c>
      <c r="D288" s="1">
        <f t="shared" si="16"/>
        <v>-3.2226509784420543E-2</v>
      </c>
      <c r="E288" s="1">
        <f t="shared" si="17"/>
        <v>-2.680791964083995E-3</v>
      </c>
      <c r="F288" s="1">
        <f t="shared" si="18"/>
        <v>0.90839271539143018</v>
      </c>
      <c r="G288" s="1">
        <f t="shared" si="19"/>
        <v>1.3152447075861486</v>
      </c>
      <c r="H288" s="1">
        <f>B288/$B$264</f>
        <v>1.139001245603328</v>
      </c>
      <c r="I288" s="1">
        <f>C288/$C$264</f>
        <v>0.9819997455794427</v>
      </c>
      <c r="J288" s="2">
        <f t="shared" si="20"/>
        <v>-0.25138589790246785</v>
      </c>
      <c r="L288" s="1">
        <f t="shared" si="21"/>
        <v>4.2169358037207685E-2</v>
      </c>
      <c r="M288" s="1">
        <f t="shared" si="22"/>
        <v>2.1447696875663069E-2</v>
      </c>
      <c r="N288"/>
      <c r="O288" s="1">
        <f>SQRT(L288^2+M288^2-2*J288*L288*M288)</f>
        <v>5.1893960859410455E-2</v>
      </c>
      <c r="P288" s="2">
        <f>(LN(H288/I288)+0.5*O288^2)/(O288)</f>
        <v>2.884006093932848</v>
      </c>
      <c r="Q288" s="2">
        <f>NORMDIST(P288,0,1,1)</f>
        <v>0.9980367442253214</v>
      </c>
      <c r="R288" s="2">
        <f>1-Q288</f>
        <v>1.9632557746785961E-3</v>
      </c>
      <c r="S288" s="4">
        <f>A288</f>
        <v>38845</v>
      </c>
      <c r="T288" s="1">
        <f>(Q284*B288/B285+R284*C288/C285)*T284</f>
        <v>0.98447146095990035</v>
      </c>
      <c r="U288" s="1">
        <f>(0.5*B288/B285+0.5*C288/C285)*U284</f>
        <v>0.9920458049131784</v>
      </c>
      <c r="V288">
        <f>F288/$F$268</f>
        <v>1.0917559350808717</v>
      </c>
    </row>
    <row r="289" spans="1:22" x14ac:dyDescent="0.2">
      <c r="A289" s="4">
        <v>38852</v>
      </c>
      <c r="B289">
        <v>5672.28</v>
      </c>
      <c r="C289">
        <v>310.89999999999998</v>
      </c>
      <c r="D289" s="1">
        <f t="shared" si="16"/>
        <v>-4.1242131880167898E-2</v>
      </c>
      <c r="E289" s="1">
        <f t="shared" si="17"/>
        <v>6.8657296457024231E-3</v>
      </c>
      <c r="F289" s="1">
        <f t="shared" si="18"/>
        <v>0.87092866322427287</v>
      </c>
      <c r="G289" s="1">
        <f t="shared" si="19"/>
        <v>1.324274822166376</v>
      </c>
      <c r="H289" s="1"/>
      <c r="J289" s="2">
        <f t="shared" si="20"/>
        <v>-0.26343231500305508</v>
      </c>
      <c r="L289" s="1">
        <f t="shared" si="21"/>
        <v>4.1852505173501739E-2</v>
      </c>
      <c r="M289" s="1">
        <f t="shared" si="22"/>
        <v>2.1285576734684643E-2</v>
      </c>
      <c r="N289"/>
      <c r="O289" s="1"/>
    </row>
    <row r="290" spans="1:22" x14ac:dyDescent="0.2">
      <c r="A290" s="4">
        <v>38859</v>
      </c>
      <c r="B290">
        <v>5788.36</v>
      </c>
      <c r="C290">
        <v>313</v>
      </c>
      <c r="D290" s="1">
        <f t="shared" si="16"/>
        <v>2.0464434054736413E-2</v>
      </c>
      <c r="E290" s="1">
        <f t="shared" si="17"/>
        <v>6.7545834673530258E-3</v>
      </c>
      <c r="F290" s="1">
        <f t="shared" si="18"/>
        <v>0.88875172541920577</v>
      </c>
      <c r="G290" s="1">
        <f t="shared" si="19"/>
        <v>1.3332197469864129</v>
      </c>
      <c r="H290" s="1"/>
      <c r="J290" s="2">
        <f t="shared" si="20"/>
        <v>-0.25643464050664455</v>
      </c>
      <c r="L290" s="1">
        <f t="shared" si="21"/>
        <v>4.1571680428678148E-2</v>
      </c>
      <c r="M290" s="1">
        <f t="shared" si="22"/>
        <v>2.1122522285630021E-2</v>
      </c>
      <c r="N290"/>
      <c r="O290" s="1"/>
    </row>
    <row r="291" spans="1:22" x14ac:dyDescent="0.2">
      <c r="A291" s="4">
        <v>38866</v>
      </c>
      <c r="B291">
        <v>5687.04</v>
      </c>
      <c r="C291">
        <v>311.3</v>
      </c>
      <c r="D291" s="1">
        <f t="shared" si="16"/>
        <v>-1.750409442398182E-2</v>
      </c>
      <c r="E291" s="1">
        <f t="shared" si="17"/>
        <v>-5.4313099041533031E-3</v>
      </c>
      <c r="F291" s="1">
        <f t="shared" si="18"/>
        <v>0.87319493129799108</v>
      </c>
      <c r="G291" s="1">
        <f t="shared" si="19"/>
        <v>1.3259786173701928</v>
      </c>
      <c r="H291" s="1"/>
      <c r="J291" s="2">
        <f t="shared" si="20"/>
        <v>-0.21698724249349419</v>
      </c>
      <c r="L291" s="1">
        <f t="shared" si="21"/>
        <v>4.1305211076218158E-2</v>
      </c>
      <c r="M291" s="1">
        <f t="shared" si="22"/>
        <v>2.0951196514174493E-2</v>
      </c>
      <c r="N291"/>
      <c r="O291" s="1"/>
    </row>
    <row r="292" spans="1:22" x14ac:dyDescent="0.2">
      <c r="A292" s="4">
        <v>38873</v>
      </c>
      <c r="B292">
        <v>5464.08</v>
      </c>
      <c r="C292">
        <v>312.51</v>
      </c>
      <c r="D292" s="1">
        <f t="shared" si="16"/>
        <v>-3.9204929101958164E-2</v>
      </c>
      <c r="E292" s="1">
        <f t="shared" si="17"/>
        <v>3.8869257950528979E-3</v>
      </c>
      <c r="F292" s="1">
        <f t="shared" si="18"/>
        <v>0.83896138592426406</v>
      </c>
      <c r="G292" s="1">
        <f t="shared" si="19"/>
        <v>1.3311325978617377</v>
      </c>
      <c r="H292" s="1">
        <f>B292/$B$264</f>
        <v>1.0519437765075745</v>
      </c>
      <c r="I292" s="1">
        <f>C292/$C$264</f>
        <v>0.9938621040580079</v>
      </c>
      <c r="J292" s="2">
        <f t="shared" si="20"/>
        <v>-0.23313453873106252</v>
      </c>
      <c r="L292" s="1">
        <f t="shared" si="21"/>
        <v>4.0886762419946453E-2</v>
      </c>
      <c r="M292" s="1">
        <f t="shared" si="22"/>
        <v>2.0794999667450697E-2</v>
      </c>
      <c r="N292"/>
      <c r="O292" s="1">
        <f>SQRT(L292^2+M292^2-2*J292*L292*M292)</f>
        <v>5.0006000351198378E-2</v>
      </c>
      <c r="P292" s="2">
        <f>(LN(H292/I292)+0.5*O292^2)/(O292)</f>
        <v>1.1607962722845706</v>
      </c>
      <c r="Q292" s="2">
        <f>NORMDIST(P292,0,1,1)</f>
        <v>0.87713762034588927</v>
      </c>
      <c r="R292" s="2">
        <f>1-Q292</f>
        <v>0.12286237965411073</v>
      </c>
      <c r="S292" s="4">
        <f>A292</f>
        <v>38873</v>
      </c>
      <c r="T292" s="1">
        <f>(Q288*B292/B289+R288*C292/C289)*T288</f>
        <v>0.94841756685051115</v>
      </c>
      <c r="U292" s="1">
        <f>(0.5*B292/B289+0.5*C292/C289)*U288</f>
        <v>0.97640803653639419</v>
      </c>
      <c r="V292">
        <f>F292/$F$268</f>
        <v>1.0083095745564254</v>
      </c>
    </row>
    <row r="293" spans="1:22" x14ac:dyDescent="0.2">
      <c r="A293" s="4">
        <v>38880</v>
      </c>
      <c r="B293">
        <v>5376.01</v>
      </c>
      <c r="C293">
        <v>312.5</v>
      </c>
      <c r="D293" s="1">
        <f t="shared" si="16"/>
        <v>-1.6117992415923599E-2</v>
      </c>
      <c r="E293" s="1">
        <f t="shared" si="17"/>
        <v>-3.1998976032787674E-5</v>
      </c>
      <c r="F293" s="1">
        <f t="shared" si="18"/>
        <v>0.82543901266868402</v>
      </c>
      <c r="G293" s="1">
        <f t="shared" si="19"/>
        <v>1.3310900029816424</v>
      </c>
      <c r="H293" s="1"/>
      <c r="J293" s="2">
        <f t="shared" si="20"/>
        <v>-0.24680672381683907</v>
      </c>
      <c r="L293" s="1">
        <f t="shared" si="21"/>
        <v>4.0610919264739413E-2</v>
      </c>
      <c r="M293" s="1">
        <f t="shared" si="22"/>
        <v>2.0641896798900092E-2</v>
      </c>
      <c r="N293"/>
      <c r="O293" s="1"/>
    </row>
    <row r="294" spans="1:22" x14ac:dyDescent="0.2">
      <c r="A294" s="4">
        <v>38887</v>
      </c>
      <c r="B294">
        <v>5529.74</v>
      </c>
      <c r="C294">
        <v>310.89</v>
      </c>
      <c r="D294" s="1">
        <f t="shared" si="16"/>
        <v>2.8595556927907495E-2</v>
      </c>
      <c r="E294" s="1">
        <f t="shared" si="17"/>
        <v>-5.1520000000000454E-3</v>
      </c>
      <c r="F294" s="1">
        <f t="shared" si="18"/>
        <v>0.84904290094596713</v>
      </c>
      <c r="G294" s="1">
        <f t="shared" si="19"/>
        <v>1.324232227286281</v>
      </c>
      <c r="H294" s="1"/>
      <c r="J294" s="2">
        <f t="shared" si="20"/>
        <v>-0.26166128297572644</v>
      </c>
      <c r="L294" s="1">
        <f t="shared" si="21"/>
        <v>4.0385814769584416E-2</v>
      </c>
      <c r="M294" s="1">
        <f t="shared" si="22"/>
        <v>2.048577515923913E-2</v>
      </c>
      <c r="N294"/>
      <c r="O294" s="1"/>
    </row>
    <row r="295" spans="1:22" x14ac:dyDescent="0.2">
      <c r="A295" s="4">
        <v>38894</v>
      </c>
      <c r="B295">
        <v>5683.31</v>
      </c>
      <c r="C295">
        <v>310.13</v>
      </c>
      <c r="D295" s="1">
        <f t="shared" si="16"/>
        <v>2.7771649299967116E-2</v>
      </c>
      <c r="E295" s="1">
        <f t="shared" si="17"/>
        <v>-2.4445945511273326E-3</v>
      </c>
      <c r="F295" s="1">
        <f t="shared" si="18"/>
        <v>0.87262222263166533</v>
      </c>
      <c r="G295" s="1">
        <f t="shared" si="19"/>
        <v>1.3209950163990296</v>
      </c>
      <c r="H295" s="1"/>
      <c r="J295" s="2">
        <f t="shared" si="20"/>
        <v>-0.25897257650926803</v>
      </c>
      <c r="L295" s="1">
        <f t="shared" si="21"/>
        <v>4.0161561874761366E-2</v>
      </c>
      <c r="M295" s="1">
        <f t="shared" si="22"/>
        <v>2.0308383173038541E-2</v>
      </c>
      <c r="N295"/>
      <c r="O295" s="1"/>
    </row>
    <row r="296" spans="1:22" x14ac:dyDescent="0.2">
      <c r="A296" s="4">
        <v>38901</v>
      </c>
      <c r="B296">
        <v>5681.85</v>
      </c>
      <c r="C296">
        <v>309.95999999999998</v>
      </c>
      <c r="D296" s="1">
        <f t="shared" si="16"/>
        <v>-2.5689255029204272E-4</v>
      </c>
      <c r="E296" s="1">
        <f t="shared" si="17"/>
        <v>-5.4815722438983361E-4</v>
      </c>
      <c r="F296" s="1">
        <f t="shared" si="18"/>
        <v>0.87239805248345192</v>
      </c>
      <c r="G296" s="1">
        <f t="shared" si="19"/>
        <v>1.3202709034374076</v>
      </c>
      <c r="H296" s="1">
        <f>B296/$B$264</f>
        <v>1.0938688208352665</v>
      </c>
      <c r="I296" s="1">
        <f>C296/$C$264</f>
        <v>0.98575244879786283</v>
      </c>
      <c r="J296" s="2">
        <f t="shared" si="20"/>
        <v>-0.27080217337215629</v>
      </c>
      <c r="L296" s="1">
        <f t="shared" si="21"/>
        <v>4.0060446269133396E-2</v>
      </c>
      <c r="M296" s="1">
        <f t="shared" si="22"/>
        <v>2.0117673163542786E-2</v>
      </c>
      <c r="N296"/>
      <c r="O296" s="1">
        <f>SQRT(L296^2+M296^2-2*J296*L296*M296)</f>
        <v>4.945757282448475E-2</v>
      </c>
      <c r="P296" s="2">
        <f>(LN(H296/I296)+0.5*O296^2)/(O296)</f>
        <v>2.1289729914519917</v>
      </c>
      <c r="Q296" s="2">
        <f>NORMDIST(P296,0,1,1)</f>
        <v>0.98337175248991771</v>
      </c>
      <c r="R296" s="2">
        <f>1-Q296</f>
        <v>1.6628247510082295E-2</v>
      </c>
      <c r="S296" s="4">
        <f>A296</f>
        <v>38901</v>
      </c>
      <c r="T296" s="1">
        <f>(Q292*B296/B293+R292*C296/C293)*T292</f>
        <v>0.99479664316834948</v>
      </c>
      <c r="U296" s="1">
        <f>(0.5*B296/B293+0.5*C296/C293)*U292</f>
        <v>1.0002137310930563</v>
      </c>
      <c r="V296">
        <f>F296/$F$268</f>
        <v>1.0484955850195141</v>
      </c>
    </row>
    <row r="297" spans="1:22" x14ac:dyDescent="0.2">
      <c r="A297" s="4">
        <v>38908</v>
      </c>
      <c r="B297">
        <v>5422.22</v>
      </c>
      <c r="C297">
        <v>311.82</v>
      </c>
      <c r="D297" s="1">
        <f t="shared" si="16"/>
        <v>-4.5694624110105053E-2</v>
      </c>
      <c r="E297" s="1">
        <f t="shared" si="17"/>
        <v>6.000774293457356E-3</v>
      </c>
      <c r="F297" s="1">
        <f t="shared" si="18"/>
        <v>0.83253415140083298</v>
      </c>
      <c r="G297" s="1">
        <f t="shared" si="19"/>
        <v>1.3281935511351546</v>
      </c>
      <c r="H297" s="1"/>
      <c r="J297" s="2">
        <f t="shared" si="20"/>
        <v>-0.28571150352159164</v>
      </c>
      <c r="L297" s="1">
        <f t="shared" si="21"/>
        <v>3.9794954232609682E-2</v>
      </c>
      <c r="M297" s="1">
        <f t="shared" si="22"/>
        <v>1.9943340712688256E-2</v>
      </c>
      <c r="N297"/>
      <c r="O297" s="1"/>
    </row>
    <row r="298" spans="1:22" x14ac:dyDescent="0.2">
      <c r="A298" s="4">
        <v>38915</v>
      </c>
      <c r="B298">
        <v>5451.01</v>
      </c>
      <c r="C298">
        <v>312.58999999999997</v>
      </c>
      <c r="D298" s="1">
        <f t="shared" si="16"/>
        <v>5.309633323620222E-3</v>
      </c>
      <c r="E298" s="1">
        <f t="shared" si="17"/>
        <v>2.4693733564236098E-3</v>
      </c>
      <c r="F298" s="1">
        <f t="shared" si="18"/>
        <v>0.83695460247416276</v>
      </c>
      <c r="G298" s="1">
        <f t="shared" si="19"/>
        <v>1.3314733569025012</v>
      </c>
      <c r="H298" s="1"/>
      <c r="J298" s="2">
        <f t="shared" si="20"/>
        <v>-0.28748815375308512</v>
      </c>
      <c r="L298" s="1">
        <f t="shared" si="21"/>
        <v>3.9638433505572536E-2</v>
      </c>
      <c r="M298" s="1">
        <f t="shared" si="22"/>
        <v>1.978741724734796E-2</v>
      </c>
      <c r="N298"/>
      <c r="O298" s="1"/>
    </row>
    <row r="299" spans="1:22" x14ac:dyDescent="0.2">
      <c r="A299" s="4">
        <v>38922</v>
      </c>
      <c r="B299">
        <v>5705.42</v>
      </c>
      <c r="C299">
        <v>313.14999999999998</v>
      </c>
      <c r="D299" s="1">
        <f t="shared" si="16"/>
        <v>4.6672084622849663E-2</v>
      </c>
      <c r="E299" s="1">
        <f t="shared" si="17"/>
        <v>1.7914840525927733E-3</v>
      </c>
      <c r="F299" s="1">
        <f t="shared" si="18"/>
        <v>0.87601701850632041</v>
      </c>
      <c r="G299" s="1">
        <f t="shared" si="19"/>
        <v>1.3338586701878443</v>
      </c>
      <c r="H299" s="1"/>
      <c r="J299" s="2">
        <f t="shared" si="20"/>
        <v>-0.27810108462619409</v>
      </c>
      <c r="L299" s="1">
        <f t="shared" si="21"/>
        <v>3.9611412966138425E-2</v>
      </c>
      <c r="M299" s="1">
        <f t="shared" si="22"/>
        <v>1.9637899923789753E-2</v>
      </c>
      <c r="N299"/>
      <c r="O299" s="1"/>
    </row>
    <row r="300" spans="1:22" x14ac:dyDescent="0.2">
      <c r="A300" s="4">
        <v>38929</v>
      </c>
      <c r="B300">
        <v>5723.03</v>
      </c>
      <c r="C300">
        <v>312.33</v>
      </c>
      <c r="D300" s="1">
        <f t="shared" si="16"/>
        <v>3.0865387648937315E-3</v>
      </c>
      <c r="E300" s="1">
        <f t="shared" si="17"/>
        <v>-2.6185534089094853E-3</v>
      </c>
      <c r="F300" s="1">
        <f t="shared" si="18"/>
        <v>0.87872087899264684</v>
      </c>
      <c r="G300" s="1">
        <f t="shared" si="19"/>
        <v>1.3303658900200204</v>
      </c>
      <c r="H300" s="1">
        <f>B300/$B$264</f>
        <v>1.1017967876140438</v>
      </c>
      <c r="I300" s="1">
        <f>C300/$C$264</f>
        <v>0.99328965780435052</v>
      </c>
      <c r="J300" s="2">
        <f t="shared" si="20"/>
        <v>-0.27796146893852253</v>
      </c>
      <c r="L300" s="1">
        <f t="shared" si="21"/>
        <v>3.9604392774626233E-2</v>
      </c>
      <c r="M300" s="1">
        <f t="shared" si="22"/>
        <v>1.9482509034947245E-2</v>
      </c>
      <c r="N300"/>
      <c r="O300" s="1">
        <f>SQRT(L300^2+M300^2-2*J300*L300*M300)</f>
        <v>4.8754715663455281E-2</v>
      </c>
      <c r="P300" s="2">
        <f>(LN(H300/I300)+0.5*O300^2)/(O300)</f>
        <v>2.1508434202890281</v>
      </c>
      <c r="Q300" s="2">
        <f>NORMDIST(P300,0,1,1)</f>
        <v>0.9842557196864441</v>
      </c>
      <c r="R300" s="2">
        <f>1-Q300</f>
        <v>1.5744280313555903E-2</v>
      </c>
      <c r="S300" s="4">
        <f>A300</f>
        <v>38929</v>
      </c>
      <c r="T300" s="1">
        <f>(Q296*B300/B297+R296*C300/C297)*T296</f>
        <v>1.0490946170560431</v>
      </c>
      <c r="U300" s="1">
        <f>(0.5*B300/B297+0.5*C300/C297)*U296</f>
        <v>1.0287762523931099</v>
      </c>
      <c r="V300">
        <f>F300/$F$268</f>
        <v>1.0560947029460881</v>
      </c>
    </row>
    <row r="301" spans="1:22" x14ac:dyDescent="0.2">
      <c r="A301" s="4">
        <v>38936</v>
      </c>
      <c r="B301">
        <v>5628.37</v>
      </c>
      <c r="C301">
        <v>312.8</v>
      </c>
      <c r="D301" s="1">
        <f t="shared" si="16"/>
        <v>-1.6540189375208514E-2</v>
      </c>
      <c r="E301" s="1">
        <f t="shared" si="17"/>
        <v>1.5048186213300063E-3</v>
      </c>
      <c r="F301" s="1">
        <f t="shared" si="18"/>
        <v>0.86418666924615872</v>
      </c>
      <c r="G301" s="1">
        <f t="shared" si="19"/>
        <v>1.3323678493845048</v>
      </c>
      <c r="H301" s="1"/>
      <c r="J301" s="2">
        <f t="shared" si="20"/>
        <v>-0.26909016836595279</v>
      </c>
      <c r="L301" s="1">
        <f t="shared" si="21"/>
        <v>3.9696228703260859E-2</v>
      </c>
      <c r="M301" s="1">
        <f t="shared" si="22"/>
        <v>1.9340919417761913E-2</v>
      </c>
      <c r="N301"/>
      <c r="O301" s="1"/>
    </row>
    <row r="302" spans="1:22" x14ac:dyDescent="0.2">
      <c r="A302" s="4">
        <v>38943</v>
      </c>
      <c r="B302">
        <v>5817.02</v>
      </c>
      <c r="C302">
        <v>313.51</v>
      </c>
      <c r="D302" s="1">
        <f t="shared" si="16"/>
        <v>3.3517696953114351E-2</v>
      </c>
      <c r="E302" s="1">
        <f t="shared" si="17"/>
        <v>2.2698209718670093E-3</v>
      </c>
      <c r="F302" s="1">
        <f t="shared" si="18"/>
        <v>0.89315221613687279</v>
      </c>
      <c r="G302" s="1">
        <f t="shared" si="19"/>
        <v>1.3353920858712791</v>
      </c>
      <c r="H302" s="1"/>
      <c r="J302" s="2">
        <f t="shared" si="20"/>
        <v>-0.250108563472346</v>
      </c>
      <c r="L302" s="1">
        <f t="shared" si="21"/>
        <v>3.9973680495149329E-2</v>
      </c>
      <c r="M302" s="1">
        <f t="shared" si="22"/>
        <v>1.9209040705389167E-2</v>
      </c>
      <c r="N302"/>
      <c r="O302" s="1"/>
    </row>
    <row r="303" spans="1:22" x14ac:dyDescent="0.2">
      <c r="A303" s="4">
        <v>38950</v>
      </c>
      <c r="B303">
        <v>5811.47</v>
      </c>
      <c r="C303">
        <v>315.64999999999998</v>
      </c>
      <c r="D303" s="1">
        <f t="shared" si="16"/>
        <v>-9.5409677119906444E-4</v>
      </c>
      <c r="E303" s="1">
        <f t="shared" si="17"/>
        <v>6.8259385665527805E-3</v>
      </c>
      <c r="F303" s="1">
        <f t="shared" si="18"/>
        <v>0.89230006249126737</v>
      </c>
      <c r="G303" s="1">
        <f t="shared" si="19"/>
        <v>1.3445073902116973</v>
      </c>
      <c r="H303" s="1"/>
      <c r="J303" s="2">
        <f t="shared" si="20"/>
        <v>-0.23879901223664379</v>
      </c>
      <c r="L303" s="1">
        <f t="shared" si="21"/>
        <v>4.0183891198599983E-2</v>
      </c>
      <c r="M303" s="1">
        <f t="shared" si="22"/>
        <v>1.9082408155999882E-2</v>
      </c>
      <c r="N303"/>
      <c r="O303" s="1"/>
    </row>
    <row r="304" spans="1:22" x14ac:dyDescent="0.2">
      <c r="A304" s="4">
        <v>38957</v>
      </c>
      <c r="B304">
        <v>5876.54</v>
      </c>
      <c r="C304">
        <v>315.95999999999998</v>
      </c>
      <c r="D304" s="1">
        <f t="shared" si="16"/>
        <v>1.1196822834842024E-2</v>
      </c>
      <c r="E304" s="1">
        <f t="shared" si="17"/>
        <v>9.8210042768887007E-4</v>
      </c>
      <c r="F304" s="1">
        <f t="shared" si="18"/>
        <v>0.90229098820650055</v>
      </c>
      <c r="G304" s="1">
        <f t="shared" si="19"/>
        <v>1.3458278314946552</v>
      </c>
      <c r="H304" s="1">
        <f>B304/$B$264</f>
        <v>1.1313505073860233</v>
      </c>
      <c r="I304" s="1">
        <f>C304/$C$264</f>
        <v>1.0048339905864394</v>
      </c>
      <c r="J304" s="2">
        <f t="shared" si="20"/>
        <v>-0.23743455334694769</v>
      </c>
      <c r="L304" s="1">
        <f t="shared" si="21"/>
        <v>4.0507197254852322E-2</v>
      </c>
      <c r="M304" s="1">
        <f t="shared" si="22"/>
        <v>1.8970958673944684E-2</v>
      </c>
      <c r="N304"/>
      <c r="O304" s="1">
        <f>SQRT(L304^2+M304^2-2*J304*L304*M304)</f>
        <v>4.8637931592182437E-2</v>
      </c>
      <c r="P304" s="2">
        <f>(LN(H304/I304)+0.5*O304^2)/(O304)</f>
        <v>2.4625335473118151</v>
      </c>
      <c r="Q304" s="2">
        <f>NORMDIST(P304,0,1,1)</f>
        <v>0.99310203669735098</v>
      </c>
      <c r="R304" s="2">
        <f>1-Q304</f>
        <v>6.8979633026490239E-3</v>
      </c>
      <c r="S304" s="4">
        <f>A304</f>
        <v>38957</v>
      </c>
      <c r="T304" s="1">
        <f>(Q300*B304/B301+R300*C304/C301)*T300</f>
        <v>1.0947905982366326</v>
      </c>
      <c r="U304" s="1">
        <f>(0.5*B304/B301+0.5*C304/C301)*U300</f>
        <v>1.0566535150807015</v>
      </c>
      <c r="V304">
        <f>F304/$F$268</f>
        <v>1.0844225463872816</v>
      </c>
    </row>
    <row r="305" spans="1:22" x14ac:dyDescent="0.2">
      <c r="A305" s="4">
        <v>38964</v>
      </c>
      <c r="B305">
        <v>5795.26</v>
      </c>
      <c r="C305">
        <v>315.52</v>
      </c>
      <c r="D305" s="1">
        <f t="shared" si="16"/>
        <v>-1.3831268059095958E-2</v>
      </c>
      <c r="E305" s="1">
        <f t="shared" si="17"/>
        <v>-1.3925813394100039E-3</v>
      </c>
      <c r="F305" s="1">
        <f t="shared" si="18"/>
        <v>0.88981115968130986</v>
      </c>
      <c r="G305" s="1">
        <f t="shared" si="19"/>
        <v>1.3439536567704571</v>
      </c>
      <c r="H305" s="1"/>
      <c r="J305" s="2">
        <f t="shared" si="20"/>
        <v>-0.23509022468574572</v>
      </c>
      <c r="L305" s="1">
        <f t="shared" si="21"/>
        <v>4.0897589263687362E-2</v>
      </c>
      <c r="M305" s="1">
        <f t="shared" si="22"/>
        <v>1.8842599718834278E-2</v>
      </c>
      <c r="N305"/>
      <c r="O305" s="1"/>
    </row>
    <row r="306" spans="1:22" x14ac:dyDescent="0.2">
      <c r="A306" s="4">
        <v>38971</v>
      </c>
      <c r="B306">
        <v>5937.87</v>
      </c>
      <c r="C306">
        <v>315.33</v>
      </c>
      <c r="D306" s="1">
        <f t="shared" si="16"/>
        <v>2.4608041744460074E-2</v>
      </c>
      <c r="E306" s="1">
        <f t="shared" si="17"/>
        <v>-6.0218052738336691E-4</v>
      </c>
      <c r="F306" s="1">
        <f t="shared" si="18"/>
        <v>0.91170766984343388</v>
      </c>
      <c r="G306" s="1">
        <f t="shared" si="19"/>
        <v>1.3431443540486443</v>
      </c>
      <c r="H306" s="1"/>
      <c r="J306" s="2">
        <f t="shared" si="20"/>
        <v>-0.22676358018404949</v>
      </c>
      <c r="L306" s="1">
        <f t="shared" si="21"/>
        <v>4.1399545049439462E-2</v>
      </c>
      <c r="M306" s="1">
        <f t="shared" si="22"/>
        <v>1.8729641391254076E-2</v>
      </c>
      <c r="N306"/>
      <c r="O306" s="1"/>
    </row>
    <row r="307" spans="1:22" x14ac:dyDescent="0.2">
      <c r="A307" s="4">
        <v>38978</v>
      </c>
      <c r="B307">
        <v>5883.32</v>
      </c>
      <c r="C307">
        <v>317.92</v>
      </c>
      <c r="D307" s="1">
        <f t="shared" si="16"/>
        <v>-9.1867959386110476E-3</v>
      </c>
      <c r="E307" s="1">
        <f t="shared" si="17"/>
        <v>8.2136174801004103E-3</v>
      </c>
      <c r="F307" s="1">
        <f t="shared" si="18"/>
        <v>0.90333199752491578</v>
      </c>
      <c r="G307" s="1">
        <f t="shared" si="19"/>
        <v>1.3541764279933564</v>
      </c>
      <c r="H307" s="1"/>
      <c r="J307" s="2">
        <f t="shared" si="20"/>
        <v>-0.22391436001160359</v>
      </c>
      <c r="L307" s="1">
        <f t="shared" si="21"/>
        <v>4.1819459769121305E-2</v>
      </c>
      <c r="M307" s="1">
        <f t="shared" si="22"/>
        <v>1.8634567423706529E-2</v>
      </c>
      <c r="N307"/>
      <c r="O307" s="1"/>
    </row>
    <row r="308" spans="1:22" x14ac:dyDescent="0.2">
      <c r="A308" s="4">
        <v>38985</v>
      </c>
      <c r="B308">
        <v>6004.33</v>
      </c>
      <c r="C308">
        <v>318.45</v>
      </c>
      <c r="D308" s="1">
        <f t="shared" si="16"/>
        <v>2.0568318568427335E-2</v>
      </c>
      <c r="E308" s="1">
        <f t="shared" si="17"/>
        <v>1.6670860593859249E-3</v>
      </c>
      <c r="F308" s="1">
        <f t="shared" si="18"/>
        <v>0.92191201782306209</v>
      </c>
      <c r="G308" s="1">
        <f t="shared" si="19"/>
        <v>1.3564339566384132</v>
      </c>
      <c r="H308" s="1">
        <f>B308/$B$264</f>
        <v>1.1559526170183683</v>
      </c>
      <c r="I308" s="1">
        <f>C308/$C$264</f>
        <v>1.0127528304286986</v>
      </c>
      <c r="J308" s="2">
        <f t="shared" si="20"/>
        <v>-0.23131760320457706</v>
      </c>
      <c r="L308" s="1">
        <f t="shared" si="21"/>
        <v>4.2360124511600213E-2</v>
      </c>
      <c r="M308" s="1">
        <f t="shared" si="22"/>
        <v>1.8547177134568198E-2</v>
      </c>
      <c r="N308"/>
      <c r="O308" s="1">
        <f>SQRT(L308^2+M308^2-2*J308*L308*M308)</f>
        <v>5.0018519006132675E-2</v>
      </c>
      <c r="P308" s="2">
        <f>(LN(H308/I308)+0.5*O308^2)/(O308)</f>
        <v>2.6690816032614753</v>
      </c>
      <c r="Q308" s="2">
        <f>NORMDIST(P308,0,1,1)</f>
        <v>0.99619705156543326</v>
      </c>
      <c r="R308" s="2">
        <f>1-Q308</f>
        <v>3.8029484345667441E-3</v>
      </c>
      <c r="S308" s="4">
        <f>A308</f>
        <v>38985</v>
      </c>
      <c r="T308" s="1">
        <f>(Q304*B308/B305+R304*C308/C305)*T304</f>
        <v>1.1340839899690174</v>
      </c>
      <c r="U308" s="1">
        <f>(0.5*B308/B305+0.5*C308/C305)*U304</f>
        <v>1.0806196278115934</v>
      </c>
      <c r="V308">
        <f>F308/$F$268</f>
        <v>1.108004170472684</v>
      </c>
    </row>
    <row r="309" spans="1:22" x14ac:dyDescent="0.2">
      <c r="A309" s="4">
        <v>38992</v>
      </c>
      <c r="B309">
        <v>6085.82</v>
      </c>
      <c r="C309">
        <v>318.68</v>
      </c>
      <c r="D309" s="1">
        <f t="shared" si="16"/>
        <v>1.3571872298824283E-2</v>
      </c>
      <c r="E309" s="1">
        <f t="shared" si="17"/>
        <v>7.2224839064216617E-4</v>
      </c>
      <c r="F309" s="1">
        <f t="shared" si="18"/>
        <v>0.93442408999970816</v>
      </c>
      <c r="G309" s="1">
        <f t="shared" si="19"/>
        <v>1.3574136388806077</v>
      </c>
      <c r="H309" s="1"/>
      <c r="J309" s="2">
        <f t="shared" si="20"/>
        <v>-0.21441724930317524</v>
      </c>
      <c r="L309" s="1">
        <f t="shared" si="21"/>
        <v>4.294446706622327E-2</v>
      </c>
      <c r="M309" s="1">
        <f t="shared" si="22"/>
        <v>1.8474162640287919E-2</v>
      </c>
      <c r="N309"/>
      <c r="O309" s="1"/>
    </row>
    <row r="310" spans="1:22" x14ac:dyDescent="0.2">
      <c r="A310" s="4">
        <v>38999</v>
      </c>
      <c r="B310">
        <v>6173.68</v>
      </c>
      <c r="C310">
        <v>317</v>
      </c>
      <c r="D310" s="1">
        <f t="shared" si="16"/>
        <v>1.4436838421116649E-2</v>
      </c>
      <c r="E310" s="1">
        <f t="shared" si="17"/>
        <v>-5.2717459520522647E-3</v>
      </c>
      <c r="F310" s="1">
        <f t="shared" si="18"/>
        <v>0.94791421960383293</v>
      </c>
      <c r="G310" s="1">
        <f t="shared" si="19"/>
        <v>1.3502576990245783</v>
      </c>
      <c r="H310" s="1"/>
      <c r="J310" s="2">
        <f t="shared" si="20"/>
        <v>-0.21443340509720768</v>
      </c>
      <c r="L310" s="1">
        <f t="shared" si="21"/>
        <v>4.3573009966333731E-2</v>
      </c>
      <c r="M310" s="1">
        <f t="shared" si="22"/>
        <v>1.8376879680518383E-2</v>
      </c>
      <c r="N310"/>
      <c r="O310" s="1"/>
    </row>
    <row r="311" spans="1:22" x14ac:dyDescent="0.2">
      <c r="A311" s="4">
        <v>39006</v>
      </c>
      <c r="B311">
        <v>6202.82</v>
      </c>
      <c r="C311">
        <v>317.10000000000002</v>
      </c>
      <c r="D311" s="1">
        <f t="shared" si="16"/>
        <v>4.7200373197184842E-3</v>
      </c>
      <c r="E311" s="1">
        <f t="shared" si="17"/>
        <v>3.1545741324934262E-4</v>
      </c>
      <c r="F311" s="1">
        <f t="shared" si="18"/>
        <v>0.95238841009625474</v>
      </c>
      <c r="G311" s="1">
        <f t="shared" si="19"/>
        <v>1.3506836478255324</v>
      </c>
      <c r="H311" s="1"/>
      <c r="J311" s="2">
        <f t="shared" si="20"/>
        <v>-0.21062823289221366</v>
      </c>
      <c r="L311" s="1">
        <f t="shared" si="21"/>
        <v>4.4228429759525789E-2</v>
      </c>
      <c r="M311" s="1">
        <f t="shared" si="22"/>
        <v>1.8290881943246934E-2</v>
      </c>
      <c r="N311"/>
      <c r="O311" s="1"/>
    </row>
    <row r="312" spans="1:22" x14ac:dyDescent="0.2">
      <c r="A312" s="4">
        <v>39013</v>
      </c>
      <c r="B312">
        <v>6262.54</v>
      </c>
      <c r="C312">
        <v>316.82</v>
      </c>
      <c r="D312" s="1">
        <f t="shared" si="16"/>
        <v>9.6278789324855119E-3</v>
      </c>
      <c r="E312" s="1">
        <f t="shared" si="17"/>
        <v>-8.8300220750558989E-4</v>
      </c>
      <c r="F312" s="1">
        <f t="shared" si="18"/>
        <v>0.96155789040536388</v>
      </c>
      <c r="G312" s="1">
        <f t="shared" si="19"/>
        <v>1.3494909911828608</v>
      </c>
      <c r="H312" s="1">
        <f>B312/$B$264</f>
        <v>1.205663163447414</v>
      </c>
      <c r="I312" s="1">
        <f>C312/$C$264</f>
        <v>1.0075690115761353</v>
      </c>
      <c r="J312" s="2">
        <f t="shared" si="20"/>
        <v>-0.20836602584902303</v>
      </c>
      <c r="L312" s="1">
        <f t="shared" si="21"/>
        <v>4.4884505914752397E-2</v>
      </c>
      <c r="M312" s="1">
        <f t="shared" si="22"/>
        <v>1.8204406383294368E-2</v>
      </c>
      <c r="N312"/>
      <c r="O312" s="1">
        <f>SQRT(L312^2+M312^2-2*J312*L312*M312)</f>
        <v>5.1831740143537045E-2</v>
      </c>
      <c r="P312" s="2">
        <f>(LN(H312/I312)+0.5*O312^2)/(O312)</f>
        <v>3.4888373895320264</v>
      </c>
      <c r="Q312" s="2">
        <f>NORMDIST(P312,0,1,1)</f>
        <v>0.99975743691531438</v>
      </c>
      <c r="R312" s="2">
        <f>1-Q312</f>
        <v>2.4256308468562082E-4</v>
      </c>
      <c r="S312" s="4">
        <f>A312</f>
        <v>39013</v>
      </c>
      <c r="T312" s="1">
        <f>(Q308*B312/B309+R308*C312/C309)*T308</f>
        <v>1.166865103963155</v>
      </c>
      <c r="U312" s="1">
        <f>(0.5*B312/B309+0.5*C312/C309)*U308</f>
        <v>1.0931555813084015</v>
      </c>
      <c r="V312">
        <f>F312/$F$268</f>
        <v>1.1556527435620629</v>
      </c>
    </row>
    <row r="313" spans="1:22" x14ac:dyDescent="0.2">
      <c r="A313" s="4">
        <v>39020</v>
      </c>
      <c r="B313">
        <v>6241.15</v>
      </c>
      <c r="C313">
        <v>318.55</v>
      </c>
      <c r="D313" s="1">
        <f t="shared" si="16"/>
        <v>-3.4155470464061199E-3</v>
      </c>
      <c r="E313" s="1">
        <f t="shared" si="17"/>
        <v>5.4605138564485234E-3</v>
      </c>
      <c r="F313" s="1">
        <f t="shared" si="18"/>
        <v>0.95827364419284133</v>
      </c>
      <c r="G313" s="1">
        <f t="shared" si="19"/>
        <v>1.3568599054393673</v>
      </c>
      <c r="H313" s="1"/>
      <c r="J313" s="2">
        <f t="shared" si="20"/>
        <v>-0.20472222440924878</v>
      </c>
      <c r="L313" s="1">
        <f t="shared" si="21"/>
        <v>4.5554081815015079E-2</v>
      </c>
      <c r="M313" s="1">
        <f t="shared" si="22"/>
        <v>1.8156698636002749E-2</v>
      </c>
      <c r="N313"/>
      <c r="O313" s="1"/>
    </row>
    <row r="314" spans="1:22" x14ac:dyDescent="0.2">
      <c r="A314" s="4">
        <v>39027</v>
      </c>
      <c r="B314">
        <v>6357.77</v>
      </c>
      <c r="C314">
        <v>318.57</v>
      </c>
      <c r="D314" s="1">
        <f t="shared" si="16"/>
        <v>1.8685658892992674E-2</v>
      </c>
      <c r="E314" s="1">
        <f t="shared" si="17"/>
        <v>6.2784492230294475E-5</v>
      </c>
      <c r="F314" s="1">
        <f t="shared" si="18"/>
        <v>0.97617961863437364</v>
      </c>
      <c r="G314" s="1">
        <f t="shared" si="19"/>
        <v>1.3569450951995581</v>
      </c>
      <c r="H314" s="1"/>
      <c r="J314" s="2">
        <f t="shared" si="20"/>
        <v>-0.197832702613054</v>
      </c>
      <c r="L314" s="1">
        <f t="shared" si="21"/>
        <v>4.6256689326284607E-2</v>
      </c>
      <c r="M314" s="1">
        <f t="shared" si="22"/>
        <v>1.8110739516426153E-2</v>
      </c>
      <c r="N314"/>
      <c r="O314" s="1"/>
    </row>
    <row r="315" spans="1:22" x14ac:dyDescent="0.2">
      <c r="A315" s="4">
        <v>39034</v>
      </c>
      <c r="B315">
        <v>6412.36</v>
      </c>
      <c r="C315">
        <v>318.16000000000003</v>
      </c>
      <c r="D315" s="1">
        <f t="shared" si="16"/>
        <v>8.5863439539333175E-3</v>
      </c>
      <c r="E315" s="1">
        <f t="shared" si="17"/>
        <v>-1.2870012870012104E-3</v>
      </c>
      <c r="F315" s="1">
        <f t="shared" si="18"/>
        <v>0.98456143260078788</v>
      </c>
      <c r="G315" s="1">
        <f t="shared" si="19"/>
        <v>1.3551987051156462</v>
      </c>
      <c r="H315" s="1"/>
      <c r="J315" s="2">
        <f t="shared" si="20"/>
        <v>-0.18792702708127959</v>
      </c>
      <c r="L315" s="1">
        <f t="shared" si="21"/>
        <v>4.6961790065580211E-2</v>
      </c>
      <c r="M315" s="1">
        <f t="shared" si="22"/>
        <v>1.8025697154474128E-2</v>
      </c>
      <c r="N315"/>
      <c r="O315" s="1"/>
    </row>
    <row r="316" spans="1:22" x14ac:dyDescent="0.2">
      <c r="A316" s="4">
        <v>39041</v>
      </c>
      <c r="B316">
        <v>6411.96</v>
      </c>
      <c r="C316">
        <v>319.79000000000002</v>
      </c>
      <c r="D316" s="1">
        <f t="shared" si="16"/>
        <v>-6.2379529533584943E-5</v>
      </c>
      <c r="E316" s="1">
        <f t="shared" si="17"/>
        <v>5.123208448579275E-3</v>
      </c>
      <c r="F316" s="1">
        <f t="shared" si="18"/>
        <v>0.98450001612182536</v>
      </c>
      <c r="G316" s="1">
        <f t="shared" si="19"/>
        <v>1.3621416705711986</v>
      </c>
      <c r="H316" s="1">
        <f>B316/$B$264</f>
        <v>1.2344294770968778</v>
      </c>
      <c r="I316" s="1">
        <f>C316/$C$264</f>
        <v>1.0170143747614808</v>
      </c>
      <c r="J316" s="2">
        <f t="shared" si="20"/>
        <v>-0.18958569903871961</v>
      </c>
      <c r="L316" s="1">
        <f t="shared" si="21"/>
        <v>4.763908543399873E-2</v>
      </c>
      <c r="M316" s="1">
        <f t="shared" si="22"/>
        <v>1.7944997387240195E-2</v>
      </c>
      <c r="N316"/>
      <c r="O316" s="1">
        <f>SQRT(L316^2+M316^2-2*J316*L316*M316)</f>
        <v>5.3996783927236287E-2</v>
      </c>
      <c r="P316" s="2">
        <f>(LN(H316/I316)+0.5*O316^2)/(O316)</f>
        <v>3.614946338955229</v>
      </c>
      <c r="Q316" s="2">
        <f>NORMDIST(P316,0,1,1)</f>
        <v>0.99984979508042926</v>
      </c>
      <c r="R316" s="2">
        <f>1-Q316</f>
        <v>1.5020491957074E-4</v>
      </c>
      <c r="S316" s="4">
        <f>A316</f>
        <v>39041</v>
      </c>
      <c r="T316" s="1">
        <f>(Q312*B316/B313+R312*C316/C313)*T312</f>
        <v>1.198793636189903</v>
      </c>
      <c r="U316" s="1">
        <f>(0.5*B316/B313+0.5*C316/C313)*U312</f>
        <v>1.1102421453078863</v>
      </c>
      <c r="V316">
        <f>F316/$F$268</f>
        <v>1.1832258421679069</v>
      </c>
    </row>
    <row r="317" spans="1:22" x14ac:dyDescent="0.2">
      <c r="A317" s="4">
        <v>39048</v>
      </c>
      <c r="B317">
        <v>6241.13</v>
      </c>
      <c r="C317">
        <v>320.18</v>
      </c>
      <c r="D317" s="1">
        <f t="shared" si="16"/>
        <v>-2.6642399515904636E-2</v>
      </c>
      <c r="E317" s="1">
        <f t="shared" si="17"/>
        <v>1.2195503299039512E-3</v>
      </c>
      <c r="F317" s="1">
        <f t="shared" si="18"/>
        <v>0.9582705733688931</v>
      </c>
      <c r="G317" s="1">
        <f t="shared" si="19"/>
        <v>1.3638028708949197</v>
      </c>
      <c r="H317" s="1"/>
      <c r="J317" s="2">
        <f t="shared" si="20"/>
        <v>-0.1814259339468261</v>
      </c>
      <c r="L317" s="1">
        <f t="shared" si="21"/>
        <v>4.8230478175167124E-2</v>
      </c>
      <c r="M317" s="1">
        <f t="shared" si="22"/>
        <v>1.7866373731634997E-2</v>
      </c>
      <c r="N317"/>
      <c r="O317" s="1"/>
    </row>
    <row r="318" spans="1:22" x14ac:dyDescent="0.2">
      <c r="A318" s="4">
        <v>39055</v>
      </c>
      <c r="B318">
        <v>6427.41</v>
      </c>
      <c r="C318">
        <v>319.92</v>
      </c>
      <c r="D318" s="1">
        <f t="shared" si="16"/>
        <v>2.9847159088177921E-2</v>
      </c>
      <c r="E318" s="1">
        <f t="shared" si="17"/>
        <v>-8.1204322568551035E-4</v>
      </c>
      <c r="F318" s="1">
        <f t="shared" si="18"/>
        <v>0.98687222762175397</v>
      </c>
      <c r="G318" s="1">
        <f t="shared" si="19"/>
        <v>1.362695404012439</v>
      </c>
      <c r="H318" s="1"/>
      <c r="J318" s="2">
        <f t="shared" si="20"/>
        <v>-0.1727779677846322</v>
      </c>
      <c r="L318" s="1">
        <f t="shared" si="21"/>
        <v>4.8900549066721727E-2</v>
      </c>
      <c r="M318" s="1">
        <f t="shared" si="22"/>
        <v>1.7756735701120234E-2</v>
      </c>
      <c r="N318"/>
      <c r="O318" s="1"/>
    </row>
    <row r="319" spans="1:22" x14ac:dyDescent="0.2">
      <c r="A319" s="4">
        <v>39062</v>
      </c>
      <c r="B319">
        <v>6588.83</v>
      </c>
      <c r="C319">
        <v>318.61</v>
      </c>
      <c r="D319" s="1">
        <f t="shared" si="16"/>
        <v>2.5114315097372053E-2</v>
      </c>
      <c r="E319" s="1">
        <f t="shared" si="17"/>
        <v>-4.0947736934233703E-3</v>
      </c>
      <c r="F319" s="1">
        <f t="shared" si="18"/>
        <v>1.0116568477070922</v>
      </c>
      <c r="G319" s="1">
        <f t="shared" si="19"/>
        <v>1.3571154747199399</v>
      </c>
      <c r="H319" s="1"/>
      <c r="J319" s="2">
        <f t="shared" si="20"/>
        <v>-0.18176692367219213</v>
      </c>
      <c r="L319" s="1">
        <f t="shared" si="21"/>
        <v>4.9772486615056788E-2</v>
      </c>
      <c r="M319" s="1">
        <f t="shared" si="22"/>
        <v>1.7634564226720103E-2</v>
      </c>
      <c r="N319"/>
      <c r="O319" s="1"/>
    </row>
    <row r="320" spans="1:22" x14ac:dyDescent="0.2">
      <c r="A320" s="4">
        <v>39069</v>
      </c>
      <c r="B320">
        <v>6503.13</v>
      </c>
      <c r="C320">
        <v>318.01</v>
      </c>
      <c r="D320" s="1">
        <f t="shared" si="16"/>
        <v>-1.3006861612759768E-2</v>
      </c>
      <c r="E320" s="1">
        <f t="shared" si="17"/>
        <v>-1.8831800634004914E-3</v>
      </c>
      <c r="F320" s="1">
        <f t="shared" si="18"/>
        <v>0.99849836708936524</v>
      </c>
      <c r="G320" s="1">
        <f t="shared" si="19"/>
        <v>1.354559781914215</v>
      </c>
      <c r="H320" s="1">
        <f>B320/$B$264</f>
        <v>1.2519815103951084</v>
      </c>
      <c r="I320" s="1">
        <f>C320/$C$264</f>
        <v>1.011353517364203</v>
      </c>
      <c r="J320" s="2">
        <f t="shared" si="20"/>
        <v>-0.17848256727899453</v>
      </c>
      <c r="L320" s="1">
        <f t="shared" si="21"/>
        <v>5.0546327886696385E-2</v>
      </c>
      <c r="M320" s="1">
        <f t="shared" si="22"/>
        <v>1.750506123068599E-2</v>
      </c>
      <c r="N320"/>
      <c r="O320" s="1">
        <f>SQRT(L320^2+M320^2-2*J320*L320*M320)</f>
        <v>5.6366719751786108E-2</v>
      </c>
      <c r="P320" s="2">
        <f>(LN(H320/I320)+0.5*O320^2)/(O320)</f>
        <v>3.8147786336943614</v>
      </c>
      <c r="Q320" s="2">
        <f>NORMDIST(P320,0,1,1)</f>
        <v>0.99993184746783259</v>
      </c>
      <c r="R320" s="2">
        <f>1-Q320</f>
        <v>6.8152532167409241E-5</v>
      </c>
      <c r="S320" s="4">
        <f>A320</f>
        <v>39069</v>
      </c>
      <c r="T320" s="1">
        <f>(Q316*B320/B317+R316*C320/C317)*T316</f>
        <v>1.2491097070290862</v>
      </c>
      <c r="U320" s="1">
        <f>(0.5*B320/B317+0.5*C320/C317)*U316</f>
        <v>1.1297835948717261</v>
      </c>
      <c r="V320">
        <f>F320/$F$268</f>
        <v>1.2000498242311837</v>
      </c>
    </row>
    <row r="321" spans="1:22" x14ac:dyDescent="0.2">
      <c r="A321" s="4">
        <v>39078</v>
      </c>
      <c r="B321">
        <v>6596.92</v>
      </c>
      <c r="C321">
        <v>317.05</v>
      </c>
      <c r="D321" s="1">
        <f t="shared" si="16"/>
        <v>1.4422285883874286E-2</v>
      </c>
      <c r="E321" s="1">
        <f t="shared" si="17"/>
        <v>-3.0187729945598818E-3</v>
      </c>
      <c r="F321" s="1">
        <f t="shared" si="18"/>
        <v>1.0128989959941099</v>
      </c>
      <c r="G321" s="1">
        <f t="shared" si="19"/>
        <v>1.3504706734250556</v>
      </c>
      <c r="H321" s="1"/>
      <c r="J321" s="2">
        <f t="shared" si="20"/>
        <v>-0.18604310916917799</v>
      </c>
      <c r="L321" s="1">
        <f t="shared" si="21"/>
        <v>5.1356170661715612E-2</v>
      </c>
      <c r="M321" s="1">
        <f t="shared" si="22"/>
        <v>1.7349011817597747E-2</v>
      </c>
      <c r="N321"/>
      <c r="O321" s="1"/>
    </row>
    <row r="322" spans="1:22" x14ac:dyDescent="0.2">
      <c r="A322" s="4">
        <v>39084</v>
      </c>
      <c r="B322">
        <v>6593.09</v>
      </c>
      <c r="C322">
        <v>317.43</v>
      </c>
      <c r="D322" s="1">
        <f t="shared" si="16"/>
        <v>-5.805739648199193E-4</v>
      </c>
      <c r="E322" s="1">
        <f t="shared" si="17"/>
        <v>1.1985491247437086E-3</v>
      </c>
      <c r="F322" s="1">
        <f t="shared" si="18"/>
        <v>1.0123109332080436</v>
      </c>
      <c r="G322" s="1">
        <f t="shared" si="19"/>
        <v>1.3520892788686811</v>
      </c>
      <c r="H322" s="1"/>
      <c r="J322" s="2">
        <f t="shared" si="20"/>
        <v>-0.18629469086706835</v>
      </c>
      <c r="L322" s="1">
        <f t="shared" si="21"/>
        <v>5.2109181545050731E-2</v>
      </c>
      <c r="M322" s="1">
        <f t="shared" si="22"/>
        <v>1.7191912158639681E-2</v>
      </c>
      <c r="N322"/>
      <c r="O322" s="1"/>
    </row>
    <row r="323" spans="1:22" x14ac:dyDescent="0.2">
      <c r="A323" s="4">
        <v>39090</v>
      </c>
      <c r="B323">
        <v>6705.17</v>
      </c>
      <c r="C323">
        <v>316.19</v>
      </c>
      <c r="D323" s="1">
        <f t="shared" si="16"/>
        <v>1.6999616264907536E-2</v>
      </c>
      <c r="E323" s="1">
        <f t="shared" si="17"/>
        <v>-3.9063730586271772E-3</v>
      </c>
      <c r="F323" s="1">
        <f t="shared" si="18"/>
        <v>1.0295198306133508</v>
      </c>
      <c r="G323" s="1">
        <f t="shared" si="19"/>
        <v>1.34680751373685</v>
      </c>
      <c r="H323" s="1"/>
      <c r="J323" s="2">
        <f t="shared" si="20"/>
        <v>-0.19359616348697598</v>
      </c>
      <c r="L323" s="1">
        <f t="shared" si="21"/>
        <v>5.2990627563917682E-2</v>
      </c>
      <c r="M323" s="1">
        <f t="shared" si="22"/>
        <v>1.7030833183254625E-2</v>
      </c>
      <c r="N323"/>
      <c r="O323" s="1"/>
    </row>
    <row r="324" spans="1:22" x14ac:dyDescent="0.2">
      <c r="A324" s="4">
        <v>39097</v>
      </c>
      <c r="B324">
        <v>6747.17</v>
      </c>
      <c r="C324">
        <v>316.33</v>
      </c>
      <c r="D324" s="1">
        <f t="shared" si="16"/>
        <v>6.2638232885967593E-3</v>
      </c>
      <c r="E324" s="1">
        <f t="shared" si="17"/>
        <v>4.4277175116214096E-4</v>
      </c>
      <c r="F324" s="1">
        <f t="shared" si="18"/>
        <v>1.0359685609044189</v>
      </c>
      <c r="G324" s="1">
        <f t="shared" si="19"/>
        <v>1.3474038420581858</v>
      </c>
      <c r="H324" s="1">
        <f>B324/$B$324</f>
        <v>1</v>
      </c>
      <c r="I324" s="1">
        <f>C324/$C$324</f>
        <v>1</v>
      </c>
      <c r="J324" s="2">
        <f t="shared" si="20"/>
        <v>-0.19306237480847949</v>
      </c>
      <c r="L324" s="1">
        <f t="shared" si="21"/>
        <v>5.3930862162100475E-2</v>
      </c>
      <c r="M324" s="1">
        <f t="shared" si="22"/>
        <v>1.6875445707905955E-2</v>
      </c>
      <c r="N324"/>
      <c r="O324" s="1">
        <f>SQRT(L324^2+M324^2-2*J324*L324*M324)</f>
        <v>5.9537664791112228E-2</v>
      </c>
      <c r="P324" s="2">
        <f>(LN(H324/I324)+0.5*O324^2)/(O324)</f>
        <v>2.9768832395556111E-2</v>
      </c>
      <c r="Q324" s="2">
        <f>NORMDIST(P324,0,1,1)</f>
        <v>0.51187429205482504</v>
      </c>
      <c r="R324" s="2">
        <f>1-Q324</f>
        <v>0.48812570794517496</v>
      </c>
      <c r="S324" s="4">
        <f>A324</f>
        <v>39097</v>
      </c>
      <c r="T324" s="1">
        <f>(Q320*B324/B321+R320*C324/C321)*T320</f>
        <v>1.2775570229511675</v>
      </c>
      <c r="U324" s="1">
        <f>(0.5*B324/B321+0.5*C324/C321)*U320</f>
        <v>1.1413666136362222</v>
      </c>
      <c r="V324">
        <f>F324/$F$268</f>
        <v>1.2450835478543283</v>
      </c>
    </row>
    <row r="325" spans="1:22" x14ac:dyDescent="0.2">
      <c r="A325" s="4">
        <v>39104</v>
      </c>
      <c r="B325">
        <v>6690.34</v>
      </c>
      <c r="C325">
        <v>315.69</v>
      </c>
      <c r="D325" s="1">
        <f t="shared" ref="D325:D388" si="23">B325/B324-1</f>
        <v>-8.4227905922038548E-3</v>
      </c>
      <c r="E325" s="1">
        <f t="shared" ref="E325:E388" si="24">C325/C324-1</f>
        <v>-2.0232036164764544E-3</v>
      </c>
      <c r="F325" s="1">
        <f t="shared" ref="F325:F388" si="25">F324*B325/B324</f>
        <v>1.0272428146558141</v>
      </c>
      <c r="G325" s="1">
        <f t="shared" ref="G325:G388" si="26">G324*C325/C324</f>
        <v>1.3446777697320795</v>
      </c>
      <c r="H325" s="1"/>
      <c r="J325" s="2">
        <f t="shared" si="20"/>
        <v>-0.2006540448492227</v>
      </c>
      <c r="L325" s="1">
        <f t="shared" si="21"/>
        <v>5.4808311958346158E-2</v>
      </c>
      <c r="M325" s="1">
        <f t="shared" si="22"/>
        <v>1.6698865316760354E-2</v>
      </c>
      <c r="N325"/>
      <c r="O325" s="1"/>
    </row>
    <row r="326" spans="1:22" x14ac:dyDescent="0.2">
      <c r="A326" s="4">
        <v>39111</v>
      </c>
      <c r="B326">
        <v>6885.76</v>
      </c>
      <c r="C326">
        <v>315.81</v>
      </c>
      <c r="D326" s="1">
        <f t="shared" si="23"/>
        <v>2.9209277854339355E-2</v>
      </c>
      <c r="E326" s="1">
        <f t="shared" si="24"/>
        <v>3.8011973771734375E-4</v>
      </c>
      <c r="F326" s="1">
        <f t="shared" si="25"/>
        <v>1.0572478354529693</v>
      </c>
      <c r="G326" s="1">
        <f t="shared" si="26"/>
        <v>1.3451889082932245</v>
      </c>
      <c r="H326" s="1"/>
      <c r="J326" s="2">
        <f t="shared" si="20"/>
        <v>-0.20066281411356779</v>
      </c>
      <c r="L326" s="1">
        <f t="shared" si="21"/>
        <v>5.5873211543765962E-2</v>
      </c>
      <c r="M326" s="1">
        <f t="shared" si="22"/>
        <v>1.6512357389170777E-2</v>
      </c>
      <c r="N326"/>
      <c r="O326" s="1"/>
    </row>
    <row r="327" spans="1:22" x14ac:dyDescent="0.2">
      <c r="A327" s="4">
        <v>39118</v>
      </c>
      <c r="B327">
        <v>6911.11</v>
      </c>
      <c r="C327">
        <v>316.51</v>
      </c>
      <c r="D327" s="1">
        <f t="shared" si="23"/>
        <v>3.6815108281438302E-3</v>
      </c>
      <c r="E327" s="1">
        <f t="shared" si="24"/>
        <v>2.2165225926980003E-3</v>
      </c>
      <c r="F327" s="1">
        <f t="shared" si="25"/>
        <v>1.0611401048072209</v>
      </c>
      <c r="G327" s="1">
        <f t="shared" si="26"/>
        <v>1.3481705498999033</v>
      </c>
      <c r="H327" s="1"/>
      <c r="J327" s="2">
        <f t="shared" ref="J327:J390" si="27">CORREL(D170:D327,E170:E327)</f>
        <v>-0.22031317538945555</v>
      </c>
      <c r="L327" s="1">
        <f t="shared" si="21"/>
        <v>5.701051193591896E-2</v>
      </c>
      <c r="M327" s="1">
        <f t="shared" si="22"/>
        <v>1.6329820268317034E-2</v>
      </c>
      <c r="N327"/>
      <c r="O327" s="1"/>
    </row>
    <row r="328" spans="1:22" x14ac:dyDescent="0.2">
      <c r="A328" s="4">
        <v>39125</v>
      </c>
      <c r="B328">
        <v>6957.07</v>
      </c>
      <c r="C328">
        <v>317.63</v>
      </c>
      <c r="D328" s="1">
        <f t="shared" si="23"/>
        <v>6.6501618408620899E-3</v>
      </c>
      <c r="E328" s="1">
        <f t="shared" si="24"/>
        <v>3.5385927774793657E-3</v>
      </c>
      <c r="F328" s="1">
        <f t="shared" si="25"/>
        <v>1.0681968582400183</v>
      </c>
      <c r="G328" s="1">
        <f t="shared" si="26"/>
        <v>1.3529411764705894</v>
      </c>
      <c r="H328" s="1">
        <f>B328/$B$324</f>
        <v>1.0311093391747947</v>
      </c>
      <c r="I328" s="1">
        <f>C328/$C$324</f>
        <v>1.004109632345968</v>
      </c>
      <c r="J328" s="2">
        <f t="shared" si="27"/>
        <v>-0.21798895791581538</v>
      </c>
      <c r="L328" s="1">
        <f t="shared" ref="L328:L391" si="28">VAR(F68:F328)*SQRT(52)/SQRT(12)</f>
        <v>5.8180784635592252E-2</v>
      </c>
      <c r="M328" s="1">
        <f t="shared" ref="M328:M391" si="29">VAR(G68:G328)*SQRT(52)/SQRT(12)</f>
        <v>1.6149954615892182E-2</v>
      </c>
      <c r="N328"/>
      <c r="O328" s="1">
        <f>SQRT(L328^2+M328^2-2*J328*L328*M328)</f>
        <v>6.3682627222267543E-2</v>
      </c>
      <c r="P328" s="2">
        <f>(LN(H328/I328)+0.5*O328^2)/(O328)</f>
        <v>0.44850188923772477</v>
      </c>
      <c r="Q328" s="2">
        <f>NORMDIST(P328,0,1,1)</f>
        <v>0.6731044884934333</v>
      </c>
      <c r="R328" s="2">
        <f>1-Q328</f>
        <v>0.3268955115065667</v>
      </c>
      <c r="S328" s="4">
        <f>A328</f>
        <v>39125</v>
      </c>
      <c r="T328" s="1">
        <f>(Q324*B328/B325+R324*C328/C325)*T324</f>
        <v>1.3074608407511621</v>
      </c>
      <c r="U328" s="1">
        <f>(0.5*B328/B325+0.5*C328/C325)*U324</f>
        <v>1.1676255776722382</v>
      </c>
      <c r="V328">
        <f>F328/$F$268</f>
        <v>1.2838172742454852</v>
      </c>
    </row>
    <row r="329" spans="1:22" x14ac:dyDescent="0.2">
      <c r="A329" s="4">
        <v>39132</v>
      </c>
      <c r="B329">
        <v>6992.58</v>
      </c>
      <c r="C329">
        <v>317.39</v>
      </c>
      <c r="D329" s="1">
        <f t="shared" si="23"/>
        <v>5.1041602283721232E-3</v>
      </c>
      <c r="E329" s="1">
        <f t="shared" si="24"/>
        <v>-7.5559613386644298E-4</v>
      </c>
      <c r="F329" s="1">
        <f t="shared" si="25"/>
        <v>1.0736491061599189</v>
      </c>
      <c r="G329" s="1">
        <f t="shared" si="26"/>
        <v>1.3519188993482996</v>
      </c>
      <c r="H329" s="1"/>
      <c r="J329" s="2">
        <f t="shared" si="27"/>
        <v>-0.21987037976069482</v>
      </c>
      <c r="L329" s="1">
        <f t="shared" si="28"/>
        <v>5.9394657563092555E-2</v>
      </c>
      <c r="M329" s="1">
        <f t="shared" si="29"/>
        <v>1.5971486555541647E-2</v>
      </c>
      <c r="N329"/>
      <c r="O329" s="1"/>
    </row>
    <row r="330" spans="1:22" x14ac:dyDescent="0.2">
      <c r="A330" s="4">
        <v>39139</v>
      </c>
      <c r="B330">
        <v>6603.32</v>
      </c>
      <c r="C330">
        <v>319.49</v>
      </c>
      <c r="D330" s="1">
        <f t="shared" si="23"/>
        <v>-5.5667579062377626E-2</v>
      </c>
      <c r="E330" s="1">
        <f t="shared" si="24"/>
        <v>6.6164655471188105E-3</v>
      </c>
      <c r="F330" s="1">
        <f t="shared" si="25"/>
        <v>1.0138816596575106</v>
      </c>
      <c r="G330" s="1">
        <f t="shared" si="26"/>
        <v>1.3608638241683364</v>
      </c>
      <c r="H330" s="1"/>
      <c r="J330" s="2">
        <f t="shared" si="27"/>
        <v>-0.24449172112063358</v>
      </c>
      <c r="L330" s="1">
        <f t="shared" si="28"/>
        <v>6.0193453089842745E-2</v>
      </c>
      <c r="M330" s="1">
        <f t="shared" si="29"/>
        <v>1.580139843439534E-2</v>
      </c>
      <c r="N330"/>
      <c r="O330" s="1"/>
    </row>
    <row r="331" spans="1:22" x14ac:dyDescent="0.2">
      <c r="A331" s="4">
        <v>39146</v>
      </c>
      <c r="B331">
        <v>6716.52</v>
      </c>
      <c r="C331">
        <v>319.64999999999998</v>
      </c>
      <c r="D331" s="1">
        <f t="shared" si="23"/>
        <v>1.7142891757479628E-2</v>
      </c>
      <c r="E331" s="1">
        <f t="shared" si="24"/>
        <v>5.0079814704684367E-4</v>
      </c>
      <c r="F331" s="1">
        <f t="shared" si="25"/>
        <v>1.0312625232039132</v>
      </c>
      <c r="G331" s="1">
        <f t="shared" si="26"/>
        <v>1.3615453422498629</v>
      </c>
      <c r="H331" s="1"/>
      <c r="J331" s="2">
        <f t="shared" si="27"/>
        <v>-0.23978729056979201</v>
      </c>
      <c r="L331" s="1">
        <f t="shared" si="28"/>
        <v>6.1006570622986381E-2</v>
      </c>
      <c r="M331" s="1">
        <f t="shared" si="29"/>
        <v>1.5597054983243803E-2</v>
      </c>
      <c r="N331"/>
      <c r="O331" s="1"/>
    </row>
    <row r="332" spans="1:22" x14ac:dyDescent="0.2">
      <c r="A332" s="4">
        <v>39153</v>
      </c>
      <c r="B332">
        <v>6579.87</v>
      </c>
      <c r="C332">
        <v>320.29000000000002</v>
      </c>
      <c r="D332" s="1">
        <f t="shared" si="23"/>
        <v>-2.0345357417233978E-2</v>
      </c>
      <c r="E332" s="1">
        <f t="shared" si="24"/>
        <v>2.0021898951980699E-3</v>
      </c>
      <c r="F332" s="1">
        <f t="shared" si="25"/>
        <v>1.0102811185783311</v>
      </c>
      <c r="G332" s="1">
        <f t="shared" si="26"/>
        <v>1.3642714145759693</v>
      </c>
      <c r="H332" s="1">
        <f>B332/$B$324</f>
        <v>0.97520441903790767</v>
      </c>
      <c r="I332" s="1">
        <f>C332/$C$324</f>
        <v>1.0125185723769483</v>
      </c>
      <c r="J332" s="2">
        <f t="shared" si="27"/>
        <v>-0.23745278484429341</v>
      </c>
      <c r="L332" s="1">
        <f t="shared" si="28"/>
        <v>6.1689583658322347E-2</v>
      </c>
      <c r="M332" s="1">
        <f t="shared" si="29"/>
        <v>1.5384160337259851E-2</v>
      </c>
      <c r="N332"/>
      <c r="O332" s="1">
        <f>SQRT(L332^2+M332^2-2*J332*L332*M332)</f>
        <v>6.7029714789499845E-2</v>
      </c>
      <c r="P332" s="2">
        <f>(LN(H332/I332)+0.5*O332^2)/(O332)</f>
        <v>-0.52667001650601697</v>
      </c>
      <c r="Q332" s="2">
        <f>NORMDIST(P332,0,1,1)</f>
        <v>0.2992113803413588</v>
      </c>
      <c r="R332" s="2">
        <f>1-Q332</f>
        <v>0.70078861965864125</v>
      </c>
      <c r="S332" s="4">
        <f>A332</f>
        <v>39153</v>
      </c>
      <c r="T332" s="1">
        <f>(Q328*B332/B329+R328*C332/C329)*T328</f>
        <v>1.2594240260324918</v>
      </c>
      <c r="U332" s="1">
        <f>(0.5*B332/B329+0.5*C332/C329)*U328</f>
        <v>1.1385025963064119</v>
      </c>
      <c r="V332">
        <f>F332/$F$268</f>
        <v>1.2142109779389372</v>
      </c>
    </row>
    <row r="333" spans="1:22" x14ac:dyDescent="0.2">
      <c r="A333" s="4">
        <v>39160</v>
      </c>
      <c r="B333">
        <v>6899.06</v>
      </c>
      <c r="C333">
        <v>319.82</v>
      </c>
      <c r="D333" s="1">
        <f t="shared" si="23"/>
        <v>4.8510076946808978E-2</v>
      </c>
      <c r="E333" s="1">
        <f t="shared" si="24"/>
        <v>-1.4674201504887296E-3</v>
      </c>
      <c r="F333" s="1">
        <f t="shared" si="25"/>
        <v>1.0592899333784744</v>
      </c>
      <c r="G333" s="1">
        <f t="shared" si="26"/>
        <v>1.3622694552114849</v>
      </c>
      <c r="H333" s="1"/>
      <c r="J333" s="2">
        <f t="shared" si="27"/>
        <v>-0.20664031788787157</v>
      </c>
      <c r="L333" s="1">
        <f t="shared" si="28"/>
        <v>6.2657042101114405E-2</v>
      </c>
      <c r="M333" s="1">
        <f t="shared" si="29"/>
        <v>1.5162352701829971E-2</v>
      </c>
      <c r="N333"/>
      <c r="O333" s="1"/>
    </row>
    <row r="334" spans="1:22" x14ac:dyDescent="0.2">
      <c r="A334" s="4">
        <v>39167</v>
      </c>
      <c r="B334">
        <v>6917.03</v>
      </c>
      <c r="C334">
        <v>318.64999999999998</v>
      </c>
      <c r="D334" s="1">
        <f t="shared" si="23"/>
        <v>2.6047026696389697E-3</v>
      </c>
      <c r="E334" s="1">
        <f t="shared" si="24"/>
        <v>-3.6583077981364731E-3</v>
      </c>
      <c r="F334" s="1">
        <f t="shared" si="25"/>
        <v>1.062049068695867</v>
      </c>
      <c r="G334" s="1">
        <f t="shared" si="26"/>
        <v>1.3572858542403217</v>
      </c>
      <c r="H334" s="1"/>
      <c r="J334" s="2">
        <f t="shared" si="27"/>
        <v>-0.2047296186356784</v>
      </c>
      <c r="L334" s="1">
        <f t="shared" si="28"/>
        <v>6.3626914085089414E-2</v>
      </c>
      <c r="M334" s="1">
        <f t="shared" si="29"/>
        <v>1.4934846651550921E-2</v>
      </c>
      <c r="N334"/>
      <c r="O334" s="1"/>
    </row>
    <row r="335" spans="1:22" x14ac:dyDescent="0.2">
      <c r="A335" s="4">
        <v>39174</v>
      </c>
      <c r="B335">
        <v>7099.91</v>
      </c>
      <c r="C335">
        <v>318.57</v>
      </c>
      <c r="D335" s="1">
        <f t="shared" si="23"/>
        <v>2.6439093078965969E-2</v>
      </c>
      <c r="E335" s="1">
        <f t="shared" si="24"/>
        <v>-2.5105915581358218E-4</v>
      </c>
      <c r="F335" s="1">
        <f t="shared" si="25"/>
        <v>1.0901286828775463</v>
      </c>
      <c r="G335" s="1">
        <f t="shared" si="26"/>
        <v>1.3569450951995585</v>
      </c>
      <c r="H335" s="1"/>
      <c r="J335" s="2">
        <f t="shared" si="27"/>
        <v>-0.20520183719577273</v>
      </c>
      <c r="L335" s="1">
        <f t="shared" si="28"/>
        <v>6.4812318613938685E-2</v>
      </c>
      <c r="M335" s="1">
        <f t="shared" si="29"/>
        <v>1.4713741699284574E-2</v>
      </c>
      <c r="N335"/>
      <c r="O335" s="1"/>
    </row>
    <row r="336" spans="1:22" x14ac:dyDescent="0.2">
      <c r="A336" s="4">
        <v>39182</v>
      </c>
      <c r="B336">
        <v>7212.07</v>
      </c>
      <c r="C336">
        <v>316.93</v>
      </c>
      <c r="D336" s="1">
        <f t="shared" si="23"/>
        <v>1.5797383347112781E-2</v>
      </c>
      <c r="E336" s="1">
        <f t="shared" si="24"/>
        <v>-5.1480051480050637E-3</v>
      </c>
      <c r="F336" s="1">
        <f t="shared" si="25"/>
        <v>1.1073498635786461</v>
      </c>
      <c r="G336" s="1">
        <f t="shared" si="26"/>
        <v>1.3499595348639108</v>
      </c>
      <c r="H336" s="1">
        <f>B336/$B$324</f>
        <v>1.0689029622789998</v>
      </c>
      <c r="I336" s="1">
        <f>C336/$C$324</f>
        <v>1.0018967533904468</v>
      </c>
      <c r="J336" s="2">
        <f t="shared" si="27"/>
        <v>-0.18987948326143389</v>
      </c>
      <c r="L336" s="1">
        <f t="shared" si="28"/>
        <v>6.6125794605355837E-2</v>
      </c>
      <c r="M336" s="1">
        <f t="shared" si="29"/>
        <v>1.448308066506581E-2</v>
      </c>
      <c r="N336"/>
      <c r="O336" s="1">
        <f>SQRT(L336^2+M336^2-2*J336*L336*M336)</f>
        <v>7.032835474614825E-2</v>
      </c>
      <c r="P336" s="2">
        <f>(LN(H336/I336)+0.5*O336^2)/(O336)</f>
        <v>0.9556733665406657</v>
      </c>
      <c r="Q336" s="2">
        <f>NORMDIST(P336,0,1,1)</f>
        <v>0.83038135883471997</v>
      </c>
      <c r="R336" s="2">
        <f>1-Q336</f>
        <v>0.16961864116528003</v>
      </c>
      <c r="S336" s="4">
        <f>A336</f>
        <v>39182</v>
      </c>
      <c r="T336" s="1">
        <f>(Q332*B336/B333+R332*C336/C333)*T332</f>
        <v>1.2685455881213865</v>
      </c>
      <c r="U336" s="1">
        <f>(0.5*B336/B333+0.5*C336/C333)*U332</f>
        <v>1.1591855543880081</v>
      </c>
      <c r="V336">
        <f>F336/$F$268</f>
        <v>1.3308734925863386</v>
      </c>
    </row>
    <row r="337" spans="1:22" x14ac:dyDescent="0.2">
      <c r="A337" s="4">
        <v>39188</v>
      </c>
      <c r="B337">
        <v>7342.54</v>
      </c>
      <c r="C337">
        <v>317.14999999999998</v>
      </c>
      <c r="D337" s="1">
        <f t="shared" si="23"/>
        <v>1.8090506609059531E-2</v>
      </c>
      <c r="E337" s="1">
        <f t="shared" si="24"/>
        <v>6.9415959360097368E-4</v>
      </c>
      <c r="F337" s="1">
        <f t="shared" si="25"/>
        <v>1.1273823836042567</v>
      </c>
      <c r="G337" s="1">
        <f t="shared" si="26"/>
        <v>1.3508966222260097</v>
      </c>
      <c r="H337" s="1"/>
      <c r="J337" s="2">
        <f t="shared" si="27"/>
        <v>-0.19214554966857014</v>
      </c>
      <c r="L337" s="1">
        <f t="shared" si="28"/>
        <v>6.7543843037088006E-2</v>
      </c>
      <c r="M337" s="1">
        <f t="shared" si="29"/>
        <v>1.4249946528195442E-2</v>
      </c>
      <c r="N337"/>
      <c r="O337" s="1"/>
    </row>
    <row r="338" spans="1:22" x14ac:dyDescent="0.2">
      <c r="A338" s="4">
        <v>39195</v>
      </c>
      <c r="B338">
        <v>7378.12</v>
      </c>
      <c r="C338">
        <v>317.13</v>
      </c>
      <c r="D338" s="1">
        <f t="shared" si="23"/>
        <v>4.8457345823107456E-3</v>
      </c>
      <c r="E338" s="1">
        <f t="shared" si="24"/>
        <v>-6.306164275571291E-5</v>
      </c>
      <c r="F338" s="1">
        <f t="shared" si="25"/>
        <v>1.1328453794079758</v>
      </c>
      <c r="G338" s="1">
        <f t="shared" si="26"/>
        <v>1.3508114324658189</v>
      </c>
      <c r="H338" s="1"/>
      <c r="J338" s="2">
        <f t="shared" si="27"/>
        <v>-0.19235740804798071</v>
      </c>
      <c r="L338" s="1">
        <f t="shared" si="28"/>
        <v>6.9063019367267164E-2</v>
      </c>
      <c r="M338" s="1">
        <f t="shared" si="29"/>
        <v>1.4025178602197633E-2</v>
      </c>
      <c r="N338"/>
      <c r="O338" s="1"/>
    </row>
    <row r="339" spans="1:22" x14ac:dyDescent="0.2">
      <c r="A339" s="4">
        <v>39202</v>
      </c>
      <c r="B339">
        <v>7516.76</v>
      </c>
      <c r="C339">
        <v>317.06</v>
      </c>
      <c r="D339" s="1">
        <f t="shared" si="23"/>
        <v>1.8790694648501249E-2</v>
      </c>
      <c r="E339" s="1">
        <f t="shared" si="24"/>
        <v>-2.2072966922082049E-4</v>
      </c>
      <c r="F339" s="1">
        <f t="shared" si="25"/>
        <v>1.1541323310163967</v>
      </c>
      <c r="G339" s="1">
        <f t="shared" si="26"/>
        <v>1.3505132683051511</v>
      </c>
      <c r="H339" s="1"/>
      <c r="J339" s="2">
        <f t="shared" si="27"/>
        <v>-0.19320002087584526</v>
      </c>
      <c r="L339" s="1">
        <f t="shared" si="28"/>
        <v>7.0746826748765645E-2</v>
      </c>
      <c r="M339" s="1">
        <f t="shared" si="29"/>
        <v>1.3790572135147561E-2</v>
      </c>
      <c r="N339"/>
      <c r="O339" s="1"/>
    </row>
    <row r="340" spans="1:22" x14ac:dyDescent="0.2">
      <c r="A340" s="4">
        <v>39209</v>
      </c>
      <c r="B340">
        <v>7479.34</v>
      </c>
      <c r="C340">
        <v>318.27999999999997</v>
      </c>
      <c r="D340" s="1">
        <f t="shared" si="23"/>
        <v>-4.9782086963000571E-3</v>
      </c>
      <c r="E340" s="1">
        <f t="shared" si="24"/>
        <v>3.8478521415503675E-3</v>
      </c>
      <c r="F340" s="1">
        <f t="shared" si="25"/>
        <v>1.1483868194094498</v>
      </c>
      <c r="G340" s="1">
        <f t="shared" si="26"/>
        <v>1.3557098436767914</v>
      </c>
      <c r="H340" s="1">
        <f>B340/$B$324</f>
        <v>1.1085151256008074</v>
      </c>
      <c r="I340" s="1">
        <f>C340/$C$324</f>
        <v>1.0061644485189516</v>
      </c>
      <c r="J340" s="2">
        <f t="shared" si="27"/>
        <v>-0.2097525757245885</v>
      </c>
      <c r="L340" s="1">
        <f t="shared" si="28"/>
        <v>7.2380038531089735E-2</v>
      </c>
      <c r="M340" s="1">
        <f t="shared" si="29"/>
        <v>1.3559556503192715E-2</v>
      </c>
      <c r="N340"/>
      <c r="O340" s="1">
        <f>SQRT(L340^2+M340^2-2*J340*L340*M340)</f>
        <v>7.6383579379787819E-2</v>
      </c>
      <c r="P340" s="2">
        <f>(LN(H340/I340)+0.5*O340^2)/(O340)</f>
        <v>1.3064731381634038</v>
      </c>
      <c r="Q340" s="2">
        <f>NORMDIST(P340,0,1,1)</f>
        <v>0.90430414596152486</v>
      </c>
      <c r="R340" s="2">
        <f>1-Q340</f>
        <v>9.5695854038475137E-2</v>
      </c>
      <c r="S340" s="4">
        <f>A340</f>
        <v>39209</v>
      </c>
      <c r="T340" s="1">
        <f>(Q336*B340/B337+R336*C340/C337)*T336</f>
        <v>1.288937854255652</v>
      </c>
      <c r="U340" s="1">
        <f>(0.5*B340/B337+0.5*C340/C337)*U336</f>
        <v>1.1720491162962285</v>
      </c>
      <c r="V340">
        <f>F340/$F$268</f>
        <v>1.3801939454332397</v>
      </c>
    </row>
    <row r="341" spans="1:22" x14ac:dyDescent="0.2">
      <c r="A341" s="4">
        <v>39216</v>
      </c>
      <c r="B341">
        <v>7607.54</v>
      </c>
      <c r="C341">
        <v>316.26</v>
      </c>
      <c r="D341" s="1">
        <f t="shared" si="23"/>
        <v>1.7140549834611107E-2</v>
      </c>
      <c r="E341" s="1">
        <f t="shared" si="24"/>
        <v>-6.3466130451174108E-3</v>
      </c>
      <c r="F341" s="1">
        <f t="shared" si="25"/>
        <v>1.1680708009169478</v>
      </c>
      <c r="G341" s="1">
        <f t="shared" si="26"/>
        <v>1.3471056778975181</v>
      </c>
      <c r="H341" s="1"/>
      <c r="J341" s="2">
        <f t="shared" si="27"/>
        <v>-0.21906362130009818</v>
      </c>
      <c r="L341" s="1">
        <f t="shared" si="28"/>
        <v>7.4122903724096856E-2</v>
      </c>
      <c r="M341" s="1">
        <f t="shared" si="29"/>
        <v>1.3299193584440793E-2</v>
      </c>
      <c r="N341"/>
      <c r="O341" s="1"/>
    </row>
    <row r="342" spans="1:22" x14ac:dyDescent="0.2">
      <c r="A342" s="4">
        <v>39223</v>
      </c>
      <c r="B342">
        <v>7739.2</v>
      </c>
      <c r="C342">
        <v>315.91000000000003</v>
      </c>
      <c r="D342" s="1">
        <f t="shared" si="23"/>
        <v>1.7306514326576039E-2</v>
      </c>
      <c r="E342" s="1">
        <f t="shared" si="24"/>
        <v>-1.1066843736164955E-3</v>
      </c>
      <c r="F342" s="1">
        <f t="shared" si="25"/>
        <v>1.188286034967472</v>
      </c>
      <c r="G342" s="1">
        <f t="shared" si="26"/>
        <v>1.3456148570941788</v>
      </c>
      <c r="H342" s="1"/>
      <c r="J342" s="2">
        <f t="shared" si="27"/>
        <v>-0.24160658189914841</v>
      </c>
      <c r="L342" s="1">
        <f t="shared" si="28"/>
        <v>7.6033945821236473E-2</v>
      </c>
      <c r="M342" s="1">
        <f t="shared" si="29"/>
        <v>1.3054083337307587E-2</v>
      </c>
      <c r="N342"/>
      <c r="O342" s="1"/>
    </row>
    <row r="343" spans="1:22" x14ac:dyDescent="0.2">
      <c r="A343" s="4">
        <v>39231</v>
      </c>
      <c r="B343">
        <v>7987.85</v>
      </c>
      <c r="C343">
        <v>315.55</v>
      </c>
      <c r="D343" s="1">
        <f t="shared" si="23"/>
        <v>3.2128643787471711E-2</v>
      </c>
      <c r="E343" s="1">
        <f t="shared" si="24"/>
        <v>-1.1395650659998813E-3</v>
      </c>
      <c r="F343" s="1">
        <f t="shared" si="25"/>
        <v>1.2264640537025691</v>
      </c>
      <c r="G343" s="1">
        <f t="shared" si="26"/>
        <v>1.344081441410744</v>
      </c>
      <c r="H343" s="1"/>
      <c r="J343" s="2">
        <f t="shared" si="27"/>
        <v>-0.24665657313920494</v>
      </c>
      <c r="L343" s="1">
        <f t="shared" si="28"/>
        <v>7.8253314132323698E-2</v>
      </c>
      <c r="M343" s="1">
        <f t="shared" si="29"/>
        <v>1.281345903638309E-2</v>
      </c>
      <c r="N343"/>
      <c r="O343" s="1"/>
    </row>
    <row r="344" spans="1:22" x14ac:dyDescent="0.2">
      <c r="A344" s="4">
        <v>39237</v>
      </c>
      <c r="B344">
        <v>7590.5</v>
      </c>
      <c r="C344">
        <v>314.11</v>
      </c>
      <c r="D344" s="1">
        <f t="shared" si="23"/>
        <v>-4.9744299154340643E-2</v>
      </c>
      <c r="E344" s="1">
        <f t="shared" si="24"/>
        <v>-4.5634606243067921E-3</v>
      </c>
      <c r="F344" s="1">
        <f t="shared" si="25"/>
        <v>1.1654544589131433</v>
      </c>
      <c r="G344" s="1">
        <f t="shared" si="26"/>
        <v>1.3379477786770047</v>
      </c>
      <c r="H344" s="1">
        <f>B344/$B$324</f>
        <v>1.1249901810685072</v>
      </c>
      <c r="I344" s="1">
        <f>C344/$C$324</f>
        <v>0.99298201245534734</v>
      </c>
      <c r="J344" s="2">
        <f t="shared" si="27"/>
        <v>-0.21283389064056482</v>
      </c>
      <c r="L344" s="1">
        <f t="shared" si="28"/>
        <v>7.998632699694766E-2</v>
      </c>
      <c r="M344" s="1">
        <f t="shared" si="29"/>
        <v>1.2567450128730642E-2</v>
      </c>
      <c r="N344"/>
      <c r="O344" s="1">
        <f>SQRT(L344^2+M344^2-2*J344*L344*M344)</f>
        <v>8.3568204801121412E-2</v>
      </c>
      <c r="P344" s="2">
        <f>(LN(H344/I344)+0.5*O344^2)/(O344)</f>
        <v>1.5353789142351983</v>
      </c>
      <c r="Q344" s="2">
        <f>NORMDIST(P344,0,1,1)</f>
        <v>0.93765460996780059</v>
      </c>
      <c r="R344" s="2">
        <f>1-Q344</f>
        <v>6.234539003219941E-2</v>
      </c>
      <c r="S344" s="4">
        <f>A344</f>
        <v>39237</v>
      </c>
      <c r="T344" s="1">
        <f>(Q340*B344/B341+R340*C344/C341)*T340</f>
        <v>1.2854885334907944</v>
      </c>
      <c r="U344" s="1">
        <f>(0.5*B344/B341+0.5*C344/C341)*U340</f>
        <v>1.1667525753129213</v>
      </c>
      <c r="V344">
        <f>F344/$F$268</f>
        <v>1.4007067659460604</v>
      </c>
    </row>
    <row r="345" spans="1:22" x14ac:dyDescent="0.2">
      <c r="A345" s="4">
        <v>39244</v>
      </c>
      <c r="B345">
        <v>8030.64</v>
      </c>
      <c r="C345">
        <v>312.91000000000003</v>
      </c>
      <c r="D345" s="1">
        <f t="shared" si="23"/>
        <v>5.7985639944667655E-2</v>
      </c>
      <c r="E345" s="1">
        <f t="shared" si="24"/>
        <v>-3.8203177230905494E-3</v>
      </c>
      <c r="F345" s="1">
        <f t="shared" si="25"/>
        <v>1.2330340815395884</v>
      </c>
      <c r="G345" s="1">
        <f t="shared" si="26"/>
        <v>1.3328363930655551</v>
      </c>
      <c r="H345" s="1"/>
      <c r="J345" s="2">
        <f t="shared" si="27"/>
        <v>-0.22655651475617231</v>
      </c>
      <c r="L345" s="1">
        <f t="shared" si="28"/>
        <v>8.2229451027098013E-2</v>
      </c>
      <c r="M345" s="1">
        <f t="shared" si="29"/>
        <v>1.2333157879096033E-2</v>
      </c>
      <c r="N345"/>
      <c r="O345" s="1"/>
    </row>
    <row r="346" spans="1:22" x14ac:dyDescent="0.2">
      <c r="A346" s="4">
        <v>39251</v>
      </c>
      <c r="B346">
        <v>7949.63</v>
      </c>
      <c r="C346">
        <v>313.27</v>
      </c>
      <c r="D346" s="1">
        <f t="shared" si="23"/>
        <v>-1.008761443670747E-2</v>
      </c>
      <c r="E346" s="1">
        <f t="shared" si="24"/>
        <v>1.1504905563899381E-3</v>
      </c>
      <c r="F346" s="1">
        <f t="shared" si="25"/>
        <v>1.2205957091376973</v>
      </c>
      <c r="G346" s="1">
        <f t="shared" si="26"/>
        <v>1.3343698087489899</v>
      </c>
      <c r="H346" s="1"/>
      <c r="J346" s="2">
        <f t="shared" si="27"/>
        <v>-0.22482251444868645</v>
      </c>
      <c r="L346" s="1">
        <f t="shared" si="28"/>
        <v>8.4339839510509856E-2</v>
      </c>
      <c r="M346" s="1">
        <f t="shared" si="29"/>
        <v>1.2100701190624688E-2</v>
      </c>
      <c r="N346"/>
      <c r="O346" s="1"/>
    </row>
    <row r="347" spans="1:22" x14ac:dyDescent="0.2">
      <c r="A347" s="4">
        <v>39258</v>
      </c>
      <c r="B347">
        <v>8007.32</v>
      </c>
      <c r="C347">
        <v>314.75</v>
      </c>
      <c r="D347" s="1">
        <f t="shared" si="23"/>
        <v>7.2569415180328001E-3</v>
      </c>
      <c r="E347" s="1">
        <f t="shared" si="24"/>
        <v>4.7243591789829509E-3</v>
      </c>
      <c r="F347" s="1">
        <f t="shared" si="25"/>
        <v>1.2294535008160714</v>
      </c>
      <c r="G347" s="1">
        <f t="shared" si="26"/>
        <v>1.3406738510031111</v>
      </c>
      <c r="H347" s="1"/>
      <c r="J347" s="2">
        <f t="shared" si="27"/>
        <v>-0.2209916540548538</v>
      </c>
      <c r="L347" s="1">
        <f t="shared" si="28"/>
        <v>8.6520689525424355E-2</v>
      </c>
      <c r="M347" s="1">
        <f t="shared" si="29"/>
        <v>1.1881161357887996E-2</v>
      </c>
      <c r="N347"/>
      <c r="O347" s="1"/>
    </row>
    <row r="348" spans="1:22" x14ac:dyDescent="0.2">
      <c r="A348" s="4">
        <v>39265</v>
      </c>
      <c r="B348">
        <v>8048.32</v>
      </c>
      <c r="C348">
        <v>313.41000000000003</v>
      </c>
      <c r="D348" s="1">
        <f t="shared" si="23"/>
        <v>5.1203149118557167E-3</v>
      </c>
      <c r="E348" s="1">
        <f t="shared" si="24"/>
        <v>-4.2573471008736652E-3</v>
      </c>
      <c r="F348" s="1">
        <f t="shared" si="25"/>
        <v>1.2357486899097332</v>
      </c>
      <c r="G348" s="1">
        <f t="shared" si="26"/>
        <v>1.3349661370703259</v>
      </c>
      <c r="H348" s="1">
        <f>B348/$B$324</f>
        <v>1.1928438145177904</v>
      </c>
      <c r="I348" s="1">
        <f>C348/$C$324</f>
        <v>0.9907691334998262</v>
      </c>
      <c r="J348" s="2">
        <f t="shared" si="27"/>
        <v>-0.22030764039092632</v>
      </c>
      <c r="L348" s="1">
        <f t="shared" si="28"/>
        <v>8.8742422883379163E-2</v>
      </c>
      <c r="M348" s="1">
        <f t="shared" si="29"/>
        <v>1.1643873073621004E-2</v>
      </c>
      <c r="N348"/>
      <c r="O348" s="1">
        <f>SQRT(L348^2+M348^2-2*J348*L348*M348)</f>
        <v>9.2011344931155009E-2</v>
      </c>
      <c r="P348" s="2">
        <f>(LN(H348/I348)+0.5*O348^2)/(O348)</f>
        <v>2.0632998592502974</v>
      </c>
      <c r="Q348" s="2">
        <f>NORMDIST(P348,0,1,1)</f>
        <v>0.98045792628010464</v>
      </c>
      <c r="R348" s="2">
        <f>1-Q348</f>
        <v>1.9542073719895359E-2</v>
      </c>
      <c r="S348" s="4">
        <f>A348</f>
        <v>39265</v>
      </c>
      <c r="T348" s="1">
        <f>(Q344*B348/B345+R344*C348/C345)*T344</f>
        <v>1.2882702436488829</v>
      </c>
      <c r="U348" s="1">
        <f>(0.5*B348/B345+0.5*C348/C345)*U344</f>
        <v>1.1689690969179711</v>
      </c>
      <c r="V348">
        <f>F348/$F$268</f>
        <v>1.485190208615901</v>
      </c>
    </row>
    <row r="349" spans="1:22" x14ac:dyDescent="0.2">
      <c r="A349" s="4">
        <v>39272</v>
      </c>
      <c r="B349">
        <v>8092.77</v>
      </c>
      <c r="C349">
        <v>313.41000000000003</v>
      </c>
      <c r="D349" s="1">
        <f t="shared" si="23"/>
        <v>5.522891733927171E-3</v>
      </c>
      <c r="E349" s="1">
        <f t="shared" si="24"/>
        <v>0</v>
      </c>
      <c r="F349" s="1">
        <f t="shared" si="25"/>
        <v>1.2425735961344468</v>
      </c>
      <c r="G349" s="1">
        <f t="shared" si="26"/>
        <v>1.3349661370703259</v>
      </c>
      <c r="H349" s="1"/>
      <c r="J349" s="2">
        <f t="shared" si="27"/>
        <v>-0.21984805720172837</v>
      </c>
      <c r="L349" s="1">
        <f t="shared" si="28"/>
        <v>9.0959617746195459E-2</v>
      </c>
      <c r="M349" s="1">
        <f t="shared" si="29"/>
        <v>1.1421438531451335E-2</v>
      </c>
      <c r="N349"/>
      <c r="O349" s="1"/>
    </row>
    <row r="350" spans="1:22" x14ac:dyDescent="0.2">
      <c r="A350" s="4">
        <v>39279</v>
      </c>
      <c r="B350">
        <v>7874.85</v>
      </c>
      <c r="C350">
        <v>315.35000000000002</v>
      </c>
      <c r="D350" s="1">
        <f t="shared" si="23"/>
        <v>-2.6927739204252732E-2</v>
      </c>
      <c r="E350" s="1">
        <f t="shared" si="24"/>
        <v>6.1899747934015537E-3</v>
      </c>
      <c r="F350" s="1">
        <f t="shared" si="25"/>
        <v>1.209113898395648</v>
      </c>
      <c r="G350" s="1">
        <f t="shared" si="26"/>
        <v>1.3432295438088357</v>
      </c>
      <c r="H350" s="1"/>
      <c r="J350" s="2">
        <f t="shared" si="27"/>
        <v>-0.22706313603712314</v>
      </c>
      <c r="L350" s="1">
        <f t="shared" si="28"/>
        <v>9.2822233750087788E-2</v>
      </c>
      <c r="M350" s="1">
        <f t="shared" si="29"/>
        <v>1.1218526374865163E-2</v>
      </c>
      <c r="N350"/>
      <c r="O350" s="1"/>
    </row>
    <row r="351" spans="1:22" x14ac:dyDescent="0.2">
      <c r="A351" s="4">
        <v>39286</v>
      </c>
      <c r="B351">
        <v>7451.68</v>
      </c>
      <c r="C351">
        <v>317.5</v>
      </c>
      <c r="D351" s="1">
        <f t="shared" si="23"/>
        <v>-5.3736896575807824E-2</v>
      </c>
      <c r="E351" s="1">
        <f t="shared" si="24"/>
        <v>6.8178214682097504E-3</v>
      </c>
      <c r="F351" s="1">
        <f t="shared" si="25"/>
        <v>1.1441398698891891</v>
      </c>
      <c r="G351" s="1">
        <f t="shared" si="26"/>
        <v>1.3523874430293494</v>
      </c>
      <c r="H351" s="1"/>
      <c r="J351" s="2">
        <f t="shared" si="27"/>
        <v>-0.25661638681718602</v>
      </c>
      <c r="L351" s="1">
        <f t="shared" si="28"/>
        <v>9.4073242289139644E-2</v>
      </c>
      <c r="M351" s="1">
        <f t="shared" si="29"/>
        <v>1.104613965555881E-2</v>
      </c>
      <c r="N351"/>
      <c r="O351" s="1"/>
    </row>
    <row r="352" spans="1:22" x14ac:dyDescent="0.2">
      <c r="A352" s="4">
        <v>39293</v>
      </c>
      <c r="B352">
        <v>7435.67</v>
      </c>
      <c r="C352">
        <v>317.64</v>
      </c>
      <c r="D352" s="1">
        <f t="shared" si="23"/>
        <v>-2.1485087926481627E-3</v>
      </c>
      <c r="E352" s="1">
        <f t="shared" si="24"/>
        <v>4.4094488188961556E-4</v>
      </c>
      <c r="F352" s="1">
        <f t="shared" si="25"/>
        <v>1.1416816753187129</v>
      </c>
      <c r="G352" s="1">
        <f t="shared" si="26"/>
        <v>1.3529837713506851</v>
      </c>
      <c r="H352" s="1">
        <f>B352/$B$324</f>
        <v>1.1020427823813539</v>
      </c>
      <c r="I352" s="1">
        <f>C352/$C$324</f>
        <v>1.0041412449024754</v>
      </c>
      <c r="J352" s="2">
        <f t="shared" si="27"/>
        <v>-0.25707896803385694</v>
      </c>
      <c r="L352" s="1">
        <f t="shared" si="28"/>
        <v>9.526609428623066E-2</v>
      </c>
      <c r="M352" s="1">
        <f t="shared" si="29"/>
        <v>1.0882004969953301E-2</v>
      </c>
      <c r="N352"/>
      <c r="O352" s="1">
        <f>SQRT(L352^2+M352^2-2*J352*L352*M352)</f>
        <v>9.8625894896590183E-2</v>
      </c>
      <c r="P352" s="2">
        <f>(LN(H352/I352)+0.5*O352^2)/(O352)</f>
        <v>0.99260313522102117</v>
      </c>
      <c r="Q352" s="2">
        <f>NORMDIST(P352,0,1,1)</f>
        <v>0.83954830185350349</v>
      </c>
      <c r="R352" s="2">
        <f>1-Q352</f>
        <v>0.16045169814649651</v>
      </c>
      <c r="S352" s="4">
        <f>A352</f>
        <v>39293</v>
      </c>
      <c r="T352" s="1">
        <f>(Q348*B352/B349+R348*C352/C349)*T348</f>
        <v>1.1860518726079474</v>
      </c>
      <c r="U352" s="1">
        <f>(0.5*B352/B349+0.5*C352/C349)*U348</f>
        <v>1.1293999406669564</v>
      </c>
      <c r="V352">
        <f>F352/$F$268</f>
        <v>1.3721353373746314</v>
      </c>
    </row>
    <row r="353" spans="1:22" x14ac:dyDescent="0.2">
      <c r="A353" s="4">
        <v>39300</v>
      </c>
      <c r="B353">
        <v>7343.26</v>
      </c>
      <c r="C353">
        <v>318.56</v>
      </c>
      <c r="D353" s="1">
        <f t="shared" si="23"/>
        <v>-1.2427931847432738E-2</v>
      </c>
      <c r="E353" s="1">
        <f t="shared" si="24"/>
        <v>2.896360659866648E-3</v>
      </c>
      <c r="F353" s="1">
        <f t="shared" si="25"/>
        <v>1.1274929332663892</v>
      </c>
      <c r="G353" s="1">
        <f t="shared" si="26"/>
        <v>1.3569025003194632</v>
      </c>
      <c r="H353" s="1"/>
      <c r="J353" s="2">
        <f t="shared" si="27"/>
        <v>-0.26214671235492726</v>
      </c>
      <c r="L353" s="1">
        <f t="shared" si="28"/>
        <v>9.6433452827203808E-2</v>
      </c>
      <c r="M353" s="1">
        <f t="shared" si="29"/>
        <v>1.0731637962043081E-2</v>
      </c>
      <c r="N353"/>
      <c r="O353" s="1"/>
    </row>
    <row r="354" spans="1:22" x14ac:dyDescent="0.2">
      <c r="A354" s="4">
        <v>39307</v>
      </c>
      <c r="B354">
        <v>7378.29</v>
      </c>
      <c r="C354">
        <v>320.60000000000002</v>
      </c>
      <c r="D354" s="1">
        <f t="shared" si="23"/>
        <v>4.7703608479068293E-3</v>
      </c>
      <c r="E354" s="1">
        <f t="shared" si="24"/>
        <v>6.4038171772979879E-3</v>
      </c>
      <c r="F354" s="1">
        <f t="shared" si="25"/>
        <v>1.1328714814115348</v>
      </c>
      <c r="G354" s="1">
        <f t="shared" si="26"/>
        <v>1.3655918558589275</v>
      </c>
      <c r="H354" s="1"/>
      <c r="J354" s="2">
        <f t="shared" si="27"/>
        <v>-0.24349196126130254</v>
      </c>
      <c r="L354" s="1">
        <f t="shared" si="28"/>
        <v>9.7588930213080974E-2</v>
      </c>
      <c r="M354" s="1">
        <f t="shared" si="29"/>
        <v>1.0584333924567304E-2</v>
      </c>
      <c r="N354"/>
      <c r="O354" s="1"/>
    </row>
    <row r="355" spans="1:22" x14ac:dyDescent="0.2">
      <c r="A355" s="4">
        <v>39314</v>
      </c>
      <c r="B355">
        <v>7507.27</v>
      </c>
      <c r="C355">
        <v>321.55</v>
      </c>
      <c r="D355" s="1">
        <f t="shared" si="23"/>
        <v>1.7481015248790754E-2</v>
      </c>
      <c r="E355" s="1">
        <f t="shared" si="24"/>
        <v>2.963194011228909E-3</v>
      </c>
      <c r="F355" s="1">
        <f t="shared" si="25"/>
        <v>1.1526752250530099</v>
      </c>
      <c r="G355" s="1">
        <f t="shared" si="26"/>
        <v>1.3696383694679917</v>
      </c>
      <c r="H355" s="1"/>
      <c r="J355" s="2">
        <f t="shared" si="27"/>
        <v>-0.23179127175584746</v>
      </c>
      <c r="L355" s="1">
        <f t="shared" si="28"/>
        <v>9.8909490437204609E-2</v>
      </c>
      <c r="M355" s="1">
        <f t="shared" si="29"/>
        <v>1.043458117378979E-2</v>
      </c>
      <c r="N355"/>
      <c r="O355" s="1"/>
    </row>
    <row r="356" spans="1:22" x14ac:dyDescent="0.2">
      <c r="A356" s="4">
        <v>39321</v>
      </c>
      <c r="B356">
        <v>7638.17</v>
      </c>
      <c r="C356">
        <v>321.38</v>
      </c>
      <c r="D356" s="1">
        <f t="shared" si="23"/>
        <v>1.7436431618950587E-2</v>
      </c>
      <c r="E356" s="1">
        <f t="shared" si="24"/>
        <v>-5.2868916187220893E-4</v>
      </c>
      <c r="F356" s="1">
        <f t="shared" si="25"/>
        <v>1.1727737677935051</v>
      </c>
      <c r="G356" s="1">
        <f t="shared" si="26"/>
        <v>1.3689142565063694</v>
      </c>
      <c r="H356" s="1">
        <f>B356/$B$324</f>
        <v>1.1320553654346934</v>
      </c>
      <c r="I356" s="1">
        <f>C356/$C$324</f>
        <v>1.0159643410362595</v>
      </c>
      <c r="J356" s="2">
        <f t="shared" si="27"/>
        <v>-0.23369039161545138</v>
      </c>
      <c r="L356" s="1">
        <f t="shared" si="28"/>
        <v>0.10030838721076417</v>
      </c>
      <c r="M356" s="1">
        <f t="shared" si="29"/>
        <v>1.0299773145305627E-2</v>
      </c>
      <c r="N356"/>
      <c r="O356" s="1">
        <f>SQRT(L356^2+M356^2-2*J356*L356*M356)</f>
        <v>0.10320239350802414</v>
      </c>
      <c r="P356" s="2">
        <f>(LN(H356/I356)+0.5*O356^2)/(O356)</f>
        <v>1.09999390516589</v>
      </c>
      <c r="Q356" s="2">
        <f>NORMDIST(P356,0,1,1)</f>
        <v>0.86433261127628691</v>
      </c>
      <c r="R356" s="2">
        <f>1-Q356</f>
        <v>0.13566738872371309</v>
      </c>
      <c r="S356" s="4">
        <f>A356</f>
        <v>39321</v>
      </c>
      <c r="T356" s="1">
        <f>(Q352*B356/B353+R352*C356/C353)*T352</f>
        <v>1.2277263752609702</v>
      </c>
      <c r="U356" s="1">
        <f>(0.5*B356/B353+0.5*C356/C353)*U352</f>
        <v>1.1570775648463587</v>
      </c>
      <c r="V356">
        <f>F356/$F$268</f>
        <v>1.4095035107629557</v>
      </c>
    </row>
    <row r="357" spans="1:22" x14ac:dyDescent="0.2">
      <c r="A357" s="4">
        <v>39328</v>
      </c>
      <c r="B357">
        <v>7436.63</v>
      </c>
      <c r="C357">
        <v>322.29000000000002</v>
      </c>
      <c r="D357" s="1">
        <f t="shared" si="23"/>
        <v>-2.6385901335005624E-2</v>
      </c>
      <c r="E357" s="1">
        <f t="shared" si="24"/>
        <v>2.8315389881139463E-3</v>
      </c>
      <c r="F357" s="1">
        <f t="shared" si="25"/>
        <v>1.1418290748682229</v>
      </c>
      <c r="G357" s="1">
        <f t="shared" si="26"/>
        <v>1.3727903905950523</v>
      </c>
      <c r="H357" s="1"/>
      <c r="J357" s="2">
        <f t="shared" si="27"/>
        <v>-0.24036605426211749</v>
      </c>
      <c r="L357" s="1">
        <f t="shared" si="28"/>
        <v>0.10137417147680887</v>
      </c>
      <c r="M357" s="1">
        <f t="shared" si="29"/>
        <v>1.0196332023516335E-2</v>
      </c>
      <c r="N357"/>
      <c r="O357" s="1"/>
    </row>
    <row r="358" spans="1:22" x14ac:dyDescent="0.2">
      <c r="A358" s="4">
        <v>39335</v>
      </c>
      <c r="B358">
        <v>7497.74</v>
      </c>
      <c r="C358">
        <v>323.29000000000002</v>
      </c>
      <c r="D358" s="1">
        <f t="shared" si="23"/>
        <v>8.2174318205960883E-3</v>
      </c>
      <c r="E358" s="1">
        <f t="shared" si="24"/>
        <v>3.1027956188525163E-3</v>
      </c>
      <c r="F358" s="1">
        <f t="shared" si="25"/>
        <v>1.1512119774417269</v>
      </c>
      <c r="G358" s="1">
        <f t="shared" si="26"/>
        <v>1.3770498786045935</v>
      </c>
      <c r="H358" s="1"/>
      <c r="J358" s="2">
        <f t="shared" si="27"/>
        <v>-0.23924769910315716</v>
      </c>
      <c r="L358" s="1">
        <f t="shared" si="28"/>
        <v>0.10241639087194668</v>
      </c>
      <c r="M358" s="1">
        <f t="shared" si="29"/>
        <v>1.0091785060744443E-2</v>
      </c>
      <c r="N358"/>
      <c r="O358" s="1"/>
    </row>
    <row r="359" spans="1:22" x14ac:dyDescent="0.2">
      <c r="A359" s="4">
        <v>39342</v>
      </c>
      <c r="B359">
        <v>7794.43</v>
      </c>
      <c r="C359">
        <v>321.18</v>
      </c>
      <c r="D359" s="1">
        <f t="shared" si="23"/>
        <v>3.9570590604635525E-2</v>
      </c>
      <c r="E359" s="1">
        <f t="shared" si="24"/>
        <v>-6.5266479012651146E-3</v>
      </c>
      <c r="F359" s="1">
        <f t="shared" si="25"/>
        <v>1.1967661153002265</v>
      </c>
      <c r="G359" s="1">
        <f t="shared" si="26"/>
        <v>1.3680623589044614</v>
      </c>
      <c r="H359" s="1"/>
      <c r="J359" s="2">
        <f t="shared" si="27"/>
        <v>-0.25630515201261511</v>
      </c>
      <c r="L359" s="1">
        <f t="shared" si="28"/>
        <v>0.10357853187478436</v>
      </c>
      <c r="M359" s="1">
        <f t="shared" si="29"/>
        <v>9.9808658571508124E-3</v>
      </c>
      <c r="N359"/>
      <c r="O359" s="1"/>
    </row>
    <row r="360" spans="1:22" x14ac:dyDescent="0.2">
      <c r="A360" s="4">
        <v>39349</v>
      </c>
      <c r="B360">
        <v>7861.51</v>
      </c>
      <c r="C360">
        <v>321.24</v>
      </c>
      <c r="D360" s="1">
        <f t="shared" si="23"/>
        <v>8.6061456706905126E-3</v>
      </c>
      <c r="E360" s="1">
        <f t="shared" si="24"/>
        <v>1.8681113394358739E-4</v>
      </c>
      <c r="F360" s="1">
        <f t="shared" si="25"/>
        <v>1.2070656588222466</v>
      </c>
      <c r="G360" s="1">
        <f t="shared" si="26"/>
        <v>1.3683179281850339</v>
      </c>
      <c r="H360" s="1">
        <f>B360/$B$324</f>
        <v>1.1651566508625097</v>
      </c>
      <c r="I360" s="1">
        <f>C360/$C$324</f>
        <v>1.0155217652451554</v>
      </c>
      <c r="J360" s="2">
        <f t="shared" si="27"/>
        <v>-0.26388116094124153</v>
      </c>
      <c r="L360" s="1">
        <f t="shared" si="28"/>
        <v>0.10468427467797047</v>
      </c>
      <c r="M360" s="1">
        <f t="shared" si="29"/>
        <v>9.8727852477164309E-3</v>
      </c>
      <c r="N360"/>
      <c r="O360" s="1">
        <f>SQRT(L360^2+M360^2-2*J360*L360*M360)</f>
        <v>0.10771130394971459</v>
      </c>
      <c r="P360" s="2">
        <f>(LN(H360/I360)+0.5*O360^2)/(O360)</f>
        <v>1.329979905936459</v>
      </c>
      <c r="Q360" s="2">
        <f>NORMDIST(P360,0,1,1)</f>
        <v>0.9082375540151767</v>
      </c>
      <c r="R360" s="2">
        <f>1-Q360</f>
        <v>9.1762445984823304E-2</v>
      </c>
      <c r="S360" s="4">
        <f>A360</f>
        <v>39349</v>
      </c>
      <c r="T360" s="1">
        <f>(Q356*B360/B357+R356*C360/C357)*T356</f>
        <v>1.2878116359051637</v>
      </c>
      <c r="U360" s="1">
        <f>(0.5*B360/B357+0.5*C360/C357)*U356</f>
        <v>1.1882466139272749</v>
      </c>
      <c r="V360">
        <f>F360/$F$268</f>
        <v>1.4507173766619603</v>
      </c>
    </row>
    <row r="361" spans="1:22" x14ac:dyDescent="0.2">
      <c r="A361" s="4">
        <v>39356</v>
      </c>
      <c r="B361">
        <v>8002.18</v>
      </c>
      <c r="C361">
        <v>322.27999999999997</v>
      </c>
      <c r="D361" s="1">
        <f t="shared" si="23"/>
        <v>1.7893509007811392E-2</v>
      </c>
      <c r="E361" s="1">
        <f t="shared" si="24"/>
        <v>3.2374548624081179E-3</v>
      </c>
      <c r="F361" s="1">
        <f t="shared" si="25"/>
        <v>1.2286642990614023</v>
      </c>
      <c r="G361" s="1">
        <f t="shared" si="26"/>
        <v>1.3727477957149568</v>
      </c>
      <c r="H361" s="1"/>
      <c r="J361" s="2">
        <f t="shared" si="27"/>
        <v>-0.25672733058568986</v>
      </c>
      <c r="L361" s="1">
        <f t="shared" si="28"/>
        <v>0.10576458509467089</v>
      </c>
      <c r="M361" s="1">
        <f t="shared" si="29"/>
        <v>9.7717894837285862E-3</v>
      </c>
      <c r="N361"/>
      <c r="O361" s="1"/>
    </row>
    <row r="362" spans="1:22" x14ac:dyDescent="0.2">
      <c r="A362" s="4">
        <v>39363</v>
      </c>
      <c r="B362">
        <v>8041.26</v>
      </c>
      <c r="C362">
        <v>320.76</v>
      </c>
      <c r="D362" s="1">
        <f t="shared" si="23"/>
        <v>4.8836692001430482E-3</v>
      </c>
      <c r="E362" s="1">
        <f t="shared" si="24"/>
        <v>-4.7163956807744212E-3</v>
      </c>
      <c r="F362" s="1">
        <f t="shared" si="25"/>
        <v>1.2346646890560438</v>
      </c>
      <c r="G362" s="1">
        <f t="shared" si="26"/>
        <v>1.366273373940454</v>
      </c>
      <c r="H362" s="1"/>
      <c r="J362" s="2">
        <f t="shared" si="27"/>
        <v>-0.2540300860199865</v>
      </c>
      <c r="L362" s="1">
        <f t="shared" si="28"/>
        <v>0.10701646358815904</v>
      </c>
      <c r="M362" s="1">
        <f t="shared" si="29"/>
        <v>9.6548340424908573E-3</v>
      </c>
      <c r="N362"/>
      <c r="O362" s="1"/>
    </row>
    <row r="363" spans="1:22" x14ac:dyDescent="0.2">
      <c r="A363" s="4">
        <v>39370</v>
      </c>
      <c r="B363">
        <v>7884.12</v>
      </c>
      <c r="C363">
        <v>322.48</v>
      </c>
      <c r="D363" s="1">
        <f t="shared" si="23"/>
        <v>-1.954171361204593E-2</v>
      </c>
      <c r="E363" s="1">
        <f t="shared" si="24"/>
        <v>5.3622646215238934E-3</v>
      </c>
      <c r="F363" s="1">
        <f t="shared" si="25"/>
        <v>1.2105372252956048</v>
      </c>
      <c r="G363" s="1">
        <f t="shared" si="26"/>
        <v>1.373599693316865</v>
      </c>
      <c r="H363" s="1"/>
      <c r="J363" s="2">
        <f t="shared" si="27"/>
        <v>-0.26210025747037474</v>
      </c>
      <c r="L363" s="1">
        <f t="shared" si="28"/>
        <v>0.10820675757763856</v>
      </c>
      <c r="M363" s="1">
        <f t="shared" si="29"/>
        <v>9.5229451033280177E-3</v>
      </c>
      <c r="N363"/>
      <c r="O363" s="1"/>
    </row>
    <row r="364" spans="1:22" x14ac:dyDescent="0.2">
      <c r="A364" s="4">
        <v>39377</v>
      </c>
      <c r="B364">
        <v>7949.17</v>
      </c>
      <c r="C364">
        <v>325.08</v>
      </c>
      <c r="D364" s="1">
        <f t="shared" si="23"/>
        <v>8.250762291796665E-3</v>
      </c>
      <c r="E364" s="1">
        <f t="shared" si="24"/>
        <v>8.0625155048374975E-3</v>
      </c>
      <c r="F364" s="1">
        <f t="shared" si="25"/>
        <v>1.2205250801868901</v>
      </c>
      <c r="G364" s="1">
        <f t="shared" si="26"/>
        <v>1.3846743621416722</v>
      </c>
      <c r="H364" s="1">
        <f>B364/$B$324</f>
        <v>1.1781487645931554</v>
      </c>
      <c r="I364" s="1">
        <f>C364/$C$324</f>
        <v>1.0276609869440141</v>
      </c>
      <c r="J364" s="2">
        <f t="shared" si="27"/>
        <v>-0.24646805437917377</v>
      </c>
      <c r="L364" s="1">
        <f t="shared" si="28"/>
        <v>0.10939856583271791</v>
      </c>
      <c r="M364" s="1">
        <f t="shared" si="29"/>
        <v>9.4024498735655188E-3</v>
      </c>
      <c r="N364"/>
      <c r="O364" s="1">
        <f>SQRT(L364^2+M364^2-2*J364*L364*M364)</f>
        <v>0.11208699083498271</v>
      </c>
      <c r="P364" s="2">
        <f>(LN(H364/I364)+0.5*O364^2)/(O364)</f>
        <v>1.2752664272155552</v>
      </c>
      <c r="Q364" s="2">
        <f>NORMDIST(P364,0,1,1)</f>
        <v>0.8988925217531738</v>
      </c>
      <c r="R364" s="2">
        <f>1-Q364</f>
        <v>0.1011074782468262</v>
      </c>
      <c r="S364" s="4">
        <f>A364</f>
        <v>39377</v>
      </c>
      <c r="T364" s="1">
        <f>(Q360*B364/B361+R360*C364/C361)*T360</f>
        <v>1.2810901239090153</v>
      </c>
      <c r="U364" s="1">
        <f>(0.5*B364/B361+0.5*C364/C361)*U360</f>
        <v>1.1894726779559324</v>
      </c>
      <c r="V364">
        <f>F364/$F$268</f>
        <v>1.4668936437198394</v>
      </c>
    </row>
    <row r="365" spans="1:22" x14ac:dyDescent="0.2">
      <c r="A365" s="4">
        <v>39384</v>
      </c>
      <c r="B365">
        <v>7849.49</v>
      </c>
      <c r="C365">
        <v>324.81</v>
      </c>
      <c r="D365" s="1">
        <f t="shared" si="23"/>
        <v>-1.2539673953381292E-2</v>
      </c>
      <c r="E365" s="1">
        <f t="shared" si="24"/>
        <v>-8.3056478405307832E-4</v>
      </c>
      <c r="F365" s="1">
        <f t="shared" si="25"/>
        <v>1.205220093629422</v>
      </c>
      <c r="G365" s="1">
        <f t="shared" si="26"/>
        <v>1.3835243003790962</v>
      </c>
      <c r="H365" s="1"/>
      <c r="J365" s="2">
        <f t="shared" si="27"/>
        <v>-0.2436532897407426</v>
      </c>
      <c r="L365" s="1">
        <f t="shared" si="28"/>
        <v>0.11048575010341286</v>
      </c>
      <c r="M365" s="1">
        <f t="shared" si="29"/>
        <v>9.3012705106730112E-3</v>
      </c>
      <c r="N365"/>
      <c r="O365" s="1"/>
    </row>
    <row r="366" spans="1:22" x14ac:dyDescent="0.2">
      <c r="A366" s="4">
        <v>39391</v>
      </c>
      <c r="B366">
        <v>7812.4</v>
      </c>
      <c r="C366">
        <v>326.70999999999998</v>
      </c>
      <c r="D366" s="1">
        <f t="shared" si="23"/>
        <v>-4.7251477484524518E-3</v>
      </c>
      <c r="E366" s="1">
        <f t="shared" si="24"/>
        <v>5.8495735968719931E-3</v>
      </c>
      <c r="F366" s="1">
        <f t="shared" si="25"/>
        <v>1.1995252506176191</v>
      </c>
      <c r="G366" s="1">
        <f t="shared" si="26"/>
        <v>1.3916173275972246</v>
      </c>
      <c r="H366" s="1"/>
      <c r="J366" s="2">
        <f t="shared" si="27"/>
        <v>-0.2461087831445242</v>
      </c>
      <c r="L366" s="1">
        <f t="shared" si="28"/>
        <v>0.11144203930824467</v>
      </c>
      <c r="M366" s="1">
        <f t="shared" si="29"/>
        <v>9.2083387786464424E-3</v>
      </c>
      <c r="N366"/>
      <c r="O366" s="1"/>
    </row>
    <row r="367" spans="1:22" x14ac:dyDescent="0.2">
      <c r="A367" s="4">
        <v>39398</v>
      </c>
      <c r="B367">
        <v>7612.26</v>
      </c>
      <c r="C367">
        <v>327.51</v>
      </c>
      <c r="D367" s="1">
        <f t="shared" si="23"/>
        <v>-2.5618247913573255E-2</v>
      </c>
      <c r="E367" s="1">
        <f t="shared" si="24"/>
        <v>2.4486547702855521E-3</v>
      </c>
      <c r="F367" s="1">
        <f t="shared" si="25"/>
        <v>1.168795515368706</v>
      </c>
      <c r="G367" s="1">
        <f t="shared" si="26"/>
        <v>1.3950249180048577</v>
      </c>
      <c r="H367" s="1"/>
      <c r="J367" s="2">
        <f t="shared" si="27"/>
        <v>-0.25227298886240529</v>
      </c>
      <c r="L367" s="1">
        <f t="shared" si="28"/>
        <v>0.11223287836794373</v>
      </c>
      <c r="M367" s="1">
        <f t="shared" si="29"/>
        <v>9.1228236890974791E-3</v>
      </c>
      <c r="N367"/>
      <c r="O367" s="1"/>
    </row>
    <row r="368" spans="1:22" x14ac:dyDescent="0.2">
      <c r="A368" s="4">
        <v>39405</v>
      </c>
      <c r="B368">
        <v>7608.96</v>
      </c>
      <c r="C368">
        <v>331.03</v>
      </c>
      <c r="D368" s="1">
        <f t="shared" si="23"/>
        <v>-4.335112042941347E-4</v>
      </c>
      <c r="E368" s="1">
        <f t="shared" si="24"/>
        <v>1.0747763427070955E-2</v>
      </c>
      <c r="F368" s="1">
        <f t="shared" si="25"/>
        <v>1.1682888294172649</v>
      </c>
      <c r="G368" s="1">
        <f t="shared" si="26"/>
        <v>1.4100183157984429</v>
      </c>
      <c r="H368" s="1">
        <f>B368/$B$324</f>
        <v>1.1277261429606784</v>
      </c>
      <c r="I368" s="1">
        <f>C368/$C$324</f>
        <v>1.0464704580659439</v>
      </c>
      <c r="J368" s="2">
        <f t="shared" si="27"/>
        <v>-0.25411826397818038</v>
      </c>
      <c r="L368" s="1">
        <f t="shared" si="28"/>
        <v>0.11307485704102134</v>
      </c>
      <c r="M368" s="1">
        <f t="shared" si="29"/>
        <v>9.059789440387659E-3</v>
      </c>
      <c r="N368"/>
      <c r="O368" s="1">
        <f>SQRT(L368^2+M368^2-2*J368*L368*M368)</f>
        <v>0.11570936893782102</v>
      </c>
      <c r="P368" s="2">
        <f>(LN(H368/I368)+0.5*O368^2)/(O368)</f>
        <v>0.70413173178505473</v>
      </c>
      <c r="Q368" s="2">
        <f>NORMDIST(P368,0,1,1)</f>
        <v>0.75932462971991876</v>
      </c>
      <c r="R368" s="2">
        <f>1-Q368</f>
        <v>0.24067537028008124</v>
      </c>
      <c r="S368" s="4">
        <f>A368</f>
        <v>39405</v>
      </c>
      <c r="T368" s="1">
        <f>(Q364*B368/B365+R364*C368/C365)*T364</f>
        <v>1.2482834940949283</v>
      </c>
      <c r="U368" s="1">
        <f>(0.5*B368/B365+0.5*C368/C365)*U364</f>
        <v>1.182637314682855</v>
      </c>
      <c r="V368">
        <f>F368/$F$268</f>
        <v>1.4041132670855587</v>
      </c>
    </row>
    <row r="369" spans="1:22" x14ac:dyDescent="0.2">
      <c r="A369" s="4">
        <v>39412</v>
      </c>
      <c r="B369">
        <v>7870.52</v>
      </c>
      <c r="C369">
        <v>329.57</v>
      </c>
      <c r="D369" s="1">
        <f t="shared" si="23"/>
        <v>3.4375262848010735E-2</v>
      </c>
      <c r="E369" s="1">
        <f t="shared" si="24"/>
        <v>-4.410476391867757E-3</v>
      </c>
      <c r="F369" s="1">
        <f t="shared" si="25"/>
        <v>1.2084490650108783</v>
      </c>
      <c r="G369" s="1">
        <f t="shared" si="26"/>
        <v>1.4037994633045128</v>
      </c>
      <c r="H369" s="1"/>
      <c r="J369" s="2">
        <f t="shared" si="27"/>
        <v>-0.26328289405375876</v>
      </c>
      <c r="L369" s="1">
        <f t="shared" si="28"/>
        <v>0.11416338065306728</v>
      </c>
      <c r="M369" s="1">
        <f t="shared" si="29"/>
        <v>8.9780603222161404E-3</v>
      </c>
      <c r="N369"/>
      <c r="O369" s="1"/>
    </row>
    <row r="370" spans="1:22" x14ac:dyDescent="0.2">
      <c r="A370" s="4">
        <v>39419</v>
      </c>
      <c r="B370">
        <v>7994.07</v>
      </c>
      <c r="C370">
        <v>330.52</v>
      </c>
      <c r="D370" s="1">
        <f t="shared" si="23"/>
        <v>1.5697819203813523E-2</v>
      </c>
      <c r="E370" s="1">
        <f t="shared" si="24"/>
        <v>2.8825439208666204E-3</v>
      </c>
      <c r="F370" s="1">
        <f t="shared" si="25"/>
        <v>1.2274190799504368</v>
      </c>
      <c r="G370" s="1">
        <f t="shared" si="26"/>
        <v>1.4078459769135769</v>
      </c>
      <c r="H370" s="1"/>
      <c r="J370" s="2">
        <f t="shared" si="27"/>
        <v>-0.26092061526878585</v>
      </c>
      <c r="L370" s="1">
        <f t="shared" si="28"/>
        <v>0.11528584459024391</v>
      </c>
      <c r="M370" s="1">
        <f t="shared" si="29"/>
        <v>8.909896721002581E-3</v>
      </c>
      <c r="N370"/>
      <c r="O370" s="1"/>
    </row>
    <row r="371" spans="1:22" x14ac:dyDescent="0.2">
      <c r="A371" s="4">
        <v>39426</v>
      </c>
      <c r="B371">
        <v>7948.36</v>
      </c>
      <c r="C371">
        <v>326.72000000000003</v>
      </c>
      <c r="D371" s="1">
        <f t="shared" si="23"/>
        <v>-5.7179884589452223E-3</v>
      </c>
      <c r="E371" s="1">
        <f t="shared" si="24"/>
        <v>-1.1497034975190501E-2</v>
      </c>
      <c r="F371" s="1">
        <f t="shared" si="25"/>
        <v>1.2204007118169911</v>
      </c>
      <c r="G371" s="1">
        <f t="shared" si="26"/>
        <v>1.3916599224773205</v>
      </c>
      <c r="H371" s="1"/>
      <c r="J371" s="2">
        <f t="shared" si="27"/>
        <v>-0.2408893317985944</v>
      </c>
      <c r="L371" s="1">
        <f t="shared" si="28"/>
        <v>0.11623217185317768</v>
      </c>
      <c r="M371" s="1">
        <f t="shared" si="29"/>
        <v>8.834659637294167E-3</v>
      </c>
      <c r="N371"/>
      <c r="O371" s="1"/>
    </row>
    <row r="372" spans="1:22" x14ac:dyDescent="0.2">
      <c r="A372" s="4">
        <v>39433</v>
      </c>
      <c r="B372">
        <v>8002.67</v>
      </c>
      <c r="C372">
        <v>326.45999999999998</v>
      </c>
      <c r="D372" s="1">
        <f t="shared" si="23"/>
        <v>6.8328560860353438E-3</v>
      </c>
      <c r="E372" s="1">
        <f t="shared" si="24"/>
        <v>-7.9578844270333793E-4</v>
      </c>
      <c r="F372" s="1">
        <f t="shared" si="25"/>
        <v>1.2287395342481318</v>
      </c>
      <c r="G372" s="1">
        <f t="shared" si="26"/>
        <v>1.3905524555948396</v>
      </c>
      <c r="H372" s="1">
        <f>B372/$B$324</f>
        <v>1.1860780149307042</v>
      </c>
      <c r="I372" s="1">
        <f>C372/$C$324</f>
        <v>1.0320235197420415</v>
      </c>
      <c r="J372" s="2">
        <f t="shared" si="27"/>
        <v>-0.23650715369672154</v>
      </c>
      <c r="L372" s="1">
        <f t="shared" si="28"/>
        <v>0.11716523377861331</v>
      </c>
      <c r="M372" s="1">
        <f t="shared" si="29"/>
        <v>8.7628396731688762E-3</v>
      </c>
      <c r="N372"/>
      <c r="O372" s="1">
        <f>SQRT(L372^2+M372^2-2*J372*L372*M372)</f>
        <v>0.11954130344815567</v>
      </c>
      <c r="P372" s="2">
        <f>(LN(H372/I372)+0.5*O372^2)/(O372)</f>
        <v>1.2236413560384543</v>
      </c>
      <c r="Q372" s="2">
        <f>NORMDIST(P372,0,1,1)</f>
        <v>0.88945622434497962</v>
      </c>
      <c r="R372" s="2">
        <f>1-Q372</f>
        <v>0.11054377565502038</v>
      </c>
      <c r="S372" s="4">
        <f>A372</f>
        <v>39433</v>
      </c>
      <c r="T372" s="1">
        <f>(Q368*B372/B369+R368*C372/C369)*T368</f>
        <v>1.2613633843634051</v>
      </c>
      <c r="U372" s="1">
        <f>(0.5*B372/B369+0.5*C372/C369)*U368</f>
        <v>1.1869858518613547</v>
      </c>
      <c r="V372">
        <f>F372/$F$268</f>
        <v>1.4767662228619403</v>
      </c>
    </row>
    <row r="373" spans="1:22" x14ac:dyDescent="0.2">
      <c r="A373" s="4">
        <v>39443</v>
      </c>
      <c r="B373">
        <v>8067.32</v>
      </c>
      <c r="C373">
        <v>325.02</v>
      </c>
      <c r="D373" s="1">
        <f t="shared" si="23"/>
        <v>8.0785537826750797E-3</v>
      </c>
      <c r="E373" s="1">
        <f t="shared" si="24"/>
        <v>-4.4109538687741034E-3</v>
      </c>
      <c r="F373" s="1">
        <f t="shared" si="25"/>
        <v>1.2386659726604543</v>
      </c>
      <c r="G373" s="1">
        <f t="shared" si="26"/>
        <v>1.3844187928611003</v>
      </c>
      <c r="H373" s="1"/>
      <c r="J373" s="2">
        <f t="shared" si="27"/>
        <v>-0.23669782475337675</v>
      </c>
      <c r="L373" s="1">
        <f t="shared" si="28"/>
        <v>0.11798838340575417</v>
      </c>
      <c r="M373" s="1">
        <f t="shared" si="29"/>
        <v>8.6857073247698247E-3</v>
      </c>
      <c r="N373"/>
      <c r="O373" s="1"/>
    </row>
    <row r="374" spans="1:22" x14ac:dyDescent="0.2">
      <c r="A374" s="4">
        <v>39449</v>
      </c>
      <c r="B374">
        <v>7808.69</v>
      </c>
      <c r="C374">
        <v>328.51</v>
      </c>
      <c r="D374" s="1">
        <f t="shared" si="23"/>
        <v>-3.205897373601152E-2</v>
      </c>
      <c r="E374" s="1">
        <f t="shared" si="24"/>
        <v>1.0737800750723059E-2</v>
      </c>
      <c r="F374" s="1">
        <f t="shared" si="25"/>
        <v>1.1989556127752419</v>
      </c>
      <c r="G374" s="1">
        <f t="shared" si="26"/>
        <v>1.3992844060143992</v>
      </c>
      <c r="H374" s="1"/>
      <c r="J374" s="2">
        <f t="shared" si="27"/>
        <v>-0.25971415897776701</v>
      </c>
      <c r="L374" s="1">
        <f t="shared" si="28"/>
        <v>0.11869200183466484</v>
      </c>
      <c r="M374" s="1">
        <f t="shared" si="29"/>
        <v>8.6209926646802441E-3</v>
      </c>
      <c r="N374"/>
      <c r="O374" s="1"/>
    </row>
    <row r="375" spans="1:22" x14ac:dyDescent="0.2">
      <c r="A375" s="4">
        <v>39454</v>
      </c>
      <c r="B375">
        <v>7717.95</v>
      </c>
      <c r="C375">
        <v>329.01</v>
      </c>
      <c r="D375" s="1">
        <f t="shared" si="23"/>
        <v>-1.1620387030346957E-2</v>
      </c>
      <c r="E375" s="1">
        <f t="shared" si="24"/>
        <v>1.5220236826885003E-3</v>
      </c>
      <c r="F375" s="1">
        <f t="shared" si="25"/>
        <v>1.1850232845225868</v>
      </c>
      <c r="G375" s="1">
        <f t="shared" si="26"/>
        <v>1.4014141500191699</v>
      </c>
      <c r="H375" s="1"/>
      <c r="J375" s="2">
        <f t="shared" si="27"/>
        <v>-0.26309982017033395</v>
      </c>
      <c r="L375" s="1">
        <f t="shared" si="28"/>
        <v>0.11922927697291862</v>
      </c>
      <c r="M375" s="1">
        <f t="shared" si="29"/>
        <v>8.5674077973555956E-3</v>
      </c>
      <c r="N375"/>
      <c r="O375" s="1"/>
    </row>
    <row r="376" spans="1:22" x14ac:dyDescent="0.2">
      <c r="A376" s="4">
        <v>39461</v>
      </c>
      <c r="B376">
        <v>7314.17</v>
      </c>
      <c r="C376">
        <v>332.65</v>
      </c>
      <c r="D376" s="1">
        <f t="shared" si="23"/>
        <v>-5.2317001276245612E-2</v>
      </c>
      <c r="E376" s="1">
        <f t="shared" si="24"/>
        <v>1.1063493510835576E-2</v>
      </c>
      <c r="F376" s="1">
        <f t="shared" si="25"/>
        <v>1.123026419833838</v>
      </c>
      <c r="G376" s="1">
        <f t="shared" si="26"/>
        <v>1.4169186863739001</v>
      </c>
      <c r="H376" s="1">
        <f>B376/$B$376</f>
        <v>1</v>
      </c>
      <c r="I376" s="1">
        <f>C376/$C$376</f>
        <v>1</v>
      </c>
      <c r="J376" s="2">
        <f t="shared" si="27"/>
        <v>-0.30243155739733146</v>
      </c>
      <c r="L376" s="1">
        <f t="shared" si="28"/>
        <v>0.11927165356575159</v>
      </c>
      <c r="M376" s="1">
        <f t="shared" si="29"/>
        <v>8.5474510418454049E-3</v>
      </c>
      <c r="N376"/>
      <c r="O376" s="1">
        <f>SQRT(L376^2+M376^2-2*J376*L376*M376)</f>
        <v>0.12212872400982366</v>
      </c>
      <c r="P376" s="2">
        <f>(LN(H376/I376)+0.5*O376^2)/(O376)</f>
        <v>6.1064362004911832E-2</v>
      </c>
      <c r="Q376" s="2">
        <f>NORMDIST(P376,0,1,1)</f>
        <v>0.52434602441897604</v>
      </c>
      <c r="R376" s="2">
        <f>1-Q376</f>
        <v>0.47565397558102396</v>
      </c>
      <c r="S376" s="4">
        <f>A376</f>
        <v>39461</v>
      </c>
      <c r="T376" s="1">
        <f>(Q372*B376/B373+R372*C376/C373)*T372</f>
        <v>1.1598956408881977</v>
      </c>
      <c r="U376" s="1">
        <f>(0.5*B376/B373+0.5*C376/C373)*U372</f>
        <v>1.1455109858388028</v>
      </c>
      <c r="V376">
        <f>F376/$F$268</f>
        <v>1.3497144333416373</v>
      </c>
    </row>
    <row r="377" spans="1:22" x14ac:dyDescent="0.2">
      <c r="A377" s="4">
        <v>39468</v>
      </c>
      <c r="B377">
        <v>6816.74</v>
      </c>
      <c r="C377">
        <v>332.74</v>
      </c>
      <c r="D377" s="1">
        <f t="shared" si="23"/>
        <v>-6.8009083737457621E-2</v>
      </c>
      <c r="E377" s="1">
        <f t="shared" si="24"/>
        <v>2.705546370058709E-4</v>
      </c>
      <c r="F377" s="1">
        <f t="shared" si="25"/>
        <v>1.0466504220079813</v>
      </c>
      <c r="G377" s="1">
        <f t="shared" si="26"/>
        <v>1.4173020402947589</v>
      </c>
      <c r="H377" s="1"/>
      <c r="J377" s="2">
        <f t="shared" si="27"/>
        <v>-0.28755100838038899</v>
      </c>
      <c r="L377" s="1">
        <f t="shared" si="28"/>
        <v>0.11874563710073779</v>
      </c>
      <c r="M377" s="1">
        <f t="shared" si="29"/>
        <v>8.5385994132512622E-3</v>
      </c>
      <c r="N377"/>
      <c r="O377" s="1"/>
    </row>
    <row r="378" spans="1:22" x14ac:dyDescent="0.2">
      <c r="A378" s="4">
        <v>39475</v>
      </c>
      <c r="B378">
        <v>6968.67</v>
      </c>
      <c r="C378">
        <v>333.91</v>
      </c>
      <c r="D378" s="1">
        <f t="shared" si="23"/>
        <v>2.2287779789166073E-2</v>
      </c>
      <c r="E378" s="1">
        <f t="shared" si="24"/>
        <v>3.5162589409147849E-3</v>
      </c>
      <c r="F378" s="1">
        <f t="shared" si="25"/>
        <v>1.0699779361299331</v>
      </c>
      <c r="G378" s="1">
        <f t="shared" si="26"/>
        <v>1.4222856412659224</v>
      </c>
      <c r="H378" s="1"/>
      <c r="J378" s="2">
        <f t="shared" si="27"/>
        <v>-0.28256744459975885</v>
      </c>
      <c r="L378" s="1">
        <f t="shared" si="28"/>
        <v>0.11832352788410773</v>
      </c>
      <c r="M378" s="1">
        <f t="shared" si="29"/>
        <v>8.539040204767305E-3</v>
      </c>
      <c r="N378"/>
      <c r="O378" s="1"/>
    </row>
    <row r="379" spans="1:22" x14ac:dyDescent="0.2">
      <c r="A379" s="4">
        <v>39482</v>
      </c>
      <c r="B379">
        <v>6767.28</v>
      </c>
      <c r="C379">
        <v>334.82</v>
      </c>
      <c r="D379" s="1">
        <f t="shared" si="23"/>
        <v>-2.8899345212214156E-2</v>
      </c>
      <c r="E379" s="1">
        <f t="shared" si="24"/>
        <v>2.7252852565060603E-3</v>
      </c>
      <c r="F379" s="1">
        <f t="shared" si="25"/>
        <v>1.0390562743842617</v>
      </c>
      <c r="G379" s="1">
        <f t="shared" si="26"/>
        <v>1.4261617753546048</v>
      </c>
      <c r="H379" s="1"/>
      <c r="J379" s="2">
        <f t="shared" si="27"/>
        <v>-0.28575386265011871</v>
      </c>
      <c r="L379" s="1">
        <f t="shared" si="28"/>
        <v>0.1175771479070761</v>
      </c>
      <c r="M379" s="1">
        <f t="shared" si="29"/>
        <v>8.5471799144185966E-3</v>
      </c>
      <c r="N379"/>
      <c r="O379" s="1"/>
    </row>
    <row r="380" spans="1:22" x14ac:dyDescent="0.2">
      <c r="A380" s="4">
        <v>39489</v>
      </c>
      <c r="B380">
        <v>6832.43</v>
      </c>
      <c r="C380">
        <v>334.37</v>
      </c>
      <c r="D380" s="1">
        <f t="shared" si="23"/>
        <v>9.6272062039697293E-3</v>
      </c>
      <c r="E380" s="1">
        <f t="shared" si="24"/>
        <v>-1.3440057344243916E-3</v>
      </c>
      <c r="F380" s="1">
        <f t="shared" si="25"/>
        <v>1.0490594833952875</v>
      </c>
      <c r="G380" s="1">
        <f t="shared" si="26"/>
        <v>1.4242450057503111</v>
      </c>
      <c r="H380" s="1">
        <f>B380/$B$376</f>
        <v>0.93413606738700361</v>
      </c>
      <c r="I380" s="1">
        <f>C380/$C$376</f>
        <v>1.0051705997294453</v>
      </c>
      <c r="J380" s="2">
        <f t="shared" si="27"/>
        <v>-0.28825783933388988</v>
      </c>
      <c r="L380" s="1">
        <f t="shared" si="28"/>
        <v>0.11694637947860578</v>
      </c>
      <c r="M380" s="1">
        <f t="shared" si="29"/>
        <v>8.5600218549504691E-3</v>
      </c>
      <c r="N380"/>
      <c r="O380" s="1">
        <f>SQRT(L380^2+M380^2-2*J380*L380*M380)</f>
        <v>0.11969485572660298</v>
      </c>
      <c r="P380" s="2">
        <f>(LN(H380/I380)+0.5*O380^2)/(O380)</f>
        <v>-0.55246332326621339</v>
      </c>
      <c r="Q380" s="2">
        <f>NORMDIST(P380,0,1,1)</f>
        <v>0.29031547807318192</v>
      </c>
      <c r="R380" s="2">
        <f>1-Q380</f>
        <v>0.70968452192681808</v>
      </c>
      <c r="S380" s="4">
        <f>A380</f>
        <v>39489</v>
      </c>
      <c r="T380" s="1">
        <f>(Q376*B380/B377+R376*C380/C377)*T376</f>
        <v>1.1639981636970003</v>
      </c>
      <c r="U380" s="1">
        <f>(0.5*B380/B377+0.5*C380/C377)*U376</f>
        <v>1.1496350581849364</v>
      </c>
      <c r="V380">
        <f>F380/$F$268</f>
        <v>1.2608169328572352</v>
      </c>
    </row>
    <row r="381" spans="1:22" x14ac:dyDescent="0.2">
      <c r="A381" s="4">
        <v>39497</v>
      </c>
      <c r="B381">
        <v>6806.29</v>
      </c>
      <c r="C381">
        <v>334.77</v>
      </c>
      <c r="D381" s="1">
        <f t="shared" si="23"/>
        <v>-3.8258716152232974E-3</v>
      </c>
      <c r="E381" s="1">
        <f t="shared" si="24"/>
        <v>1.1962795705355855E-3</v>
      </c>
      <c r="F381" s="1">
        <f t="shared" si="25"/>
        <v>1.0450459164950847</v>
      </c>
      <c r="G381" s="1">
        <f t="shared" si="26"/>
        <v>1.4259488009541275</v>
      </c>
      <c r="H381" s="1"/>
      <c r="J381" s="2">
        <f t="shared" si="27"/>
        <v>-0.292411985524058</v>
      </c>
      <c r="L381" s="1">
        <f t="shared" si="28"/>
        <v>0.11625010044577638</v>
      </c>
      <c r="M381" s="1">
        <f t="shared" si="29"/>
        <v>8.5802164098500149E-3</v>
      </c>
      <c r="N381"/>
      <c r="O381" s="1"/>
    </row>
    <row r="382" spans="1:22" x14ac:dyDescent="0.2">
      <c r="A382" s="4">
        <v>39503</v>
      </c>
      <c r="B382">
        <v>6748.13</v>
      </c>
      <c r="C382">
        <v>337.41</v>
      </c>
      <c r="D382" s="1">
        <f t="shared" si="23"/>
        <v>-8.5450370172296397E-3</v>
      </c>
      <c r="E382" s="1">
        <f t="shared" si="24"/>
        <v>7.8860112913343716E-3</v>
      </c>
      <c r="F382" s="1">
        <f t="shared" si="25"/>
        <v>1.0361159604539296</v>
      </c>
      <c r="G382" s="1">
        <f t="shared" si="26"/>
        <v>1.4371938492993166</v>
      </c>
      <c r="H382" s="1"/>
      <c r="J382" s="2">
        <f t="shared" si="27"/>
        <v>-0.30295286424026369</v>
      </c>
      <c r="L382" s="1">
        <f t="shared" si="28"/>
        <v>0.11539425806192469</v>
      </c>
      <c r="M382" s="1">
        <f t="shared" si="29"/>
        <v>8.6181685347363462E-3</v>
      </c>
      <c r="N382"/>
      <c r="O382" s="1"/>
    </row>
    <row r="383" spans="1:22" x14ac:dyDescent="0.2">
      <c r="A383" s="4">
        <v>39510</v>
      </c>
      <c r="B383">
        <v>6513.99</v>
      </c>
      <c r="C383">
        <v>341.82</v>
      </c>
      <c r="D383" s="1">
        <f t="shared" si="23"/>
        <v>-3.4697019766957715E-2</v>
      </c>
      <c r="E383" s="1">
        <f t="shared" si="24"/>
        <v>1.307015204054407E-2</v>
      </c>
      <c r="F383" s="1">
        <f t="shared" si="25"/>
        <v>1.0001658244931992</v>
      </c>
      <c r="G383" s="1">
        <f t="shared" si="26"/>
        <v>1.4559781914213934</v>
      </c>
      <c r="H383" s="1"/>
      <c r="J383" s="2">
        <f t="shared" si="27"/>
        <v>-0.32752182981320804</v>
      </c>
      <c r="L383" s="1">
        <f t="shared" si="28"/>
        <v>0.11426882543527013</v>
      </c>
      <c r="M383" s="1">
        <f t="shared" si="29"/>
        <v>8.706417326252075E-3</v>
      </c>
      <c r="N383"/>
      <c r="O383" s="1"/>
    </row>
    <row r="384" spans="1:22" x14ac:dyDescent="0.2">
      <c r="A384" s="4">
        <v>39517</v>
      </c>
      <c r="B384">
        <v>6451.9</v>
      </c>
      <c r="C384">
        <v>341.65</v>
      </c>
      <c r="D384" s="1">
        <f t="shared" si="23"/>
        <v>-9.5317923423278161E-3</v>
      </c>
      <c r="E384" s="1">
        <f t="shared" si="24"/>
        <v>-4.9733778011828988E-4</v>
      </c>
      <c r="F384" s="1">
        <f t="shared" si="25"/>
        <v>0.99063245154623691</v>
      </c>
      <c r="G384" s="1">
        <f t="shared" si="26"/>
        <v>1.4552540784597714</v>
      </c>
      <c r="H384" s="1">
        <f>B384/$B$376</f>
        <v>0.88210965837545474</v>
      </c>
      <c r="I384" s="1">
        <f>C384/$C$376</f>
        <v>1.0270554637005862</v>
      </c>
      <c r="J384" s="2">
        <f t="shared" si="27"/>
        <v>-0.32561253742919677</v>
      </c>
      <c r="L384" s="1">
        <f t="shared" si="28"/>
        <v>0.11305964851627388</v>
      </c>
      <c r="M384" s="1">
        <f t="shared" si="29"/>
        <v>8.768909500656303E-3</v>
      </c>
      <c r="N384"/>
      <c r="O384" s="1">
        <f>SQRT(L384^2+M384^2-2*J384*L384*M384)</f>
        <v>0.11621105297955181</v>
      </c>
      <c r="P384" s="2">
        <f>(LN(H384/I384)+0.5*O384^2)/(O384)</f>
        <v>-1.2510198330865772</v>
      </c>
      <c r="Q384" s="2">
        <f>NORMDIST(P384,0,1,1)</f>
        <v>0.10546362079686569</v>
      </c>
      <c r="R384" s="2">
        <f>1-Q384</f>
        <v>0.89453637920313434</v>
      </c>
      <c r="S384" s="4">
        <f>A384</f>
        <v>39517</v>
      </c>
      <c r="T384" s="1">
        <f>(Q380*B384/B381+R380*C384/C381)*T380</f>
        <v>1.1633799372878619</v>
      </c>
      <c r="U384" s="1">
        <f>(0.5*B384/B381+0.5*C384/C381)*U380</f>
        <v>1.1315187696849189</v>
      </c>
      <c r="V384">
        <f>F384/$F$268</f>
        <v>1.1905961376994123</v>
      </c>
    </row>
    <row r="385" spans="1:22" x14ac:dyDescent="0.2">
      <c r="A385" s="4">
        <v>39524</v>
      </c>
      <c r="B385">
        <v>6319.99</v>
      </c>
      <c r="C385">
        <v>342.66</v>
      </c>
      <c r="D385" s="1">
        <f t="shared" si="23"/>
        <v>-2.0445140191261424E-2</v>
      </c>
      <c r="E385" s="1">
        <f t="shared" si="24"/>
        <v>2.9562417678912212E-3</v>
      </c>
      <c r="F385" s="1">
        <f t="shared" si="25"/>
        <v>0.97037883219636101</v>
      </c>
      <c r="G385" s="1">
        <f t="shared" si="26"/>
        <v>1.4595561613494081</v>
      </c>
      <c r="H385" s="1"/>
      <c r="J385" s="2">
        <f t="shared" si="27"/>
        <v>-0.32809236493206734</v>
      </c>
      <c r="L385" s="1">
        <f t="shared" si="28"/>
        <v>0.11208550702205382</v>
      </c>
      <c r="M385" s="1">
        <f t="shared" si="29"/>
        <v>8.8153731616901626E-3</v>
      </c>
      <c r="N385"/>
      <c r="O385" s="1"/>
    </row>
    <row r="386" spans="1:22" x14ac:dyDescent="0.2">
      <c r="A386" s="4">
        <v>39532</v>
      </c>
      <c r="B386">
        <v>6559.9</v>
      </c>
      <c r="C386">
        <v>338.47</v>
      </c>
      <c r="D386" s="1">
        <f t="shared" si="23"/>
        <v>3.7960503102061782E-2</v>
      </c>
      <c r="E386" s="1">
        <f t="shared" si="24"/>
        <v>-1.2227864355337625E-2</v>
      </c>
      <c r="F386" s="1">
        <f t="shared" si="25"/>
        <v>1.0072149008661262</v>
      </c>
      <c r="G386" s="1">
        <f t="shared" si="26"/>
        <v>1.4417089065894302</v>
      </c>
      <c r="H386" s="1"/>
      <c r="J386" s="2">
        <f t="shared" si="27"/>
        <v>-0.34732645489671232</v>
      </c>
      <c r="L386" s="1">
        <f t="shared" si="28"/>
        <v>0.11100655780649896</v>
      </c>
      <c r="M386" s="1">
        <f t="shared" si="29"/>
        <v>8.8310965994770844E-3</v>
      </c>
      <c r="N386"/>
      <c r="O386" s="1"/>
    </row>
    <row r="387" spans="1:22" x14ac:dyDescent="0.2">
      <c r="A387" s="4">
        <v>39538</v>
      </c>
      <c r="B387">
        <v>6763.39</v>
      </c>
      <c r="C387">
        <v>338.93</v>
      </c>
      <c r="D387" s="1">
        <f t="shared" si="23"/>
        <v>3.1020289943444412E-2</v>
      </c>
      <c r="E387" s="1">
        <f t="shared" si="24"/>
        <v>1.3590569326675794E-3</v>
      </c>
      <c r="F387" s="1">
        <f t="shared" si="25"/>
        <v>1.0384589991263509</v>
      </c>
      <c r="G387" s="1">
        <f t="shared" si="26"/>
        <v>1.4436682710738191</v>
      </c>
      <c r="H387" s="1"/>
      <c r="J387" s="2">
        <f t="shared" si="27"/>
        <v>-0.34420101544019038</v>
      </c>
      <c r="L387" s="1">
        <f t="shared" si="28"/>
        <v>0.1101457967939696</v>
      </c>
      <c r="M387" s="1">
        <f t="shared" si="29"/>
        <v>8.8464358869708801E-3</v>
      </c>
      <c r="N387"/>
      <c r="O387" s="1"/>
    </row>
    <row r="388" spans="1:22" x14ac:dyDescent="0.2">
      <c r="A388" s="4">
        <v>39545</v>
      </c>
      <c r="B388">
        <v>6603.57</v>
      </c>
      <c r="C388">
        <v>340.24</v>
      </c>
      <c r="D388" s="1">
        <f t="shared" si="23"/>
        <v>-2.3630161797560167E-2</v>
      </c>
      <c r="E388" s="1">
        <f t="shared" si="24"/>
        <v>3.8651048889151163E-3</v>
      </c>
      <c r="F388" s="1">
        <f t="shared" si="25"/>
        <v>1.0139200449568628</v>
      </c>
      <c r="G388" s="1">
        <f t="shared" si="26"/>
        <v>1.4492482003663183</v>
      </c>
      <c r="H388" s="1">
        <f>B388/$B$376</f>
        <v>0.90284611924524583</v>
      </c>
      <c r="I388" s="1">
        <f>C388/$C$376</f>
        <v>1.0228167743874945</v>
      </c>
      <c r="J388" s="2">
        <f t="shared" si="27"/>
        <v>-0.35261752196754026</v>
      </c>
      <c r="L388" s="1">
        <f t="shared" si="28"/>
        <v>0.10925452860667496</v>
      </c>
      <c r="M388" s="1">
        <f t="shared" si="29"/>
        <v>8.8676775992774896E-3</v>
      </c>
      <c r="N388"/>
      <c r="O388" s="1">
        <f>SQRT(L388^2+M388^2-2*J388*L388*M388)</f>
        <v>0.1126873700574003</v>
      </c>
      <c r="P388" s="2">
        <f>(LN(H388/I388)+0.5*O388^2)/(O388)</f>
        <v>-1.0508213447500383</v>
      </c>
      <c r="Q388" s="2">
        <f>NORMDIST(P388,0,1,1)</f>
        <v>0.1466703253014098</v>
      </c>
      <c r="R388" s="2">
        <f>1-Q388</f>
        <v>0.85332967469859022</v>
      </c>
      <c r="S388" s="4">
        <f>A388</f>
        <v>39545</v>
      </c>
      <c r="T388" s="1">
        <f>(Q384*B388/B385+R384*C388/C385)*T384</f>
        <v>1.1615355360336561</v>
      </c>
      <c r="U388" s="1">
        <f>(0.5*B388/B385+0.5*C388/C385)*U384</f>
        <v>1.1529089608766734</v>
      </c>
      <c r="V388">
        <f>F388/$F$268</f>
        <v>1.2185844382317934</v>
      </c>
    </row>
    <row r="389" spans="1:22" x14ac:dyDescent="0.2">
      <c r="A389" s="4">
        <v>39552</v>
      </c>
      <c r="B389">
        <v>6843.08</v>
      </c>
      <c r="C389">
        <v>337.89</v>
      </c>
      <c r="D389" s="1">
        <f t="shared" ref="D389:D452" si="30">B389/B388-1</f>
        <v>3.6269775288215289E-2</v>
      </c>
      <c r="E389" s="1">
        <f t="shared" ref="E389:E452" si="31">C389/C388-1</f>
        <v>-6.9068892546438887E-3</v>
      </c>
      <c r="F389" s="1">
        <f t="shared" ref="F389:F452" si="32">F388*B389/B388</f>
        <v>1.0506946971476654</v>
      </c>
      <c r="G389" s="1">
        <f t="shared" ref="G389:G452" si="33">G388*C389/C388</f>
        <v>1.4392384035438961</v>
      </c>
      <c r="H389" s="1"/>
      <c r="J389" s="2">
        <f t="shared" si="27"/>
        <v>-0.36455736720713738</v>
      </c>
      <c r="L389" s="1">
        <f t="shared" si="28"/>
        <v>0.10862570396149587</v>
      </c>
      <c r="M389" s="1">
        <f t="shared" si="29"/>
        <v>8.8679006313489329E-3</v>
      </c>
      <c r="N389"/>
      <c r="O389" s="1"/>
    </row>
    <row r="390" spans="1:22" x14ac:dyDescent="0.2">
      <c r="A390" s="4">
        <v>39559</v>
      </c>
      <c r="B390">
        <v>6896.58</v>
      </c>
      <c r="C390">
        <v>335.09</v>
      </c>
      <c r="D390" s="1">
        <f t="shared" si="30"/>
        <v>7.8181169882567403E-3</v>
      </c>
      <c r="E390" s="1">
        <f t="shared" si="31"/>
        <v>-8.2867205303501779E-3</v>
      </c>
      <c r="F390" s="1">
        <f t="shared" si="32"/>
        <v>1.0589091512089068</v>
      </c>
      <c r="G390" s="1">
        <f t="shared" si="33"/>
        <v>1.4273118371171805</v>
      </c>
      <c r="H390" s="1"/>
      <c r="J390" s="2">
        <f t="shared" si="27"/>
        <v>-0.35811648043516564</v>
      </c>
      <c r="L390" s="1">
        <f t="shared" si="28"/>
        <v>0.10794888204917329</v>
      </c>
      <c r="M390" s="1">
        <f t="shared" si="29"/>
        <v>8.8516505762635065E-3</v>
      </c>
      <c r="N390"/>
      <c r="O390" s="1"/>
    </row>
    <row r="391" spans="1:22" x14ac:dyDescent="0.2">
      <c r="A391" s="4">
        <v>39566</v>
      </c>
      <c r="B391">
        <v>7043.23</v>
      </c>
      <c r="C391">
        <v>336.97</v>
      </c>
      <c r="D391" s="1">
        <f t="shared" si="30"/>
        <v>2.126416281693233E-2</v>
      </c>
      <c r="E391" s="1">
        <f t="shared" si="31"/>
        <v>5.6104330179953532E-3</v>
      </c>
      <c r="F391" s="1">
        <f t="shared" si="32"/>
        <v>1.0814259678085527</v>
      </c>
      <c r="G391" s="1">
        <f t="shared" si="33"/>
        <v>1.4353196745751182</v>
      </c>
      <c r="H391" s="1"/>
      <c r="J391" s="2">
        <f t="shared" ref="J391:J454" si="34">CORREL(D234:D391,E234:E391)</f>
        <v>-0.34883573095536824</v>
      </c>
      <c r="L391" s="1">
        <f t="shared" si="28"/>
        <v>0.10747390268002791</v>
      </c>
      <c r="M391" s="1">
        <f t="shared" si="29"/>
        <v>8.855029619461819E-3</v>
      </c>
      <c r="N391"/>
      <c r="O391" s="1"/>
    </row>
    <row r="392" spans="1:22" x14ac:dyDescent="0.2">
      <c r="A392" s="4">
        <v>39573</v>
      </c>
      <c r="B392">
        <v>7003.17</v>
      </c>
      <c r="C392">
        <v>338.94</v>
      </c>
      <c r="D392" s="1">
        <f t="shared" si="30"/>
        <v>-5.6877313391724416E-3</v>
      </c>
      <c r="E392" s="1">
        <f t="shared" si="31"/>
        <v>5.846217764192474E-3</v>
      </c>
      <c r="F392" s="1">
        <f t="shared" si="32"/>
        <v>1.075275107440453</v>
      </c>
      <c r="G392" s="1">
        <f t="shared" si="33"/>
        <v>1.4437108659539144</v>
      </c>
      <c r="H392" s="1">
        <f>B392/$B$376</f>
        <v>0.95747979606708622</v>
      </c>
      <c r="I392" s="1">
        <f>C392/$C$376</f>
        <v>1.0189087629640765</v>
      </c>
      <c r="J392" s="2">
        <f t="shared" si="34"/>
        <v>-0.34833783079616953</v>
      </c>
      <c r="L392" s="1">
        <f t="shared" ref="L392:L455" si="35">VAR(F132:F392)*SQRT(52)/SQRT(12)</f>
        <v>0.10692339433420869</v>
      </c>
      <c r="M392" s="1">
        <f t="shared" ref="M392:M455" si="36">VAR(G132:G392)*SQRT(52)/SQRT(12)</f>
        <v>8.8858148228865043E-3</v>
      </c>
      <c r="N392"/>
      <c r="O392" s="1">
        <f>SQRT(L392^2+M392^2-2*J392*L392*M392)</f>
        <v>0.11033350597061778</v>
      </c>
      <c r="P392" s="2">
        <f>(LN(H392/I392)+0.5*O392^2)/(O392)</f>
        <v>-0.50842336130938204</v>
      </c>
      <c r="Q392" s="2">
        <f>NORMDIST(P392,0,1,1)</f>
        <v>0.30557823649862381</v>
      </c>
      <c r="R392" s="2">
        <f>1-Q392</f>
        <v>0.69442176350137619</v>
      </c>
      <c r="S392" s="4">
        <f>A392</f>
        <v>39573</v>
      </c>
      <c r="T392" s="1">
        <f>(Q388*B392/B389+R388*C392/C389)*T388</f>
        <v>1.1686011669218939</v>
      </c>
      <c r="U392" s="1">
        <f>(0.5*B392/B389+0.5*C392/C389)*U388</f>
        <v>1.1681861325119496</v>
      </c>
      <c r="V392">
        <f>F392/$F$268</f>
        <v>1.2923243003847535</v>
      </c>
    </row>
    <row r="393" spans="1:22" x14ac:dyDescent="0.2">
      <c r="A393" s="4">
        <v>39580</v>
      </c>
      <c r="B393">
        <v>7156.55</v>
      </c>
      <c r="C393">
        <v>335.66</v>
      </c>
      <c r="D393" s="1">
        <f t="shared" si="30"/>
        <v>2.1901510316042705E-2</v>
      </c>
      <c r="E393" s="1">
        <f t="shared" si="31"/>
        <v>-9.6772290080839873E-3</v>
      </c>
      <c r="F393" s="1">
        <f t="shared" si="32"/>
        <v>1.0988252562986438</v>
      </c>
      <c r="G393" s="1">
        <f t="shared" si="33"/>
        <v>1.4297397452826193</v>
      </c>
      <c r="H393" s="1"/>
      <c r="J393" s="2">
        <f t="shared" si="34"/>
        <v>-0.35717057597010426</v>
      </c>
      <c r="L393" s="1">
        <f t="shared" si="35"/>
        <v>0.10647789136323906</v>
      </c>
      <c r="M393" s="1">
        <f t="shared" si="36"/>
        <v>8.8960482320191749E-3</v>
      </c>
      <c r="N393"/>
      <c r="O393" s="1"/>
    </row>
    <row r="394" spans="1:22" x14ac:dyDescent="0.2">
      <c r="A394" s="4">
        <v>39587</v>
      </c>
      <c r="B394">
        <v>6944.05</v>
      </c>
      <c r="C394">
        <v>333.07</v>
      </c>
      <c r="D394" s="1">
        <f t="shared" si="30"/>
        <v>-2.9693078368767112E-2</v>
      </c>
      <c r="E394" s="1">
        <f t="shared" si="31"/>
        <v>-7.716141333492299E-3</v>
      </c>
      <c r="F394" s="1">
        <f t="shared" si="32"/>
        <v>1.0661977518497876</v>
      </c>
      <c r="G394" s="1">
        <f t="shared" si="33"/>
        <v>1.4187076713379074</v>
      </c>
      <c r="H394" s="1"/>
      <c r="J394" s="2">
        <f t="shared" si="34"/>
        <v>-0.33230088252305784</v>
      </c>
      <c r="L394" s="1">
        <f t="shared" si="35"/>
        <v>0.10571800645567775</v>
      </c>
      <c r="M394" s="1">
        <f t="shared" si="36"/>
        <v>8.9008779470872573E-3</v>
      </c>
      <c r="N394"/>
      <c r="O394" s="1"/>
    </row>
    <row r="395" spans="1:22" x14ac:dyDescent="0.2">
      <c r="A395" s="4">
        <v>39594</v>
      </c>
      <c r="B395">
        <v>7096.79</v>
      </c>
      <c r="C395">
        <v>331.48</v>
      </c>
      <c r="D395" s="1">
        <f t="shared" si="30"/>
        <v>2.1995809361971652E-2</v>
      </c>
      <c r="E395" s="1">
        <f t="shared" si="31"/>
        <v>-4.7737712793105569E-3</v>
      </c>
      <c r="F395" s="1">
        <f t="shared" si="32"/>
        <v>1.0896496343416384</v>
      </c>
      <c r="G395" s="1">
        <f t="shared" si="33"/>
        <v>1.411935085402737</v>
      </c>
      <c r="H395" s="1"/>
      <c r="J395" s="2">
        <f t="shared" si="34"/>
        <v>-0.33605944844648533</v>
      </c>
      <c r="L395" s="1">
        <f t="shared" si="35"/>
        <v>0.10517766880220614</v>
      </c>
      <c r="M395" s="1">
        <f t="shared" si="36"/>
        <v>8.8955367445817425E-3</v>
      </c>
      <c r="N395"/>
      <c r="O395" s="1"/>
    </row>
    <row r="396" spans="1:22" x14ac:dyDescent="0.2">
      <c r="A396" s="4">
        <v>39601</v>
      </c>
      <c r="B396">
        <v>6803.81</v>
      </c>
      <c r="C396">
        <v>330.56</v>
      </c>
      <c r="D396" s="1">
        <f t="shared" si="30"/>
        <v>-4.1283453505035261E-2</v>
      </c>
      <c r="E396" s="1">
        <f t="shared" si="31"/>
        <v>-2.7754313985761669E-3</v>
      </c>
      <c r="F396" s="1">
        <f t="shared" si="32"/>
        <v>1.0446651343255167</v>
      </c>
      <c r="G396" s="1">
        <f t="shared" si="33"/>
        <v>1.4080163564339589</v>
      </c>
      <c r="H396" s="1">
        <f>B396/$B$376</f>
        <v>0.93022311485787179</v>
      </c>
      <c r="I396" s="1">
        <f>C396/$C$376</f>
        <v>0.99371712009619728</v>
      </c>
      <c r="J396" s="2">
        <f t="shared" si="34"/>
        <v>-0.32708634507181678</v>
      </c>
      <c r="L396" s="1">
        <f t="shared" si="35"/>
        <v>0.10457127553579833</v>
      </c>
      <c r="M396" s="1">
        <f t="shared" si="36"/>
        <v>8.8892842257164203E-3</v>
      </c>
      <c r="N396"/>
      <c r="O396" s="1">
        <f>SQRT(L396^2+M396^2-2*J396*L396*M396)</f>
        <v>0.10780661522582186</v>
      </c>
      <c r="P396" s="2">
        <f>(LN(H396/I396)+0.5*O396^2)/(O396)</f>
        <v>-0.55856479338450593</v>
      </c>
      <c r="Q396" s="2">
        <f>NORMDIST(P396,0,1,1)</f>
        <v>0.28822938660345843</v>
      </c>
      <c r="R396" s="2">
        <f>1-Q396</f>
        <v>0.71177061339654157</v>
      </c>
      <c r="S396" s="4">
        <f>A396</f>
        <v>39601</v>
      </c>
      <c r="T396" s="1">
        <f>(Q392*B396/B393+R392*C396/C393)*T392</f>
        <v>1.1386701508746564</v>
      </c>
      <c r="U396" s="1">
        <f>(0.5*B396/B393+0.5*C396/C393)*U392</f>
        <v>1.130522024843913</v>
      </c>
      <c r="V396">
        <f>F396/$F$268</f>
        <v>1.255535564351685</v>
      </c>
    </row>
    <row r="397" spans="1:22" x14ac:dyDescent="0.2">
      <c r="A397" s="4">
        <v>39608</v>
      </c>
      <c r="B397">
        <v>6765.32</v>
      </c>
      <c r="C397">
        <v>326.93</v>
      </c>
      <c r="D397" s="1">
        <f t="shared" si="30"/>
        <v>-5.657124464087171E-3</v>
      </c>
      <c r="E397" s="1">
        <f t="shared" si="31"/>
        <v>-1.0981364956437534E-2</v>
      </c>
      <c r="F397" s="1">
        <f t="shared" si="32"/>
        <v>1.038755333637345</v>
      </c>
      <c r="G397" s="1">
        <f t="shared" si="33"/>
        <v>1.3925544149593241</v>
      </c>
      <c r="H397" s="1"/>
      <c r="J397" s="2">
        <f t="shared" si="34"/>
        <v>-0.31827047313478735</v>
      </c>
      <c r="L397" s="1">
        <f t="shared" si="35"/>
        <v>0.1039609916201671</v>
      </c>
      <c r="M397" s="1">
        <f t="shared" si="36"/>
        <v>8.8722527482521848E-3</v>
      </c>
      <c r="N397"/>
      <c r="O397" s="1"/>
    </row>
    <row r="398" spans="1:22" x14ac:dyDescent="0.2">
      <c r="A398" s="4">
        <v>39615</v>
      </c>
      <c r="B398">
        <v>6578.44</v>
      </c>
      <c r="C398">
        <v>326.32</v>
      </c>
      <c r="D398" s="1">
        <f t="shared" si="30"/>
        <v>-2.7623231421425753E-2</v>
      </c>
      <c r="E398" s="1">
        <f t="shared" si="31"/>
        <v>-1.8658428409751293E-3</v>
      </c>
      <c r="F398" s="1">
        <f t="shared" si="32"/>
        <v>1.0100615546660403</v>
      </c>
      <c r="G398" s="1">
        <f t="shared" si="33"/>
        <v>1.3899561272735037</v>
      </c>
      <c r="H398" s="1"/>
      <c r="J398" s="2">
        <f t="shared" si="34"/>
        <v>-0.31537523007937113</v>
      </c>
      <c r="L398" s="1">
        <f t="shared" si="35"/>
        <v>0.10330408879298772</v>
      </c>
      <c r="M398" s="1">
        <f t="shared" si="36"/>
        <v>8.8389349427947413E-3</v>
      </c>
      <c r="N398"/>
      <c r="O398" s="1"/>
    </row>
    <row r="399" spans="1:22" x14ac:dyDescent="0.2">
      <c r="A399" s="4">
        <v>39622</v>
      </c>
      <c r="B399">
        <v>6421.91</v>
      </c>
      <c r="C399">
        <v>329.76</v>
      </c>
      <c r="D399" s="1">
        <f t="shared" si="30"/>
        <v>-2.3794395023744142E-2</v>
      </c>
      <c r="E399" s="1">
        <f t="shared" si="31"/>
        <v>1.0541799460652035E-2</v>
      </c>
      <c r="F399" s="1">
        <f t="shared" si="32"/>
        <v>0.98602775103601936</v>
      </c>
      <c r="G399" s="1">
        <f t="shared" si="33"/>
        <v>1.4046087660263256</v>
      </c>
      <c r="H399" s="1"/>
      <c r="J399" s="2">
        <f t="shared" si="34"/>
        <v>-0.32654539930505166</v>
      </c>
      <c r="L399" s="1">
        <f t="shared" si="35"/>
        <v>0.10255694101778352</v>
      </c>
      <c r="M399" s="1">
        <f t="shared" si="36"/>
        <v>8.8035959900162383E-3</v>
      </c>
      <c r="N399"/>
      <c r="O399" s="1"/>
    </row>
    <row r="400" spans="1:22" x14ac:dyDescent="0.2">
      <c r="A400" s="4">
        <v>39629</v>
      </c>
      <c r="B400">
        <v>6272.21</v>
      </c>
      <c r="C400">
        <v>328.62</v>
      </c>
      <c r="D400" s="1">
        <f t="shared" si="30"/>
        <v>-2.3310821858294473E-2</v>
      </c>
      <c r="E400" s="1">
        <f t="shared" si="31"/>
        <v>-3.4570596797670605E-3</v>
      </c>
      <c r="F400" s="1">
        <f t="shared" si="32"/>
        <v>0.96304263378428401</v>
      </c>
      <c r="G400" s="1">
        <f t="shared" si="33"/>
        <v>1.3997529496954486</v>
      </c>
      <c r="H400" s="1">
        <f>B400/$B$376</f>
        <v>0.85754227752431245</v>
      </c>
      <c r="I400" s="1">
        <f>C400/$C$376</f>
        <v>0.98788516458740427</v>
      </c>
      <c r="J400" s="2">
        <f t="shared" si="34"/>
        <v>-0.31688820815862601</v>
      </c>
      <c r="L400" s="1">
        <f t="shared" si="35"/>
        <v>0.10175747515217304</v>
      </c>
      <c r="M400" s="1">
        <f t="shared" si="36"/>
        <v>8.7590931103583309E-3</v>
      </c>
      <c r="N400"/>
      <c r="O400" s="1">
        <f>SQRT(L400^2+M400^2-2*J400*L400*M400)</f>
        <v>0.1048627312686117</v>
      </c>
      <c r="P400" s="2">
        <f>(LN(H400/I400)+0.5*O400^2)/(O400)</f>
        <v>-1.2969134210792461</v>
      </c>
      <c r="Q400" s="2">
        <f>NORMDIST(P400,0,1,1)</f>
        <v>9.7330489053079283E-2</v>
      </c>
      <c r="R400" s="2">
        <f>1-Q400</f>
        <v>0.90266951094692072</v>
      </c>
      <c r="S400" s="4">
        <f>A400</f>
        <v>39629</v>
      </c>
      <c r="T400" s="1">
        <f>(Q396*B400/B397+R396*C400/C397)*T396</f>
        <v>1.1189380463077536</v>
      </c>
      <c r="U400" s="1">
        <f>(0.5*B400/B397+0.5*C400/C397)*U396</f>
        <v>1.0922433390418231</v>
      </c>
      <c r="V400">
        <f>F400/$F$268</f>
        <v>1.1574371891752244</v>
      </c>
    </row>
    <row r="401" spans="1:22" x14ac:dyDescent="0.2">
      <c r="A401" s="4">
        <v>39636</v>
      </c>
      <c r="B401">
        <v>6153.3</v>
      </c>
      <c r="C401">
        <v>329.87</v>
      </c>
      <c r="D401" s="1">
        <f t="shared" si="30"/>
        <v>-1.8958230033752077E-2</v>
      </c>
      <c r="E401" s="1">
        <f t="shared" si="31"/>
        <v>3.8037855273567178E-3</v>
      </c>
      <c r="F401" s="1">
        <f t="shared" si="32"/>
        <v>0.94478505000069102</v>
      </c>
      <c r="G401" s="1">
        <f t="shared" si="33"/>
        <v>1.4050773097073752</v>
      </c>
      <c r="H401" s="1"/>
      <c r="J401" s="2">
        <f t="shared" si="34"/>
        <v>-0.32035027797936055</v>
      </c>
      <c r="L401" s="1">
        <f t="shared" si="35"/>
        <v>0.10098320831349304</v>
      </c>
      <c r="M401" s="1">
        <f t="shared" si="36"/>
        <v>8.7219399606402095E-3</v>
      </c>
      <c r="N401"/>
      <c r="O401" s="1"/>
    </row>
    <row r="402" spans="1:22" x14ac:dyDescent="0.2">
      <c r="A402" s="4">
        <v>39643</v>
      </c>
      <c r="B402">
        <v>6382.65</v>
      </c>
      <c r="C402">
        <v>330.93</v>
      </c>
      <c r="D402" s="1">
        <f t="shared" si="30"/>
        <v>3.7272682950611813E-2</v>
      </c>
      <c r="E402" s="1">
        <f t="shared" si="31"/>
        <v>3.2133870918846785E-3</v>
      </c>
      <c r="F402" s="1">
        <f t="shared" si="32"/>
        <v>0.97999972362584464</v>
      </c>
      <c r="G402" s="1">
        <f t="shared" si="33"/>
        <v>1.409592366997489</v>
      </c>
      <c r="H402" s="1"/>
      <c r="J402" s="2">
        <f t="shared" si="34"/>
        <v>-0.31315443623970451</v>
      </c>
      <c r="L402" s="1">
        <f t="shared" si="35"/>
        <v>0.10029783315990809</v>
      </c>
      <c r="M402" s="1">
        <f t="shared" si="36"/>
        <v>8.6782623782106615E-3</v>
      </c>
      <c r="N402"/>
      <c r="O402" s="1"/>
    </row>
    <row r="403" spans="1:22" x14ac:dyDescent="0.2">
      <c r="A403" s="4">
        <v>39650</v>
      </c>
      <c r="B403">
        <v>6436.71</v>
      </c>
      <c r="C403">
        <v>331.5</v>
      </c>
      <c r="D403" s="1">
        <f t="shared" si="30"/>
        <v>8.4698361965642732E-3</v>
      </c>
      <c r="E403" s="1">
        <f t="shared" si="31"/>
        <v>1.7224186383826279E-3</v>
      </c>
      <c r="F403" s="1">
        <f t="shared" si="32"/>
        <v>0.98830016075763372</v>
      </c>
      <c r="G403" s="1">
        <f t="shared" si="33"/>
        <v>1.4120202751629276</v>
      </c>
      <c r="H403" s="1"/>
      <c r="J403" s="2">
        <f t="shared" si="34"/>
        <v>-0.30764442309535356</v>
      </c>
      <c r="L403" s="1">
        <f t="shared" si="35"/>
        <v>9.9610081784983928E-2</v>
      </c>
      <c r="M403" s="1">
        <f t="shared" si="36"/>
        <v>8.6346100201936237E-3</v>
      </c>
      <c r="N403"/>
      <c r="O403" s="1"/>
    </row>
    <row r="404" spans="1:22" x14ac:dyDescent="0.2">
      <c r="A404" s="4">
        <v>39657</v>
      </c>
      <c r="B404">
        <v>6396.46</v>
      </c>
      <c r="C404">
        <v>332.64</v>
      </c>
      <c r="D404" s="1">
        <f t="shared" si="30"/>
        <v>-6.2531945667895217E-3</v>
      </c>
      <c r="E404" s="1">
        <f t="shared" si="31"/>
        <v>3.4389140271493535E-3</v>
      </c>
      <c r="F404" s="1">
        <f t="shared" si="32"/>
        <v>0.98212012756202682</v>
      </c>
      <c r="G404" s="1">
        <f t="shared" si="33"/>
        <v>1.4168760914938046</v>
      </c>
      <c r="H404" s="1">
        <f>B404/$B$376</f>
        <v>0.87452985096053282</v>
      </c>
      <c r="I404" s="1">
        <f>C404/$C$376</f>
        <v>0.99996993837366599</v>
      </c>
      <c r="J404" s="2">
        <f t="shared" si="34"/>
        <v>-0.31278326667155054</v>
      </c>
      <c r="L404" s="1">
        <f t="shared" si="35"/>
        <v>9.8960023413252246E-2</v>
      </c>
      <c r="M404" s="1">
        <f t="shared" si="36"/>
        <v>8.5735469536304971E-3</v>
      </c>
      <c r="N404"/>
      <c r="O404" s="1">
        <f>SQRT(L404^2+M404^2-2*J404*L404*M404)</f>
        <v>0.10196738014927129</v>
      </c>
      <c r="P404" s="2">
        <f>(LN(H404/I404)+0.5*O404^2)/(O404)</f>
        <v>-1.2635424646871189</v>
      </c>
      <c r="Q404" s="2">
        <f>NORMDIST(P404,0,1,1)</f>
        <v>0.10319714785496813</v>
      </c>
      <c r="R404" s="2">
        <f>1-Q404</f>
        <v>0.89680285214503186</v>
      </c>
      <c r="S404" s="4">
        <f>A404</f>
        <v>39657</v>
      </c>
      <c r="T404" s="1">
        <f>(Q400*B404/B401+R400*C404/C401)*T400</f>
        <v>1.1317231989615681</v>
      </c>
      <c r="U404" s="1">
        <f>(0.5*B404/B401+0.5*C404/C401)*U400</f>
        <v>1.1184103517222586</v>
      </c>
      <c r="V404">
        <f>F404/$F$268</f>
        <v>1.1803655622295419</v>
      </c>
    </row>
    <row r="405" spans="1:22" x14ac:dyDescent="0.2">
      <c r="A405" s="4">
        <v>39664</v>
      </c>
      <c r="B405">
        <v>6561.65</v>
      </c>
      <c r="C405">
        <v>334.75</v>
      </c>
      <c r="D405" s="1">
        <f t="shared" si="30"/>
        <v>2.5825222075960719E-2</v>
      </c>
      <c r="E405" s="1">
        <f t="shared" si="31"/>
        <v>6.3431938431939283E-3</v>
      </c>
      <c r="F405" s="1">
        <f t="shared" si="32"/>
        <v>1.007483597961587</v>
      </c>
      <c r="G405" s="1">
        <f t="shared" si="33"/>
        <v>1.4258636111939367</v>
      </c>
      <c r="H405" s="1"/>
      <c r="J405" s="2">
        <f t="shared" si="34"/>
        <v>-0.3017685296907639</v>
      </c>
      <c r="L405" s="1">
        <f t="shared" si="35"/>
        <v>9.8271449836442856E-2</v>
      </c>
      <c r="M405" s="1">
        <f t="shared" si="36"/>
        <v>8.5403881437861612E-3</v>
      </c>
      <c r="N405"/>
      <c r="O405" s="1"/>
    </row>
    <row r="406" spans="1:22" x14ac:dyDescent="0.2">
      <c r="A406" s="4">
        <v>39671</v>
      </c>
      <c r="B406">
        <v>6446.02</v>
      </c>
      <c r="C406">
        <v>336.64</v>
      </c>
      <c r="D406" s="1">
        <f t="shared" si="30"/>
        <v>-1.762209200429754E-2</v>
      </c>
      <c r="E406" s="1">
        <f t="shared" si="31"/>
        <v>5.6460044809558685E-3</v>
      </c>
      <c r="F406" s="1">
        <f t="shared" si="32"/>
        <v>0.98972962930548725</v>
      </c>
      <c r="G406" s="1">
        <f t="shared" si="33"/>
        <v>1.4339140435319695</v>
      </c>
      <c r="H406" s="1"/>
      <c r="J406" s="2">
        <f t="shared" si="34"/>
        <v>-0.31208381790696144</v>
      </c>
      <c r="L406" s="1">
        <f t="shared" si="35"/>
        <v>9.761558383481829E-2</v>
      </c>
      <c r="M406" s="1">
        <f t="shared" si="36"/>
        <v>8.5045411424431831E-3</v>
      </c>
      <c r="N406"/>
      <c r="O406" s="1"/>
    </row>
    <row r="407" spans="1:22" x14ac:dyDescent="0.2">
      <c r="A407" s="4">
        <v>39678</v>
      </c>
      <c r="B407">
        <v>6342.42</v>
      </c>
      <c r="C407">
        <v>337.48</v>
      </c>
      <c r="D407" s="1">
        <f t="shared" si="30"/>
        <v>-1.6071932758508378E-2</v>
      </c>
      <c r="E407" s="1">
        <f t="shared" si="31"/>
        <v>2.4952471482890815E-3</v>
      </c>
      <c r="F407" s="1">
        <f t="shared" si="32"/>
        <v>0.97382276125418599</v>
      </c>
      <c r="G407" s="1">
        <f t="shared" si="33"/>
        <v>1.4374920134599842</v>
      </c>
      <c r="H407" s="1"/>
      <c r="J407" s="2">
        <f t="shared" si="34"/>
        <v>-0.31765163257645723</v>
      </c>
      <c r="L407" s="1">
        <f t="shared" si="35"/>
        <v>9.699441078896677E-2</v>
      </c>
      <c r="M407" s="1">
        <f t="shared" si="36"/>
        <v>8.4707254225997331E-3</v>
      </c>
      <c r="N407"/>
      <c r="O407" s="1"/>
    </row>
    <row r="408" spans="1:22" x14ac:dyDescent="0.2">
      <c r="A408" s="4">
        <v>39685</v>
      </c>
      <c r="B408">
        <v>6422.3</v>
      </c>
      <c r="C408">
        <v>338.04</v>
      </c>
      <c r="D408" s="1">
        <f t="shared" si="30"/>
        <v>1.2594561697270246E-2</v>
      </c>
      <c r="E408" s="1">
        <f t="shared" si="31"/>
        <v>1.6593575915608838E-3</v>
      </c>
      <c r="F408" s="1">
        <f t="shared" si="32"/>
        <v>0.98608763210300787</v>
      </c>
      <c r="G408" s="1">
        <f t="shared" si="33"/>
        <v>1.4398773267453273</v>
      </c>
      <c r="H408" s="1">
        <f>B408/$B$376</f>
        <v>0.87806271935161473</v>
      </c>
      <c r="I408" s="1">
        <f>C408/$C$376</f>
        <v>1.0162032165940178</v>
      </c>
      <c r="J408" s="2">
        <f t="shared" si="34"/>
        <v>-0.3170006685077269</v>
      </c>
      <c r="L408" s="1">
        <f t="shared" si="35"/>
        <v>9.6337507100281869E-2</v>
      </c>
      <c r="M408" s="1">
        <f t="shared" si="36"/>
        <v>8.4384976711890467E-3</v>
      </c>
      <c r="N408"/>
      <c r="O408" s="1">
        <f>SQRT(L408^2+M408^2-2*J408*L408*M408)</f>
        <v>9.9335446804989957E-2</v>
      </c>
      <c r="P408" s="2">
        <f>(LN(H408/I408)+0.5*O408^2)/(O408)</f>
        <v>-1.4212130522415334</v>
      </c>
      <c r="Q408" s="2">
        <f>NORMDIST(P408,0,1,1)</f>
        <v>7.7627415668151969E-2</v>
      </c>
      <c r="R408" s="2">
        <f>1-Q408</f>
        <v>0.92237258433184799</v>
      </c>
      <c r="S408" s="4">
        <f>A408</f>
        <v>39685</v>
      </c>
      <c r="T408" s="1">
        <f>(Q404*B408/B405+R404*C408/C405)*T404</f>
        <v>1.1392179035806071</v>
      </c>
      <c r="U408" s="1">
        <f>(0.5*B408/B405+0.5*C408/C405)*U404</f>
        <v>1.1120304881364813</v>
      </c>
      <c r="V408">
        <f>F408/$F$268</f>
        <v>1.1851339256880817</v>
      </c>
    </row>
    <row r="409" spans="1:22" x14ac:dyDescent="0.2">
      <c r="A409" s="4">
        <v>39692</v>
      </c>
      <c r="B409">
        <v>6127.44</v>
      </c>
      <c r="C409">
        <v>342.33</v>
      </c>
      <c r="D409" s="1">
        <f t="shared" si="30"/>
        <v>-4.5911900720925658E-2</v>
      </c>
      <c r="E409" s="1">
        <f t="shared" si="31"/>
        <v>1.2690805821796047E-2</v>
      </c>
      <c r="F409" s="1">
        <f t="shared" si="32"/>
        <v>0.94081447463576184</v>
      </c>
      <c r="G409" s="1">
        <f t="shared" si="33"/>
        <v>1.4581505303062592</v>
      </c>
      <c r="H409" s="1"/>
      <c r="J409" s="2">
        <f t="shared" si="34"/>
        <v>-0.3415785982235231</v>
      </c>
      <c r="L409" s="1">
        <f t="shared" si="35"/>
        <v>9.5682450759440332E-2</v>
      </c>
      <c r="M409" s="1">
        <f t="shared" si="36"/>
        <v>8.4275200069772824E-3</v>
      </c>
      <c r="N409"/>
      <c r="O409" s="1"/>
    </row>
    <row r="410" spans="1:22" x14ac:dyDescent="0.2">
      <c r="A410" s="4">
        <v>39699</v>
      </c>
      <c r="B410">
        <v>6234.89</v>
      </c>
      <c r="C410">
        <v>339.68</v>
      </c>
      <c r="D410" s="1">
        <f t="shared" si="30"/>
        <v>1.7535871424281702E-2</v>
      </c>
      <c r="E410" s="1">
        <f t="shared" si="31"/>
        <v>-7.7410685595769024E-3</v>
      </c>
      <c r="F410" s="1">
        <f t="shared" si="32"/>
        <v>0.95731247629707772</v>
      </c>
      <c r="G410" s="1">
        <f t="shared" si="33"/>
        <v>1.446862887080975</v>
      </c>
      <c r="H410" s="1"/>
      <c r="J410" s="2">
        <f t="shared" si="34"/>
        <v>-0.35001820876368211</v>
      </c>
      <c r="L410" s="1">
        <f t="shared" si="35"/>
        <v>9.4967222863936884E-2</v>
      </c>
      <c r="M410" s="1">
        <f t="shared" si="36"/>
        <v>8.4014745161892848E-3</v>
      </c>
      <c r="N410"/>
      <c r="O410" s="1"/>
    </row>
    <row r="411" spans="1:22" x14ac:dyDescent="0.2">
      <c r="A411" s="4">
        <v>39706</v>
      </c>
      <c r="B411">
        <v>6143.42</v>
      </c>
      <c r="C411">
        <v>339.31</v>
      </c>
      <c r="D411" s="1">
        <f t="shared" si="30"/>
        <v>-1.4670667806488957E-2</v>
      </c>
      <c r="E411" s="1">
        <f t="shared" si="31"/>
        <v>-1.0892604804522144E-3</v>
      </c>
      <c r="F411" s="1">
        <f t="shared" si="32"/>
        <v>0.94326806297031596</v>
      </c>
      <c r="G411" s="1">
        <f t="shared" si="33"/>
        <v>1.4452868765174447</v>
      </c>
      <c r="H411" s="1"/>
      <c r="J411" s="2">
        <f t="shared" si="34"/>
        <v>-0.34668359366760076</v>
      </c>
      <c r="L411" s="1">
        <f t="shared" si="35"/>
        <v>9.4274617089397647E-2</v>
      </c>
      <c r="M411" s="1">
        <f t="shared" si="36"/>
        <v>8.3834732745485495E-3</v>
      </c>
      <c r="N411"/>
      <c r="O411" s="1"/>
    </row>
    <row r="412" spans="1:22" x14ac:dyDescent="0.2">
      <c r="A412" s="4">
        <v>39713</v>
      </c>
      <c r="B412">
        <v>6063.5</v>
      </c>
      <c r="C412">
        <v>339.71</v>
      </c>
      <c r="D412" s="1">
        <f t="shared" si="30"/>
        <v>-1.3009040566980601E-2</v>
      </c>
      <c r="E412" s="1">
        <f t="shared" si="31"/>
        <v>1.1788629866493761E-3</v>
      </c>
      <c r="F412" s="1">
        <f t="shared" si="32"/>
        <v>0.93099705047359782</v>
      </c>
      <c r="G412" s="1">
        <f t="shared" si="33"/>
        <v>1.4469906717212611</v>
      </c>
      <c r="H412" s="1">
        <f>B412/$B$376</f>
        <v>0.82900725577885115</v>
      </c>
      <c r="I412" s="1">
        <f>C412/$C$376</f>
        <v>1.0212235081917931</v>
      </c>
      <c r="J412" s="2">
        <f t="shared" si="34"/>
        <v>-0.34845864770451312</v>
      </c>
      <c r="L412" s="1">
        <f t="shared" si="35"/>
        <v>9.3352005086064366E-2</v>
      </c>
      <c r="M412" s="1">
        <f t="shared" si="36"/>
        <v>8.3768387993496656E-3</v>
      </c>
      <c r="N412"/>
      <c r="O412" s="1">
        <f>SQRT(L412^2+M412^2-2*J412*L412*M412)</f>
        <v>9.659065126581369E-2</v>
      </c>
      <c r="P412" s="2">
        <f>(LN(H412/I412)+0.5*O412^2)/(O412)</f>
        <v>-2.1105864604364104</v>
      </c>
      <c r="Q412" s="2">
        <f>NORMDIST(P412,0,1,1)</f>
        <v>1.7403936223081593E-2</v>
      </c>
      <c r="R412" s="2">
        <f>1-Q412</f>
        <v>0.98259606377691844</v>
      </c>
      <c r="S412" s="4">
        <f>A412</f>
        <v>39713</v>
      </c>
      <c r="T412" s="1">
        <f>(Q408*B412/B409+R408*C412/C409)*T408</f>
        <v>1.1302529858561619</v>
      </c>
      <c r="U412" s="1">
        <f>(0.5*B412/B409+0.5*C412/C409)*U408</f>
        <v>1.1019730283452263</v>
      </c>
      <c r="V412">
        <f>F412/$F$268</f>
        <v>1.1189230584696577</v>
      </c>
    </row>
    <row r="413" spans="1:22" x14ac:dyDescent="0.2">
      <c r="A413" s="4">
        <v>39720</v>
      </c>
      <c r="B413">
        <v>5797.03</v>
      </c>
      <c r="C413">
        <v>348.5</v>
      </c>
      <c r="D413" s="1">
        <f t="shared" si="30"/>
        <v>-4.3946565514966673E-2</v>
      </c>
      <c r="E413" s="1">
        <f t="shared" si="31"/>
        <v>2.5875011038827278E-2</v>
      </c>
      <c r="F413" s="1">
        <f t="shared" si="32"/>
        <v>0.89008292760071916</v>
      </c>
      <c r="G413" s="1">
        <f t="shared" si="33"/>
        <v>1.4844315713251288</v>
      </c>
      <c r="H413" s="1"/>
      <c r="J413" s="2">
        <f t="shared" si="34"/>
        <v>-0.37502021998016788</v>
      </c>
      <c r="L413" s="1">
        <f t="shared" si="35"/>
        <v>9.2464734928686412E-2</v>
      </c>
      <c r="M413" s="1">
        <f t="shared" si="36"/>
        <v>8.4435023844174305E-3</v>
      </c>
      <c r="N413"/>
      <c r="O413" s="1"/>
    </row>
    <row r="414" spans="1:22" x14ac:dyDescent="0.2">
      <c r="A414" s="4">
        <v>39727</v>
      </c>
      <c r="B414">
        <v>4544.3100000000004</v>
      </c>
      <c r="C414">
        <v>351.96</v>
      </c>
      <c r="D414" s="1">
        <f t="shared" si="30"/>
        <v>-0.21609686339384127</v>
      </c>
      <c r="E414" s="1">
        <f t="shared" si="31"/>
        <v>9.9282639885220902E-3</v>
      </c>
      <c r="F414" s="1">
        <f t="shared" si="32"/>
        <v>0.69773879878579625</v>
      </c>
      <c r="G414" s="1">
        <f t="shared" si="33"/>
        <v>1.4991693998381415</v>
      </c>
      <c r="H414" s="1"/>
      <c r="J414" s="2">
        <f t="shared" si="34"/>
        <v>-0.38083008085317044</v>
      </c>
      <c r="L414" s="1">
        <f t="shared" si="35"/>
        <v>9.1818542269319098E-2</v>
      </c>
      <c r="M414" s="1">
        <f t="shared" si="36"/>
        <v>8.5302552006356128E-3</v>
      </c>
      <c r="N414"/>
      <c r="O414" s="1"/>
    </row>
    <row r="415" spans="1:22" x14ac:dyDescent="0.2">
      <c r="A415" s="4">
        <v>39734</v>
      </c>
      <c r="B415">
        <v>4781.33</v>
      </c>
      <c r="C415">
        <v>343.66</v>
      </c>
      <c r="D415" s="1">
        <f t="shared" si="30"/>
        <v>5.2157533266876444E-2</v>
      </c>
      <c r="E415" s="1">
        <f t="shared" si="31"/>
        <v>-2.3582225252869571E-2</v>
      </c>
      <c r="F415" s="1">
        <f t="shared" si="32"/>
        <v>0.73413113339505687</v>
      </c>
      <c r="G415" s="1">
        <f t="shared" si="33"/>
        <v>1.4638156493589491</v>
      </c>
      <c r="H415" s="1"/>
      <c r="J415" s="2">
        <f t="shared" si="34"/>
        <v>-0.40435976838904819</v>
      </c>
      <c r="L415" s="1">
        <f t="shared" si="35"/>
        <v>9.1122250600771171E-2</v>
      </c>
      <c r="M415" s="1">
        <f t="shared" si="36"/>
        <v>8.5139539159827925E-3</v>
      </c>
      <c r="N415"/>
      <c r="O415" s="1"/>
    </row>
    <row r="416" spans="1:22" x14ac:dyDescent="0.2">
      <c r="A416" s="4">
        <v>39741</v>
      </c>
      <c r="B416">
        <v>4295.67</v>
      </c>
      <c r="C416">
        <v>349.39</v>
      </c>
      <c r="D416" s="1">
        <f t="shared" si="30"/>
        <v>-0.10157424816944238</v>
      </c>
      <c r="E416" s="1">
        <f t="shared" si="31"/>
        <v>1.6673456323109903E-2</v>
      </c>
      <c r="F416" s="1">
        <f t="shared" si="32"/>
        <v>0.65956231546267341</v>
      </c>
      <c r="G416" s="1">
        <f t="shared" si="33"/>
        <v>1.4882225156536204</v>
      </c>
      <c r="H416" s="1">
        <f>B416/$B$376</f>
        <v>0.58730792420739464</v>
      </c>
      <c r="I416" s="1">
        <f>C416/$C$376</f>
        <v>1.0503231624830904</v>
      </c>
      <c r="J416" s="2">
        <f t="shared" si="34"/>
        <v>-0.44173058012567301</v>
      </c>
      <c r="L416" s="1">
        <f t="shared" si="35"/>
        <v>9.0569345542344221E-2</v>
      </c>
      <c r="M416" s="1">
        <f t="shared" si="36"/>
        <v>8.5594231443197853E-3</v>
      </c>
      <c r="N416"/>
      <c r="O416" s="1">
        <f>SQRT(L416^2+M416^2-2*J416*L416*M416)</f>
        <v>9.4662284105000868E-2</v>
      </c>
      <c r="P416" s="2">
        <f>(LN(H416/I416)+0.5*O416^2)/(O416)</f>
        <v>-6.0934874537072989</v>
      </c>
      <c r="Q416" s="2">
        <f>NORMDIST(P416,0,1,1)</f>
        <v>5.5238498710652533E-10</v>
      </c>
      <c r="R416" s="2">
        <f>1-Q416</f>
        <v>0.99999999944761497</v>
      </c>
      <c r="S416" s="4">
        <f>A416</f>
        <v>39741</v>
      </c>
      <c r="T416" s="1">
        <f>(Q412*B416/B413+R412*C416/C413)*T412</f>
        <v>1.1279946825060658</v>
      </c>
      <c r="U416" s="1">
        <f>(0.5*B416/B413+0.5*C416/C413)*U412</f>
        <v>0.9606813580709751</v>
      </c>
      <c r="V416">
        <f>F416/$F$268</f>
        <v>0.79269798211863685</v>
      </c>
    </row>
    <row r="417" spans="1:22" x14ac:dyDescent="0.2">
      <c r="A417" s="4">
        <v>39748</v>
      </c>
      <c r="B417">
        <v>4987.97</v>
      </c>
      <c r="C417">
        <v>346.77</v>
      </c>
      <c r="D417" s="1">
        <f t="shared" si="30"/>
        <v>0.16116228667472132</v>
      </c>
      <c r="E417" s="1">
        <f t="shared" si="31"/>
        <v>-7.4987835942642578E-3</v>
      </c>
      <c r="F417" s="1">
        <f t="shared" si="32"/>
        <v>0.76585888642711186</v>
      </c>
      <c r="G417" s="1">
        <f t="shared" si="33"/>
        <v>1.4770626570686223</v>
      </c>
      <c r="H417" s="1"/>
      <c r="J417" s="2">
        <f t="shared" si="34"/>
        <v>-0.45102448160443409</v>
      </c>
      <c r="L417" s="1">
        <f t="shared" si="35"/>
        <v>8.9918842065302471E-2</v>
      </c>
      <c r="M417" s="1">
        <f t="shared" si="36"/>
        <v>8.569067124350226E-3</v>
      </c>
      <c r="N417"/>
      <c r="O417" s="1"/>
    </row>
    <row r="418" spans="1:22" x14ac:dyDescent="0.2">
      <c r="A418" s="4">
        <v>39755</v>
      </c>
      <c r="B418">
        <v>4938.46</v>
      </c>
      <c r="C418">
        <v>349.04</v>
      </c>
      <c r="D418" s="1">
        <f t="shared" si="30"/>
        <v>-9.9258816713011511E-3</v>
      </c>
      <c r="E418" s="1">
        <f t="shared" si="31"/>
        <v>6.5461256740779739E-3</v>
      </c>
      <c r="F418" s="1">
        <f t="shared" si="32"/>
        <v>0.75825706174352192</v>
      </c>
      <c r="G418" s="1">
        <f t="shared" si="33"/>
        <v>1.4867316948502811</v>
      </c>
      <c r="H418" s="1"/>
      <c r="J418" s="2">
        <f t="shared" si="34"/>
        <v>-0.4549731406223988</v>
      </c>
      <c r="L418" s="1">
        <f t="shared" si="35"/>
        <v>8.9369064353973959E-2</v>
      </c>
      <c r="M418" s="1">
        <f t="shared" si="36"/>
        <v>8.5859543160822591E-3</v>
      </c>
      <c r="N418"/>
      <c r="O418" s="1"/>
    </row>
    <row r="419" spans="1:22" x14ac:dyDescent="0.2">
      <c r="A419" s="4">
        <v>39762</v>
      </c>
      <c r="B419">
        <v>4710.24</v>
      </c>
      <c r="C419">
        <v>352.34</v>
      </c>
      <c r="D419" s="1">
        <f t="shared" si="30"/>
        <v>-4.6212786982176679E-2</v>
      </c>
      <c r="E419" s="1">
        <f t="shared" si="31"/>
        <v>9.4545037818014599E-3</v>
      </c>
      <c r="F419" s="1">
        <f t="shared" si="32"/>
        <v>0.72321588967143735</v>
      </c>
      <c r="G419" s="1">
        <f t="shared" si="33"/>
        <v>1.500788005281767</v>
      </c>
      <c r="H419" s="1"/>
      <c r="J419" s="2">
        <f t="shared" si="34"/>
        <v>-0.45896151263407248</v>
      </c>
      <c r="L419" s="1">
        <f t="shared" si="35"/>
        <v>8.8896761848338501E-2</v>
      </c>
      <c r="M419" s="1">
        <f t="shared" si="36"/>
        <v>8.646836653141499E-3</v>
      </c>
      <c r="N419"/>
      <c r="O419" s="1"/>
    </row>
    <row r="420" spans="1:22" x14ac:dyDescent="0.2">
      <c r="A420" s="4">
        <v>39769</v>
      </c>
      <c r="B420">
        <v>4127.41</v>
      </c>
      <c r="C420">
        <v>352.12</v>
      </c>
      <c r="D420" s="1">
        <f t="shared" si="30"/>
        <v>-0.12373679472808174</v>
      </c>
      <c r="E420" s="1">
        <f t="shared" si="31"/>
        <v>-6.2439688936810622E-4</v>
      </c>
      <c r="F420" s="1">
        <f t="shared" si="32"/>
        <v>0.6337274735870756</v>
      </c>
      <c r="G420" s="1">
        <f t="shared" si="33"/>
        <v>1.499850917919668</v>
      </c>
      <c r="H420" s="1">
        <f>B420/$B$376</f>
        <v>0.56430326339147163</v>
      </c>
      <c r="I420" s="1">
        <f>C420/$C$376</f>
        <v>1.0585299864722681</v>
      </c>
      <c r="J420" s="2">
        <f t="shared" si="34"/>
        <v>-0.43425966472543304</v>
      </c>
      <c r="L420" s="1">
        <f t="shared" si="35"/>
        <v>8.8577670213029813E-2</v>
      </c>
      <c r="M420" s="1">
        <f t="shared" si="36"/>
        <v>8.7091275790102188E-3</v>
      </c>
      <c r="N420"/>
      <c r="O420" s="1">
        <f>SQRT(L420^2+M420^2-2*J420*L420*M420)</f>
        <v>9.269227639980035E-2</v>
      </c>
      <c r="P420" s="2">
        <f>(LN(H420/I420)+0.5*O420^2)/(O420)</f>
        <v>-6.7400295533020795</v>
      </c>
      <c r="Q420" s="2">
        <f>NORMDIST(P420,0,1,1)</f>
        <v>7.9177209448128179E-12</v>
      </c>
      <c r="R420" s="2">
        <f>1-Q420</f>
        <v>0.99999999999208233</v>
      </c>
      <c r="S420" s="4">
        <f>A420</f>
        <v>39769</v>
      </c>
      <c r="T420" s="1">
        <f>(Q416*B420/B417+R416*C420/C417)*T416</f>
        <v>1.1453974898734749</v>
      </c>
      <c r="U420" s="1">
        <f>(0.5*B420/B417+0.5*C420/C417)*U416</f>
        <v>0.88522031453896799</v>
      </c>
      <c r="V420">
        <f>F420/$F$268</f>
        <v>0.7616482593812568</v>
      </c>
    </row>
    <row r="421" spans="1:22" x14ac:dyDescent="0.2">
      <c r="A421" s="4">
        <v>39776</v>
      </c>
      <c r="B421">
        <v>4669.4399999999996</v>
      </c>
      <c r="C421">
        <v>354.63</v>
      </c>
      <c r="D421" s="1">
        <f t="shared" si="30"/>
        <v>0.13132448678469055</v>
      </c>
      <c r="E421" s="1">
        <f t="shared" si="31"/>
        <v>7.1282517323638661E-3</v>
      </c>
      <c r="F421" s="1">
        <f t="shared" si="32"/>
        <v>0.71695140881725683</v>
      </c>
      <c r="G421" s="1">
        <f t="shared" si="33"/>
        <v>1.5105422328236164</v>
      </c>
      <c r="H421" s="1"/>
      <c r="J421" s="2">
        <f t="shared" si="34"/>
        <v>-0.38766196558917254</v>
      </c>
      <c r="L421" s="1">
        <f t="shared" si="35"/>
        <v>8.8081902982726057E-2</v>
      </c>
      <c r="M421" s="1">
        <f t="shared" si="36"/>
        <v>8.7801606210533862E-3</v>
      </c>
      <c r="N421"/>
      <c r="O421" s="1"/>
    </row>
    <row r="422" spans="1:22" x14ac:dyDescent="0.2">
      <c r="A422" s="4">
        <v>39783</v>
      </c>
      <c r="B422">
        <v>4381.47</v>
      </c>
      <c r="C422">
        <v>357.67</v>
      </c>
      <c r="D422" s="1">
        <f t="shared" si="30"/>
        <v>-6.1671206825657743E-2</v>
      </c>
      <c r="E422" s="1">
        <f t="shared" si="31"/>
        <v>8.5723148069820621E-3</v>
      </c>
      <c r="F422" s="1">
        <f t="shared" si="32"/>
        <v>0.6727361502001411</v>
      </c>
      <c r="G422" s="1">
        <f t="shared" si="33"/>
        <v>1.5234910763726217</v>
      </c>
      <c r="H422" s="1"/>
      <c r="J422" s="2">
        <f t="shared" si="34"/>
        <v>-0.39865004424592593</v>
      </c>
      <c r="L422" s="1">
        <f t="shared" si="35"/>
        <v>8.7771997756579442E-2</v>
      </c>
      <c r="M422" s="1">
        <f t="shared" si="36"/>
        <v>8.8839052166464517E-3</v>
      </c>
      <c r="N422"/>
      <c r="O422" s="1"/>
    </row>
    <row r="423" spans="1:22" x14ac:dyDescent="0.2">
      <c r="A423" s="4">
        <v>39790</v>
      </c>
      <c r="B423">
        <v>4663.37</v>
      </c>
      <c r="C423">
        <v>351.54</v>
      </c>
      <c r="D423" s="1">
        <f t="shared" si="30"/>
        <v>6.4339137321492545E-2</v>
      </c>
      <c r="E423" s="1">
        <f t="shared" si="31"/>
        <v>-1.7138703273967604E-2</v>
      </c>
      <c r="F423" s="1">
        <f t="shared" si="32"/>
        <v>0.71601941374900013</v>
      </c>
      <c r="G423" s="1">
        <f t="shared" si="33"/>
        <v>1.4973804148741339</v>
      </c>
      <c r="H423" s="1"/>
      <c r="J423" s="2">
        <f t="shared" si="34"/>
        <v>-0.41762257044006129</v>
      </c>
      <c r="L423" s="1">
        <f t="shared" si="35"/>
        <v>8.7355546301336254E-2</v>
      </c>
      <c r="M423" s="1">
        <f t="shared" si="36"/>
        <v>8.926051977667911E-3</v>
      </c>
      <c r="N423"/>
      <c r="O423" s="1"/>
    </row>
    <row r="424" spans="1:22" x14ac:dyDescent="0.2">
      <c r="A424" s="4">
        <v>39797</v>
      </c>
      <c r="B424">
        <v>4696.7</v>
      </c>
      <c r="C424">
        <v>359.49</v>
      </c>
      <c r="D424" s="1">
        <f t="shared" si="30"/>
        <v>7.1471918376624366E-3</v>
      </c>
      <c r="E424" s="1">
        <f t="shared" si="31"/>
        <v>2.2614780679296675E-2</v>
      </c>
      <c r="F424" s="1">
        <f t="shared" si="32"/>
        <v>0.72113694185855481</v>
      </c>
      <c r="G424" s="1">
        <f t="shared" si="33"/>
        <v>1.5312433445499869</v>
      </c>
      <c r="H424" s="1">
        <f>B424/$B$376</f>
        <v>0.64213711193477863</v>
      </c>
      <c r="I424" s="1">
        <f>C424/$C$376</f>
        <v>1.0806854050804149</v>
      </c>
      <c r="J424" s="2">
        <f t="shared" si="34"/>
        <v>-0.39542785124248903</v>
      </c>
      <c r="L424" s="1">
        <f t="shared" si="35"/>
        <v>8.69515332542974E-2</v>
      </c>
      <c r="M424" s="1">
        <f t="shared" si="36"/>
        <v>9.070654783555461E-3</v>
      </c>
      <c r="N424"/>
      <c r="O424" s="1">
        <f>SQRT(L424^2+M424^2-2*J424*L424*M424)</f>
        <v>9.0920842559543164E-2</v>
      </c>
      <c r="P424" s="2">
        <f>(LN(H424/I424)+0.5*O424^2)/(O424)</f>
        <v>-5.6798374050890192</v>
      </c>
      <c r="Q424" s="2">
        <f>NORMDIST(P424,0,1,1)</f>
        <v>6.7411422090915202E-9</v>
      </c>
      <c r="R424" s="2">
        <f>1-Q424</f>
        <v>0.9999999932588578</v>
      </c>
      <c r="S424" s="4">
        <f>A424</f>
        <v>39797</v>
      </c>
      <c r="T424" s="1">
        <f>(Q420*B424/B421+R420*C424/C421)*T420</f>
        <v>1.1610945031006688</v>
      </c>
      <c r="U424" s="1">
        <f>(0.5*B424/B421+0.5*C424/C421)*U420</f>
        <v>0.89386997196681051</v>
      </c>
      <c r="V424">
        <f>F424/$F$268</f>
        <v>0.8667017281626852</v>
      </c>
    </row>
    <row r="425" spans="1:22" x14ac:dyDescent="0.2">
      <c r="A425" s="4">
        <v>39804</v>
      </c>
      <c r="B425">
        <v>4629.38</v>
      </c>
      <c r="C425">
        <v>359.72</v>
      </c>
      <c r="D425" s="1">
        <f t="shared" si="30"/>
        <v>-1.4333468179785758E-2</v>
      </c>
      <c r="E425" s="1">
        <f t="shared" si="31"/>
        <v>6.3979526551505295E-4</v>
      </c>
      <c r="F425" s="1">
        <f t="shared" si="32"/>
        <v>0.71080054844915719</v>
      </c>
      <c r="G425" s="1">
        <f t="shared" si="33"/>
        <v>1.5322230267921817</v>
      </c>
      <c r="H425" s="1"/>
      <c r="J425" s="2">
        <f t="shared" si="34"/>
        <v>-0.39506206255926107</v>
      </c>
      <c r="L425" s="1">
        <f t="shared" si="35"/>
        <v>8.6574729523868355E-2</v>
      </c>
      <c r="M425" s="1">
        <f t="shared" si="36"/>
        <v>9.2127947310574956E-3</v>
      </c>
      <c r="N425"/>
      <c r="O425" s="1"/>
    </row>
    <row r="426" spans="1:22" x14ac:dyDescent="0.2">
      <c r="A426" s="4">
        <v>39811</v>
      </c>
      <c r="B426">
        <v>4973.07</v>
      </c>
      <c r="C426">
        <v>359.32</v>
      </c>
      <c r="D426" s="1">
        <f t="shared" si="30"/>
        <v>7.4241043077042601E-2</v>
      </c>
      <c r="E426" s="1">
        <f t="shared" si="31"/>
        <v>-1.1119759813188468E-3</v>
      </c>
      <c r="F426" s="1">
        <f t="shared" si="32"/>
        <v>0.76357112258575655</v>
      </c>
      <c r="G426" s="1">
        <f t="shared" si="33"/>
        <v>1.5305192315883649</v>
      </c>
      <c r="H426" s="1"/>
      <c r="J426" s="2">
        <f t="shared" si="34"/>
        <v>-0.39372290924087033</v>
      </c>
      <c r="L426" s="1">
        <f t="shared" si="35"/>
        <v>8.6160835475393813E-2</v>
      </c>
      <c r="M426" s="1">
        <f t="shared" si="36"/>
        <v>9.3472095073775536E-3</v>
      </c>
      <c r="N426"/>
      <c r="O426" s="1"/>
    </row>
    <row r="427" spans="1:22" x14ac:dyDescent="0.2">
      <c r="A427" s="4">
        <v>39818</v>
      </c>
      <c r="B427">
        <v>4783.8900000000003</v>
      </c>
      <c r="C427">
        <v>359.56</v>
      </c>
      <c r="D427" s="1">
        <f t="shared" si="30"/>
        <v>-3.8040888223974223E-2</v>
      </c>
      <c r="E427" s="1">
        <f t="shared" si="31"/>
        <v>6.6792830902828726E-4</v>
      </c>
      <c r="F427" s="1">
        <f t="shared" si="32"/>
        <v>0.7345241988604172</v>
      </c>
      <c r="G427" s="1">
        <f t="shared" si="33"/>
        <v>1.5315415087106548</v>
      </c>
      <c r="H427" s="1"/>
      <c r="J427" s="2">
        <f t="shared" si="34"/>
        <v>-0.39228026964914237</v>
      </c>
      <c r="L427" s="1">
        <f t="shared" si="35"/>
        <v>8.579925686045034E-2</v>
      </c>
      <c r="M427" s="1">
        <f t="shared" si="36"/>
        <v>9.4859395106906517E-3</v>
      </c>
      <c r="N427"/>
      <c r="O427" s="1"/>
    </row>
    <row r="428" spans="1:22" x14ac:dyDescent="0.2">
      <c r="A428" s="4">
        <v>39825</v>
      </c>
      <c r="B428">
        <v>4366.28</v>
      </c>
      <c r="C428">
        <v>360.29</v>
      </c>
      <c r="D428" s="1">
        <f t="shared" si="30"/>
        <v>-8.7295067403305837E-2</v>
      </c>
      <c r="E428" s="1">
        <f t="shared" si="31"/>
        <v>2.0302592056959945E-3</v>
      </c>
      <c r="F428" s="1">
        <f t="shared" si="32"/>
        <v>0.67040385941153791</v>
      </c>
      <c r="G428" s="1">
        <f t="shared" si="33"/>
        <v>1.5346509349576201</v>
      </c>
      <c r="H428" s="1">
        <f>B428/$B$428</f>
        <v>1</v>
      </c>
      <c r="I428" s="1">
        <f>C428/$C$428</f>
        <v>1</v>
      </c>
      <c r="J428" s="2">
        <f t="shared" si="34"/>
        <v>-0.39100538924145056</v>
      </c>
      <c r="L428" s="1">
        <f t="shared" si="35"/>
        <v>8.5663653784801758E-2</v>
      </c>
      <c r="M428" s="1">
        <f t="shared" si="36"/>
        <v>9.6412477937842106E-3</v>
      </c>
      <c r="N428"/>
      <c r="O428" s="1">
        <f>SQRT(L428^2+M428^2-2*J428*L428*M428)</f>
        <v>8.9872584640669426E-2</v>
      </c>
      <c r="P428" s="2">
        <f>(LN(H428/I428)+0.5*O428^2)/(O428)</f>
        <v>4.4936292320334713E-2</v>
      </c>
      <c r="Q428" s="2">
        <f>NORMDIST(P428,0,1,1)</f>
        <v>0.51792095551911688</v>
      </c>
      <c r="R428" s="2">
        <f>1-Q428</f>
        <v>0.48207904448088312</v>
      </c>
      <c r="S428" s="4">
        <f>A428</f>
        <v>39825</v>
      </c>
      <c r="T428" s="1">
        <f>(Q424*B428/B425+R424*C428/C425)*T424</f>
        <v>1.1629343332527033</v>
      </c>
      <c r="U428" s="1">
        <f>(0.5*B428/B425+0.5*C428/C425)*U424</f>
        <v>0.86917766377379546</v>
      </c>
      <c r="V428">
        <f>F428/$F$268</f>
        <v>0.80572794124431368</v>
      </c>
    </row>
    <row r="429" spans="1:22" x14ac:dyDescent="0.2">
      <c r="A429" s="4">
        <v>39832</v>
      </c>
      <c r="B429">
        <v>4178.9399999999996</v>
      </c>
      <c r="C429">
        <v>362.11</v>
      </c>
      <c r="D429" s="1">
        <f t="shared" si="30"/>
        <v>-4.2906089394175395E-2</v>
      </c>
      <c r="E429" s="1">
        <f t="shared" si="31"/>
        <v>5.0514863027006918E-3</v>
      </c>
      <c r="F429" s="1">
        <f t="shared" si="32"/>
        <v>0.64163945148942625</v>
      </c>
      <c r="G429" s="1">
        <f t="shared" si="33"/>
        <v>1.542403203134985</v>
      </c>
      <c r="H429" s="1"/>
      <c r="J429" s="2">
        <f t="shared" si="34"/>
        <v>-0.39471438936445591</v>
      </c>
      <c r="L429" s="1">
        <f t="shared" si="35"/>
        <v>8.5648458441967487E-2</v>
      </c>
      <c r="M429" s="1">
        <f t="shared" si="36"/>
        <v>9.8175810528083798E-3</v>
      </c>
      <c r="N429"/>
      <c r="O429" s="1"/>
    </row>
    <row r="430" spans="1:22" x14ac:dyDescent="0.2">
      <c r="A430" s="4">
        <v>39839</v>
      </c>
      <c r="B430">
        <v>4338.3500000000004</v>
      </c>
      <c r="C430">
        <v>356.29</v>
      </c>
      <c r="D430" s="1">
        <f t="shared" si="30"/>
        <v>3.8146037033314872E-2</v>
      </c>
      <c r="E430" s="1">
        <f t="shared" si="31"/>
        <v>-1.6072464168346623E-2</v>
      </c>
      <c r="F430" s="1">
        <f t="shared" si="32"/>
        <v>0.66611545376797776</v>
      </c>
      <c r="G430" s="1">
        <f t="shared" si="33"/>
        <v>1.5176129829194549</v>
      </c>
      <c r="H430" s="1"/>
      <c r="J430" s="2">
        <f t="shared" si="34"/>
        <v>-0.40316736043696594</v>
      </c>
      <c r="L430" s="1">
        <f t="shared" si="35"/>
        <v>8.5495089042732619E-2</v>
      </c>
      <c r="M430" s="1">
        <f t="shared" si="36"/>
        <v>9.9020873150151498E-3</v>
      </c>
      <c r="N430"/>
      <c r="O430" s="1"/>
    </row>
    <row r="431" spans="1:22" x14ac:dyDescent="0.2">
      <c r="A431" s="4">
        <v>39846</v>
      </c>
      <c r="B431">
        <v>4644.63</v>
      </c>
      <c r="C431">
        <v>358.14</v>
      </c>
      <c r="D431" s="1">
        <f t="shared" si="30"/>
        <v>7.0598268927126506E-2</v>
      </c>
      <c r="E431" s="1">
        <f t="shared" si="31"/>
        <v>5.1923994498861425E-3</v>
      </c>
      <c r="F431" s="1">
        <f t="shared" si="32"/>
        <v>0.71314205170960443</v>
      </c>
      <c r="G431" s="1">
        <f t="shared" si="33"/>
        <v>1.5254930357371059</v>
      </c>
      <c r="H431" s="1"/>
      <c r="J431" s="2">
        <f t="shared" si="34"/>
        <v>-0.38365581194387122</v>
      </c>
      <c r="L431" s="1">
        <f t="shared" si="35"/>
        <v>8.5199087686319286E-2</v>
      </c>
      <c r="M431" s="1">
        <f t="shared" si="36"/>
        <v>1.0008976280726042E-2</v>
      </c>
      <c r="N431"/>
      <c r="O431" s="1"/>
    </row>
    <row r="432" spans="1:22" x14ac:dyDescent="0.2">
      <c r="A432" s="4">
        <v>39853</v>
      </c>
      <c r="B432">
        <v>4413.3900000000003</v>
      </c>
      <c r="C432">
        <v>359.28</v>
      </c>
      <c r="D432" s="1">
        <f t="shared" si="30"/>
        <v>-4.9786527667435299E-2</v>
      </c>
      <c r="E432" s="1">
        <f t="shared" si="31"/>
        <v>3.1831127492041311E-3</v>
      </c>
      <c r="F432" s="1">
        <f t="shared" si="32"/>
        <v>0.67763718522135263</v>
      </c>
      <c r="G432" s="1">
        <f t="shared" si="33"/>
        <v>1.5303488520679831</v>
      </c>
      <c r="H432" s="1">
        <f>B432/$B$428</f>
        <v>1.0107895050248725</v>
      </c>
      <c r="I432" s="1">
        <f>C432/$C$428</f>
        <v>0.99719670265619353</v>
      </c>
      <c r="J432" s="2">
        <f t="shared" si="34"/>
        <v>-0.38452061269228527</v>
      </c>
      <c r="L432" s="1">
        <f t="shared" si="35"/>
        <v>8.5008198699944929E-2</v>
      </c>
      <c r="M432" s="1">
        <f t="shared" si="36"/>
        <v>1.0140363502751005E-2</v>
      </c>
      <c r="N432"/>
      <c r="O432" s="1">
        <f>SQRT(L432^2+M432^2-2*J432*L432*M432)</f>
        <v>8.9398798360834281E-2</v>
      </c>
      <c r="P432" s="2">
        <f>(LN(H432/I432)+0.5*O432^2)/(O432)</f>
        <v>0.19614380141272741</v>
      </c>
      <c r="Q432" s="2">
        <f>NORMDIST(P432,0,1,1)</f>
        <v>0.57775119325396007</v>
      </c>
      <c r="R432" s="2">
        <f>1-Q432</f>
        <v>0.42224880674603993</v>
      </c>
      <c r="S432" s="4">
        <f>A432</f>
        <v>39853</v>
      </c>
      <c r="T432" s="1">
        <f>(Q428*B432/B429+R428*C432/C429)*T428</f>
        <v>1.1923440029039079</v>
      </c>
      <c r="U432" s="1">
        <f>(0.5*B432/B429+0.5*C432/C429)*U428</f>
        <v>0.89016284549071378</v>
      </c>
      <c r="V432">
        <f>F432/$F$268</f>
        <v>0.81442134691504942</v>
      </c>
    </row>
    <row r="433" spans="1:22" x14ac:dyDescent="0.2">
      <c r="A433" s="4">
        <v>39861</v>
      </c>
      <c r="B433">
        <v>4014.66</v>
      </c>
      <c r="C433">
        <v>360.61</v>
      </c>
      <c r="D433" s="1">
        <f t="shared" si="30"/>
        <v>-9.0345516711643481E-2</v>
      </c>
      <c r="E433" s="1">
        <f t="shared" si="31"/>
        <v>3.7018481407260495E-3</v>
      </c>
      <c r="F433" s="1">
        <f t="shared" si="32"/>
        <v>0.61641570357950581</v>
      </c>
      <c r="G433" s="1">
        <f t="shared" si="33"/>
        <v>1.5360139711206731</v>
      </c>
      <c r="H433" s="1"/>
      <c r="J433" s="2">
        <f t="shared" si="34"/>
        <v>-0.38496588065191606</v>
      </c>
      <c r="L433" s="1">
        <f t="shared" si="35"/>
        <v>8.5043887643810281E-2</v>
      </c>
      <c r="M433" s="1">
        <f t="shared" si="36"/>
        <v>1.0284182219780759E-2</v>
      </c>
      <c r="N433"/>
      <c r="O433" s="1"/>
    </row>
    <row r="434" spans="1:22" x14ac:dyDescent="0.2">
      <c r="A434" s="4">
        <v>39867</v>
      </c>
      <c r="B434">
        <v>3843.74</v>
      </c>
      <c r="C434">
        <v>361.56</v>
      </c>
      <c r="D434" s="1">
        <f t="shared" si="30"/>
        <v>-4.2573966413096076E-2</v>
      </c>
      <c r="E434" s="1">
        <f t="shared" si="31"/>
        <v>2.6344250020797766E-3</v>
      </c>
      <c r="F434" s="1">
        <f t="shared" si="32"/>
        <v>0.59017244211880693</v>
      </c>
      <c r="G434" s="1">
        <f t="shared" si="33"/>
        <v>1.5400604847297372</v>
      </c>
      <c r="H434" s="1"/>
      <c r="J434" s="2">
        <f t="shared" si="34"/>
        <v>-0.38545526520872098</v>
      </c>
      <c r="L434" s="1">
        <f t="shared" si="35"/>
        <v>8.5157365671673438E-2</v>
      </c>
      <c r="M434" s="1">
        <f t="shared" si="36"/>
        <v>1.0444700150512486E-2</v>
      </c>
      <c r="N434"/>
      <c r="O434" s="1"/>
    </row>
    <row r="435" spans="1:22" x14ac:dyDescent="0.2">
      <c r="A435" s="4">
        <v>39874</v>
      </c>
      <c r="B435">
        <v>3666.41</v>
      </c>
      <c r="C435">
        <v>364.05</v>
      </c>
      <c r="D435" s="1">
        <f t="shared" si="30"/>
        <v>-4.6134754171718195E-2</v>
      </c>
      <c r="E435" s="1">
        <f t="shared" si="31"/>
        <v>6.8868237636907637E-3</v>
      </c>
      <c r="F435" s="1">
        <f t="shared" si="32"/>
        <v>0.56294498158273332</v>
      </c>
      <c r="G435" s="1">
        <f t="shared" si="33"/>
        <v>1.5506666098734949</v>
      </c>
      <c r="H435" s="1"/>
      <c r="J435" s="2">
        <f t="shared" si="34"/>
        <v>-0.38928992283592639</v>
      </c>
      <c r="L435" s="1">
        <f t="shared" si="35"/>
        <v>8.5462273953394188E-2</v>
      </c>
      <c r="M435" s="1">
        <f t="shared" si="36"/>
        <v>1.0626811459328776E-2</v>
      </c>
      <c r="N435"/>
      <c r="O435" s="1"/>
    </row>
    <row r="436" spans="1:22" x14ac:dyDescent="0.2">
      <c r="A436" s="4">
        <v>39881</v>
      </c>
      <c r="B436">
        <v>3953.6</v>
      </c>
      <c r="C436">
        <v>361.83</v>
      </c>
      <c r="D436" s="1">
        <f t="shared" si="30"/>
        <v>7.8330028556544473E-2</v>
      </c>
      <c r="E436" s="1">
        <f t="shared" si="31"/>
        <v>-6.0980634528224886E-3</v>
      </c>
      <c r="F436" s="1">
        <f t="shared" si="32"/>
        <v>0.60704047806587225</v>
      </c>
      <c r="G436" s="1">
        <f t="shared" si="33"/>
        <v>1.5412105464923134</v>
      </c>
      <c r="H436" s="1">
        <f>B436/$B$428</f>
        <v>0.90548476048260762</v>
      </c>
      <c r="I436" s="1">
        <f>C436/$C$428</f>
        <v>1.0042743345638234</v>
      </c>
      <c r="J436" s="2">
        <f t="shared" si="34"/>
        <v>-0.40276594713896252</v>
      </c>
      <c r="L436" s="1">
        <f t="shared" si="35"/>
        <v>8.5437488192819613E-2</v>
      </c>
      <c r="M436" s="1">
        <f t="shared" si="36"/>
        <v>1.0796511208006473E-2</v>
      </c>
      <c r="N436"/>
      <c r="O436" s="1">
        <f>SQRT(L436^2+M436^2-2*J436*L436*M436)</f>
        <v>9.032814206867848E-2</v>
      </c>
      <c r="P436" s="2">
        <f>(LN(H436/I436)+0.5*O436^2)/(O436)</f>
        <v>-1.1012124061024464</v>
      </c>
      <c r="Q436" s="2">
        <f>NORMDIST(P436,0,1,1)</f>
        <v>0.13540211174881492</v>
      </c>
      <c r="R436" s="2">
        <f>1-Q436</f>
        <v>0.86459788825118511</v>
      </c>
      <c r="S436" s="4">
        <f>A436</f>
        <v>39881</v>
      </c>
      <c r="T436" s="1">
        <f>(Q432*B436/B433+R432*C436/C433)*T432</f>
        <v>1.183569980643564</v>
      </c>
      <c r="U436" s="1">
        <f>(0.5*B436/B433+0.5*C436/C433)*U432</f>
        <v>0.88489926729797364</v>
      </c>
      <c r="V436">
        <f>F436/$F$268</f>
        <v>0.72957437189175212</v>
      </c>
    </row>
    <row r="437" spans="1:22" x14ac:dyDescent="0.2">
      <c r="A437" s="4">
        <v>39888</v>
      </c>
      <c r="B437">
        <v>4068.74</v>
      </c>
      <c r="C437">
        <v>364.25</v>
      </c>
      <c r="D437" s="1">
        <f t="shared" si="30"/>
        <v>2.9122824767300548E-2</v>
      </c>
      <c r="E437" s="1">
        <f t="shared" si="31"/>
        <v>6.6882237514855891E-3</v>
      </c>
      <c r="F437" s="1">
        <f t="shared" si="32"/>
        <v>0.62471921153524301</v>
      </c>
      <c r="G437" s="1">
        <f t="shared" si="33"/>
        <v>1.5515185074754032</v>
      </c>
      <c r="H437" s="1"/>
      <c r="J437" s="2">
        <f t="shared" si="34"/>
        <v>-0.39579034326694884</v>
      </c>
      <c r="L437" s="1">
        <f t="shared" si="35"/>
        <v>8.5276467390420482E-2</v>
      </c>
      <c r="M437" s="1">
        <f t="shared" si="36"/>
        <v>1.0994363540903992E-2</v>
      </c>
      <c r="N437"/>
      <c r="O437" s="1"/>
    </row>
    <row r="438" spans="1:22" x14ac:dyDescent="0.2">
      <c r="A438" s="4">
        <v>39895</v>
      </c>
      <c r="B438">
        <v>4203.55</v>
      </c>
      <c r="C438">
        <v>364.26</v>
      </c>
      <c r="D438" s="1">
        <f t="shared" si="30"/>
        <v>3.3133107546808205E-2</v>
      </c>
      <c r="E438" s="1">
        <f t="shared" si="31"/>
        <v>2.7453671928689971E-5</v>
      </c>
      <c r="F438" s="1">
        <f t="shared" si="32"/>
        <v>0.6454181003575975</v>
      </c>
      <c r="G438" s="1">
        <f t="shared" si="33"/>
        <v>1.5515611023554985</v>
      </c>
      <c r="H438" s="1"/>
      <c r="J438" s="2">
        <f t="shared" si="34"/>
        <v>-0.39632212115450627</v>
      </c>
      <c r="L438" s="1">
        <f t="shared" si="35"/>
        <v>8.5040281859561917E-2</v>
      </c>
      <c r="M438" s="1">
        <f t="shared" si="36"/>
        <v>1.1196508527611275E-2</v>
      </c>
      <c r="N438"/>
      <c r="O438" s="1"/>
    </row>
    <row r="439" spans="1:22" x14ac:dyDescent="0.2">
      <c r="A439" s="4">
        <v>39902</v>
      </c>
      <c r="B439">
        <v>4384.99</v>
      </c>
      <c r="C439">
        <v>364.89</v>
      </c>
      <c r="D439" s="1">
        <f t="shared" si="30"/>
        <v>4.3163516551486092E-2</v>
      </c>
      <c r="E439" s="1">
        <f t="shared" si="31"/>
        <v>1.7295338494482948E-3</v>
      </c>
      <c r="F439" s="1">
        <f t="shared" si="32"/>
        <v>0.67327661521501148</v>
      </c>
      <c r="G439" s="1">
        <f t="shared" si="33"/>
        <v>1.5542445798015094</v>
      </c>
      <c r="H439" s="1"/>
      <c r="J439" s="2">
        <f t="shared" si="34"/>
        <v>-0.39325971709048918</v>
      </c>
      <c r="L439" s="1">
        <f t="shared" si="35"/>
        <v>8.4832383826158528E-2</v>
      </c>
      <c r="M439" s="1">
        <f t="shared" si="36"/>
        <v>1.1389667556961977E-2</v>
      </c>
      <c r="N439"/>
      <c r="O439" s="1"/>
    </row>
    <row r="440" spans="1:22" x14ac:dyDescent="0.2">
      <c r="A440" s="4">
        <v>39909</v>
      </c>
      <c r="B440">
        <v>4491.12</v>
      </c>
      <c r="C440">
        <v>363.28</v>
      </c>
      <c r="D440" s="1">
        <f t="shared" si="30"/>
        <v>2.4203019847251594E-2</v>
      </c>
      <c r="E440" s="1">
        <f t="shared" si="31"/>
        <v>-4.4122886349311496E-3</v>
      </c>
      <c r="F440" s="1">
        <f t="shared" si="32"/>
        <v>0.68957194249575082</v>
      </c>
      <c r="G440" s="1">
        <f t="shared" si="33"/>
        <v>1.547386804106148</v>
      </c>
      <c r="H440" s="1">
        <f>B440/$B$428</f>
        <v>1.0285918447740412</v>
      </c>
      <c r="I440" s="1">
        <f>C440/$C$428</f>
        <v>1.0082988703544367</v>
      </c>
      <c r="J440" s="2">
        <f t="shared" si="34"/>
        <v>-0.39632649201948511</v>
      </c>
      <c r="L440" s="1">
        <f t="shared" si="35"/>
        <v>8.4579093615536394E-2</v>
      </c>
      <c r="M440" s="1">
        <f t="shared" si="36"/>
        <v>1.1545140403940181E-2</v>
      </c>
      <c r="N440"/>
      <c r="O440" s="1">
        <f>SQRT(L440^2+M440^2-2*J440*L440*M440)</f>
        <v>8.9782632823596442E-2</v>
      </c>
      <c r="P440" s="2">
        <f>(LN(H440/I440)+0.5*O440^2)/(O440)</f>
        <v>0.26682846794321563</v>
      </c>
      <c r="Q440" s="2">
        <f>NORMDIST(P440,0,1,1)</f>
        <v>0.60519938279559926</v>
      </c>
      <c r="R440" s="2">
        <f>1-Q440</f>
        <v>0.39480061720440074</v>
      </c>
      <c r="S440" s="4">
        <f>A440</f>
        <v>39909</v>
      </c>
      <c r="T440" s="1">
        <f>(Q436*B440/B437+R436*C440/C437)*T436</f>
        <v>1.1974814256784228</v>
      </c>
      <c r="U440" s="1">
        <f>(0.5*B440/B437+0.5*C440/C437)*U436</f>
        <v>0.92965216357382885</v>
      </c>
      <c r="V440">
        <f>F440/$F$268</f>
        <v>0.82876518947047906</v>
      </c>
    </row>
    <row r="441" spans="1:22" x14ac:dyDescent="0.2">
      <c r="A441" s="4">
        <v>39916</v>
      </c>
      <c r="B441">
        <v>4676.84</v>
      </c>
      <c r="C441">
        <v>365.51</v>
      </c>
      <c r="D441" s="1">
        <f t="shared" si="30"/>
        <v>4.1352713799675866E-2</v>
      </c>
      <c r="E441" s="1">
        <f t="shared" si="31"/>
        <v>6.1385157454305617E-3</v>
      </c>
      <c r="F441" s="1">
        <f t="shared" si="32"/>
        <v>0.71808761367806417</v>
      </c>
      <c r="G441" s="1">
        <f t="shared" si="33"/>
        <v>1.5568854623674251</v>
      </c>
      <c r="H441" s="1"/>
      <c r="J441" s="2">
        <f t="shared" si="34"/>
        <v>-0.38903287749091581</v>
      </c>
      <c r="L441" s="1">
        <f t="shared" si="35"/>
        <v>8.4262648101516166E-2</v>
      </c>
      <c r="M441" s="1">
        <f t="shared" si="36"/>
        <v>1.1717301298802217E-2</v>
      </c>
      <c r="N441"/>
      <c r="O441" s="1"/>
    </row>
    <row r="442" spans="1:22" x14ac:dyDescent="0.2">
      <c r="A442" s="4">
        <v>39923</v>
      </c>
      <c r="B442">
        <v>4674.32</v>
      </c>
      <c r="C442">
        <v>364.69</v>
      </c>
      <c r="D442" s="1">
        <f t="shared" si="30"/>
        <v>-5.3882536071370168E-4</v>
      </c>
      <c r="E442" s="1">
        <f t="shared" si="31"/>
        <v>-2.2434406719378241E-3</v>
      </c>
      <c r="F442" s="1">
        <f t="shared" si="32"/>
        <v>0.71770068986059998</v>
      </c>
      <c r="G442" s="1">
        <f t="shared" si="33"/>
        <v>1.5533926821996014</v>
      </c>
      <c r="H442" s="1"/>
      <c r="J442" s="2">
        <f t="shared" si="34"/>
        <v>-0.38923949697405263</v>
      </c>
      <c r="L442" s="1">
        <f t="shared" si="35"/>
        <v>8.3988452378180811E-2</v>
      </c>
      <c r="M442" s="1">
        <f t="shared" si="36"/>
        <v>1.187369629335447E-2</v>
      </c>
      <c r="N442"/>
      <c r="O442" s="1"/>
    </row>
    <row r="443" spans="1:22" x14ac:dyDescent="0.2">
      <c r="A443" s="4">
        <v>39930</v>
      </c>
      <c r="B443">
        <v>4769.45</v>
      </c>
      <c r="C443">
        <v>364.52</v>
      </c>
      <c r="D443" s="1">
        <f t="shared" si="30"/>
        <v>2.035162333772611E-2</v>
      </c>
      <c r="E443" s="1">
        <f t="shared" si="31"/>
        <v>-4.6614933230970657E-4</v>
      </c>
      <c r="F443" s="1">
        <f t="shared" si="32"/>
        <v>0.73230706396986911</v>
      </c>
      <c r="G443" s="1">
        <f t="shared" si="33"/>
        <v>1.5526685692379791</v>
      </c>
      <c r="H443" s="1"/>
      <c r="J443" s="2">
        <f t="shared" si="34"/>
        <v>-0.39041248533138329</v>
      </c>
      <c r="L443" s="1">
        <f t="shared" si="35"/>
        <v>8.3607445789140755E-2</v>
      </c>
      <c r="M443" s="1">
        <f t="shared" si="36"/>
        <v>1.2014087700966621E-2</v>
      </c>
      <c r="N443"/>
      <c r="O443" s="1"/>
    </row>
    <row r="444" spans="1:22" x14ac:dyDescent="0.2">
      <c r="A444" s="4">
        <v>39937</v>
      </c>
      <c r="B444">
        <v>4913.8999999999996</v>
      </c>
      <c r="C444">
        <v>362.47</v>
      </c>
      <c r="D444" s="1">
        <f t="shared" si="30"/>
        <v>3.0286511023283502E-2</v>
      </c>
      <c r="E444" s="1">
        <f t="shared" si="31"/>
        <v>-5.6238340831777922E-3</v>
      </c>
      <c r="F444" s="1">
        <f t="shared" si="32"/>
        <v>0.75448608993522093</v>
      </c>
      <c r="G444" s="1">
        <f t="shared" si="33"/>
        <v>1.5439366188184198</v>
      </c>
      <c r="H444" s="1">
        <f>B444/$B$428</f>
        <v>1.1254202662220472</v>
      </c>
      <c r="I444" s="1">
        <f>C444/$C$428</f>
        <v>1.0060506813955425</v>
      </c>
      <c r="J444" s="2">
        <f t="shared" si="34"/>
        <v>-0.39587510445364077</v>
      </c>
      <c r="L444" s="1">
        <f t="shared" si="35"/>
        <v>8.3121965907294343E-2</v>
      </c>
      <c r="M444" s="1">
        <f t="shared" si="36"/>
        <v>1.2122303543684746E-2</v>
      </c>
      <c r="N444"/>
      <c r="O444" s="1">
        <f>SQRT(L444^2+M444^2-2*J444*L444*M444)</f>
        <v>8.8622810192749868E-2</v>
      </c>
      <c r="P444" s="2">
        <f>(LN(H444/I444)+0.5*O444^2)/(O444)</f>
        <v>1.3094945571359284</v>
      </c>
      <c r="Q444" s="2">
        <f>NORMDIST(P444,0,1,1)</f>
        <v>0.90481655987479115</v>
      </c>
      <c r="R444" s="2">
        <f>1-Q444</f>
        <v>9.5183440125208851E-2</v>
      </c>
      <c r="S444" s="4">
        <f>A444</f>
        <v>39937</v>
      </c>
      <c r="T444" s="1">
        <f>(Q440*B444/B441+R440*C444/C441)*T440</f>
        <v>1.2302837651893452</v>
      </c>
      <c r="U444" s="1">
        <f>(0.5*B444/B441+0.5*C444/C441)*U440</f>
        <v>0.9493472748682884</v>
      </c>
      <c r="V444">
        <f>F444/$F$268</f>
        <v>0.90678255413771758</v>
      </c>
    </row>
    <row r="445" spans="1:22" x14ac:dyDescent="0.2">
      <c r="A445" s="4">
        <v>39944</v>
      </c>
      <c r="B445">
        <v>4737.5</v>
      </c>
      <c r="C445">
        <v>366.07</v>
      </c>
      <c r="D445" s="1">
        <f t="shared" si="30"/>
        <v>-3.5898166425853084E-2</v>
      </c>
      <c r="E445" s="1">
        <f t="shared" si="31"/>
        <v>9.9318564294974543E-3</v>
      </c>
      <c r="F445" s="1">
        <f t="shared" si="32"/>
        <v>0.72740142271273511</v>
      </c>
      <c r="G445" s="1">
        <f t="shared" si="33"/>
        <v>1.5592707756527679</v>
      </c>
      <c r="H445" s="1"/>
      <c r="J445" s="2">
        <f t="shared" si="34"/>
        <v>-0.39997192298234213</v>
      </c>
      <c r="L445" s="1">
        <f t="shared" si="35"/>
        <v>8.2627716326929668E-2</v>
      </c>
      <c r="M445" s="1">
        <f t="shared" si="36"/>
        <v>1.2254552513499786E-2</v>
      </c>
      <c r="N445"/>
      <c r="O445" s="1"/>
    </row>
    <row r="446" spans="1:22" x14ac:dyDescent="0.2">
      <c r="A446" s="4">
        <v>39951</v>
      </c>
      <c r="B446">
        <v>4918.75</v>
      </c>
      <c r="C446">
        <v>365.15</v>
      </c>
      <c r="D446" s="1">
        <f t="shared" si="30"/>
        <v>3.8258575197889222E-2</v>
      </c>
      <c r="E446" s="1">
        <f t="shared" si="31"/>
        <v>-2.513180539241211E-3</v>
      </c>
      <c r="F446" s="1">
        <f t="shared" si="32"/>
        <v>0.75523076474264195</v>
      </c>
      <c r="G446" s="1">
        <f t="shared" si="33"/>
        <v>1.5553520466839901</v>
      </c>
      <c r="H446" s="1"/>
      <c r="J446" s="2">
        <f t="shared" si="34"/>
        <v>-0.40608919729321807</v>
      </c>
      <c r="L446" s="1">
        <f t="shared" si="35"/>
        <v>8.2094288380189187E-2</v>
      </c>
      <c r="M446" s="1">
        <f t="shared" si="36"/>
        <v>1.2380660417148701E-2</v>
      </c>
      <c r="N446"/>
      <c r="O446" s="1"/>
    </row>
    <row r="447" spans="1:22" x14ac:dyDescent="0.2">
      <c r="A447" s="4">
        <v>39958</v>
      </c>
      <c r="B447">
        <v>4940.82</v>
      </c>
      <c r="C447">
        <v>361.09</v>
      </c>
      <c r="D447" s="1">
        <f t="shared" si="30"/>
        <v>4.4869123252857523E-3</v>
      </c>
      <c r="E447" s="1">
        <f t="shared" si="31"/>
        <v>-1.1118718334930833E-2</v>
      </c>
      <c r="F447" s="1">
        <f t="shared" si="32"/>
        <v>0.75861941896940077</v>
      </c>
      <c r="G447" s="1">
        <f t="shared" si="33"/>
        <v>1.5380585253652523</v>
      </c>
      <c r="H447" s="1"/>
      <c r="J447" s="2">
        <f t="shared" si="34"/>
        <v>-0.39921498905046199</v>
      </c>
      <c r="L447" s="1">
        <f t="shared" si="35"/>
        <v>8.1601432604969937E-2</v>
      </c>
      <c r="M447" s="1">
        <f t="shared" si="36"/>
        <v>1.2454450653667713E-2</v>
      </c>
      <c r="N447"/>
      <c r="O447" s="1"/>
    </row>
    <row r="448" spans="1:22" x14ac:dyDescent="0.2">
      <c r="A448" s="4">
        <v>39965</v>
      </c>
      <c r="B448">
        <v>5077.03</v>
      </c>
      <c r="C448">
        <v>360.38</v>
      </c>
      <c r="D448" s="1">
        <f t="shared" si="30"/>
        <v>2.756829837962127E-2</v>
      </c>
      <c r="E448" s="1">
        <f t="shared" si="31"/>
        <v>-1.9662687972527015E-3</v>
      </c>
      <c r="F448" s="1">
        <f t="shared" si="32"/>
        <v>0.77953326546812407</v>
      </c>
      <c r="G448" s="1">
        <f t="shared" si="33"/>
        <v>1.5350342888784783</v>
      </c>
      <c r="H448" s="1">
        <f>B448/$B$428</f>
        <v>1.1627815898201672</v>
      </c>
      <c r="I448" s="1">
        <f>C448/$C$428</f>
        <v>1.0002497987732104</v>
      </c>
      <c r="J448" s="2">
        <f t="shared" si="34"/>
        <v>-0.40471111504990481</v>
      </c>
      <c r="L448" s="1">
        <f t="shared" si="35"/>
        <v>8.1111414482137975E-2</v>
      </c>
      <c r="M448" s="1">
        <f t="shared" si="36"/>
        <v>1.2508303599806104E-2</v>
      </c>
      <c r="N448"/>
      <c r="O448" s="1">
        <f>SQRT(L448^2+M448^2-2*J448*L448*M448)</f>
        <v>8.6929463662251183E-2</v>
      </c>
      <c r="P448" s="2">
        <f>(LN(H448/I448)+0.5*O448^2)/(O448)</f>
        <v>1.7755045147470072</v>
      </c>
      <c r="Q448" s="2">
        <f>NORMDIST(P448,0,1,1)</f>
        <v>0.9620926896206895</v>
      </c>
      <c r="R448" s="2">
        <f>1-Q448</f>
        <v>3.7907310379310499E-2</v>
      </c>
      <c r="S448" s="4">
        <f>A448</f>
        <v>39965</v>
      </c>
      <c r="T448" s="1">
        <f>(Q444*B448/B445+R444*C448/C445)*T444</f>
        <v>1.3082437176529467</v>
      </c>
      <c r="U448" s="1">
        <f>(0.5*B448/B445+0.5*C448/C445)*U444</f>
        <v>0.9759883927165266</v>
      </c>
      <c r="V448">
        <f>F448/$F$268</f>
        <v>0.93688561648259361</v>
      </c>
    </row>
    <row r="449" spans="1:22" x14ac:dyDescent="0.2">
      <c r="A449" s="4">
        <v>39972</v>
      </c>
      <c r="B449">
        <v>5069.24</v>
      </c>
      <c r="C449">
        <v>359.05</v>
      </c>
      <c r="D449" s="1">
        <f t="shared" si="30"/>
        <v>-1.5343616248082448E-3</v>
      </c>
      <c r="E449" s="1">
        <f t="shared" si="31"/>
        <v>-3.6905488650867957E-3</v>
      </c>
      <c r="F449" s="1">
        <f t="shared" si="32"/>
        <v>0.77833717954032844</v>
      </c>
      <c r="G449" s="1">
        <f t="shared" si="33"/>
        <v>1.5293691698257885</v>
      </c>
      <c r="H449" s="1"/>
      <c r="J449" s="2">
        <f t="shared" si="34"/>
        <v>-0.40816596932201121</v>
      </c>
      <c r="L449" s="1">
        <f t="shared" si="35"/>
        <v>8.0655218651509514E-2</v>
      </c>
      <c r="M449" s="1">
        <f t="shared" si="36"/>
        <v>1.2531546268549935E-2</v>
      </c>
      <c r="N449"/>
      <c r="O449" s="1"/>
    </row>
    <row r="450" spans="1:22" x14ac:dyDescent="0.2">
      <c r="A450" s="4">
        <v>39979</v>
      </c>
      <c r="B450">
        <v>4839.46</v>
      </c>
      <c r="C450">
        <v>362.14</v>
      </c>
      <c r="D450" s="1">
        <f t="shared" si="30"/>
        <v>-4.5328293787628815E-2</v>
      </c>
      <c r="E450" s="1">
        <f t="shared" si="31"/>
        <v>8.606043726500312E-3</v>
      </c>
      <c r="F450" s="1">
        <f t="shared" si="32"/>
        <v>0.74305648320029005</v>
      </c>
      <c r="G450" s="1">
        <f t="shared" si="33"/>
        <v>1.5425309877752711</v>
      </c>
      <c r="H450" s="1"/>
      <c r="J450" s="2">
        <f t="shared" si="34"/>
        <v>-0.41191331172490814</v>
      </c>
      <c r="L450" s="1">
        <f t="shared" si="35"/>
        <v>8.0252115637392402E-2</v>
      </c>
      <c r="M450" s="1">
        <f t="shared" si="36"/>
        <v>1.2593087534696661E-2</v>
      </c>
      <c r="N450"/>
      <c r="O450" s="1"/>
    </row>
    <row r="451" spans="1:22" x14ac:dyDescent="0.2">
      <c r="A451" s="4">
        <v>39986</v>
      </c>
      <c r="B451">
        <v>4776.47</v>
      </c>
      <c r="C451">
        <v>364.59</v>
      </c>
      <c r="D451" s="1">
        <f t="shared" si="30"/>
        <v>-1.3015914998780853E-2</v>
      </c>
      <c r="E451" s="1">
        <f t="shared" si="31"/>
        <v>6.76533937151369E-3</v>
      </c>
      <c r="F451" s="1">
        <f t="shared" si="32"/>
        <v>0.73338492317566206</v>
      </c>
      <c r="G451" s="1">
        <f t="shared" si="33"/>
        <v>1.552966733398647</v>
      </c>
      <c r="H451" s="1"/>
      <c r="J451" s="2">
        <f t="shared" si="34"/>
        <v>-0.41321980128066982</v>
      </c>
      <c r="L451" s="1">
        <f t="shared" si="35"/>
        <v>7.9877757831744209E-2</v>
      </c>
      <c r="M451" s="1">
        <f t="shared" si="36"/>
        <v>1.2689716417580117E-2</v>
      </c>
      <c r="N451"/>
      <c r="O451" s="1"/>
    </row>
    <row r="452" spans="1:22" x14ac:dyDescent="0.2">
      <c r="A452" s="4">
        <v>39993</v>
      </c>
      <c r="B452">
        <v>4708.21</v>
      </c>
      <c r="C452">
        <v>365.27</v>
      </c>
      <c r="D452" s="1">
        <f t="shared" si="30"/>
        <v>-1.429088845946902E-2</v>
      </c>
      <c r="E452" s="1">
        <f t="shared" si="31"/>
        <v>1.8651087522971732E-3</v>
      </c>
      <c r="F452" s="1">
        <f t="shared" si="32"/>
        <v>0.72290420104070241</v>
      </c>
      <c r="G452" s="1">
        <f t="shared" si="33"/>
        <v>1.5558631852451352</v>
      </c>
      <c r="H452" s="1">
        <f>B452/$B$428</f>
        <v>1.0783115146074005</v>
      </c>
      <c r="I452" s="1">
        <f>C452/$C$428</f>
        <v>1.0138221987843126</v>
      </c>
      <c r="J452" s="2">
        <f t="shared" si="34"/>
        <v>-0.41083642478326787</v>
      </c>
      <c r="L452" s="1">
        <f t="shared" si="35"/>
        <v>7.9517885047093492E-2</v>
      </c>
      <c r="M452" s="1">
        <f t="shared" si="36"/>
        <v>1.2792042695694823E-2</v>
      </c>
      <c r="N452"/>
      <c r="O452" s="1">
        <f>SQRT(L452^2+M452^2-2*J452*L452*M452)</f>
        <v>8.557179957771098E-2</v>
      </c>
      <c r="P452" s="2">
        <f>(LN(H452/I452)+0.5*O452^2)/(O452)</f>
        <v>0.76345394940312006</v>
      </c>
      <c r="Q452" s="2">
        <f>NORMDIST(P452,0,1,1)</f>
        <v>0.77740364198458445</v>
      </c>
      <c r="R452" s="2">
        <f>1-Q452</f>
        <v>0.22259635801541555</v>
      </c>
      <c r="S452" s="4">
        <f>A452</f>
        <v>39993</v>
      </c>
      <c r="T452" s="1">
        <f>(Q448*B452/B449+R448*C452/C449)*T448</f>
        <v>1.2194619650484453</v>
      </c>
      <c r="U452" s="1">
        <f>(0.5*B452/B449+0.5*C452/C449)*U448</f>
        <v>0.94968733240388947</v>
      </c>
      <c r="V452">
        <f>F452/$F$268</f>
        <v>0.8688257166846588</v>
      </c>
    </row>
    <row r="453" spans="1:22" x14ac:dyDescent="0.2">
      <c r="A453" s="4">
        <v>40000</v>
      </c>
      <c r="B453">
        <v>4576.3100000000004</v>
      </c>
      <c r="C453">
        <v>365.66</v>
      </c>
      <c r="D453" s="1">
        <f t="shared" ref="D453:D490" si="37">B453/B452-1</f>
        <v>-2.801489313348382E-2</v>
      </c>
      <c r="E453" s="1">
        <f t="shared" ref="E453:E490" si="38">C453/C452-1</f>
        <v>1.067703342732873E-3</v>
      </c>
      <c r="F453" s="1">
        <f t="shared" ref="F453:F490" si="39">F452*B453/B452</f>
        <v>0.70265211710280062</v>
      </c>
      <c r="G453" s="1">
        <f t="shared" ref="G453:G490" si="40">G452*C453/C452</f>
        <v>1.5575243855688565</v>
      </c>
      <c r="H453" s="1"/>
      <c r="J453" s="2">
        <f t="shared" si="34"/>
        <v>-0.40881407951929832</v>
      </c>
      <c r="L453" s="1">
        <f t="shared" si="35"/>
        <v>7.9161232519380412E-2</v>
      </c>
      <c r="M453" s="1">
        <f t="shared" si="36"/>
        <v>1.2903825016216161E-2</v>
      </c>
      <c r="N453"/>
      <c r="O453" s="1"/>
    </row>
    <row r="454" spans="1:22" x14ac:dyDescent="0.2">
      <c r="A454" s="4">
        <v>40007</v>
      </c>
      <c r="B454">
        <v>4978.3999999999996</v>
      </c>
      <c r="C454">
        <v>365.03</v>
      </c>
      <c r="D454" s="1">
        <f t="shared" si="37"/>
        <v>8.7863365899600199E-2</v>
      </c>
      <c r="E454" s="1">
        <f t="shared" si="38"/>
        <v>-1.7229119947493876E-3</v>
      </c>
      <c r="F454" s="1">
        <f t="shared" si="39"/>
        <v>0.7643894971679327</v>
      </c>
      <c r="G454" s="1">
        <f t="shared" si="40"/>
        <v>1.5548409081228454</v>
      </c>
      <c r="H454" s="1"/>
      <c r="J454" s="2">
        <f t="shared" si="34"/>
        <v>-0.40855345234978707</v>
      </c>
      <c r="L454" s="1">
        <f t="shared" si="35"/>
        <v>7.8609280081984742E-2</v>
      </c>
      <c r="M454" s="1">
        <f t="shared" si="36"/>
        <v>1.2999292089218597E-2</v>
      </c>
      <c r="N454"/>
      <c r="O454" s="1"/>
    </row>
    <row r="455" spans="1:22" x14ac:dyDescent="0.2">
      <c r="A455" s="4">
        <v>40014</v>
      </c>
      <c r="B455">
        <v>5229.3599999999997</v>
      </c>
      <c r="C455">
        <v>364.42</v>
      </c>
      <c r="D455" s="1">
        <f t="shared" si="37"/>
        <v>5.0409770207295423E-2</v>
      </c>
      <c r="E455" s="1">
        <f t="shared" si="38"/>
        <v>-1.6710955263949945E-3</v>
      </c>
      <c r="F455" s="1">
        <f t="shared" si="39"/>
        <v>0.80292219606903836</v>
      </c>
      <c r="G455" s="1">
        <f t="shared" si="40"/>
        <v>1.5522426204370252</v>
      </c>
      <c r="H455" s="1"/>
      <c r="J455" s="2">
        <f t="shared" ref="J455:J490" si="41">CORREL(D298:D455,E298:E455)</f>
        <v>-0.40651852125013738</v>
      </c>
      <c r="L455" s="1">
        <f t="shared" si="35"/>
        <v>7.7963366920358254E-2</v>
      </c>
      <c r="M455" s="1">
        <f t="shared" si="36"/>
        <v>1.3083027723973075E-2</v>
      </c>
      <c r="N455"/>
      <c r="O455" s="1"/>
    </row>
    <row r="456" spans="1:22" x14ac:dyDescent="0.2">
      <c r="A456" s="4">
        <v>40021</v>
      </c>
      <c r="B456">
        <v>5332.14</v>
      </c>
      <c r="C456">
        <v>364.79</v>
      </c>
      <c r="D456" s="1">
        <f t="shared" si="37"/>
        <v>1.9654412777089458E-2</v>
      </c>
      <c r="E456" s="1">
        <f t="shared" si="38"/>
        <v>1.0153120026343831E-3</v>
      </c>
      <c r="F456" s="1">
        <f t="shared" si="39"/>
        <v>0.81870316033846646</v>
      </c>
      <c r="G456" s="1">
        <f t="shared" si="40"/>
        <v>1.5538186310005553</v>
      </c>
      <c r="H456" s="1">
        <f>B456/$B$428</f>
        <v>1.2212089009408469</v>
      </c>
      <c r="I456" s="1">
        <f>C456/$C$428</f>
        <v>1.0124899386605235</v>
      </c>
      <c r="J456" s="2">
        <f t="shared" si="41"/>
        <v>-0.40648607340632542</v>
      </c>
      <c r="L456" s="1">
        <f t="shared" ref="L456:L490" si="42">VAR(F196:F456)*SQRT(52)/SQRT(12)</f>
        <v>7.7366960476517865E-2</v>
      </c>
      <c r="M456" s="1">
        <f t="shared" ref="M456:M490" si="43">VAR(G196:G456)*SQRT(52)/SQRT(12)</f>
        <v>1.3168796057896767E-2</v>
      </c>
      <c r="N456"/>
      <c r="O456" s="1">
        <f>SQRT(L456^2+M456^2-2*J456*L456*M456)</f>
        <v>8.3590334076709016E-2</v>
      </c>
      <c r="P456" s="2">
        <f>(LN(H456/I456)+0.5*O456^2)/(O456)</f>
        <v>2.2840243647372809</v>
      </c>
      <c r="Q456" s="2">
        <f>NORMDIST(P456,0,1,1)</f>
        <v>0.98881495046868084</v>
      </c>
      <c r="R456" s="2">
        <f>1-Q456</f>
        <v>1.1185049531319158E-2</v>
      </c>
      <c r="S456" s="4">
        <f>A456</f>
        <v>40021</v>
      </c>
      <c r="T456" s="1">
        <f>(Q452*B456/B453+R452*C456/C453)*T452</f>
        <v>1.3753915167307744</v>
      </c>
      <c r="U456" s="1">
        <f>(0.5*B456/B453+0.5*C456/C453)*U452</f>
        <v>1.0269834250635712</v>
      </c>
      <c r="V456">
        <f>F456/$F$268</f>
        <v>0.98396213358429985</v>
      </c>
    </row>
    <row r="457" spans="1:22" x14ac:dyDescent="0.2">
      <c r="A457" s="4">
        <v>40028</v>
      </c>
      <c r="B457">
        <v>5458.96</v>
      </c>
      <c r="C457">
        <v>365.17</v>
      </c>
      <c r="D457" s="1">
        <f t="shared" si="37"/>
        <v>2.3784071686039798E-2</v>
      </c>
      <c r="E457" s="1">
        <f t="shared" si="38"/>
        <v>1.0416952219085562E-3</v>
      </c>
      <c r="F457" s="1">
        <f t="shared" si="39"/>
        <v>0.83817525499354384</v>
      </c>
      <c r="G457" s="1">
        <f t="shared" si="40"/>
        <v>1.5554372364441809</v>
      </c>
      <c r="H457" s="1"/>
      <c r="J457" s="2">
        <f t="shared" si="41"/>
        <v>-0.40861336315713886</v>
      </c>
      <c r="L457" s="1">
        <f t="shared" si="42"/>
        <v>7.6630827304520019E-2</v>
      </c>
      <c r="M457" s="1">
        <f t="shared" si="43"/>
        <v>1.3268467771868273E-2</v>
      </c>
      <c r="N457"/>
      <c r="O457" s="1"/>
    </row>
    <row r="458" spans="1:22" x14ac:dyDescent="0.2">
      <c r="A458" s="4">
        <v>40035</v>
      </c>
      <c r="B458">
        <v>5309.11</v>
      </c>
      <c r="C458">
        <v>365.73</v>
      </c>
      <c r="D458" s="1">
        <f t="shared" si="37"/>
        <v>-2.7450283570497058E-2</v>
      </c>
      <c r="E458" s="1">
        <f t="shared" si="38"/>
        <v>1.5335323274090484E-3</v>
      </c>
      <c r="F458" s="1">
        <f t="shared" si="39"/>
        <v>0.81516710656219737</v>
      </c>
      <c r="G458" s="1">
        <f t="shared" si="40"/>
        <v>1.5578225497295239</v>
      </c>
      <c r="H458" s="1"/>
      <c r="J458" s="2">
        <f t="shared" si="41"/>
        <v>-0.40855355271901178</v>
      </c>
      <c r="L458" s="1">
        <f t="shared" si="42"/>
        <v>7.5847652229561843E-2</v>
      </c>
      <c r="M458" s="1">
        <f t="shared" si="43"/>
        <v>1.3381897144230572E-2</v>
      </c>
      <c r="N458"/>
      <c r="O458" s="1"/>
    </row>
    <row r="459" spans="1:22" x14ac:dyDescent="0.2">
      <c r="A459" s="4">
        <v>40042</v>
      </c>
      <c r="B459">
        <v>5462.74</v>
      </c>
      <c r="C459">
        <v>367.26</v>
      </c>
      <c r="D459" s="1">
        <f t="shared" si="37"/>
        <v>2.8937053479773489E-2</v>
      </c>
      <c r="E459" s="1">
        <f t="shared" si="38"/>
        <v>4.183413993929852E-3</v>
      </c>
      <c r="F459" s="1">
        <f t="shared" si="39"/>
        <v>0.83875564071973985</v>
      </c>
      <c r="G459" s="1">
        <f t="shared" si="40"/>
        <v>1.564339566384122</v>
      </c>
      <c r="H459" s="1"/>
      <c r="J459" s="2">
        <f t="shared" si="41"/>
        <v>-0.40543518600527945</v>
      </c>
      <c r="L459" s="1">
        <f t="shared" si="42"/>
        <v>7.5091115424955709E-2</v>
      </c>
      <c r="M459" s="1">
        <f t="shared" si="43"/>
        <v>1.3510859528376185E-2</v>
      </c>
      <c r="N459"/>
      <c r="O459" s="1"/>
    </row>
    <row r="460" spans="1:22" x14ac:dyDescent="0.2">
      <c r="A460" s="4">
        <v>40049</v>
      </c>
      <c r="B460">
        <v>5517.35</v>
      </c>
      <c r="C460">
        <v>367.44</v>
      </c>
      <c r="D460" s="1">
        <f t="shared" si="37"/>
        <v>9.9968147852544931E-3</v>
      </c>
      <c r="E460" s="1">
        <f t="shared" si="38"/>
        <v>4.9011599411863394E-4</v>
      </c>
      <c r="F460" s="1">
        <f t="shared" si="39"/>
        <v>0.84714052551010255</v>
      </c>
      <c r="G460" s="1">
        <f t="shared" si="40"/>
        <v>1.5651062742258393</v>
      </c>
      <c r="H460" s="1">
        <f>B460/$B$428</f>
        <v>1.263627160878368</v>
      </c>
      <c r="I460" s="1">
        <f>C460/$C$428</f>
        <v>1.0198451247606095</v>
      </c>
      <c r="J460" s="2">
        <f t="shared" si="41"/>
        <v>-0.40737633508869631</v>
      </c>
      <c r="L460" s="1">
        <f t="shared" si="42"/>
        <v>7.4427509133878619E-2</v>
      </c>
      <c r="M460" s="1">
        <f t="shared" si="43"/>
        <v>1.3637859713476202E-2</v>
      </c>
      <c r="N460"/>
      <c r="O460" s="1">
        <f>SQRT(L460^2+M460^2-2*J460*L460*M460)</f>
        <v>8.09471760311017E-2</v>
      </c>
      <c r="P460" s="2">
        <f>(LN(H460/I460)+0.5*O460^2)/(O460)</f>
        <v>2.6883177471955584</v>
      </c>
      <c r="Q460" s="2">
        <f>NORMDIST(P460,0,1,1)</f>
        <v>0.99640934872410103</v>
      </c>
      <c r="R460" s="2">
        <f>1-Q460</f>
        <v>3.5906512758989706E-3</v>
      </c>
      <c r="S460" s="4">
        <f>A460</f>
        <v>40049</v>
      </c>
      <c r="T460" s="1">
        <f>(Q456*B460/B457+R456*C460/C457)*T456</f>
        <v>1.3900340293455156</v>
      </c>
      <c r="U460" s="1">
        <f>(0.5*B460/B457+0.5*C460/C457)*U456</f>
        <v>1.0356678327979834</v>
      </c>
      <c r="V460">
        <f>F460/$F$268</f>
        <v>1.018139710834925</v>
      </c>
    </row>
    <row r="461" spans="1:22" x14ac:dyDescent="0.2">
      <c r="A461" s="4">
        <v>40056</v>
      </c>
      <c r="B461">
        <v>5384.43</v>
      </c>
      <c r="C461">
        <v>369.08</v>
      </c>
      <c r="D461" s="1">
        <f t="shared" si="37"/>
        <v>-2.4091275703009618E-2</v>
      </c>
      <c r="E461" s="1">
        <f t="shared" si="38"/>
        <v>4.4633137382974475E-3</v>
      </c>
      <c r="F461" s="1">
        <f t="shared" si="39"/>
        <v>0.82673182955084634</v>
      </c>
      <c r="G461" s="1">
        <f t="shared" si="40"/>
        <v>1.5720918345614869</v>
      </c>
      <c r="H461" s="1"/>
      <c r="J461" s="2">
        <f t="shared" si="41"/>
        <v>-0.40949588909544204</v>
      </c>
      <c r="L461" s="1">
        <f t="shared" si="42"/>
        <v>7.378610343449693E-2</v>
      </c>
      <c r="M461" s="1">
        <f t="shared" si="43"/>
        <v>1.3776321455980428E-2</v>
      </c>
      <c r="N461"/>
      <c r="O461" s="1"/>
    </row>
    <row r="462" spans="1:22" x14ac:dyDescent="0.2">
      <c r="A462" s="4">
        <v>40063</v>
      </c>
      <c r="B462">
        <v>5624.02</v>
      </c>
      <c r="C462">
        <v>369.23</v>
      </c>
      <c r="D462" s="1">
        <f t="shared" si="37"/>
        <v>4.4496817676151545E-2</v>
      </c>
      <c r="E462" s="1">
        <f t="shared" si="38"/>
        <v>4.0641595318091639E-4</v>
      </c>
      <c r="F462" s="1">
        <f t="shared" si="39"/>
        <v>0.86351876503744152</v>
      </c>
      <c r="G462" s="1">
        <f t="shared" si="40"/>
        <v>1.5727307577629182</v>
      </c>
      <c r="H462" s="1"/>
      <c r="J462" s="2">
        <f t="shared" si="41"/>
        <v>-0.40870877939711592</v>
      </c>
      <c r="L462" s="1">
        <f t="shared" si="42"/>
        <v>7.313222446488897E-2</v>
      </c>
      <c r="M462" s="1">
        <f t="shared" si="43"/>
        <v>1.3911963265448399E-2</v>
      </c>
      <c r="N462"/>
      <c r="O462" s="1"/>
    </row>
    <row r="463" spans="1:22" x14ac:dyDescent="0.2">
      <c r="A463" s="4">
        <v>40070</v>
      </c>
      <c r="B463">
        <v>5703.83</v>
      </c>
      <c r="C463">
        <v>368.32</v>
      </c>
      <c r="D463" s="1">
        <f t="shared" si="37"/>
        <v>1.4190916817507615E-2</v>
      </c>
      <c r="E463" s="1">
        <f t="shared" si="38"/>
        <v>-2.4645884678926588E-3</v>
      </c>
      <c r="F463" s="1">
        <f t="shared" si="39"/>
        <v>0.87577288800244479</v>
      </c>
      <c r="G463" s="1">
        <f t="shared" si="40"/>
        <v>1.5688546236742356</v>
      </c>
      <c r="H463" s="1"/>
      <c r="J463" s="2">
        <f t="shared" si="41"/>
        <v>-0.41052789498620168</v>
      </c>
      <c r="L463" s="1">
        <f t="shared" si="42"/>
        <v>7.2541315740950754E-2</v>
      </c>
      <c r="M463" s="1">
        <f t="shared" si="43"/>
        <v>1.4039573995091958E-2</v>
      </c>
      <c r="N463"/>
      <c r="O463" s="1"/>
    </row>
    <row r="464" spans="1:22" x14ac:dyDescent="0.2">
      <c r="A464" s="4">
        <v>40077</v>
      </c>
      <c r="B464">
        <v>5581.41</v>
      </c>
      <c r="C464">
        <v>369.97</v>
      </c>
      <c r="D464" s="1">
        <f t="shared" si="37"/>
        <v>-2.1462771506163381E-2</v>
      </c>
      <c r="E464" s="1">
        <f t="shared" si="38"/>
        <v>4.4798001737620385E-3</v>
      </c>
      <c r="F464" s="1">
        <f t="shared" si="39"/>
        <v>0.85697637461595555</v>
      </c>
      <c r="G464" s="1">
        <f t="shared" si="40"/>
        <v>1.5758827788899787</v>
      </c>
      <c r="H464" s="1">
        <f>B464/$B$428</f>
        <v>1.2782986890442207</v>
      </c>
      <c r="I464" s="1">
        <f>C464/$C$428</f>
        <v>1.0268672458297483</v>
      </c>
      <c r="J464" s="2">
        <f t="shared" si="41"/>
        <v>-0.41121423345539132</v>
      </c>
      <c r="L464" s="1">
        <f t="shared" si="42"/>
        <v>7.1898547000997667E-2</v>
      </c>
      <c r="M464" s="1">
        <f t="shared" si="43"/>
        <v>1.4188254823768455E-2</v>
      </c>
      <c r="N464"/>
      <c r="O464" s="1">
        <f>SQRT(L464^2+M464^2-2*J464*L464*M464)</f>
        <v>7.8801517588605374E-2</v>
      </c>
      <c r="P464" s="2">
        <f>(LN(H464/I464)+0.5*O464^2)/(O464)</f>
        <v>2.8187556849075857</v>
      </c>
      <c r="Q464" s="2">
        <f>NORMDIST(P464,0,1,1)</f>
        <v>0.99758949012178399</v>
      </c>
      <c r="R464" s="2">
        <f>1-Q464</f>
        <v>2.410509878216005E-3</v>
      </c>
      <c r="S464" s="4">
        <f>A464</f>
        <v>40077</v>
      </c>
      <c r="T464" s="1">
        <f>(Q460*B464/B461+R460*C464/C461)*T460</f>
        <v>1.4407154488681162</v>
      </c>
      <c r="U464" s="1">
        <f>(0.5*B464/B461+0.5*C464/C461)*U460</f>
        <v>1.0558605907350453</v>
      </c>
      <c r="V464">
        <f>F464/$F$268</f>
        <v>1.0299609710189059</v>
      </c>
    </row>
    <row r="465" spans="1:22" x14ac:dyDescent="0.2">
      <c r="A465" s="4">
        <v>40084</v>
      </c>
      <c r="B465">
        <v>5467.9</v>
      </c>
      <c r="C465">
        <v>371.64</v>
      </c>
      <c r="D465" s="1">
        <f t="shared" si="37"/>
        <v>-2.0337154948301683E-2</v>
      </c>
      <c r="E465" s="1">
        <f t="shared" si="38"/>
        <v>4.5138795037433788E-3</v>
      </c>
      <c r="F465" s="1">
        <f t="shared" si="39"/>
        <v>0.8395479132983571</v>
      </c>
      <c r="G465" s="1">
        <f t="shared" si="40"/>
        <v>1.5829961238659125</v>
      </c>
      <c r="H465" s="1"/>
      <c r="J465" s="2">
        <f t="shared" si="41"/>
        <v>-0.41232495114839157</v>
      </c>
      <c r="L465" s="1">
        <f t="shared" si="42"/>
        <v>7.1320631675658358E-2</v>
      </c>
      <c r="M465" s="1">
        <f t="shared" si="43"/>
        <v>1.4350918407299565E-2</v>
      </c>
      <c r="N465"/>
      <c r="O465" s="1"/>
    </row>
    <row r="466" spans="1:22" x14ac:dyDescent="0.2">
      <c r="A466" s="4">
        <v>40091</v>
      </c>
      <c r="B466">
        <v>5711.88</v>
      </c>
      <c r="C466">
        <v>370.73</v>
      </c>
      <c r="D466" s="1">
        <f t="shared" si="37"/>
        <v>4.4620421002578681E-2</v>
      </c>
      <c r="E466" s="1">
        <f t="shared" si="38"/>
        <v>-2.4486061780216728E-3</v>
      </c>
      <c r="F466" s="1">
        <f t="shared" si="39"/>
        <v>0.87700889464156628</v>
      </c>
      <c r="G466" s="1">
        <f t="shared" si="40"/>
        <v>1.5791199897772301</v>
      </c>
      <c r="H466" s="1"/>
      <c r="J466" s="2">
        <f t="shared" si="41"/>
        <v>-0.41480147974682252</v>
      </c>
      <c r="L466" s="1">
        <f t="shared" si="42"/>
        <v>7.0735884341519242E-2</v>
      </c>
      <c r="M466" s="1">
        <f t="shared" si="43"/>
        <v>1.4500858322861684E-2</v>
      </c>
      <c r="N466"/>
      <c r="O466" s="1"/>
    </row>
    <row r="467" spans="1:22" x14ac:dyDescent="0.2">
      <c r="A467" s="4">
        <v>40098</v>
      </c>
      <c r="B467">
        <v>5743.39</v>
      </c>
      <c r="C467">
        <v>369.46</v>
      </c>
      <c r="D467" s="1">
        <f t="shared" si="37"/>
        <v>5.51657247701276E-3</v>
      </c>
      <c r="E467" s="1">
        <f t="shared" si="38"/>
        <v>-3.4256736708656588E-3</v>
      </c>
      <c r="F467" s="1">
        <f t="shared" si="39"/>
        <v>0.8818469777718414</v>
      </c>
      <c r="G467" s="1">
        <f t="shared" si="40"/>
        <v>1.5737104400051125</v>
      </c>
      <c r="H467" s="1"/>
      <c r="J467" s="2">
        <f t="shared" si="41"/>
        <v>-0.4147397450946268</v>
      </c>
      <c r="L467" s="1">
        <f t="shared" si="42"/>
        <v>7.0082149627313114E-2</v>
      </c>
      <c r="M467" s="1">
        <f t="shared" si="43"/>
        <v>1.4643090977008832E-2</v>
      </c>
      <c r="N467"/>
      <c r="O467" s="1"/>
    </row>
    <row r="468" spans="1:22" x14ac:dyDescent="0.2">
      <c r="A468" s="4">
        <v>40105</v>
      </c>
      <c r="B468">
        <v>5740.25</v>
      </c>
      <c r="C468">
        <v>369.86</v>
      </c>
      <c r="D468" s="1">
        <f t="shared" si="37"/>
        <v>-5.4671544157725016E-4</v>
      </c>
      <c r="E468" s="1">
        <f t="shared" si="38"/>
        <v>1.0826611811833864E-3</v>
      </c>
      <c r="F468" s="1">
        <f t="shared" si="39"/>
        <v>0.88136485841198531</v>
      </c>
      <c r="G468" s="1">
        <f t="shared" si="40"/>
        <v>1.5754142352089293</v>
      </c>
      <c r="H468" s="1">
        <f>B468/$B$428</f>
        <v>1.314677482891615</v>
      </c>
      <c r="I468" s="1">
        <f>C468/$C$428</f>
        <v>1.0265619362180465</v>
      </c>
      <c r="J468" s="2">
        <f t="shared" si="41"/>
        <v>-0.414039472696621</v>
      </c>
      <c r="L468" s="1">
        <f t="shared" si="42"/>
        <v>6.9432854716745832E-2</v>
      </c>
      <c r="M468" s="1">
        <f t="shared" si="43"/>
        <v>1.4787762021716685E-2</v>
      </c>
      <c r="N468"/>
      <c r="O468" s="1">
        <f>SQRT(L468^2+M468^2-2*J468*L468*M468)</f>
        <v>7.6745258393953492E-2</v>
      </c>
      <c r="P468" s="2">
        <f>(LN(H468/I468)+0.5*O468^2)/(O468)</f>
        <v>3.2617129062401382</v>
      </c>
      <c r="Q468" s="2">
        <f>NORMDIST(P468,0,1,1)</f>
        <v>0.99944629381433292</v>
      </c>
      <c r="R468" s="2">
        <f>1-Q468</f>
        <v>5.5370618566707996E-4</v>
      </c>
      <c r="S468" s="4">
        <f>A468</f>
        <v>40105</v>
      </c>
      <c r="T468" s="1">
        <f>(Q464*B468/B465+R464*C468/C465)*T464</f>
        <v>1.512286265610822</v>
      </c>
      <c r="U468" s="1">
        <f>(0.5*B468/B465+0.5*C468/C465)*U464</f>
        <v>1.0796276448053288</v>
      </c>
      <c r="V468">
        <f>F468/$F$268</f>
        <v>1.0592723816905181</v>
      </c>
    </row>
    <row r="469" spans="1:22" x14ac:dyDescent="0.2">
      <c r="A469" s="4">
        <v>40112</v>
      </c>
      <c r="B469">
        <v>5414.96</v>
      </c>
      <c r="C469">
        <v>372.19</v>
      </c>
      <c r="D469" s="1">
        <f t="shared" si="37"/>
        <v>-5.6668263577370315E-2</v>
      </c>
      <c r="E469" s="1">
        <f t="shared" si="38"/>
        <v>6.2996809603632631E-3</v>
      </c>
      <c r="F469" s="1">
        <f t="shared" si="39"/>
        <v>0.83141944230766318</v>
      </c>
      <c r="G469" s="1">
        <f t="shared" si="40"/>
        <v>1.5853388422711603</v>
      </c>
      <c r="H469" s="1"/>
      <c r="J469" s="2">
        <f t="shared" si="41"/>
        <v>-0.41788856817761216</v>
      </c>
      <c r="L469" s="1">
        <f t="shared" si="42"/>
        <v>6.882374619293137E-2</v>
      </c>
      <c r="M469" s="1">
        <f t="shared" si="43"/>
        <v>1.495665405634361E-2</v>
      </c>
      <c r="N469"/>
      <c r="O469" s="1"/>
    </row>
    <row r="470" spans="1:22" x14ac:dyDescent="0.2">
      <c r="A470" s="4">
        <v>40119</v>
      </c>
      <c r="B470">
        <v>5488.25</v>
      </c>
      <c r="C470">
        <v>372.7</v>
      </c>
      <c r="D470" s="1">
        <f t="shared" si="37"/>
        <v>1.3534726018290089E-2</v>
      </c>
      <c r="E470" s="1">
        <f t="shared" si="38"/>
        <v>1.3702678739353491E-3</v>
      </c>
      <c r="F470" s="1">
        <f t="shared" si="39"/>
        <v>0.84267247666557688</v>
      </c>
      <c r="G470" s="1">
        <f t="shared" si="40"/>
        <v>1.5875111811560263</v>
      </c>
      <c r="H470" s="1"/>
      <c r="J470" s="2">
        <f t="shared" si="41"/>
        <v>-0.41737967909739454</v>
      </c>
      <c r="L470" s="1">
        <f t="shared" si="42"/>
        <v>6.8271743574632546E-2</v>
      </c>
      <c r="M470" s="1">
        <f t="shared" si="43"/>
        <v>1.5130278295390154E-2</v>
      </c>
      <c r="N470"/>
      <c r="O470" s="1"/>
    </row>
    <row r="471" spans="1:22" x14ac:dyDescent="0.2">
      <c r="A471" s="4">
        <v>40126</v>
      </c>
      <c r="B471">
        <v>5686.83</v>
      </c>
      <c r="C471">
        <v>373.92</v>
      </c>
      <c r="D471" s="1">
        <f t="shared" si="37"/>
        <v>3.6182754065503531E-2</v>
      </c>
      <c r="E471" s="1">
        <f t="shared" si="38"/>
        <v>3.2734102495304285E-3</v>
      </c>
      <c r="F471" s="1">
        <f t="shared" si="39"/>
        <v>0.87316268764653615</v>
      </c>
      <c r="G471" s="1">
        <f t="shared" si="40"/>
        <v>1.5927077565276668</v>
      </c>
      <c r="H471" s="1"/>
      <c r="J471" s="2">
        <f t="shared" si="41"/>
        <v>-0.41452831176103117</v>
      </c>
      <c r="L471" s="1">
        <f t="shared" si="42"/>
        <v>6.7751486070406111E-2</v>
      </c>
      <c r="M471" s="1">
        <f t="shared" si="43"/>
        <v>1.5321329636457704E-2</v>
      </c>
      <c r="N471"/>
      <c r="O471" s="1"/>
    </row>
    <row r="472" spans="1:22" x14ac:dyDescent="0.2">
      <c r="A472" s="4">
        <v>40133</v>
      </c>
      <c r="B472">
        <v>5663.15</v>
      </c>
      <c r="C472">
        <v>375.04</v>
      </c>
      <c r="D472" s="1">
        <f t="shared" si="37"/>
        <v>-4.1640070126942597E-3</v>
      </c>
      <c r="E472" s="1">
        <f t="shared" si="38"/>
        <v>2.995293110825914E-3</v>
      </c>
      <c r="F472" s="1">
        <f t="shared" si="39"/>
        <v>0.86952683209195303</v>
      </c>
      <c r="G472" s="1">
        <f t="shared" si="40"/>
        <v>1.5974783830983532</v>
      </c>
      <c r="H472" s="1">
        <f>B472/$B$428</f>
        <v>1.2970194307282172</v>
      </c>
      <c r="I472" s="1">
        <f>C472/$C$428</f>
        <v>1.0409392433872713</v>
      </c>
      <c r="J472" s="2">
        <f t="shared" si="41"/>
        <v>-0.41444925111389447</v>
      </c>
      <c r="L472" s="1">
        <f t="shared" si="42"/>
        <v>6.7223692738142993E-2</v>
      </c>
      <c r="M472" s="1">
        <f t="shared" si="43"/>
        <v>1.5525455731336714E-2</v>
      </c>
      <c r="N472"/>
      <c r="O472" s="1">
        <f>SQRT(L472^2+M472^2-2*J472*L472*M472)</f>
        <v>7.5001121045265615E-2</v>
      </c>
      <c r="P472" s="2">
        <f>(LN(H472/I472)+0.5*O472^2)/(O472)</f>
        <v>2.9700628904502064</v>
      </c>
      <c r="Q472" s="2">
        <f>NORMDIST(P472,0,1,1)</f>
        <v>0.99851130605837679</v>
      </c>
      <c r="R472" s="2">
        <f>1-Q472</f>
        <v>1.4886939416232092E-3</v>
      </c>
      <c r="S472" s="4">
        <f>A472</f>
        <v>40133</v>
      </c>
      <c r="T472" s="1">
        <f>(Q468*B472/B469+R468*C472/C469)*T468</f>
        <v>1.5815686285550636</v>
      </c>
      <c r="U472" s="1">
        <f>(0.5*B472/B469+0.5*C472/C469)*U468</f>
        <v>1.1085031028397203</v>
      </c>
      <c r="V472">
        <f>F472/$F$268</f>
        <v>1.0450447956745186</v>
      </c>
    </row>
    <row r="473" spans="1:22" x14ac:dyDescent="0.2">
      <c r="A473" s="4">
        <v>40140</v>
      </c>
      <c r="B473">
        <v>5685.61</v>
      </c>
      <c r="C473">
        <v>376.72</v>
      </c>
      <c r="D473" s="1">
        <f t="shared" si="37"/>
        <v>3.9659906589089022E-3</v>
      </c>
      <c r="E473" s="1">
        <f t="shared" si="38"/>
        <v>4.4795221843003663E-3</v>
      </c>
      <c r="F473" s="1">
        <f t="shared" si="39"/>
        <v>0.87297536738570036</v>
      </c>
      <c r="G473" s="1">
        <f t="shared" si="40"/>
        <v>1.6046343229543825</v>
      </c>
      <c r="H473" s="1"/>
      <c r="J473" s="2">
        <f t="shared" si="41"/>
        <v>-0.41349069900304192</v>
      </c>
      <c r="L473" s="1">
        <f t="shared" si="42"/>
        <v>6.6703540866572666E-2</v>
      </c>
      <c r="M473" s="1">
        <f t="shared" si="43"/>
        <v>1.5753798302878399E-2</v>
      </c>
      <c r="N473"/>
      <c r="O473" s="1"/>
    </row>
    <row r="474" spans="1:22" x14ac:dyDescent="0.2">
      <c r="A474" s="4">
        <v>40147</v>
      </c>
      <c r="B474">
        <v>5817.65</v>
      </c>
      <c r="C474">
        <v>376.59</v>
      </c>
      <c r="D474" s="1">
        <f t="shared" si="37"/>
        <v>2.3223541537319647E-2</v>
      </c>
      <c r="E474" s="1">
        <f t="shared" si="38"/>
        <v>-3.4508388192833195E-4</v>
      </c>
      <c r="F474" s="1">
        <f t="shared" si="39"/>
        <v>0.89324894709123903</v>
      </c>
      <c r="G474" s="1">
        <f t="shared" si="40"/>
        <v>1.604080589513142</v>
      </c>
      <c r="H474" s="1"/>
      <c r="J474" s="2">
        <f t="shared" si="41"/>
        <v>-0.4143267286203427</v>
      </c>
      <c r="L474" s="1">
        <f t="shared" si="42"/>
        <v>6.6210106190902299E-2</v>
      </c>
      <c r="M474" s="1">
        <f t="shared" si="43"/>
        <v>1.5969496136121204E-2</v>
      </c>
      <c r="N474"/>
      <c r="O474" s="1"/>
    </row>
    <row r="475" spans="1:22" x14ac:dyDescent="0.2">
      <c r="A475" s="4">
        <v>40154</v>
      </c>
      <c r="B475">
        <v>5756.29</v>
      </c>
      <c r="C475">
        <v>377.1</v>
      </c>
      <c r="D475" s="1">
        <f t="shared" si="37"/>
        <v>-1.0547214081287115E-2</v>
      </c>
      <c r="E475" s="1">
        <f t="shared" si="38"/>
        <v>1.3542579463077242E-3</v>
      </c>
      <c r="F475" s="1">
        <f t="shared" si="39"/>
        <v>0.88382765921838358</v>
      </c>
      <c r="G475" s="1">
        <f t="shared" si="40"/>
        <v>1.6062529283980083</v>
      </c>
      <c r="H475" s="1"/>
      <c r="J475" s="2">
        <f t="shared" si="41"/>
        <v>-0.41476414586951554</v>
      </c>
      <c r="L475" s="1">
        <f t="shared" si="42"/>
        <v>6.5692749834114897E-2</v>
      </c>
      <c r="M475" s="1">
        <f t="shared" si="43"/>
        <v>1.6205227446893393E-2</v>
      </c>
      <c r="N475"/>
      <c r="O475" s="1"/>
    </row>
    <row r="476" spans="1:22" x14ac:dyDescent="0.2">
      <c r="A476" s="4">
        <v>40161</v>
      </c>
      <c r="B476">
        <v>5831.21</v>
      </c>
      <c r="C476">
        <v>378.74</v>
      </c>
      <c r="D476" s="1">
        <f t="shared" si="37"/>
        <v>1.3015327580785607E-2</v>
      </c>
      <c r="E476" s="1">
        <f t="shared" si="38"/>
        <v>4.3489790506496817E-3</v>
      </c>
      <c r="F476" s="1">
        <f t="shared" si="39"/>
        <v>0.89533096572806969</v>
      </c>
      <c r="G476" s="1">
        <f t="shared" si="40"/>
        <v>1.6132384887336559</v>
      </c>
      <c r="H476" s="1">
        <f>B476/$B$428</f>
        <v>1.3355098619419736</v>
      </c>
      <c r="I476" s="1">
        <f>C476/$C$428</f>
        <v>1.0512087485081463</v>
      </c>
      <c r="J476" s="2">
        <f t="shared" si="41"/>
        <v>-0.41270631171550254</v>
      </c>
      <c r="L476" s="1">
        <f t="shared" si="42"/>
        <v>6.5175281833013674E-2</v>
      </c>
      <c r="M476" s="1">
        <f t="shared" si="43"/>
        <v>1.6459445135519873E-2</v>
      </c>
      <c r="N476"/>
      <c r="O476" s="1">
        <f>SQRT(L476^2+M476^2-2*J476*L476*M476)</f>
        <v>7.3513204544156066E-2</v>
      </c>
      <c r="P476" s="2">
        <f>(LN(H476/I476)+0.5*O476^2)/(O476)</f>
        <v>3.292939601868957</v>
      </c>
      <c r="Q476" s="2">
        <f>NORMDIST(P476,0,1,1)</f>
        <v>0.99950427114771989</v>
      </c>
      <c r="R476" s="2">
        <f>1-Q476</f>
        <v>4.9572885228010843E-4</v>
      </c>
      <c r="S476" s="4">
        <f>A476</f>
        <v>40161</v>
      </c>
      <c r="T476" s="1">
        <f>(Q472*B476/B473+R472*C476/C473)*T472</f>
        <v>1.6220225747822914</v>
      </c>
      <c r="U476" s="1">
        <f>(0.5*B476/B473+0.5*C476/C473)*U472</f>
        <v>1.1256685962562998</v>
      </c>
      <c r="V476">
        <f>F476/$F$268</f>
        <v>1.0760576115739846</v>
      </c>
    </row>
    <row r="477" spans="1:22" x14ac:dyDescent="0.2">
      <c r="A477" s="4">
        <v>40168</v>
      </c>
      <c r="B477">
        <v>5957.44</v>
      </c>
      <c r="C477">
        <v>377.93</v>
      </c>
      <c r="D477" s="1">
        <f t="shared" si="37"/>
        <v>2.1647308191610204E-2</v>
      </c>
      <c r="E477" s="1">
        <f t="shared" si="38"/>
        <v>-2.1386703279294705E-3</v>
      </c>
      <c r="F477" s="1">
        <f t="shared" si="39"/>
        <v>0.9147124710766773</v>
      </c>
      <c r="G477" s="1">
        <f t="shared" si="40"/>
        <v>1.6097883034459275</v>
      </c>
      <c r="H477" s="1"/>
      <c r="J477" s="2">
        <f t="shared" si="41"/>
        <v>-0.41191215348922683</v>
      </c>
      <c r="L477" s="1">
        <f t="shared" si="42"/>
        <v>6.4698797010500339E-2</v>
      </c>
      <c r="M477" s="1">
        <f t="shared" si="43"/>
        <v>1.6697943859432192E-2</v>
      </c>
      <c r="N477"/>
      <c r="O477" s="1"/>
    </row>
    <row r="478" spans="1:22" x14ac:dyDescent="0.2">
      <c r="A478" s="4">
        <v>40175</v>
      </c>
      <c r="B478">
        <v>5957.43</v>
      </c>
      <c r="C478">
        <v>375.62</v>
      </c>
      <c r="D478" s="1">
        <f t="shared" si="37"/>
        <v>-1.6785733468749342E-6</v>
      </c>
      <c r="E478" s="1">
        <f t="shared" si="38"/>
        <v>-6.1122430079644241E-3</v>
      </c>
      <c r="F478" s="1">
        <f t="shared" si="39"/>
        <v>0.9147109356647033</v>
      </c>
      <c r="G478" s="1">
        <f t="shared" si="40"/>
        <v>1.5999488861438873</v>
      </c>
      <c r="H478" s="1"/>
      <c r="J478" s="2">
        <f t="shared" si="41"/>
        <v>-0.41155170304985983</v>
      </c>
      <c r="L478" s="1">
        <f t="shared" si="42"/>
        <v>6.4220797690016054E-2</v>
      </c>
      <c r="M478" s="1">
        <f t="shared" si="43"/>
        <v>1.688918976141025E-2</v>
      </c>
      <c r="N478"/>
      <c r="O478" s="1"/>
    </row>
    <row r="479" spans="1:22" x14ac:dyDescent="0.2">
      <c r="A479" s="4">
        <v>40182</v>
      </c>
      <c r="B479">
        <v>6037.61</v>
      </c>
      <c r="C479">
        <v>373.73</v>
      </c>
      <c r="D479" s="1">
        <f t="shared" si="37"/>
        <v>1.3458823687395371E-2</v>
      </c>
      <c r="E479" s="1">
        <f t="shared" si="38"/>
        <v>-5.0316809541557372E-3</v>
      </c>
      <c r="F479" s="1">
        <f t="shared" si="39"/>
        <v>0.92702186887274685</v>
      </c>
      <c r="G479" s="1">
        <f t="shared" si="40"/>
        <v>1.5918984538058543</v>
      </c>
      <c r="H479" s="1"/>
      <c r="J479" s="2">
        <f t="shared" si="41"/>
        <v>-0.41145156373659386</v>
      </c>
      <c r="L479" s="1">
        <f t="shared" si="42"/>
        <v>6.3778603899399003E-2</v>
      </c>
      <c r="M479" s="1">
        <f t="shared" si="43"/>
        <v>1.7063082339072746E-2</v>
      </c>
      <c r="N479"/>
      <c r="O479" s="1"/>
    </row>
    <row r="480" spans="1:22" x14ac:dyDescent="0.2">
      <c r="A480" s="4">
        <v>40189</v>
      </c>
      <c r="B480">
        <v>5875.97</v>
      </c>
      <c r="C480">
        <v>374.5</v>
      </c>
      <c r="D480" s="1">
        <f t="shared" si="37"/>
        <v>-2.6772183032690022E-2</v>
      </c>
      <c r="E480" s="1">
        <f t="shared" si="38"/>
        <v>2.0603109196477565E-3</v>
      </c>
      <c r="F480" s="1">
        <f t="shared" si="39"/>
        <v>0.90220346972397936</v>
      </c>
      <c r="G480" s="1">
        <f t="shared" si="40"/>
        <v>1.5951782595732009</v>
      </c>
      <c r="H480" s="1">
        <f>B480/$B$480</f>
        <v>1</v>
      </c>
      <c r="I480" s="1">
        <f>C480/$C$480</f>
        <v>1</v>
      </c>
      <c r="J480" s="2">
        <f t="shared" si="41"/>
        <v>-0.41151148710526037</v>
      </c>
      <c r="L480" s="1">
        <f t="shared" si="42"/>
        <v>6.3276128954181332E-2</v>
      </c>
      <c r="M480" s="1">
        <f t="shared" si="43"/>
        <v>1.7248076617356584E-2</v>
      </c>
      <c r="N480"/>
      <c r="O480" s="1">
        <f>SQRT(L480^2+M480^2-2*J480*L480*M480)</f>
        <v>7.2108286191323964E-2</v>
      </c>
      <c r="P480" s="2">
        <f>(LN(H480/I480)+0.5*O480^2)/(O480)</f>
        <v>3.6054143095661982E-2</v>
      </c>
      <c r="Q480" s="2">
        <f>NORMDIST(P480,0,1,1)</f>
        <v>0.51438040647900607</v>
      </c>
      <c r="R480" s="2">
        <f>1-Q480</f>
        <v>0.48561959352099393</v>
      </c>
      <c r="S480" s="4">
        <f>A480</f>
        <v>40189</v>
      </c>
      <c r="T480" s="1">
        <f>(Q476*B480/B477+R476*C480/C477)*T476</f>
        <v>1.5998445678049402</v>
      </c>
      <c r="U480" s="1">
        <f>(0.5*B480/B477+0.5*C480/C477)*U476</f>
        <v>1.1128635014562407</v>
      </c>
      <c r="V480">
        <f>F480/$F$268</f>
        <v>1.0843173618992261</v>
      </c>
    </row>
    <row r="481" spans="1:24" x14ac:dyDescent="0.2">
      <c r="A481" s="4">
        <v>40196</v>
      </c>
      <c r="B481">
        <v>5695.32</v>
      </c>
      <c r="C481">
        <v>376.67</v>
      </c>
      <c r="D481" s="1">
        <f t="shared" si="37"/>
        <v>-3.0743860162662617E-2</v>
      </c>
      <c r="E481" s="1">
        <f t="shared" si="38"/>
        <v>5.7943925233645555E-3</v>
      </c>
      <c r="F481" s="1">
        <f t="shared" si="39"/>
        <v>0.87446625241251641</v>
      </c>
      <c r="G481" s="1">
        <f t="shared" si="40"/>
        <v>1.6044213485539056</v>
      </c>
      <c r="H481" s="1"/>
      <c r="J481" s="2">
        <f t="shared" si="41"/>
        <v>-0.41254235713307552</v>
      </c>
      <c r="L481" s="1">
        <f t="shared" si="42"/>
        <v>6.2764089767322589E-2</v>
      </c>
      <c r="M481" s="1">
        <f t="shared" si="43"/>
        <v>1.7455563556033088E-2</v>
      </c>
      <c r="N481"/>
      <c r="O481" s="1"/>
    </row>
    <row r="482" spans="1:24" x14ac:dyDescent="0.2">
      <c r="A482" s="4">
        <v>40203</v>
      </c>
      <c r="B482">
        <v>5608.79</v>
      </c>
      <c r="C482">
        <v>377.34</v>
      </c>
      <c r="D482" s="1">
        <f t="shared" si="37"/>
        <v>-1.5193176151647281E-2</v>
      </c>
      <c r="E482" s="1">
        <f t="shared" si="38"/>
        <v>1.7787453208377713E-3</v>
      </c>
      <c r="F482" s="1">
        <f t="shared" si="39"/>
        <v>0.86118033260094229</v>
      </c>
      <c r="G482" s="1">
        <f t="shared" si="40"/>
        <v>1.6072752055202981</v>
      </c>
      <c r="H482" s="1"/>
      <c r="J482" s="2">
        <f t="shared" si="41"/>
        <v>-0.41253083151354752</v>
      </c>
      <c r="L482" s="1">
        <f t="shared" si="42"/>
        <v>6.2248769386524683E-2</v>
      </c>
      <c r="M482" s="1">
        <f t="shared" si="43"/>
        <v>1.7666940088320905E-2</v>
      </c>
      <c r="N482"/>
      <c r="O482" s="1"/>
      <c r="W482" s="3" t="s">
        <v>24</v>
      </c>
    </row>
    <row r="483" spans="1:24" x14ac:dyDescent="0.2">
      <c r="A483" s="4">
        <v>40210</v>
      </c>
      <c r="B483">
        <v>5434.34</v>
      </c>
      <c r="C483">
        <v>378.7</v>
      </c>
      <c r="D483" s="1">
        <f t="shared" si="37"/>
        <v>-3.1102965167175034E-2</v>
      </c>
      <c r="E483" s="1">
        <f t="shared" si="38"/>
        <v>3.6041766046537305E-3</v>
      </c>
      <c r="F483" s="1">
        <f t="shared" si="39"/>
        <v>0.83439507071339891</v>
      </c>
      <c r="G483" s="1">
        <f t="shared" si="40"/>
        <v>1.6130681092132741</v>
      </c>
      <c r="H483" s="1"/>
      <c r="J483" s="2">
        <f t="shared" si="41"/>
        <v>-0.41443213825092412</v>
      </c>
      <c r="L483" s="1">
        <f t="shared" si="42"/>
        <v>6.1838067865759301E-2</v>
      </c>
      <c r="M483" s="1">
        <f t="shared" si="43"/>
        <v>1.7892371798501748E-2</v>
      </c>
      <c r="N483"/>
      <c r="O483" s="1"/>
      <c r="W483" s="3" t="s">
        <v>25</v>
      </c>
      <c r="X483" s="1" t="s">
        <v>26</v>
      </c>
    </row>
    <row r="484" spans="1:24" x14ac:dyDescent="0.2">
      <c r="A484" s="4">
        <v>40217</v>
      </c>
      <c r="B484">
        <v>5500.39</v>
      </c>
      <c r="C484">
        <v>378.69</v>
      </c>
      <c r="D484" s="1">
        <f t="shared" si="37"/>
        <v>1.2154189837220386E-2</v>
      </c>
      <c r="E484" s="1">
        <f t="shared" si="38"/>
        <v>-2.6406126221290016E-5</v>
      </c>
      <c r="F484" s="1">
        <f t="shared" si="39"/>
        <v>0.84453646680209049</v>
      </c>
      <c r="G484" s="1">
        <f t="shared" si="40"/>
        <v>1.6130255143331786</v>
      </c>
      <c r="H484" s="1">
        <f>B484/$B$480</f>
        <v>0.93608204262445183</v>
      </c>
      <c r="I484" s="1">
        <f>C484/$C$480</f>
        <v>1.011188251001335</v>
      </c>
      <c r="J484" s="2">
        <f t="shared" si="41"/>
        <v>-0.41475779892478298</v>
      </c>
      <c r="L484" s="1">
        <f t="shared" si="42"/>
        <v>6.1443075334789939E-2</v>
      </c>
      <c r="M484" s="1">
        <f t="shared" si="43"/>
        <v>1.8122756101068411E-2</v>
      </c>
      <c r="N484"/>
      <c r="O484" s="1">
        <f>SQRT(L484^2+M484^2-2*J484*L484*M484)</f>
        <v>7.0903922568577429E-2</v>
      </c>
      <c r="P484" s="2">
        <f>(LN(H484/I484)+0.5*O484^2)/(O484)</f>
        <v>-1.0530390085939827</v>
      </c>
      <c r="Q484" s="2">
        <f>NORMDIST(P484,0,1,1)</f>
        <v>0.14616155708690989</v>
      </c>
      <c r="R484" s="2">
        <f>1-Q484</f>
        <v>0.85383844291309008</v>
      </c>
      <c r="S484" s="4">
        <f>A484</f>
        <v>40217</v>
      </c>
      <c r="T484" s="1">
        <f>(Q480*B484/B481+R480*C484/C481)*T480</f>
        <v>1.5758451566917013</v>
      </c>
      <c r="U484" s="1">
        <f>(0.5*B484/B481+0.5*C484/C481)*U480</f>
        <v>1.0968028986493823</v>
      </c>
      <c r="V484">
        <f>F484/$F$268</f>
        <v>1.0150100109797846</v>
      </c>
    </row>
    <row r="485" spans="1:24" x14ac:dyDescent="0.2">
      <c r="A485" s="4">
        <v>40224</v>
      </c>
      <c r="B485">
        <v>5722.05</v>
      </c>
      <c r="C485">
        <v>378.73</v>
      </c>
      <c r="D485" s="1">
        <f t="shared" si="37"/>
        <v>4.0298960619156166E-2</v>
      </c>
      <c r="E485" s="1">
        <f t="shared" si="38"/>
        <v>1.0562729409291371E-4</v>
      </c>
      <c r="F485" s="1">
        <f t="shared" si="39"/>
        <v>0.87857040861918922</v>
      </c>
      <c r="G485" s="1">
        <f t="shared" si="40"/>
        <v>1.6131958938535602</v>
      </c>
      <c r="H485" s="1"/>
      <c r="J485" s="2">
        <f t="shared" si="41"/>
        <v>-0.41464531566571577</v>
      </c>
      <c r="L485" s="1">
        <f t="shared" si="42"/>
        <v>6.1006614179961477E-2</v>
      </c>
      <c r="M485" s="1">
        <f t="shared" si="43"/>
        <v>1.8334169324129238E-2</v>
      </c>
      <c r="N485"/>
      <c r="O485" s="1"/>
    </row>
    <row r="486" spans="1:24" x14ac:dyDescent="0.2">
      <c r="A486" s="4">
        <v>40231</v>
      </c>
      <c r="B486">
        <v>5598.46</v>
      </c>
      <c r="C486">
        <v>380.9</v>
      </c>
      <c r="D486" s="1">
        <f t="shared" si="37"/>
        <v>-2.159890249124008E-2</v>
      </c>
      <c r="E486" s="1">
        <f t="shared" si="38"/>
        <v>5.7296754944153871E-3</v>
      </c>
      <c r="F486" s="1">
        <f t="shared" si="39"/>
        <v>0.85959425203173434</v>
      </c>
      <c r="G486" s="1">
        <f t="shared" si="40"/>
        <v>1.6224389828342645</v>
      </c>
      <c r="H486" s="1"/>
      <c r="J486" s="2">
        <f t="shared" si="41"/>
        <v>-0.41657806362763472</v>
      </c>
      <c r="L486" s="1">
        <f t="shared" si="42"/>
        <v>6.0572200867026624E-2</v>
      </c>
      <c r="M486" s="1">
        <f t="shared" si="43"/>
        <v>1.8560476701554564E-2</v>
      </c>
      <c r="N486"/>
      <c r="O486" s="1"/>
    </row>
    <row r="487" spans="1:24" x14ac:dyDescent="0.2">
      <c r="A487" s="4">
        <v>40238</v>
      </c>
      <c r="B487">
        <v>5877.36</v>
      </c>
      <c r="C487">
        <v>381.58</v>
      </c>
      <c r="D487" s="1">
        <f t="shared" si="37"/>
        <v>4.9817271178145273E-2</v>
      </c>
      <c r="E487" s="1">
        <f t="shared" si="38"/>
        <v>1.7852454712523613E-3</v>
      </c>
      <c r="F487" s="1">
        <f t="shared" si="39"/>
        <v>0.90241689198837427</v>
      </c>
      <c r="G487" s="1">
        <f t="shared" si="40"/>
        <v>1.6253354346807525</v>
      </c>
      <c r="H487" s="1"/>
      <c r="J487" s="2">
        <f t="shared" si="41"/>
        <v>-0.41381246770225649</v>
      </c>
      <c r="L487" s="1">
        <f t="shared" si="42"/>
        <v>6.016111325410408E-2</v>
      </c>
      <c r="M487" s="1">
        <f t="shared" si="43"/>
        <v>1.8789558488301904E-2</v>
      </c>
      <c r="N487"/>
      <c r="O487" s="1"/>
    </row>
    <row r="488" spans="1:24" x14ac:dyDescent="0.2">
      <c r="A488" s="4">
        <v>40245</v>
      </c>
      <c r="B488">
        <v>5945.11</v>
      </c>
      <c r="C488">
        <v>380.5</v>
      </c>
      <c r="D488" s="1">
        <f t="shared" si="37"/>
        <v>1.1527284358963996E-2</v>
      </c>
      <c r="E488" s="1">
        <f t="shared" si="38"/>
        <v>-2.8303370197598765E-3</v>
      </c>
      <c r="F488" s="1">
        <f t="shared" si="39"/>
        <v>0.91281930811265666</v>
      </c>
      <c r="G488" s="1">
        <f t="shared" si="40"/>
        <v>1.6207351876304479</v>
      </c>
      <c r="H488" s="1">
        <f>B488/$B$480</f>
        <v>1.0117665679028314</v>
      </c>
      <c r="I488" s="1">
        <f>C488/$C$480</f>
        <v>1.0160213618157543</v>
      </c>
      <c r="J488" s="2">
        <f t="shared" si="41"/>
        <v>-0.41029690757183734</v>
      </c>
      <c r="L488" s="1">
        <f t="shared" si="42"/>
        <v>5.9710976069549976E-2</v>
      </c>
      <c r="M488" s="1">
        <f t="shared" si="43"/>
        <v>1.89998114752108E-2</v>
      </c>
      <c r="N488"/>
      <c r="O488" s="1">
        <f>SQRT(L488^2+M488^2-2*J488*L488*M488)</f>
        <v>6.969472689785397E-2</v>
      </c>
      <c r="P488" s="2">
        <f>(LN(H488/I488)+0.5*O488^2)/(O488)</f>
        <v>-2.5365143302716199E-2</v>
      </c>
      <c r="Q488" s="2">
        <f>NORMDIST(P488,0,1,1)</f>
        <v>0.48988185688592184</v>
      </c>
      <c r="R488" s="2">
        <f>1-Q488</f>
        <v>0.51011814311407822</v>
      </c>
      <c r="S488" s="4">
        <f>A488</f>
        <v>40245</v>
      </c>
      <c r="T488" s="1">
        <f>(Q484*B488/B485+R484*C488/C485)*T484</f>
        <v>1.5911122182312993</v>
      </c>
      <c r="U488" s="1">
        <f>(0.5*B488/B485+0.5*C488/C485)*U484</f>
        <v>1.1207439378749324</v>
      </c>
      <c r="V488">
        <f>F488/$F$268</f>
        <v>1.0970760557662322</v>
      </c>
      <c r="W488" s="3">
        <v>20000</v>
      </c>
      <c r="X488" s="1">
        <v>1</v>
      </c>
    </row>
    <row r="489" spans="1:24" x14ac:dyDescent="0.2">
      <c r="A489" s="4">
        <v>40252</v>
      </c>
      <c r="B489">
        <v>5982.43</v>
      </c>
      <c r="C489">
        <v>382.34</v>
      </c>
      <c r="D489" s="1">
        <f t="shared" si="37"/>
        <v>6.2774280038553343E-3</v>
      </c>
      <c r="E489" s="1">
        <f t="shared" si="38"/>
        <v>4.8357424441523023E-3</v>
      </c>
      <c r="F489" s="1">
        <f t="shared" si="39"/>
        <v>0.91854946559986295</v>
      </c>
      <c r="G489" s="1">
        <f t="shared" si="40"/>
        <v>1.6285726455680039</v>
      </c>
      <c r="H489" s="1"/>
      <c r="J489" s="2">
        <f t="shared" si="41"/>
        <v>-0.4092517163851862</v>
      </c>
      <c r="L489" s="1">
        <f t="shared" si="42"/>
        <v>5.9238149848375124E-2</v>
      </c>
      <c r="M489" s="1">
        <f t="shared" si="43"/>
        <v>1.9230176142563102E-2</v>
      </c>
      <c r="N489"/>
      <c r="O489" s="1"/>
    </row>
    <row r="490" spans="1:24" x14ac:dyDescent="0.2">
      <c r="A490" s="4">
        <v>40259</v>
      </c>
      <c r="B490">
        <v>6039</v>
      </c>
      <c r="C490">
        <v>382.66</v>
      </c>
      <c r="D490" s="1">
        <f t="shared" si="37"/>
        <v>9.4560237228016319E-3</v>
      </c>
      <c r="E490" s="1">
        <f t="shared" si="38"/>
        <v>8.3695140450923411E-4</v>
      </c>
      <c r="F490" s="1">
        <f t="shared" si="39"/>
        <v>0.92723529113714198</v>
      </c>
      <c r="G490" s="1">
        <f t="shared" si="40"/>
        <v>1.6299356817310573</v>
      </c>
      <c r="H490" s="1"/>
      <c r="J490" s="2">
        <f t="shared" si="41"/>
        <v>-0.40917436554295872</v>
      </c>
      <c r="L490" s="1">
        <f t="shared" si="42"/>
        <v>5.8773103836662025E-2</v>
      </c>
      <c r="M490" s="1">
        <f t="shared" si="43"/>
        <v>1.9457137884393395E-2</v>
      </c>
      <c r="N490"/>
      <c r="O490" s="1"/>
    </row>
    <row r="491" spans="1:24" x14ac:dyDescent="0.2">
      <c r="H491" s="1"/>
    </row>
  </sheetData>
  <sheetProtection selectLockedCells="1" selectUnlockedCells="1"/>
  <phoneticPr fontId="2" type="noConversion"/>
  <pageMargins left="0.78749999999999998" right="0.78749999999999998" top="1.0249999999999999" bottom="1.0249999999999999" header="0.78749999999999998" footer="0.78749999999999998"/>
  <pageSetup orientation="portrait" useFirstPageNumber="1" horizontalDpi="300" verticalDpi="300"/>
  <headerFooter alignWithMargins="0">
    <oddHeader>&amp;C&amp;A</oddHeader>
    <oddFooter>&amp;CPage &amp;P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35"/>
  <sheetViews>
    <sheetView workbookViewId="0">
      <selection activeCell="B488" sqref="B488"/>
    </sheetView>
  </sheetViews>
  <sheetFormatPr defaultColWidth="11.5703125" defaultRowHeight="12.75" x14ac:dyDescent="0.2"/>
  <cols>
    <col min="1" max="1" width="8.28515625" customWidth="1"/>
    <col min="2" max="2" width="9.140625" customWidth="1"/>
  </cols>
  <sheetData>
    <row r="1" spans="1:3" x14ac:dyDescent="0.2">
      <c r="A1" t="s">
        <v>4</v>
      </c>
      <c r="B1" t="s">
        <v>27</v>
      </c>
    </row>
    <row r="2" spans="1:3" x14ac:dyDescent="0.2">
      <c r="A2" s="4">
        <v>36857</v>
      </c>
      <c r="B2">
        <v>234.77</v>
      </c>
      <c r="C2">
        <v>487</v>
      </c>
    </row>
    <row r="3" spans="1:3" x14ac:dyDescent="0.2">
      <c r="A3" s="4">
        <v>36864</v>
      </c>
      <c r="B3">
        <v>235.59</v>
      </c>
      <c r="C3">
        <v>486</v>
      </c>
    </row>
    <row r="4" spans="1:3" x14ac:dyDescent="0.2">
      <c r="A4" s="4">
        <v>36871</v>
      </c>
      <c r="B4">
        <v>236.6</v>
      </c>
      <c r="C4">
        <v>485</v>
      </c>
    </row>
    <row r="5" spans="1:3" x14ac:dyDescent="0.2">
      <c r="A5" s="4">
        <v>36878</v>
      </c>
      <c r="B5">
        <v>237.44</v>
      </c>
      <c r="C5">
        <v>484</v>
      </c>
    </row>
    <row r="6" spans="1:3" x14ac:dyDescent="0.2">
      <c r="A6" s="4">
        <v>36885</v>
      </c>
      <c r="B6">
        <v>237.55</v>
      </c>
      <c r="C6">
        <v>483</v>
      </c>
    </row>
    <row r="7" spans="1:3" x14ac:dyDescent="0.2">
      <c r="A7" s="4">
        <v>36892</v>
      </c>
      <c r="B7">
        <v>239.97</v>
      </c>
      <c r="C7">
        <v>482</v>
      </c>
    </row>
    <row r="8" spans="1:3" x14ac:dyDescent="0.2">
      <c r="A8" s="4">
        <v>36899</v>
      </c>
      <c r="B8">
        <v>238.99</v>
      </c>
      <c r="C8">
        <v>481</v>
      </c>
    </row>
    <row r="9" spans="1:3" x14ac:dyDescent="0.2">
      <c r="A9" s="4">
        <v>36906</v>
      </c>
      <c r="B9">
        <v>238.94</v>
      </c>
      <c r="C9">
        <v>480</v>
      </c>
    </row>
    <row r="10" spans="1:3" x14ac:dyDescent="0.2">
      <c r="A10" s="4">
        <v>36913</v>
      </c>
      <c r="B10">
        <v>238.26</v>
      </c>
      <c r="C10">
        <v>479</v>
      </c>
    </row>
    <row r="11" spans="1:3" x14ac:dyDescent="0.2">
      <c r="A11" s="4">
        <v>36920</v>
      </c>
      <c r="B11">
        <v>239.77</v>
      </c>
      <c r="C11">
        <v>478</v>
      </c>
    </row>
    <row r="12" spans="1:3" x14ac:dyDescent="0.2">
      <c r="A12" s="4">
        <v>36927</v>
      </c>
      <c r="B12">
        <v>239.69</v>
      </c>
      <c r="C12">
        <v>477</v>
      </c>
    </row>
    <row r="13" spans="1:3" x14ac:dyDescent="0.2">
      <c r="A13" s="4">
        <v>36934</v>
      </c>
      <c r="B13">
        <v>239.3</v>
      </c>
      <c r="C13">
        <v>476</v>
      </c>
    </row>
    <row r="14" spans="1:3" x14ac:dyDescent="0.2">
      <c r="A14" s="4">
        <v>36941</v>
      </c>
      <c r="B14">
        <v>238.99</v>
      </c>
      <c r="C14">
        <v>475</v>
      </c>
    </row>
    <row r="15" spans="1:3" x14ac:dyDescent="0.2">
      <c r="A15" s="4">
        <v>36948</v>
      </c>
      <c r="B15">
        <v>240.77</v>
      </c>
      <c r="C15">
        <v>474</v>
      </c>
    </row>
    <row r="16" spans="1:3" x14ac:dyDescent="0.2">
      <c r="A16" s="4">
        <v>36955</v>
      </c>
      <c r="B16">
        <v>241.39</v>
      </c>
      <c r="C16">
        <v>473</v>
      </c>
    </row>
    <row r="17" spans="1:3" x14ac:dyDescent="0.2">
      <c r="A17" s="4">
        <v>36962</v>
      </c>
      <c r="B17">
        <v>242.23</v>
      </c>
      <c r="C17">
        <v>472</v>
      </c>
    </row>
    <row r="18" spans="1:3" x14ac:dyDescent="0.2">
      <c r="A18" s="4">
        <v>36969</v>
      </c>
      <c r="B18">
        <v>243.18</v>
      </c>
      <c r="C18">
        <v>471</v>
      </c>
    </row>
    <row r="19" spans="1:3" x14ac:dyDescent="0.2">
      <c r="A19" s="4">
        <v>36976</v>
      </c>
      <c r="B19">
        <v>242.49</v>
      </c>
      <c r="C19">
        <v>470</v>
      </c>
    </row>
    <row r="20" spans="1:3" x14ac:dyDescent="0.2">
      <c r="A20" s="4">
        <v>36983</v>
      </c>
      <c r="B20">
        <v>242.43</v>
      </c>
      <c r="C20">
        <v>469</v>
      </c>
    </row>
    <row r="21" spans="1:3" x14ac:dyDescent="0.2">
      <c r="A21" s="4">
        <v>36990</v>
      </c>
      <c r="B21">
        <v>241.21</v>
      </c>
      <c r="C21">
        <v>468</v>
      </c>
    </row>
    <row r="22" spans="1:3" x14ac:dyDescent="0.2">
      <c r="A22" s="4">
        <v>36997</v>
      </c>
      <c r="B22">
        <v>240.34</v>
      </c>
      <c r="C22">
        <v>467</v>
      </c>
    </row>
    <row r="23" spans="1:3" x14ac:dyDescent="0.2">
      <c r="A23" s="4">
        <v>37004</v>
      </c>
      <c r="B23">
        <v>241.1</v>
      </c>
      <c r="C23">
        <v>466</v>
      </c>
    </row>
    <row r="24" spans="1:3" x14ac:dyDescent="0.2">
      <c r="A24" s="4">
        <v>37011</v>
      </c>
      <c r="B24">
        <v>240.58</v>
      </c>
      <c r="C24">
        <v>465</v>
      </c>
    </row>
    <row r="25" spans="1:3" x14ac:dyDescent="0.2">
      <c r="A25" s="4">
        <v>37018</v>
      </c>
      <c r="B25">
        <v>241.58</v>
      </c>
      <c r="C25">
        <v>464</v>
      </c>
    </row>
    <row r="26" spans="1:3" x14ac:dyDescent="0.2">
      <c r="A26" s="4">
        <v>37025</v>
      </c>
      <c r="B26">
        <v>240.9</v>
      </c>
      <c r="C26">
        <v>463</v>
      </c>
    </row>
    <row r="27" spans="1:3" x14ac:dyDescent="0.2">
      <c r="A27" s="4">
        <v>37032</v>
      </c>
      <c r="B27">
        <v>239.93</v>
      </c>
      <c r="C27">
        <v>462</v>
      </c>
    </row>
    <row r="28" spans="1:3" x14ac:dyDescent="0.2">
      <c r="A28" s="4">
        <v>37039</v>
      </c>
      <c r="B28">
        <v>240.81</v>
      </c>
      <c r="C28">
        <v>461</v>
      </c>
    </row>
    <row r="29" spans="1:3" x14ac:dyDescent="0.2">
      <c r="A29" s="4">
        <v>37046</v>
      </c>
      <c r="B29">
        <v>241.69</v>
      </c>
      <c r="C29">
        <v>460</v>
      </c>
    </row>
    <row r="30" spans="1:3" x14ac:dyDescent="0.2">
      <c r="A30" s="4">
        <v>37053</v>
      </c>
      <c r="B30">
        <v>242.39</v>
      </c>
      <c r="C30">
        <v>459</v>
      </c>
    </row>
    <row r="31" spans="1:3" x14ac:dyDescent="0.2">
      <c r="A31" s="4">
        <v>37060</v>
      </c>
      <c r="B31">
        <v>243.59</v>
      </c>
      <c r="C31">
        <v>458</v>
      </c>
    </row>
    <row r="32" spans="1:3" x14ac:dyDescent="0.2">
      <c r="A32" s="4">
        <v>37067</v>
      </c>
      <c r="B32">
        <v>242.72</v>
      </c>
      <c r="C32">
        <v>457</v>
      </c>
    </row>
    <row r="33" spans="1:3" x14ac:dyDescent="0.2">
      <c r="A33" s="4">
        <v>37074</v>
      </c>
      <c r="B33">
        <v>242.16</v>
      </c>
      <c r="C33">
        <v>456</v>
      </c>
    </row>
    <row r="34" spans="1:3" x14ac:dyDescent="0.2">
      <c r="A34" s="4">
        <v>37081</v>
      </c>
      <c r="B34">
        <v>242.8</v>
      </c>
      <c r="C34">
        <v>455</v>
      </c>
    </row>
    <row r="35" spans="1:3" x14ac:dyDescent="0.2">
      <c r="A35" s="4">
        <v>37088</v>
      </c>
      <c r="B35">
        <v>244.24</v>
      </c>
      <c r="C35">
        <v>454</v>
      </c>
    </row>
    <row r="36" spans="1:3" x14ac:dyDescent="0.2">
      <c r="A36" s="4">
        <v>37095</v>
      </c>
      <c r="B36">
        <v>244.84</v>
      </c>
      <c r="C36">
        <v>453</v>
      </c>
    </row>
    <row r="37" spans="1:3" x14ac:dyDescent="0.2">
      <c r="A37" s="4">
        <v>37102</v>
      </c>
      <c r="B37">
        <v>245.29</v>
      </c>
      <c r="C37">
        <v>452</v>
      </c>
    </row>
    <row r="38" spans="1:3" x14ac:dyDescent="0.2">
      <c r="A38" s="4">
        <v>37109</v>
      </c>
      <c r="B38">
        <v>246.57</v>
      </c>
      <c r="C38">
        <v>451</v>
      </c>
    </row>
    <row r="39" spans="1:3" x14ac:dyDescent="0.2">
      <c r="A39" s="4">
        <v>37116</v>
      </c>
      <c r="B39">
        <v>247.36</v>
      </c>
      <c r="C39">
        <v>450</v>
      </c>
    </row>
    <row r="40" spans="1:3" x14ac:dyDescent="0.2">
      <c r="A40" s="4">
        <v>37123</v>
      </c>
      <c r="B40">
        <v>246.8</v>
      </c>
      <c r="C40">
        <v>449</v>
      </c>
    </row>
    <row r="41" spans="1:3" x14ac:dyDescent="0.2">
      <c r="A41" s="4">
        <v>37130</v>
      </c>
      <c r="B41">
        <v>248.33</v>
      </c>
      <c r="C41">
        <v>448</v>
      </c>
    </row>
    <row r="42" spans="1:3" x14ac:dyDescent="0.2">
      <c r="A42" s="4">
        <v>37137</v>
      </c>
      <c r="B42">
        <v>247.62</v>
      </c>
      <c r="C42">
        <v>447</v>
      </c>
    </row>
    <row r="43" spans="1:3" x14ac:dyDescent="0.2">
      <c r="A43" s="4">
        <v>37144</v>
      </c>
      <c r="B43">
        <v>249.52</v>
      </c>
      <c r="C43">
        <v>446</v>
      </c>
    </row>
    <row r="44" spans="1:3" x14ac:dyDescent="0.2">
      <c r="A44" s="4">
        <v>37151</v>
      </c>
      <c r="B44">
        <v>249.67</v>
      </c>
      <c r="C44">
        <v>445</v>
      </c>
    </row>
    <row r="45" spans="1:3" x14ac:dyDescent="0.2">
      <c r="A45" s="4">
        <v>37158</v>
      </c>
      <c r="B45">
        <v>250.41</v>
      </c>
      <c r="C45">
        <v>444</v>
      </c>
    </row>
    <row r="46" spans="1:3" x14ac:dyDescent="0.2">
      <c r="A46" s="4">
        <v>37165</v>
      </c>
      <c r="B46">
        <v>252</v>
      </c>
      <c r="C46">
        <v>443</v>
      </c>
    </row>
    <row r="47" spans="1:3" x14ac:dyDescent="0.2">
      <c r="A47" s="4">
        <v>37172</v>
      </c>
      <c r="B47">
        <v>251.5</v>
      </c>
      <c r="C47">
        <v>442</v>
      </c>
    </row>
    <row r="48" spans="1:3" x14ac:dyDescent="0.2">
      <c r="A48" s="4">
        <v>37179</v>
      </c>
      <c r="B48">
        <v>252.9</v>
      </c>
      <c r="C48">
        <v>441</v>
      </c>
    </row>
    <row r="49" spans="1:3" x14ac:dyDescent="0.2">
      <c r="A49" s="4">
        <v>37186</v>
      </c>
      <c r="B49">
        <v>253.49</v>
      </c>
      <c r="C49">
        <v>440</v>
      </c>
    </row>
    <row r="50" spans="1:3" x14ac:dyDescent="0.2">
      <c r="A50" s="4">
        <v>37193</v>
      </c>
      <c r="B50">
        <v>256.36</v>
      </c>
      <c r="C50">
        <v>439</v>
      </c>
    </row>
    <row r="51" spans="1:3" x14ac:dyDescent="0.2">
      <c r="A51" s="4">
        <v>37200</v>
      </c>
      <c r="B51">
        <v>256.95999999999998</v>
      </c>
      <c r="C51">
        <v>438</v>
      </c>
    </row>
    <row r="52" spans="1:3" x14ac:dyDescent="0.2">
      <c r="A52" s="4">
        <v>37207</v>
      </c>
      <c r="B52">
        <v>253.88</v>
      </c>
      <c r="C52">
        <v>437</v>
      </c>
    </row>
    <row r="53" spans="1:3" x14ac:dyDescent="0.2">
      <c r="A53" s="4">
        <v>37214</v>
      </c>
      <c r="B53">
        <v>253.48</v>
      </c>
      <c r="C53">
        <v>436</v>
      </c>
    </row>
    <row r="54" spans="1:3" x14ac:dyDescent="0.2">
      <c r="A54" s="4">
        <v>37221</v>
      </c>
      <c r="B54">
        <v>253.82</v>
      </c>
      <c r="C54">
        <v>435</v>
      </c>
    </row>
    <row r="55" spans="1:3" x14ac:dyDescent="0.2">
      <c r="A55" s="4">
        <v>37228</v>
      </c>
      <c r="B55">
        <v>251.69</v>
      </c>
      <c r="C55">
        <v>434</v>
      </c>
    </row>
    <row r="56" spans="1:3" x14ac:dyDescent="0.2">
      <c r="A56" s="4">
        <v>37235</v>
      </c>
      <c r="B56">
        <v>251.96</v>
      </c>
      <c r="C56">
        <v>433</v>
      </c>
    </row>
    <row r="57" spans="1:3" x14ac:dyDescent="0.2">
      <c r="A57" s="4">
        <v>37242</v>
      </c>
      <c r="B57">
        <v>252.15</v>
      </c>
      <c r="C57">
        <v>432</v>
      </c>
    </row>
    <row r="58" spans="1:3" x14ac:dyDescent="0.2">
      <c r="A58" s="4">
        <v>37249</v>
      </c>
      <c r="B58">
        <v>250.91</v>
      </c>
      <c r="C58">
        <v>431</v>
      </c>
    </row>
    <row r="59" spans="1:3" x14ac:dyDescent="0.2">
      <c r="A59" s="4">
        <v>37256</v>
      </c>
      <c r="B59">
        <v>251</v>
      </c>
      <c r="C59">
        <v>430</v>
      </c>
    </row>
    <row r="60" spans="1:3" x14ac:dyDescent="0.2">
      <c r="A60" s="4">
        <v>37263</v>
      </c>
      <c r="B60">
        <v>251.8</v>
      </c>
      <c r="C60">
        <v>429</v>
      </c>
    </row>
    <row r="61" spans="1:3" x14ac:dyDescent="0.2">
      <c r="A61" s="4">
        <v>37270</v>
      </c>
      <c r="B61">
        <v>252.59</v>
      </c>
      <c r="C61">
        <v>428</v>
      </c>
    </row>
    <row r="62" spans="1:3" x14ac:dyDescent="0.2">
      <c r="A62" s="4">
        <v>37277</v>
      </c>
      <c r="B62">
        <v>251.55</v>
      </c>
      <c r="C62">
        <v>427</v>
      </c>
    </row>
    <row r="63" spans="1:3" x14ac:dyDescent="0.2">
      <c r="A63" s="4">
        <v>37284</v>
      </c>
      <c r="B63">
        <v>251.05</v>
      </c>
      <c r="C63">
        <v>426</v>
      </c>
    </row>
    <row r="64" spans="1:3" x14ac:dyDescent="0.2">
      <c r="A64" s="4">
        <v>37291</v>
      </c>
      <c r="B64">
        <v>251.38</v>
      </c>
      <c r="C64">
        <v>425</v>
      </c>
    </row>
    <row r="65" spans="1:3" x14ac:dyDescent="0.2">
      <c r="A65" s="4">
        <v>37298</v>
      </c>
      <c r="B65">
        <v>251.37</v>
      </c>
      <c r="C65">
        <v>424</v>
      </c>
    </row>
    <row r="66" spans="1:3" x14ac:dyDescent="0.2">
      <c r="A66" s="4">
        <v>37305</v>
      </c>
      <c r="B66">
        <v>252.01</v>
      </c>
      <c r="C66">
        <v>423</v>
      </c>
    </row>
    <row r="67" spans="1:3" x14ac:dyDescent="0.2">
      <c r="A67" s="4">
        <v>37312</v>
      </c>
      <c r="B67">
        <v>251.89</v>
      </c>
      <c r="C67">
        <v>422</v>
      </c>
    </row>
    <row r="68" spans="1:3" x14ac:dyDescent="0.2">
      <c r="A68" s="4">
        <v>37319</v>
      </c>
      <c r="B68">
        <v>249.52</v>
      </c>
      <c r="C68">
        <v>421</v>
      </c>
    </row>
    <row r="69" spans="1:3" x14ac:dyDescent="0.2">
      <c r="A69" s="4">
        <v>37326</v>
      </c>
      <c r="B69">
        <v>248.94</v>
      </c>
      <c r="C69">
        <v>420</v>
      </c>
    </row>
    <row r="70" spans="1:3" x14ac:dyDescent="0.2">
      <c r="A70" s="4">
        <v>37333</v>
      </c>
      <c r="B70">
        <v>248.95</v>
      </c>
      <c r="C70">
        <v>419</v>
      </c>
    </row>
    <row r="71" spans="1:3" x14ac:dyDescent="0.2">
      <c r="A71" s="4">
        <v>37340</v>
      </c>
      <c r="B71">
        <v>249.54</v>
      </c>
      <c r="C71">
        <v>418</v>
      </c>
    </row>
    <row r="72" spans="1:3" x14ac:dyDescent="0.2">
      <c r="A72" s="4">
        <v>37347</v>
      </c>
      <c r="B72">
        <v>250.46</v>
      </c>
      <c r="C72">
        <v>417</v>
      </c>
    </row>
    <row r="73" spans="1:3" x14ac:dyDescent="0.2">
      <c r="A73" s="4">
        <v>37354</v>
      </c>
      <c r="B73">
        <v>250.91</v>
      </c>
      <c r="C73">
        <v>416</v>
      </c>
    </row>
    <row r="74" spans="1:3" x14ac:dyDescent="0.2">
      <c r="A74" s="4">
        <v>37361</v>
      </c>
      <c r="B74">
        <v>250.99</v>
      </c>
      <c r="C74">
        <v>415</v>
      </c>
    </row>
    <row r="75" spans="1:3" x14ac:dyDescent="0.2">
      <c r="A75" s="4">
        <v>37368</v>
      </c>
      <c r="B75">
        <v>252.01</v>
      </c>
      <c r="C75">
        <v>414</v>
      </c>
    </row>
    <row r="76" spans="1:3" x14ac:dyDescent="0.2">
      <c r="A76" s="4">
        <v>37375</v>
      </c>
      <c r="B76">
        <v>251.65</v>
      </c>
      <c r="C76">
        <v>413</v>
      </c>
    </row>
    <row r="77" spans="1:3" x14ac:dyDescent="0.2">
      <c r="A77" s="4">
        <v>37382</v>
      </c>
      <c r="B77">
        <v>251.73</v>
      </c>
      <c r="C77">
        <v>412</v>
      </c>
    </row>
    <row r="78" spans="1:3" x14ac:dyDescent="0.2">
      <c r="A78" s="4">
        <v>37389</v>
      </c>
      <c r="B78">
        <v>250.78</v>
      </c>
      <c r="C78">
        <v>411</v>
      </c>
    </row>
    <row r="79" spans="1:3" x14ac:dyDescent="0.2">
      <c r="A79" s="4">
        <v>37396</v>
      </c>
      <c r="B79">
        <v>252.42</v>
      </c>
      <c r="C79">
        <v>410</v>
      </c>
    </row>
    <row r="80" spans="1:3" x14ac:dyDescent="0.2">
      <c r="A80" s="4">
        <v>37403</v>
      </c>
      <c r="B80">
        <v>253.25</v>
      </c>
      <c r="C80">
        <v>409</v>
      </c>
    </row>
    <row r="81" spans="1:3" x14ac:dyDescent="0.2">
      <c r="A81" s="4">
        <v>37410</v>
      </c>
      <c r="B81">
        <v>253.71</v>
      </c>
      <c r="C81">
        <v>408</v>
      </c>
    </row>
    <row r="82" spans="1:3" x14ac:dyDescent="0.2">
      <c r="A82" s="4">
        <v>37417</v>
      </c>
      <c r="B82">
        <v>255.37</v>
      </c>
      <c r="C82">
        <v>407</v>
      </c>
    </row>
    <row r="83" spans="1:3" x14ac:dyDescent="0.2">
      <c r="A83" s="4">
        <v>37424</v>
      </c>
      <c r="B83">
        <v>255.69</v>
      </c>
      <c r="C83">
        <v>406</v>
      </c>
    </row>
    <row r="84" spans="1:3" x14ac:dyDescent="0.2">
      <c r="A84" s="4">
        <v>37431</v>
      </c>
      <c r="B84">
        <v>256.5</v>
      </c>
      <c r="C84">
        <v>405</v>
      </c>
    </row>
    <row r="85" spans="1:3" x14ac:dyDescent="0.2">
      <c r="A85" s="4">
        <v>37438</v>
      </c>
      <c r="B85">
        <v>255.85</v>
      </c>
      <c r="C85">
        <v>404</v>
      </c>
    </row>
    <row r="86" spans="1:3" x14ac:dyDescent="0.2">
      <c r="A86" s="4">
        <v>37445</v>
      </c>
      <c r="B86">
        <v>257.35000000000002</v>
      </c>
      <c r="C86">
        <v>403</v>
      </c>
    </row>
    <row r="87" spans="1:3" x14ac:dyDescent="0.2">
      <c r="A87" s="4">
        <v>37452</v>
      </c>
      <c r="B87">
        <v>258.56</v>
      </c>
      <c r="C87">
        <v>402</v>
      </c>
    </row>
    <row r="88" spans="1:3" x14ac:dyDescent="0.2">
      <c r="A88" s="4">
        <v>37459</v>
      </c>
      <c r="B88">
        <v>260.58999999999997</v>
      </c>
      <c r="C88">
        <v>401</v>
      </c>
    </row>
    <row r="89" spans="1:3" x14ac:dyDescent="0.2">
      <c r="A89" s="4">
        <v>37466</v>
      </c>
      <c r="B89">
        <v>261.58</v>
      </c>
      <c r="C89">
        <v>400</v>
      </c>
    </row>
    <row r="90" spans="1:3" x14ac:dyDescent="0.2">
      <c r="A90" s="4">
        <v>37473</v>
      </c>
      <c r="B90">
        <v>262.70999999999998</v>
      </c>
      <c r="C90">
        <v>399</v>
      </c>
    </row>
    <row r="91" spans="1:3" x14ac:dyDescent="0.2">
      <c r="A91" s="4">
        <v>37480</v>
      </c>
      <c r="B91">
        <v>262.26</v>
      </c>
      <c r="C91">
        <v>398</v>
      </c>
    </row>
    <row r="92" spans="1:3" x14ac:dyDescent="0.2">
      <c r="A92" s="4">
        <v>37487</v>
      </c>
      <c r="B92">
        <v>261.87</v>
      </c>
      <c r="C92">
        <v>397</v>
      </c>
    </row>
    <row r="93" spans="1:3" x14ac:dyDescent="0.2">
      <c r="A93" s="4">
        <v>37494</v>
      </c>
      <c r="B93">
        <v>263.68</v>
      </c>
      <c r="C93">
        <v>396</v>
      </c>
    </row>
    <row r="94" spans="1:3" x14ac:dyDescent="0.2">
      <c r="A94" s="4">
        <v>37501</v>
      </c>
      <c r="B94">
        <v>266.52</v>
      </c>
      <c r="C94">
        <v>395</v>
      </c>
    </row>
    <row r="95" spans="1:3" x14ac:dyDescent="0.2">
      <c r="A95" s="4">
        <v>37508</v>
      </c>
      <c r="B95">
        <v>266.13</v>
      </c>
      <c r="C95">
        <v>394</v>
      </c>
    </row>
    <row r="96" spans="1:3" x14ac:dyDescent="0.2">
      <c r="A96" s="4">
        <v>37515</v>
      </c>
      <c r="B96">
        <v>267.13</v>
      </c>
      <c r="C96">
        <v>393</v>
      </c>
    </row>
    <row r="97" spans="1:3" x14ac:dyDescent="0.2">
      <c r="A97" s="4">
        <v>37522</v>
      </c>
      <c r="B97">
        <v>267.70999999999998</v>
      </c>
      <c r="C97">
        <v>392</v>
      </c>
    </row>
    <row r="98" spans="1:3" x14ac:dyDescent="0.2">
      <c r="A98" s="4">
        <v>37529</v>
      </c>
      <c r="B98">
        <v>268.14</v>
      </c>
      <c r="C98">
        <v>391</v>
      </c>
    </row>
    <row r="99" spans="1:3" x14ac:dyDescent="0.2">
      <c r="A99" s="4">
        <v>37536</v>
      </c>
      <c r="B99">
        <v>267.73</v>
      </c>
      <c r="C99">
        <v>390</v>
      </c>
    </row>
    <row r="100" spans="1:3" x14ac:dyDescent="0.2">
      <c r="A100" s="4">
        <v>37543</v>
      </c>
      <c r="B100">
        <v>265.64</v>
      </c>
      <c r="C100">
        <v>389</v>
      </c>
    </row>
    <row r="101" spans="1:3" x14ac:dyDescent="0.2">
      <c r="A101" s="4">
        <v>37550</v>
      </c>
      <c r="B101">
        <v>265.52999999999997</v>
      </c>
      <c r="C101">
        <v>388</v>
      </c>
    </row>
    <row r="102" spans="1:3" x14ac:dyDescent="0.2">
      <c r="A102" s="4">
        <v>37557</v>
      </c>
      <c r="B102">
        <v>267.93</v>
      </c>
      <c r="C102">
        <v>387</v>
      </c>
    </row>
    <row r="103" spans="1:3" x14ac:dyDescent="0.2">
      <c r="A103" s="4">
        <v>37564</v>
      </c>
      <c r="B103">
        <v>267.85000000000002</v>
      </c>
      <c r="C103">
        <v>386</v>
      </c>
    </row>
    <row r="104" spans="1:3" x14ac:dyDescent="0.2">
      <c r="A104" s="4">
        <v>37571</v>
      </c>
      <c r="B104">
        <v>268.41000000000003</v>
      </c>
      <c r="C104">
        <v>385</v>
      </c>
    </row>
    <row r="105" spans="1:3" x14ac:dyDescent="0.2">
      <c r="A105" s="4">
        <v>37578</v>
      </c>
      <c r="B105">
        <v>268.39</v>
      </c>
      <c r="C105">
        <v>384</v>
      </c>
    </row>
    <row r="106" spans="1:3" x14ac:dyDescent="0.2">
      <c r="A106" s="4">
        <v>37585</v>
      </c>
      <c r="B106">
        <v>268.10000000000002</v>
      </c>
      <c r="C106">
        <v>383</v>
      </c>
    </row>
    <row r="107" spans="1:3" x14ac:dyDescent="0.2">
      <c r="A107" s="4">
        <v>37592</v>
      </c>
      <c r="B107">
        <v>269.13</v>
      </c>
      <c r="C107">
        <v>382</v>
      </c>
    </row>
    <row r="108" spans="1:3" x14ac:dyDescent="0.2">
      <c r="A108" s="4">
        <v>37599</v>
      </c>
      <c r="B108">
        <v>271.62</v>
      </c>
      <c r="C108">
        <v>381</v>
      </c>
    </row>
    <row r="109" spans="1:3" x14ac:dyDescent="0.2">
      <c r="A109" s="4">
        <v>37606</v>
      </c>
      <c r="B109">
        <v>272.52999999999997</v>
      </c>
      <c r="C109">
        <v>380</v>
      </c>
    </row>
    <row r="110" spans="1:3" x14ac:dyDescent="0.2">
      <c r="A110" s="4">
        <v>37613</v>
      </c>
      <c r="B110">
        <v>273.27999999999997</v>
      </c>
      <c r="C110">
        <v>379</v>
      </c>
    </row>
    <row r="111" spans="1:3" x14ac:dyDescent="0.2">
      <c r="A111" s="4">
        <v>37620</v>
      </c>
      <c r="B111">
        <v>272.51</v>
      </c>
      <c r="C111">
        <v>378</v>
      </c>
    </row>
    <row r="112" spans="1:3" x14ac:dyDescent="0.2">
      <c r="A112" s="4">
        <v>37627</v>
      </c>
      <c r="B112">
        <v>273.72000000000003</v>
      </c>
      <c r="C112">
        <v>377</v>
      </c>
    </row>
    <row r="113" spans="1:3" x14ac:dyDescent="0.2">
      <c r="A113" s="4">
        <v>37634</v>
      </c>
      <c r="B113">
        <v>274.81</v>
      </c>
      <c r="C113">
        <v>376</v>
      </c>
    </row>
    <row r="114" spans="1:3" x14ac:dyDescent="0.2">
      <c r="A114" s="4">
        <v>37641</v>
      </c>
      <c r="B114">
        <v>276.45</v>
      </c>
      <c r="C114">
        <v>375</v>
      </c>
    </row>
    <row r="115" spans="1:3" x14ac:dyDescent="0.2">
      <c r="A115" s="4">
        <v>37648</v>
      </c>
      <c r="B115">
        <v>276.85000000000002</v>
      </c>
      <c r="C115">
        <v>374</v>
      </c>
    </row>
    <row r="116" spans="1:3" x14ac:dyDescent="0.2">
      <c r="A116" s="4">
        <v>37655</v>
      </c>
      <c r="B116">
        <v>277.3</v>
      </c>
      <c r="C116">
        <v>373</v>
      </c>
    </row>
    <row r="117" spans="1:3" x14ac:dyDescent="0.2">
      <c r="A117" s="4">
        <v>37662</v>
      </c>
      <c r="B117">
        <v>278.8</v>
      </c>
      <c r="C117">
        <v>372</v>
      </c>
    </row>
    <row r="118" spans="1:3" x14ac:dyDescent="0.2">
      <c r="A118" s="4">
        <v>37669</v>
      </c>
      <c r="B118">
        <v>279.76</v>
      </c>
      <c r="C118">
        <v>371</v>
      </c>
    </row>
    <row r="119" spans="1:3" x14ac:dyDescent="0.2">
      <c r="A119" s="4">
        <v>37676</v>
      </c>
      <c r="B119">
        <v>279.54000000000002</v>
      </c>
      <c r="C119">
        <v>370</v>
      </c>
    </row>
    <row r="120" spans="1:3" x14ac:dyDescent="0.2">
      <c r="A120" s="4">
        <v>37683</v>
      </c>
      <c r="B120">
        <v>281.07</v>
      </c>
      <c r="C120">
        <v>369</v>
      </c>
    </row>
    <row r="121" spans="1:3" x14ac:dyDescent="0.2">
      <c r="A121" s="4">
        <v>37690</v>
      </c>
      <c r="B121">
        <v>278.52999999999997</v>
      </c>
      <c r="C121">
        <v>368</v>
      </c>
    </row>
    <row r="122" spans="1:3" x14ac:dyDescent="0.2">
      <c r="A122" s="4">
        <v>37697</v>
      </c>
      <c r="B122">
        <v>276</v>
      </c>
      <c r="C122">
        <v>367</v>
      </c>
    </row>
    <row r="123" spans="1:3" x14ac:dyDescent="0.2">
      <c r="A123" s="4">
        <v>37704</v>
      </c>
      <c r="B123">
        <v>277.66000000000003</v>
      </c>
      <c r="C123">
        <v>366</v>
      </c>
    </row>
    <row r="124" spans="1:3" x14ac:dyDescent="0.2">
      <c r="A124" s="4">
        <v>37711</v>
      </c>
      <c r="B124">
        <v>277.61</v>
      </c>
      <c r="C124">
        <v>365</v>
      </c>
    </row>
    <row r="125" spans="1:3" x14ac:dyDescent="0.2">
      <c r="A125" s="4">
        <v>37718</v>
      </c>
      <c r="B125">
        <v>277.38</v>
      </c>
      <c r="C125">
        <v>364</v>
      </c>
    </row>
    <row r="126" spans="1:3" x14ac:dyDescent="0.2">
      <c r="A126" s="4">
        <v>37725</v>
      </c>
      <c r="B126">
        <v>277.89999999999998</v>
      </c>
      <c r="C126">
        <v>363</v>
      </c>
    </row>
    <row r="127" spans="1:3" x14ac:dyDescent="0.2">
      <c r="A127" s="4">
        <v>37732</v>
      </c>
      <c r="B127">
        <v>279.12</v>
      </c>
      <c r="C127">
        <v>362</v>
      </c>
    </row>
    <row r="128" spans="1:3" x14ac:dyDescent="0.2">
      <c r="A128" s="4">
        <v>37739</v>
      </c>
      <c r="B128">
        <v>280.08</v>
      </c>
      <c r="C128">
        <v>361</v>
      </c>
    </row>
    <row r="129" spans="1:3" x14ac:dyDescent="0.2">
      <c r="A129" s="4">
        <v>37746</v>
      </c>
      <c r="B129">
        <v>281.85000000000002</v>
      </c>
      <c r="C129">
        <v>360</v>
      </c>
    </row>
    <row r="130" spans="1:3" x14ac:dyDescent="0.2">
      <c r="A130" s="4">
        <v>37753</v>
      </c>
      <c r="B130">
        <v>283.18</v>
      </c>
      <c r="C130">
        <v>359</v>
      </c>
    </row>
    <row r="131" spans="1:3" x14ac:dyDescent="0.2">
      <c r="A131" s="4">
        <v>37760</v>
      </c>
      <c r="B131">
        <v>285.51</v>
      </c>
      <c r="C131">
        <v>358</v>
      </c>
    </row>
    <row r="132" spans="1:3" x14ac:dyDescent="0.2">
      <c r="A132" s="4">
        <v>37767</v>
      </c>
      <c r="B132">
        <v>285.95</v>
      </c>
      <c r="C132">
        <v>357</v>
      </c>
    </row>
    <row r="133" spans="1:3" x14ac:dyDescent="0.2">
      <c r="A133" s="4">
        <v>37774</v>
      </c>
      <c r="B133">
        <v>287.02999999999997</v>
      </c>
      <c r="C133">
        <v>356</v>
      </c>
    </row>
    <row r="134" spans="1:3" x14ac:dyDescent="0.2">
      <c r="A134" s="4">
        <v>37781</v>
      </c>
      <c r="B134">
        <v>288.88</v>
      </c>
      <c r="C134">
        <v>355</v>
      </c>
    </row>
    <row r="135" spans="1:3" x14ac:dyDescent="0.2">
      <c r="A135" s="4">
        <v>37788</v>
      </c>
      <c r="B135">
        <v>287.02999999999997</v>
      </c>
      <c r="C135">
        <v>354</v>
      </c>
    </row>
    <row r="136" spans="1:3" x14ac:dyDescent="0.2">
      <c r="A136" s="4">
        <v>37795</v>
      </c>
      <c r="B136">
        <v>284.39</v>
      </c>
      <c r="C136">
        <v>353</v>
      </c>
    </row>
    <row r="137" spans="1:3" x14ac:dyDescent="0.2">
      <c r="A137" s="4">
        <v>37802</v>
      </c>
      <c r="B137">
        <v>284.32</v>
      </c>
      <c r="C137">
        <v>352</v>
      </c>
    </row>
    <row r="138" spans="1:3" x14ac:dyDescent="0.2">
      <c r="A138" s="4">
        <v>37809</v>
      </c>
      <c r="B138">
        <v>284.67</v>
      </c>
      <c r="C138">
        <v>351</v>
      </c>
    </row>
    <row r="139" spans="1:3" x14ac:dyDescent="0.2">
      <c r="A139" s="4">
        <v>37816</v>
      </c>
      <c r="B139">
        <v>283.31</v>
      </c>
      <c r="C139">
        <v>350</v>
      </c>
    </row>
    <row r="140" spans="1:3" x14ac:dyDescent="0.2">
      <c r="A140" s="4">
        <v>37823</v>
      </c>
      <c r="B140">
        <v>283.2</v>
      </c>
      <c r="C140">
        <v>349</v>
      </c>
    </row>
    <row r="141" spans="1:3" x14ac:dyDescent="0.2">
      <c r="A141" s="4">
        <v>37830</v>
      </c>
      <c r="B141">
        <v>280.58999999999997</v>
      </c>
      <c r="C141">
        <v>348</v>
      </c>
    </row>
    <row r="142" spans="1:3" x14ac:dyDescent="0.2">
      <c r="A142" s="4">
        <v>37837</v>
      </c>
      <c r="B142">
        <v>282.58</v>
      </c>
      <c r="C142">
        <v>347</v>
      </c>
    </row>
    <row r="143" spans="1:3" x14ac:dyDescent="0.2">
      <c r="A143" s="4">
        <v>37844</v>
      </c>
      <c r="B143">
        <v>281.04000000000002</v>
      </c>
      <c r="C143">
        <v>346</v>
      </c>
    </row>
    <row r="144" spans="1:3" x14ac:dyDescent="0.2">
      <c r="A144" s="4">
        <v>37851</v>
      </c>
      <c r="B144">
        <v>280.95</v>
      </c>
      <c r="C144">
        <v>345</v>
      </c>
    </row>
    <row r="145" spans="1:3" x14ac:dyDescent="0.2">
      <c r="A145" s="4">
        <v>37858</v>
      </c>
      <c r="B145">
        <v>281.05</v>
      </c>
      <c r="C145">
        <v>344</v>
      </c>
    </row>
    <row r="146" spans="1:3" x14ac:dyDescent="0.2">
      <c r="A146" s="4">
        <v>37865</v>
      </c>
      <c r="B146">
        <v>279.89999999999998</v>
      </c>
      <c r="C146">
        <v>343</v>
      </c>
    </row>
    <row r="147" spans="1:3" x14ac:dyDescent="0.2">
      <c r="A147" s="4">
        <v>37872</v>
      </c>
      <c r="B147">
        <v>281.16000000000003</v>
      </c>
      <c r="C147">
        <v>342</v>
      </c>
    </row>
    <row r="148" spans="1:3" x14ac:dyDescent="0.2">
      <c r="A148" s="4">
        <v>37879</v>
      </c>
      <c r="B148">
        <v>282.83999999999997</v>
      </c>
      <c r="C148">
        <v>341</v>
      </c>
    </row>
    <row r="149" spans="1:3" x14ac:dyDescent="0.2">
      <c r="A149" s="4">
        <v>37886</v>
      </c>
      <c r="B149">
        <v>284.24</v>
      </c>
      <c r="C149">
        <v>340</v>
      </c>
    </row>
    <row r="150" spans="1:3" x14ac:dyDescent="0.2">
      <c r="A150" s="4">
        <v>37893</v>
      </c>
      <c r="B150">
        <v>283.83</v>
      </c>
      <c r="C150">
        <v>339</v>
      </c>
    </row>
    <row r="151" spans="1:3" x14ac:dyDescent="0.2">
      <c r="A151" s="4">
        <v>37900</v>
      </c>
      <c r="B151">
        <v>282.37</v>
      </c>
      <c r="C151">
        <v>338</v>
      </c>
    </row>
    <row r="152" spans="1:3" x14ac:dyDescent="0.2">
      <c r="A152" s="4">
        <v>37907</v>
      </c>
      <c r="B152">
        <v>280.81</v>
      </c>
      <c r="C152">
        <v>337</v>
      </c>
    </row>
    <row r="153" spans="1:3" x14ac:dyDescent="0.2">
      <c r="A153" s="4">
        <v>37914</v>
      </c>
      <c r="B153">
        <v>282.01</v>
      </c>
      <c r="C153">
        <v>336</v>
      </c>
    </row>
    <row r="154" spans="1:3" x14ac:dyDescent="0.2">
      <c r="A154" s="4">
        <v>37921</v>
      </c>
      <c r="B154">
        <v>281.51</v>
      </c>
      <c r="C154">
        <v>335</v>
      </c>
    </row>
    <row r="155" spans="1:3" x14ac:dyDescent="0.2">
      <c r="A155" s="4">
        <v>37928</v>
      </c>
      <c r="B155">
        <v>280.43</v>
      </c>
      <c r="C155">
        <v>334</v>
      </c>
    </row>
    <row r="156" spans="1:3" x14ac:dyDescent="0.2">
      <c r="A156" s="4">
        <v>37935</v>
      </c>
      <c r="B156">
        <v>281.92</v>
      </c>
      <c r="C156">
        <v>333</v>
      </c>
    </row>
    <row r="157" spans="1:3" x14ac:dyDescent="0.2">
      <c r="A157" s="4">
        <v>37942</v>
      </c>
      <c r="B157">
        <v>282.92</v>
      </c>
      <c r="C157">
        <v>332</v>
      </c>
    </row>
    <row r="158" spans="1:3" x14ac:dyDescent="0.2">
      <c r="A158" s="4">
        <v>37949</v>
      </c>
      <c r="B158">
        <v>281.44</v>
      </c>
      <c r="C158">
        <v>331</v>
      </c>
    </row>
    <row r="159" spans="1:3" x14ac:dyDescent="0.2">
      <c r="A159" s="4">
        <v>37956</v>
      </c>
      <c r="B159">
        <v>281.69</v>
      </c>
      <c r="C159">
        <v>330</v>
      </c>
    </row>
    <row r="160" spans="1:3" x14ac:dyDescent="0.2">
      <c r="A160" s="4">
        <v>37963</v>
      </c>
      <c r="B160">
        <v>283.22000000000003</v>
      </c>
      <c r="C160">
        <v>329</v>
      </c>
    </row>
    <row r="161" spans="1:3" x14ac:dyDescent="0.2">
      <c r="A161" s="4">
        <v>37970</v>
      </c>
      <c r="B161">
        <v>284.92</v>
      </c>
      <c r="C161">
        <v>328</v>
      </c>
    </row>
    <row r="162" spans="1:3" x14ac:dyDescent="0.2">
      <c r="A162" s="4">
        <v>37977</v>
      </c>
      <c r="B162">
        <v>285.01</v>
      </c>
      <c r="C162">
        <v>327</v>
      </c>
    </row>
    <row r="163" spans="1:3" x14ac:dyDescent="0.2">
      <c r="A163" s="4">
        <v>37984</v>
      </c>
      <c r="B163">
        <v>285.39999999999998</v>
      </c>
      <c r="C163">
        <v>326</v>
      </c>
    </row>
    <row r="164" spans="1:3" x14ac:dyDescent="0.2">
      <c r="A164" s="4">
        <v>37991</v>
      </c>
      <c r="B164">
        <v>286.23</v>
      </c>
      <c r="C164">
        <v>325</v>
      </c>
    </row>
    <row r="165" spans="1:3" x14ac:dyDescent="0.2">
      <c r="A165" s="4">
        <v>37998</v>
      </c>
      <c r="B165">
        <v>287.77999999999997</v>
      </c>
      <c r="C165">
        <v>324</v>
      </c>
    </row>
    <row r="166" spans="1:3" x14ac:dyDescent="0.2">
      <c r="A166" s="4">
        <v>38005</v>
      </c>
      <c r="B166">
        <v>288.2</v>
      </c>
      <c r="C166">
        <v>323</v>
      </c>
    </row>
    <row r="167" spans="1:3" x14ac:dyDescent="0.2">
      <c r="A167" s="4">
        <v>38012</v>
      </c>
      <c r="B167">
        <v>286.48</v>
      </c>
      <c r="C167">
        <v>322</v>
      </c>
    </row>
    <row r="168" spans="1:3" x14ac:dyDescent="0.2">
      <c r="A168" s="4">
        <v>38019</v>
      </c>
      <c r="B168">
        <v>287.20999999999998</v>
      </c>
      <c r="C168">
        <v>321</v>
      </c>
    </row>
    <row r="169" spans="1:3" x14ac:dyDescent="0.2">
      <c r="A169" s="4">
        <v>38026</v>
      </c>
      <c r="B169">
        <v>289.13</v>
      </c>
      <c r="C169">
        <v>320</v>
      </c>
    </row>
    <row r="170" spans="1:3" x14ac:dyDescent="0.2">
      <c r="A170" s="4">
        <v>38033</v>
      </c>
      <c r="B170">
        <v>289.33999999999997</v>
      </c>
      <c r="C170">
        <v>319</v>
      </c>
    </row>
    <row r="171" spans="1:3" x14ac:dyDescent="0.2">
      <c r="A171" s="4">
        <v>38040</v>
      </c>
      <c r="B171">
        <v>290.62</v>
      </c>
      <c r="C171">
        <v>318</v>
      </c>
    </row>
    <row r="172" spans="1:3" x14ac:dyDescent="0.2">
      <c r="A172" s="4">
        <v>38047</v>
      </c>
      <c r="B172">
        <v>290.05</v>
      </c>
      <c r="C172">
        <v>317</v>
      </c>
    </row>
    <row r="173" spans="1:3" x14ac:dyDescent="0.2">
      <c r="A173" s="4">
        <v>38054</v>
      </c>
      <c r="B173">
        <v>292.8</v>
      </c>
      <c r="C173">
        <v>316</v>
      </c>
    </row>
    <row r="174" spans="1:3" x14ac:dyDescent="0.2">
      <c r="A174" s="4">
        <v>38061</v>
      </c>
      <c r="B174">
        <v>293.14999999999998</v>
      </c>
      <c r="C174">
        <v>315</v>
      </c>
    </row>
    <row r="175" spans="1:3" x14ac:dyDescent="0.2">
      <c r="A175" s="4">
        <v>38068</v>
      </c>
      <c r="B175">
        <v>294.45999999999998</v>
      </c>
      <c r="C175">
        <v>314</v>
      </c>
    </row>
    <row r="176" spans="1:3" x14ac:dyDescent="0.2">
      <c r="A176" s="4">
        <v>38075</v>
      </c>
      <c r="B176">
        <v>292.91000000000003</v>
      </c>
      <c r="C176">
        <v>313</v>
      </c>
    </row>
    <row r="177" spans="1:3" x14ac:dyDescent="0.2">
      <c r="A177" s="4">
        <v>38082</v>
      </c>
      <c r="B177">
        <v>291.51</v>
      </c>
      <c r="C177">
        <v>312</v>
      </c>
    </row>
    <row r="178" spans="1:3" x14ac:dyDescent="0.2">
      <c r="A178" s="4">
        <v>38089</v>
      </c>
      <c r="B178">
        <v>290.79000000000002</v>
      </c>
      <c r="C178">
        <v>311</v>
      </c>
    </row>
    <row r="179" spans="1:3" x14ac:dyDescent="0.2">
      <c r="A179" s="4">
        <v>38096</v>
      </c>
      <c r="B179">
        <v>290.91000000000003</v>
      </c>
      <c r="C179">
        <v>310</v>
      </c>
    </row>
    <row r="180" spans="1:3" x14ac:dyDescent="0.2">
      <c r="A180" s="4">
        <v>38103</v>
      </c>
      <c r="B180">
        <v>290.02999999999997</v>
      </c>
      <c r="C180">
        <v>309</v>
      </c>
    </row>
    <row r="181" spans="1:3" x14ac:dyDescent="0.2">
      <c r="A181" s="4">
        <v>38110</v>
      </c>
      <c r="B181">
        <v>289.94</v>
      </c>
      <c r="C181">
        <v>308</v>
      </c>
    </row>
    <row r="182" spans="1:3" x14ac:dyDescent="0.2">
      <c r="A182" s="4">
        <v>38117</v>
      </c>
      <c r="B182">
        <v>288.36</v>
      </c>
      <c r="C182">
        <v>307</v>
      </c>
    </row>
    <row r="183" spans="1:3" x14ac:dyDescent="0.2">
      <c r="A183" s="4">
        <v>38124</v>
      </c>
      <c r="B183">
        <v>289.64999999999998</v>
      </c>
      <c r="C183">
        <v>306</v>
      </c>
    </row>
    <row r="184" spans="1:3" x14ac:dyDescent="0.2">
      <c r="A184" s="4">
        <v>38131</v>
      </c>
      <c r="B184">
        <v>289.91000000000003</v>
      </c>
      <c r="C184">
        <v>305</v>
      </c>
    </row>
    <row r="185" spans="1:3" x14ac:dyDescent="0.2">
      <c r="A185" s="4">
        <v>38138</v>
      </c>
      <c r="B185">
        <v>289.24</v>
      </c>
      <c r="C185">
        <v>304</v>
      </c>
    </row>
    <row r="186" spans="1:3" x14ac:dyDescent="0.2">
      <c r="A186" s="4">
        <v>38145</v>
      </c>
      <c r="B186">
        <v>288.16000000000003</v>
      </c>
      <c r="C186">
        <v>303</v>
      </c>
    </row>
    <row r="187" spans="1:3" x14ac:dyDescent="0.2">
      <c r="A187" s="4">
        <v>38152</v>
      </c>
      <c r="B187">
        <v>289.17</v>
      </c>
      <c r="C187">
        <v>302</v>
      </c>
    </row>
    <row r="188" spans="1:3" x14ac:dyDescent="0.2">
      <c r="A188" s="4">
        <v>38159</v>
      </c>
      <c r="B188">
        <v>290.45</v>
      </c>
      <c r="C188">
        <v>301</v>
      </c>
    </row>
    <row r="189" spans="1:3" x14ac:dyDescent="0.2">
      <c r="A189" s="4">
        <v>38166</v>
      </c>
      <c r="B189">
        <v>290.83</v>
      </c>
      <c r="C189">
        <v>300</v>
      </c>
    </row>
    <row r="190" spans="1:3" x14ac:dyDescent="0.2">
      <c r="A190" s="4">
        <v>38173</v>
      </c>
      <c r="B190">
        <v>291.99</v>
      </c>
      <c r="C190">
        <v>299</v>
      </c>
    </row>
    <row r="191" spans="1:3" x14ac:dyDescent="0.2">
      <c r="A191" s="4">
        <v>38180</v>
      </c>
      <c r="B191">
        <v>291.7</v>
      </c>
      <c r="C191">
        <v>298</v>
      </c>
    </row>
    <row r="192" spans="1:3" x14ac:dyDescent="0.2">
      <c r="A192" s="4">
        <v>38187</v>
      </c>
      <c r="B192">
        <v>291.85000000000002</v>
      </c>
      <c r="C192">
        <v>297</v>
      </c>
    </row>
    <row r="193" spans="1:3" x14ac:dyDescent="0.2">
      <c r="A193" s="4">
        <v>38194</v>
      </c>
      <c r="B193">
        <v>292.23</v>
      </c>
      <c r="C193">
        <v>296</v>
      </c>
    </row>
    <row r="194" spans="1:3" x14ac:dyDescent="0.2">
      <c r="A194" s="4">
        <v>38201</v>
      </c>
      <c r="B194">
        <v>293.89</v>
      </c>
      <c r="C194">
        <v>295</v>
      </c>
    </row>
    <row r="195" spans="1:3" x14ac:dyDescent="0.2">
      <c r="A195" s="4">
        <v>38208</v>
      </c>
      <c r="B195">
        <v>295.33999999999997</v>
      </c>
      <c r="C195">
        <v>294</v>
      </c>
    </row>
    <row r="196" spans="1:3" x14ac:dyDescent="0.2">
      <c r="A196" s="4">
        <v>38215</v>
      </c>
      <c r="B196">
        <v>295.66000000000003</v>
      </c>
      <c r="C196">
        <v>293</v>
      </c>
    </row>
    <row r="197" spans="1:3" x14ac:dyDescent="0.2">
      <c r="A197" s="4">
        <v>38222</v>
      </c>
      <c r="B197">
        <v>295.83999999999997</v>
      </c>
      <c r="C197">
        <v>292</v>
      </c>
    </row>
    <row r="198" spans="1:3" x14ac:dyDescent="0.2">
      <c r="A198" s="4">
        <v>38229</v>
      </c>
      <c r="B198">
        <v>295.5</v>
      </c>
      <c r="C198">
        <v>291</v>
      </c>
    </row>
    <row r="199" spans="1:3" x14ac:dyDescent="0.2">
      <c r="A199" s="4">
        <v>38236</v>
      </c>
      <c r="B199">
        <v>295.64999999999998</v>
      </c>
      <c r="C199">
        <v>290</v>
      </c>
    </row>
    <row r="200" spans="1:3" x14ac:dyDescent="0.2">
      <c r="A200" s="4">
        <v>38243</v>
      </c>
      <c r="B200">
        <v>296.69</v>
      </c>
      <c r="C200">
        <v>289</v>
      </c>
    </row>
    <row r="201" spans="1:3" x14ac:dyDescent="0.2">
      <c r="A201" s="4">
        <v>38250</v>
      </c>
      <c r="B201">
        <v>297.44</v>
      </c>
      <c r="C201">
        <v>288</v>
      </c>
    </row>
    <row r="202" spans="1:3" x14ac:dyDescent="0.2">
      <c r="A202" s="4">
        <v>38257</v>
      </c>
      <c r="B202">
        <v>297.27999999999997</v>
      </c>
      <c r="C202">
        <v>287</v>
      </c>
    </row>
    <row r="203" spans="1:3" x14ac:dyDescent="0.2">
      <c r="A203" s="4">
        <v>38264</v>
      </c>
      <c r="B203">
        <v>297.86</v>
      </c>
      <c r="C203">
        <v>286</v>
      </c>
    </row>
    <row r="204" spans="1:3" x14ac:dyDescent="0.2">
      <c r="A204" s="4">
        <v>38271</v>
      </c>
      <c r="B204">
        <v>299.51</v>
      </c>
      <c r="C204">
        <v>285</v>
      </c>
    </row>
    <row r="205" spans="1:3" x14ac:dyDescent="0.2">
      <c r="A205" s="4">
        <v>38278</v>
      </c>
      <c r="B205">
        <v>299.88</v>
      </c>
      <c r="C205">
        <v>284</v>
      </c>
    </row>
    <row r="206" spans="1:3" x14ac:dyDescent="0.2">
      <c r="A206" s="4">
        <v>38285</v>
      </c>
      <c r="B206">
        <v>299.95999999999998</v>
      </c>
      <c r="C206">
        <v>283</v>
      </c>
    </row>
    <row r="207" spans="1:3" x14ac:dyDescent="0.2">
      <c r="A207" s="4">
        <v>38292</v>
      </c>
      <c r="B207">
        <v>300.45</v>
      </c>
      <c r="C207">
        <v>282</v>
      </c>
    </row>
    <row r="208" spans="1:3" x14ac:dyDescent="0.2">
      <c r="A208" s="4">
        <v>38299</v>
      </c>
      <c r="B208">
        <v>301.37</v>
      </c>
      <c r="C208">
        <v>281</v>
      </c>
    </row>
    <row r="209" spans="1:3" x14ac:dyDescent="0.2">
      <c r="A209" s="4">
        <v>38306</v>
      </c>
      <c r="B209">
        <v>301.89</v>
      </c>
      <c r="C209">
        <v>280</v>
      </c>
    </row>
    <row r="210" spans="1:3" x14ac:dyDescent="0.2">
      <c r="A210" s="4">
        <v>38313</v>
      </c>
      <c r="B210">
        <v>302.83999999999997</v>
      </c>
      <c r="C210">
        <v>279</v>
      </c>
    </row>
    <row r="211" spans="1:3" x14ac:dyDescent="0.2">
      <c r="A211" s="4">
        <v>38320</v>
      </c>
      <c r="B211">
        <v>302.23</v>
      </c>
      <c r="C211">
        <v>278</v>
      </c>
    </row>
    <row r="212" spans="1:3" x14ac:dyDescent="0.2">
      <c r="A212" s="4">
        <v>38327</v>
      </c>
      <c r="B212">
        <v>304.74</v>
      </c>
      <c r="C212">
        <v>277</v>
      </c>
    </row>
    <row r="213" spans="1:3" x14ac:dyDescent="0.2">
      <c r="A213" s="4">
        <v>38334</v>
      </c>
      <c r="B213">
        <v>304.95</v>
      </c>
      <c r="C213">
        <v>276</v>
      </c>
    </row>
    <row r="214" spans="1:3" x14ac:dyDescent="0.2">
      <c r="A214" s="4">
        <v>38341</v>
      </c>
      <c r="B214">
        <v>305.17</v>
      </c>
      <c r="C214">
        <v>275</v>
      </c>
    </row>
    <row r="215" spans="1:3" x14ac:dyDescent="0.2">
      <c r="A215" s="4">
        <v>38348</v>
      </c>
      <c r="B215">
        <v>303.8</v>
      </c>
      <c r="C215">
        <v>274</v>
      </c>
    </row>
    <row r="216" spans="1:3" x14ac:dyDescent="0.2">
      <c r="A216" s="4">
        <v>38355</v>
      </c>
      <c r="B216">
        <v>305.42</v>
      </c>
      <c r="C216">
        <v>273</v>
      </c>
    </row>
    <row r="217" spans="1:3" x14ac:dyDescent="0.2">
      <c r="A217" s="4">
        <v>38362</v>
      </c>
      <c r="B217">
        <v>306.33</v>
      </c>
      <c r="C217">
        <v>272</v>
      </c>
    </row>
    <row r="218" spans="1:3" x14ac:dyDescent="0.2">
      <c r="A218" s="4">
        <v>38369</v>
      </c>
      <c r="B218">
        <v>306.31</v>
      </c>
      <c r="C218">
        <v>271</v>
      </c>
    </row>
    <row r="219" spans="1:3" x14ac:dyDescent="0.2">
      <c r="A219" s="4">
        <v>38376</v>
      </c>
      <c r="B219">
        <v>306.39</v>
      </c>
      <c r="C219">
        <v>270</v>
      </c>
    </row>
    <row r="220" spans="1:3" x14ac:dyDescent="0.2">
      <c r="A220" s="4">
        <v>38383</v>
      </c>
      <c r="B220">
        <v>306.58999999999997</v>
      </c>
      <c r="C220">
        <v>269</v>
      </c>
    </row>
    <row r="221" spans="1:3" x14ac:dyDescent="0.2">
      <c r="A221" s="4">
        <v>38390</v>
      </c>
      <c r="B221">
        <v>308.08999999999997</v>
      </c>
      <c r="C221">
        <v>268</v>
      </c>
    </row>
    <row r="222" spans="1:3" x14ac:dyDescent="0.2">
      <c r="A222" s="4">
        <v>38397</v>
      </c>
      <c r="B222">
        <v>306.2</v>
      </c>
      <c r="C222">
        <v>267</v>
      </c>
    </row>
    <row r="223" spans="1:3" x14ac:dyDescent="0.2">
      <c r="A223" s="4">
        <v>38404</v>
      </c>
      <c r="B223">
        <v>305.08</v>
      </c>
      <c r="C223">
        <v>266</v>
      </c>
    </row>
    <row r="224" spans="1:3" x14ac:dyDescent="0.2">
      <c r="A224" s="4">
        <v>38411</v>
      </c>
      <c r="B224">
        <v>305.04000000000002</v>
      </c>
      <c r="C224">
        <v>265</v>
      </c>
    </row>
    <row r="225" spans="1:3" x14ac:dyDescent="0.2">
      <c r="A225" s="4">
        <v>38418</v>
      </c>
      <c r="B225">
        <v>305.36</v>
      </c>
      <c r="C225">
        <v>264</v>
      </c>
    </row>
    <row r="226" spans="1:3" x14ac:dyDescent="0.2">
      <c r="A226" s="4">
        <v>38425</v>
      </c>
      <c r="B226">
        <v>305.47000000000003</v>
      </c>
      <c r="C226">
        <v>263</v>
      </c>
    </row>
    <row r="227" spans="1:3" x14ac:dyDescent="0.2">
      <c r="A227" s="4">
        <v>38432</v>
      </c>
      <c r="B227">
        <v>305.31</v>
      </c>
      <c r="C227">
        <v>262</v>
      </c>
    </row>
    <row r="228" spans="1:3" x14ac:dyDescent="0.2">
      <c r="A228" s="4">
        <v>38439</v>
      </c>
      <c r="B228">
        <v>307.55</v>
      </c>
      <c r="C228">
        <v>261</v>
      </c>
    </row>
    <row r="229" spans="1:3" x14ac:dyDescent="0.2">
      <c r="A229" s="4">
        <v>38446</v>
      </c>
      <c r="B229">
        <v>308.51</v>
      </c>
      <c r="C229">
        <v>260</v>
      </c>
    </row>
    <row r="230" spans="1:3" x14ac:dyDescent="0.2">
      <c r="A230" s="4">
        <v>38453</v>
      </c>
      <c r="B230">
        <v>309.92</v>
      </c>
      <c r="C230">
        <v>259</v>
      </c>
    </row>
    <row r="231" spans="1:3" x14ac:dyDescent="0.2">
      <c r="A231" s="4">
        <v>38460</v>
      </c>
      <c r="B231">
        <v>310.49</v>
      </c>
      <c r="C231">
        <v>258</v>
      </c>
    </row>
    <row r="232" spans="1:3" x14ac:dyDescent="0.2">
      <c r="A232" s="4">
        <v>38467</v>
      </c>
      <c r="B232">
        <v>311.74</v>
      </c>
      <c r="C232">
        <v>257</v>
      </c>
    </row>
    <row r="233" spans="1:3" x14ac:dyDescent="0.2">
      <c r="A233" s="4">
        <v>38474</v>
      </c>
      <c r="B233">
        <v>312.20999999999998</v>
      </c>
      <c r="C233">
        <v>256</v>
      </c>
    </row>
    <row r="234" spans="1:3" x14ac:dyDescent="0.2">
      <c r="A234" s="4">
        <v>38481</v>
      </c>
      <c r="B234">
        <v>312.88</v>
      </c>
      <c r="C234">
        <v>255</v>
      </c>
    </row>
    <row r="235" spans="1:3" x14ac:dyDescent="0.2">
      <c r="A235" s="4">
        <v>38488</v>
      </c>
      <c r="B235">
        <v>312.74</v>
      </c>
      <c r="C235">
        <v>254</v>
      </c>
    </row>
    <row r="236" spans="1:3" x14ac:dyDescent="0.2">
      <c r="A236" s="4">
        <v>38495</v>
      </c>
      <c r="B236">
        <v>313.89999999999998</v>
      </c>
      <c r="C236">
        <v>253</v>
      </c>
    </row>
    <row r="237" spans="1:3" x14ac:dyDescent="0.2">
      <c r="A237" s="4">
        <v>38502</v>
      </c>
      <c r="B237">
        <v>315.25</v>
      </c>
      <c r="C237">
        <v>252</v>
      </c>
    </row>
    <row r="238" spans="1:3" x14ac:dyDescent="0.2">
      <c r="A238" s="4">
        <v>38509</v>
      </c>
      <c r="B238">
        <v>316.16000000000003</v>
      </c>
      <c r="C238">
        <v>251</v>
      </c>
    </row>
    <row r="239" spans="1:3" x14ac:dyDescent="0.2">
      <c r="A239" s="4">
        <v>38516</v>
      </c>
      <c r="B239">
        <v>314.45</v>
      </c>
      <c r="C239">
        <v>250</v>
      </c>
    </row>
    <row r="240" spans="1:3" x14ac:dyDescent="0.2">
      <c r="A240" s="4">
        <v>38523</v>
      </c>
      <c r="B240">
        <v>317.12</v>
      </c>
      <c r="C240">
        <v>249</v>
      </c>
    </row>
    <row r="241" spans="1:3" x14ac:dyDescent="0.2">
      <c r="A241" s="4">
        <v>38530</v>
      </c>
      <c r="B241">
        <v>317.27999999999997</v>
      </c>
      <c r="C241">
        <v>248</v>
      </c>
    </row>
    <row r="242" spans="1:3" x14ac:dyDescent="0.2">
      <c r="A242" s="4">
        <v>38537</v>
      </c>
      <c r="B242">
        <v>316.32</v>
      </c>
      <c r="C242">
        <v>247</v>
      </c>
    </row>
    <row r="243" spans="1:3" x14ac:dyDescent="0.2">
      <c r="A243" s="4">
        <v>38544</v>
      </c>
      <c r="B243">
        <v>314.83999999999997</v>
      </c>
      <c r="C243">
        <v>246</v>
      </c>
    </row>
    <row r="244" spans="1:3" x14ac:dyDescent="0.2">
      <c r="A244" s="4">
        <v>38551</v>
      </c>
      <c r="B244">
        <v>315.55</v>
      </c>
      <c r="C244">
        <v>245</v>
      </c>
    </row>
    <row r="245" spans="1:3" x14ac:dyDescent="0.2">
      <c r="A245" s="4">
        <v>38558</v>
      </c>
      <c r="B245">
        <v>315.91000000000003</v>
      </c>
      <c r="C245">
        <v>244</v>
      </c>
    </row>
    <row r="246" spans="1:3" x14ac:dyDescent="0.2">
      <c r="A246" s="4">
        <v>38565</v>
      </c>
      <c r="B246">
        <v>314.45</v>
      </c>
      <c r="C246">
        <v>243</v>
      </c>
    </row>
    <row r="247" spans="1:3" x14ac:dyDescent="0.2">
      <c r="A247" s="4">
        <v>38572</v>
      </c>
      <c r="B247">
        <v>315.33</v>
      </c>
      <c r="C247">
        <v>242</v>
      </c>
    </row>
    <row r="248" spans="1:3" x14ac:dyDescent="0.2">
      <c r="A248" s="4">
        <v>38579</v>
      </c>
      <c r="B248">
        <v>317.25</v>
      </c>
      <c r="C248">
        <v>241</v>
      </c>
    </row>
    <row r="249" spans="1:3" x14ac:dyDescent="0.2">
      <c r="A249" s="4">
        <v>38586</v>
      </c>
      <c r="B249">
        <v>317.52</v>
      </c>
      <c r="C249">
        <v>240</v>
      </c>
    </row>
    <row r="250" spans="1:3" x14ac:dyDescent="0.2">
      <c r="A250" s="4">
        <v>38593</v>
      </c>
      <c r="B250">
        <v>319.39</v>
      </c>
      <c r="C250">
        <v>239</v>
      </c>
    </row>
    <row r="251" spans="1:3" x14ac:dyDescent="0.2">
      <c r="A251" s="4">
        <v>38600</v>
      </c>
      <c r="B251">
        <v>318.93</v>
      </c>
      <c r="C251">
        <v>238</v>
      </c>
    </row>
    <row r="252" spans="1:3" x14ac:dyDescent="0.2">
      <c r="A252" s="4">
        <v>38607</v>
      </c>
      <c r="B252">
        <v>318.07</v>
      </c>
      <c r="C252">
        <v>237</v>
      </c>
    </row>
    <row r="253" spans="1:3" x14ac:dyDescent="0.2">
      <c r="A253" s="4">
        <v>38614</v>
      </c>
      <c r="B253">
        <v>319.2</v>
      </c>
      <c r="C253">
        <v>236</v>
      </c>
    </row>
    <row r="254" spans="1:3" x14ac:dyDescent="0.2">
      <c r="A254" s="4">
        <v>38621</v>
      </c>
      <c r="B254">
        <v>317.62</v>
      </c>
      <c r="C254">
        <v>235</v>
      </c>
    </row>
    <row r="255" spans="1:3" x14ac:dyDescent="0.2">
      <c r="A255" s="4">
        <v>38628</v>
      </c>
      <c r="B255">
        <v>316.76</v>
      </c>
      <c r="C255">
        <v>234</v>
      </c>
    </row>
    <row r="256" spans="1:3" x14ac:dyDescent="0.2">
      <c r="A256" s="4">
        <v>38635</v>
      </c>
      <c r="B256">
        <v>316.17</v>
      </c>
      <c r="C256">
        <v>233</v>
      </c>
    </row>
    <row r="257" spans="1:3" x14ac:dyDescent="0.2">
      <c r="A257" s="4">
        <v>38642</v>
      </c>
      <c r="B257">
        <v>316.16000000000003</v>
      </c>
      <c r="C257">
        <v>232</v>
      </c>
    </row>
    <row r="258" spans="1:3" x14ac:dyDescent="0.2">
      <c r="A258" s="4">
        <v>38649</v>
      </c>
      <c r="B258">
        <v>313.98</v>
      </c>
      <c r="C258">
        <v>231</v>
      </c>
    </row>
    <row r="259" spans="1:3" x14ac:dyDescent="0.2">
      <c r="A259" s="4">
        <v>38656</v>
      </c>
      <c r="B259">
        <v>312.45999999999998</v>
      </c>
      <c r="C259">
        <v>230</v>
      </c>
    </row>
    <row r="260" spans="1:3" x14ac:dyDescent="0.2">
      <c r="A260" s="4">
        <v>38663</v>
      </c>
      <c r="B260">
        <v>312.60000000000002</v>
      </c>
      <c r="C260">
        <v>229</v>
      </c>
    </row>
    <row r="261" spans="1:3" x14ac:dyDescent="0.2">
      <c r="A261" s="4">
        <v>38670</v>
      </c>
      <c r="B261">
        <v>313.14999999999998</v>
      </c>
      <c r="C261">
        <v>228</v>
      </c>
    </row>
    <row r="262" spans="1:3" x14ac:dyDescent="0.2">
      <c r="A262" s="4">
        <v>38677</v>
      </c>
      <c r="B262">
        <v>314.44</v>
      </c>
      <c r="C262">
        <v>227</v>
      </c>
    </row>
    <row r="263" spans="1:3" x14ac:dyDescent="0.2">
      <c r="A263" s="4">
        <v>38684</v>
      </c>
      <c r="B263">
        <v>314.69</v>
      </c>
      <c r="C263">
        <v>226</v>
      </c>
    </row>
    <row r="264" spans="1:3" x14ac:dyDescent="0.2">
      <c r="A264" s="4">
        <v>38691</v>
      </c>
      <c r="B264">
        <v>315.29000000000002</v>
      </c>
      <c r="C264">
        <v>225</v>
      </c>
    </row>
    <row r="265" spans="1:3" x14ac:dyDescent="0.2">
      <c r="A265" s="4">
        <v>38698</v>
      </c>
      <c r="B265">
        <v>315.33</v>
      </c>
      <c r="C265">
        <v>224</v>
      </c>
    </row>
    <row r="266" spans="1:3" x14ac:dyDescent="0.2">
      <c r="A266" s="4">
        <v>38705</v>
      </c>
      <c r="B266">
        <v>315.19</v>
      </c>
      <c r="C266">
        <v>223</v>
      </c>
    </row>
    <row r="267" spans="1:3" x14ac:dyDescent="0.2">
      <c r="A267" s="4">
        <v>38712</v>
      </c>
      <c r="B267">
        <v>316.2</v>
      </c>
      <c r="C267">
        <v>222</v>
      </c>
    </row>
    <row r="268" spans="1:3" x14ac:dyDescent="0.2">
      <c r="A268" s="4">
        <v>38719</v>
      </c>
      <c r="B268">
        <v>317.3</v>
      </c>
      <c r="C268">
        <v>221</v>
      </c>
    </row>
    <row r="269" spans="1:3" x14ac:dyDescent="0.2">
      <c r="A269" s="4">
        <v>38726</v>
      </c>
      <c r="B269">
        <v>316.72000000000003</v>
      </c>
      <c r="C269">
        <v>220</v>
      </c>
    </row>
    <row r="270" spans="1:3" x14ac:dyDescent="0.2">
      <c r="A270" s="4">
        <v>38733</v>
      </c>
      <c r="B270">
        <v>316.54000000000002</v>
      </c>
      <c r="C270">
        <v>219</v>
      </c>
    </row>
    <row r="271" spans="1:3" x14ac:dyDescent="0.2">
      <c r="A271" s="4">
        <v>38740</v>
      </c>
      <c r="B271">
        <v>314.62</v>
      </c>
      <c r="C271">
        <v>218</v>
      </c>
    </row>
    <row r="272" spans="1:3" x14ac:dyDescent="0.2">
      <c r="A272" s="4">
        <v>38747</v>
      </c>
      <c r="B272">
        <v>314.39999999999998</v>
      </c>
      <c r="C272">
        <v>217</v>
      </c>
    </row>
    <row r="273" spans="1:3" x14ac:dyDescent="0.2">
      <c r="A273" s="4">
        <v>38754</v>
      </c>
      <c r="B273">
        <v>315.16000000000003</v>
      </c>
      <c r="C273">
        <v>216</v>
      </c>
    </row>
    <row r="274" spans="1:3" x14ac:dyDescent="0.2">
      <c r="A274" s="4">
        <v>38761</v>
      </c>
      <c r="B274">
        <v>315.29000000000002</v>
      </c>
      <c r="C274">
        <v>215</v>
      </c>
    </row>
    <row r="275" spans="1:3" x14ac:dyDescent="0.2">
      <c r="A275" s="4">
        <v>38768</v>
      </c>
      <c r="B275">
        <v>315.08999999999997</v>
      </c>
      <c r="C275">
        <v>214</v>
      </c>
    </row>
    <row r="276" spans="1:3" x14ac:dyDescent="0.2">
      <c r="A276" s="4">
        <v>38775</v>
      </c>
      <c r="B276">
        <v>313.36</v>
      </c>
      <c r="C276">
        <v>213</v>
      </c>
    </row>
    <row r="277" spans="1:3" x14ac:dyDescent="0.2">
      <c r="A277" s="4">
        <v>38782</v>
      </c>
      <c r="B277">
        <v>312.83</v>
      </c>
      <c r="C277">
        <v>212</v>
      </c>
    </row>
    <row r="278" spans="1:3" x14ac:dyDescent="0.2">
      <c r="A278" s="4">
        <v>38789</v>
      </c>
      <c r="B278">
        <v>313.51</v>
      </c>
      <c r="C278">
        <v>211</v>
      </c>
    </row>
    <row r="279" spans="1:3" x14ac:dyDescent="0.2">
      <c r="A279" s="4">
        <v>38796</v>
      </c>
      <c r="B279">
        <v>313.02999999999997</v>
      </c>
      <c r="C279">
        <v>210</v>
      </c>
    </row>
    <row r="280" spans="1:3" x14ac:dyDescent="0.2">
      <c r="A280" s="4">
        <v>38803</v>
      </c>
      <c r="B280">
        <v>311.5</v>
      </c>
      <c r="C280">
        <v>209</v>
      </c>
    </row>
    <row r="281" spans="1:3" x14ac:dyDescent="0.2">
      <c r="A281" s="4">
        <v>38810</v>
      </c>
      <c r="B281">
        <v>310.93</v>
      </c>
      <c r="C281">
        <v>208</v>
      </c>
    </row>
    <row r="282" spans="1:3" x14ac:dyDescent="0.2">
      <c r="A282" s="4">
        <v>38817</v>
      </c>
      <c r="B282">
        <v>310.48</v>
      </c>
      <c r="C282">
        <v>207</v>
      </c>
    </row>
    <row r="283" spans="1:3" x14ac:dyDescent="0.2">
      <c r="A283" s="4">
        <v>38824</v>
      </c>
      <c r="B283">
        <v>310.83</v>
      </c>
      <c r="C283">
        <v>206</v>
      </c>
    </row>
    <row r="284" spans="1:3" x14ac:dyDescent="0.2">
      <c r="A284" s="4">
        <v>38831</v>
      </c>
      <c r="B284">
        <v>309.69</v>
      </c>
      <c r="C284">
        <v>205</v>
      </c>
    </row>
    <row r="285" spans="1:3" x14ac:dyDescent="0.2">
      <c r="A285" s="4">
        <v>38838</v>
      </c>
      <c r="B285">
        <v>309.61</v>
      </c>
      <c r="C285">
        <v>204</v>
      </c>
    </row>
    <row r="286" spans="1:3" x14ac:dyDescent="0.2">
      <c r="A286" s="4">
        <v>38845</v>
      </c>
      <c r="B286">
        <v>308.77999999999997</v>
      </c>
      <c r="C286">
        <v>203</v>
      </c>
    </row>
    <row r="287" spans="1:3" x14ac:dyDescent="0.2">
      <c r="A287" s="4">
        <v>38852</v>
      </c>
      <c r="B287">
        <v>310.89999999999998</v>
      </c>
      <c r="C287">
        <v>202</v>
      </c>
    </row>
    <row r="288" spans="1:3" x14ac:dyDescent="0.2">
      <c r="A288" s="4">
        <v>38859</v>
      </c>
      <c r="B288">
        <v>313</v>
      </c>
      <c r="C288">
        <v>201</v>
      </c>
    </row>
    <row r="289" spans="1:3" x14ac:dyDescent="0.2">
      <c r="A289" s="4">
        <v>38866</v>
      </c>
      <c r="B289">
        <v>311.3</v>
      </c>
      <c r="C289">
        <v>200</v>
      </c>
    </row>
    <row r="290" spans="1:3" x14ac:dyDescent="0.2">
      <c r="A290" s="4">
        <v>38873</v>
      </c>
      <c r="B290">
        <v>312.51</v>
      </c>
      <c r="C290">
        <v>199</v>
      </c>
    </row>
    <row r="291" spans="1:3" x14ac:dyDescent="0.2">
      <c r="A291" s="4">
        <v>38880</v>
      </c>
      <c r="B291">
        <v>312.5</v>
      </c>
      <c r="C291">
        <v>198</v>
      </c>
    </row>
    <row r="292" spans="1:3" x14ac:dyDescent="0.2">
      <c r="A292" s="4">
        <v>38887</v>
      </c>
      <c r="B292">
        <v>310.89</v>
      </c>
      <c r="C292">
        <v>197</v>
      </c>
    </row>
    <row r="293" spans="1:3" x14ac:dyDescent="0.2">
      <c r="A293" s="4">
        <v>38894</v>
      </c>
      <c r="B293">
        <v>310.13</v>
      </c>
      <c r="C293">
        <v>196</v>
      </c>
    </row>
    <row r="294" spans="1:3" x14ac:dyDescent="0.2">
      <c r="A294" s="4">
        <v>38901</v>
      </c>
      <c r="B294">
        <v>309.95999999999998</v>
      </c>
      <c r="C294">
        <v>195</v>
      </c>
    </row>
    <row r="295" spans="1:3" x14ac:dyDescent="0.2">
      <c r="A295" s="4">
        <v>38908</v>
      </c>
      <c r="B295">
        <v>311.82</v>
      </c>
      <c r="C295">
        <v>194</v>
      </c>
    </row>
    <row r="296" spans="1:3" x14ac:dyDescent="0.2">
      <c r="A296" s="4">
        <v>38915</v>
      </c>
      <c r="B296">
        <v>312.58999999999997</v>
      </c>
      <c r="C296">
        <v>193</v>
      </c>
    </row>
    <row r="297" spans="1:3" x14ac:dyDescent="0.2">
      <c r="A297" s="4">
        <v>38922</v>
      </c>
      <c r="B297">
        <v>313.14999999999998</v>
      </c>
      <c r="C297">
        <v>192</v>
      </c>
    </row>
    <row r="298" spans="1:3" x14ac:dyDescent="0.2">
      <c r="A298" s="4">
        <v>38929</v>
      </c>
      <c r="B298">
        <v>312.33</v>
      </c>
      <c r="C298">
        <v>191</v>
      </c>
    </row>
    <row r="299" spans="1:3" x14ac:dyDescent="0.2">
      <c r="A299" s="4">
        <v>38936</v>
      </c>
      <c r="B299">
        <v>312.8</v>
      </c>
      <c r="C299">
        <v>190</v>
      </c>
    </row>
    <row r="300" spans="1:3" x14ac:dyDescent="0.2">
      <c r="A300" s="4">
        <v>38943</v>
      </c>
      <c r="B300">
        <v>313.51</v>
      </c>
      <c r="C300">
        <v>189</v>
      </c>
    </row>
    <row r="301" spans="1:3" x14ac:dyDescent="0.2">
      <c r="A301" s="4">
        <v>38950</v>
      </c>
      <c r="B301">
        <v>315.64999999999998</v>
      </c>
      <c r="C301">
        <v>188</v>
      </c>
    </row>
    <row r="302" spans="1:3" x14ac:dyDescent="0.2">
      <c r="A302" s="4">
        <v>38957</v>
      </c>
      <c r="B302">
        <v>315.95999999999998</v>
      </c>
      <c r="C302">
        <v>187</v>
      </c>
    </row>
    <row r="303" spans="1:3" x14ac:dyDescent="0.2">
      <c r="A303" s="4">
        <v>38964</v>
      </c>
      <c r="B303">
        <v>315.52</v>
      </c>
      <c r="C303">
        <v>186</v>
      </c>
    </row>
    <row r="304" spans="1:3" x14ac:dyDescent="0.2">
      <c r="A304" s="4">
        <v>38971</v>
      </c>
      <c r="B304">
        <v>315.33</v>
      </c>
      <c r="C304">
        <v>185</v>
      </c>
    </row>
    <row r="305" spans="1:3" x14ac:dyDescent="0.2">
      <c r="A305" s="4">
        <v>38978</v>
      </c>
      <c r="B305">
        <v>317.92</v>
      </c>
      <c r="C305">
        <v>184</v>
      </c>
    </row>
    <row r="306" spans="1:3" x14ac:dyDescent="0.2">
      <c r="A306" s="4">
        <v>38985</v>
      </c>
      <c r="B306">
        <v>318.45</v>
      </c>
      <c r="C306">
        <v>183</v>
      </c>
    </row>
    <row r="307" spans="1:3" x14ac:dyDescent="0.2">
      <c r="A307" s="4">
        <v>38992</v>
      </c>
      <c r="B307">
        <v>318.68</v>
      </c>
      <c r="C307">
        <v>182</v>
      </c>
    </row>
    <row r="308" spans="1:3" x14ac:dyDescent="0.2">
      <c r="A308" s="4">
        <v>38999</v>
      </c>
      <c r="B308">
        <v>317</v>
      </c>
      <c r="C308">
        <v>181</v>
      </c>
    </row>
    <row r="309" spans="1:3" x14ac:dyDescent="0.2">
      <c r="A309" s="4">
        <v>39006</v>
      </c>
      <c r="B309">
        <v>317.10000000000002</v>
      </c>
      <c r="C309">
        <v>180</v>
      </c>
    </row>
    <row r="310" spans="1:3" x14ac:dyDescent="0.2">
      <c r="A310" s="4">
        <v>39013</v>
      </c>
      <c r="B310">
        <v>316.82</v>
      </c>
      <c r="C310">
        <v>179</v>
      </c>
    </row>
    <row r="311" spans="1:3" x14ac:dyDescent="0.2">
      <c r="A311" s="4">
        <v>39020</v>
      </c>
      <c r="B311">
        <v>318.55</v>
      </c>
      <c r="C311">
        <v>178</v>
      </c>
    </row>
    <row r="312" spans="1:3" x14ac:dyDescent="0.2">
      <c r="A312" s="4">
        <v>39027</v>
      </c>
      <c r="B312">
        <v>318.57</v>
      </c>
      <c r="C312">
        <v>177</v>
      </c>
    </row>
    <row r="313" spans="1:3" x14ac:dyDescent="0.2">
      <c r="A313" s="4">
        <v>39034</v>
      </c>
      <c r="B313">
        <v>318.16000000000003</v>
      </c>
      <c r="C313">
        <v>176</v>
      </c>
    </row>
    <row r="314" spans="1:3" x14ac:dyDescent="0.2">
      <c r="A314" s="4">
        <v>39041</v>
      </c>
      <c r="B314">
        <v>319.79000000000002</v>
      </c>
      <c r="C314">
        <v>175</v>
      </c>
    </row>
    <row r="315" spans="1:3" x14ac:dyDescent="0.2">
      <c r="A315" s="4">
        <v>39048</v>
      </c>
      <c r="B315">
        <v>320.18</v>
      </c>
      <c r="C315">
        <v>174</v>
      </c>
    </row>
    <row r="316" spans="1:3" x14ac:dyDescent="0.2">
      <c r="A316" s="4">
        <v>39055</v>
      </c>
      <c r="B316">
        <v>319.92</v>
      </c>
      <c r="C316">
        <v>173</v>
      </c>
    </row>
    <row r="317" spans="1:3" x14ac:dyDescent="0.2">
      <c r="A317" s="4">
        <v>39062</v>
      </c>
      <c r="B317">
        <v>318.61</v>
      </c>
      <c r="C317">
        <v>172</v>
      </c>
    </row>
    <row r="318" spans="1:3" x14ac:dyDescent="0.2">
      <c r="A318" s="4">
        <v>39069</v>
      </c>
      <c r="B318">
        <v>318.01</v>
      </c>
      <c r="C318">
        <v>171</v>
      </c>
    </row>
    <row r="319" spans="1:3" x14ac:dyDescent="0.2">
      <c r="A319" s="4">
        <v>39078</v>
      </c>
      <c r="B319">
        <v>317.05</v>
      </c>
      <c r="C319">
        <v>170</v>
      </c>
    </row>
    <row r="320" spans="1:3" x14ac:dyDescent="0.2">
      <c r="A320" s="4">
        <v>39084</v>
      </c>
      <c r="B320">
        <v>317.43</v>
      </c>
      <c r="C320">
        <v>169</v>
      </c>
    </row>
    <row r="321" spans="1:3" x14ac:dyDescent="0.2">
      <c r="A321" s="4">
        <v>39090</v>
      </c>
      <c r="B321">
        <v>316.19</v>
      </c>
      <c r="C321">
        <v>168</v>
      </c>
    </row>
    <row r="322" spans="1:3" x14ac:dyDescent="0.2">
      <c r="A322" s="4">
        <v>39097</v>
      </c>
      <c r="B322">
        <v>316.33</v>
      </c>
      <c r="C322">
        <v>167</v>
      </c>
    </row>
    <row r="323" spans="1:3" x14ac:dyDescent="0.2">
      <c r="A323" s="4">
        <v>39104</v>
      </c>
      <c r="B323">
        <v>315.69</v>
      </c>
      <c r="C323">
        <v>166</v>
      </c>
    </row>
    <row r="324" spans="1:3" x14ac:dyDescent="0.2">
      <c r="A324" s="4">
        <v>39111</v>
      </c>
      <c r="B324">
        <v>315.81</v>
      </c>
      <c r="C324">
        <v>165</v>
      </c>
    </row>
    <row r="325" spans="1:3" x14ac:dyDescent="0.2">
      <c r="A325" s="4">
        <v>39118</v>
      </c>
      <c r="B325">
        <v>316.51</v>
      </c>
      <c r="C325">
        <v>164</v>
      </c>
    </row>
    <row r="326" spans="1:3" x14ac:dyDescent="0.2">
      <c r="A326" s="4">
        <v>39125</v>
      </c>
      <c r="B326">
        <v>317.63</v>
      </c>
      <c r="C326">
        <v>163</v>
      </c>
    </row>
    <row r="327" spans="1:3" x14ac:dyDescent="0.2">
      <c r="A327" s="4">
        <v>39132</v>
      </c>
      <c r="B327">
        <v>317.39</v>
      </c>
      <c r="C327">
        <v>162</v>
      </c>
    </row>
    <row r="328" spans="1:3" x14ac:dyDescent="0.2">
      <c r="A328" s="4">
        <v>39139</v>
      </c>
      <c r="B328">
        <v>319.49</v>
      </c>
      <c r="C328">
        <v>161</v>
      </c>
    </row>
    <row r="329" spans="1:3" x14ac:dyDescent="0.2">
      <c r="A329" s="4">
        <v>39146</v>
      </c>
      <c r="B329">
        <v>319.64999999999998</v>
      </c>
      <c r="C329">
        <v>160</v>
      </c>
    </row>
    <row r="330" spans="1:3" x14ac:dyDescent="0.2">
      <c r="A330" s="4">
        <v>39153</v>
      </c>
      <c r="B330">
        <v>320.29000000000002</v>
      </c>
      <c r="C330">
        <v>159</v>
      </c>
    </row>
    <row r="331" spans="1:3" x14ac:dyDescent="0.2">
      <c r="A331" s="4">
        <v>39160</v>
      </c>
      <c r="B331">
        <v>319.82</v>
      </c>
      <c r="C331">
        <v>158</v>
      </c>
    </row>
    <row r="332" spans="1:3" x14ac:dyDescent="0.2">
      <c r="A332" s="4">
        <v>39167</v>
      </c>
      <c r="B332">
        <v>318.64999999999998</v>
      </c>
      <c r="C332">
        <v>157</v>
      </c>
    </row>
    <row r="333" spans="1:3" x14ac:dyDescent="0.2">
      <c r="A333" s="4">
        <v>39174</v>
      </c>
      <c r="B333">
        <v>318.57</v>
      </c>
      <c r="C333">
        <v>156</v>
      </c>
    </row>
    <row r="334" spans="1:3" x14ac:dyDescent="0.2">
      <c r="A334" s="4">
        <v>39182</v>
      </c>
      <c r="B334">
        <v>316.93</v>
      </c>
      <c r="C334">
        <v>155</v>
      </c>
    </row>
    <row r="335" spans="1:3" x14ac:dyDescent="0.2">
      <c r="A335" s="4">
        <v>39188</v>
      </c>
      <c r="B335">
        <v>317.14999999999998</v>
      </c>
      <c r="C335">
        <v>154</v>
      </c>
    </row>
    <row r="336" spans="1:3" x14ac:dyDescent="0.2">
      <c r="A336" s="4">
        <v>39195</v>
      </c>
      <c r="B336">
        <v>317.13</v>
      </c>
      <c r="C336">
        <v>153</v>
      </c>
    </row>
    <row r="337" spans="1:3" x14ac:dyDescent="0.2">
      <c r="A337" s="4">
        <v>39202</v>
      </c>
      <c r="B337">
        <v>317.06</v>
      </c>
      <c r="C337">
        <v>152</v>
      </c>
    </row>
    <row r="338" spans="1:3" x14ac:dyDescent="0.2">
      <c r="A338" s="4">
        <v>39209</v>
      </c>
      <c r="B338">
        <v>318.27999999999997</v>
      </c>
      <c r="C338">
        <v>151</v>
      </c>
    </row>
    <row r="339" spans="1:3" x14ac:dyDescent="0.2">
      <c r="A339" s="4">
        <v>39216</v>
      </c>
      <c r="B339">
        <v>316.26</v>
      </c>
      <c r="C339">
        <v>150</v>
      </c>
    </row>
    <row r="340" spans="1:3" x14ac:dyDescent="0.2">
      <c r="A340" s="4">
        <v>39223</v>
      </c>
      <c r="B340">
        <v>315.91000000000003</v>
      </c>
      <c r="C340">
        <v>149</v>
      </c>
    </row>
    <row r="341" spans="1:3" x14ac:dyDescent="0.2">
      <c r="A341" s="4">
        <v>39231</v>
      </c>
      <c r="B341">
        <v>315.55</v>
      </c>
      <c r="C341">
        <v>148</v>
      </c>
    </row>
    <row r="342" spans="1:3" x14ac:dyDescent="0.2">
      <c r="A342" s="4">
        <v>39237</v>
      </c>
      <c r="B342">
        <v>314.11</v>
      </c>
      <c r="C342">
        <v>147</v>
      </c>
    </row>
    <row r="343" spans="1:3" x14ac:dyDescent="0.2">
      <c r="A343" s="4">
        <v>39244</v>
      </c>
      <c r="B343">
        <v>312.91000000000003</v>
      </c>
      <c r="C343">
        <v>146</v>
      </c>
    </row>
    <row r="344" spans="1:3" x14ac:dyDescent="0.2">
      <c r="A344" s="4">
        <v>39251</v>
      </c>
      <c r="B344">
        <v>313.27</v>
      </c>
      <c r="C344">
        <v>145</v>
      </c>
    </row>
    <row r="345" spans="1:3" x14ac:dyDescent="0.2">
      <c r="A345" s="4">
        <v>39258</v>
      </c>
      <c r="B345">
        <v>314.75</v>
      </c>
      <c r="C345">
        <v>144</v>
      </c>
    </row>
    <row r="346" spans="1:3" x14ac:dyDescent="0.2">
      <c r="A346" s="4">
        <v>39265</v>
      </c>
      <c r="B346">
        <v>313.41000000000003</v>
      </c>
      <c r="C346">
        <v>143</v>
      </c>
    </row>
    <row r="347" spans="1:3" x14ac:dyDescent="0.2">
      <c r="A347" s="4">
        <v>39272</v>
      </c>
      <c r="B347">
        <v>313.41000000000003</v>
      </c>
      <c r="C347">
        <v>142</v>
      </c>
    </row>
    <row r="348" spans="1:3" x14ac:dyDescent="0.2">
      <c r="A348" s="4">
        <v>39279</v>
      </c>
      <c r="B348">
        <v>315.35000000000002</v>
      </c>
      <c r="C348">
        <v>141</v>
      </c>
    </row>
    <row r="349" spans="1:3" x14ac:dyDescent="0.2">
      <c r="A349" s="4">
        <v>39286</v>
      </c>
      <c r="B349">
        <v>317.5</v>
      </c>
      <c r="C349">
        <v>140</v>
      </c>
    </row>
    <row r="350" spans="1:3" x14ac:dyDescent="0.2">
      <c r="A350" s="4">
        <v>39293</v>
      </c>
      <c r="B350">
        <v>317.64</v>
      </c>
      <c r="C350">
        <v>139</v>
      </c>
    </row>
    <row r="351" spans="1:3" x14ac:dyDescent="0.2">
      <c r="A351" s="4">
        <v>39300</v>
      </c>
      <c r="B351">
        <v>318.56</v>
      </c>
      <c r="C351">
        <v>138</v>
      </c>
    </row>
    <row r="352" spans="1:3" x14ac:dyDescent="0.2">
      <c r="A352" s="4">
        <v>39307</v>
      </c>
      <c r="B352">
        <v>320.60000000000002</v>
      </c>
      <c r="C352">
        <v>137</v>
      </c>
    </row>
    <row r="353" spans="1:3" x14ac:dyDescent="0.2">
      <c r="A353" s="4">
        <v>39314</v>
      </c>
      <c r="B353">
        <v>321.55</v>
      </c>
      <c r="C353">
        <v>136</v>
      </c>
    </row>
    <row r="354" spans="1:3" x14ac:dyDescent="0.2">
      <c r="A354" s="4">
        <v>39321</v>
      </c>
      <c r="B354">
        <v>321.38</v>
      </c>
      <c r="C354">
        <v>135</v>
      </c>
    </row>
    <row r="355" spans="1:3" x14ac:dyDescent="0.2">
      <c r="A355" s="4">
        <v>39328</v>
      </c>
      <c r="B355">
        <v>322.29000000000002</v>
      </c>
      <c r="C355">
        <v>134</v>
      </c>
    </row>
    <row r="356" spans="1:3" x14ac:dyDescent="0.2">
      <c r="A356" s="4">
        <v>39335</v>
      </c>
      <c r="B356">
        <v>323.29000000000002</v>
      </c>
      <c r="C356">
        <v>133</v>
      </c>
    </row>
    <row r="357" spans="1:3" x14ac:dyDescent="0.2">
      <c r="A357" s="4">
        <v>39342</v>
      </c>
      <c r="B357">
        <v>321.18</v>
      </c>
      <c r="C357">
        <v>132</v>
      </c>
    </row>
    <row r="358" spans="1:3" x14ac:dyDescent="0.2">
      <c r="A358" s="4">
        <v>39349</v>
      </c>
      <c r="B358">
        <v>321.24</v>
      </c>
      <c r="C358">
        <v>131</v>
      </c>
    </row>
    <row r="359" spans="1:3" x14ac:dyDescent="0.2">
      <c r="A359" s="4">
        <v>39356</v>
      </c>
      <c r="B359">
        <v>322.27999999999997</v>
      </c>
      <c r="C359">
        <v>130</v>
      </c>
    </row>
    <row r="360" spans="1:3" x14ac:dyDescent="0.2">
      <c r="A360" s="4">
        <v>39363</v>
      </c>
      <c r="B360">
        <v>320.76</v>
      </c>
      <c r="C360">
        <v>129</v>
      </c>
    </row>
    <row r="361" spans="1:3" x14ac:dyDescent="0.2">
      <c r="A361" s="4">
        <v>39370</v>
      </c>
      <c r="B361">
        <v>322.48</v>
      </c>
      <c r="C361">
        <v>128</v>
      </c>
    </row>
    <row r="362" spans="1:3" x14ac:dyDescent="0.2">
      <c r="A362" s="4">
        <v>39377</v>
      </c>
      <c r="B362">
        <v>325.08</v>
      </c>
      <c r="C362">
        <v>127</v>
      </c>
    </row>
    <row r="363" spans="1:3" x14ac:dyDescent="0.2">
      <c r="A363" s="4">
        <v>39384</v>
      </c>
      <c r="B363">
        <v>324.81</v>
      </c>
      <c r="C363">
        <v>126</v>
      </c>
    </row>
    <row r="364" spans="1:3" x14ac:dyDescent="0.2">
      <c r="A364" s="4">
        <v>39391</v>
      </c>
      <c r="B364">
        <v>326.70999999999998</v>
      </c>
      <c r="C364">
        <v>125</v>
      </c>
    </row>
    <row r="365" spans="1:3" x14ac:dyDescent="0.2">
      <c r="A365" s="4">
        <v>39398</v>
      </c>
      <c r="B365">
        <v>327.51</v>
      </c>
      <c r="C365">
        <v>124</v>
      </c>
    </row>
    <row r="366" spans="1:3" x14ac:dyDescent="0.2">
      <c r="A366" s="4">
        <v>39405</v>
      </c>
      <c r="B366">
        <v>331.03</v>
      </c>
      <c r="C366">
        <v>123</v>
      </c>
    </row>
    <row r="367" spans="1:3" x14ac:dyDescent="0.2">
      <c r="A367" s="4">
        <v>39412</v>
      </c>
      <c r="B367">
        <v>329.57</v>
      </c>
      <c r="C367">
        <v>122</v>
      </c>
    </row>
    <row r="368" spans="1:3" x14ac:dyDescent="0.2">
      <c r="A368" s="4">
        <v>39419</v>
      </c>
      <c r="B368">
        <v>330.52</v>
      </c>
      <c r="C368">
        <v>121</v>
      </c>
    </row>
    <row r="369" spans="1:3" x14ac:dyDescent="0.2">
      <c r="A369" s="4">
        <v>39426</v>
      </c>
      <c r="B369">
        <v>326.72000000000003</v>
      </c>
      <c r="C369">
        <v>120</v>
      </c>
    </row>
    <row r="370" spans="1:3" x14ac:dyDescent="0.2">
      <c r="A370" s="4">
        <v>39433</v>
      </c>
      <c r="B370">
        <v>326.45999999999998</v>
      </c>
      <c r="C370">
        <v>119</v>
      </c>
    </row>
    <row r="371" spans="1:3" x14ac:dyDescent="0.2">
      <c r="A371" s="4">
        <v>39443</v>
      </c>
      <c r="B371">
        <v>325.02</v>
      </c>
      <c r="C371">
        <v>118</v>
      </c>
    </row>
    <row r="372" spans="1:3" x14ac:dyDescent="0.2">
      <c r="A372" s="4">
        <v>39449</v>
      </c>
      <c r="B372">
        <v>328.51</v>
      </c>
      <c r="C372">
        <v>117</v>
      </c>
    </row>
    <row r="373" spans="1:3" x14ac:dyDescent="0.2">
      <c r="A373" s="4">
        <v>39454</v>
      </c>
      <c r="B373">
        <v>329.01</v>
      </c>
      <c r="C373">
        <v>116</v>
      </c>
    </row>
    <row r="374" spans="1:3" x14ac:dyDescent="0.2">
      <c r="A374" s="4">
        <v>39461</v>
      </c>
      <c r="B374">
        <v>332.65</v>
      </c>
      <c r="C374">
        <v>115</v>
      </c>
    </row>
    <row r="375" spans="1:3" x14ac:dyDescent="0.2">
      <c r="A375" s="4">
        <v>39468</v>
      </c>
      <c r="B375">
        <v>332.74</v>
      </c>
      <c r="C375">
        <v>114</v>
      </c>
    </row>
    <row r="376" spans="1:3" x14ac:dyDescent="0.2">
      <c r="A376" s="4">
        <v>39475</v>
      </c>
      <c r="B376">
        <v>333.91</v>
      </c>
      <c r="C376">
        <v>113</v>
      </c>
    </row>
    <row r="377" spans="1:3" x14ac:dyDescent="0.2">
      <c r="A377" s="4">
        <v>39482</v>
      </c>
      <c r="B377">
        <v>334.82</v>
      </c>
      <c r="C377">
        <v>112</v>
      </c>
    </row>
    <row r="378" spans="1:3" x14ac:dyDescent="0.2">
      <c r="A378" s="4">
        <v>39489</v>
      </c>
      <c r="B378">
        <v>334.37</v>
      </c>
      <c r="C378">
        <v>111</v>
      </c>
    </row>
    <row r="379" spans="1:3" x14ac:dyDescent="0.2">
      <c r="A379" s="4">
        <v>39496</v>
      </c>
      <c r="B379">
        <v>334.77</v>
      </c>
      <c r="C379">
        <v>110</v>
      </c>
    </row>
    <row r="380" spans="1:3" x14ac:dyDescent="0.2">
      <c r="A380" s="4">
        <v>39503</v>
      </c>
      <c r="B380">
        <v>337.41</v>
      </c>
      <c r="C380">
        <v>109</v>
      </c>
    </row>
    <row r="381" spans="1:3" x14ac:dyDescent="0.2">
      <c r="A381" s="4">
        <v>39511</v>
      </c>
      <c r="B381">
        <v>341.82</v>
      </c>
      <c r="C381">
        <v>108</v>
      </c>
    </row>
    <row r="382" spans="1:3" x14ac:dyDescent="0.2">
      <c r="A382" s="4">
        <v>39517</v>
      </c>
      <c r="B382">
        <v>341.65</v>
      </c>
      <c r="C382">
        <v>107</v>
      </c>
    </row>
    <row r="383" spans="1:3" x14ac:dyDescent="0.2">
      <c r="A383" s="4">
        <v>39525</v>
      </c>
      <c r="B383">
        <v>342.66</v>
      </c>
      <c r="C383">
        <v>106</v>
      </c>
    </row>
    <row r="384" spans="1:3" x14ac:dyDescent="0.2">
      <c r="A384" s="4">
        <v>39532</v>
      </c>
      <c r="B384">
        <v>338.47</v>
      </c>
      <c r="C384">
        <v>105</v>
      </c>
    </row>
    <row r="385" spans="1:3" x14ac:dyDescent="0.2">
      <c r="A385" s="4">
        <v>39538</v>
      </c>
      <c r="B385">
        <v>338.93</v>
      </c>
      <c r="C385">
        <v>104</v>
      </c>
    </row>
    <row r="386" spans="1:3" x14ac:dyDescent="0.2">
      <c r="A386" s="4">
        <v>39545</v>
      </c>
      <c r="B386">
        <v>340.24</v>
      </c>
      <c r="C386">
        <v>103</v>
      </c>
    </row>
    <row r="387" spans="1:3" x14ac:dyDescent="0.2">
      <c r="A387" s="4">
        <v>39552</v>
      </c>
      <c r="B387">
        <v>337.89</v>
      </c>
      <c r="C387">
        <v>102</v>
      </c>
    </row>
    <row r="388" spans="1:3" x14ac:dyDescent="0.2">
      <c r="A388" s="4">
        <v>39559</v>
      </c>
      <c r="B388">
        <v>335.09</v>
      </c>
      <c r="C388">
        <v>101</v>
      </c>
    </row>
    <row r="389" spans="1:3" x14ac:dyDescent="0.2">
      <c r="A389" s="4">
        <v>39566</v>
      </c>
      <c r="B389">
        <v>336.97</v>
      </c>
      <c r="C389">
        <v>100</v>
      </c>
    </row>
    <row r="390" spans="1:3" x14ac:dyDescent="0.2">
      <c r="A390" s="4">
        <v>39573</v>
      </c>
      <c r="B390">
        <v>338.94</v>
      </c>
      <c r="C390">
        <v>99</v>
      </c>
    </row>
    <row r="391" spans="1:3" x14ac:dyDescent="0.2">
      <c r="A391" s="4">
        <v>39580</v>
      </c>
      <c r="B391">
        <v>335.66</v>
      </c>
      <c r="C391">
        <v>98</v>
      </c>
    </row>
    <row r="392" spans="1:3" x14ac:dyDescent="0.2">
      <c r="A392" s="4">
        <v>39587</v>
      </c>
      <c r="B392">
        <v>333.07</v>
      </c>
      <c r="C392">
        <v>97</v>
      </c>
    </row>
    <row r="393" spans="1:3" x14ac:dyDescent="0.2">
      <c r="A393" s="4">
        <v>39594</v>
      </c>
      <c r="B393">
        <v>331.48</v>
      </c>
      <c r="C393">
        <v>96</v>
      </c>
    </row>
    <row r="394" spans="1:3" x14ac:dyDescent="0.2">
      <c r="A394" s="4">
        <v>39601</v>
      </c>
      <c r="B394">
        <v>330.56</v>
      </c>
      <c r="C394">
        <v>95</v>
      </c>
    </row>
    <row r="395" spans="1:3" x14ac:dyDescent="0.2">
      <c r="A395" s="4">
        <v>39608</v>
      </c>
      <c r="B395">
        <v>326.93</v>
      </c>
      <c r="C395">
        <v>94</v>
      </c>
    </row>
    <row r="396" spans="1:3" x14ac:dyDescent="0.2">
      <c r="A396" s="4">
        <v>39615</v>
      </c>
      <c r="B396">
        <v>326.32</v>
      </c>
      <c r="C396">
        <v>93</v>
      </c>
    </row>
    <row r="397" spans="1:3" x14ac:dyDescent="0.2">
      <c r="A397" s="4">
        <v>39622</v>
      </c>
      <c r="B397">
        <v>329.76</v>
      </c>
      <c r="C397">
        <v>92</v>
      </c>
    </row>
    <row r="398" spans="1:3" x14ac:dyDescent="0.2">
      <c r="A398" s="4">
        <v>39629</v>
      </c>
      <c r="B398">
        <v>328.62</v>
      </c>
      <c r="C398">
        <v>91</v>
      </c>
    </row>
    <row r="399" spans="1:3" x14ac:dyDescent="0.2">
      <c r="A399" s="4">
        <v>39636</v>
      </c>
      <c r="B399">
        <v>329.87</v>
      </c>
      <c r="C399">
        <v>90</v>
      </c>
    </row>
    <row r="400" spans="1:3" x14ac:dyDescent="0.2">
      <c r="A400" s="4">
        <v>39643</v>
      </c>
      <c r="B400">
        <v>330.93</v>
      </c>
      <c r="C400">
        <v>89</v>
      </c>
    </row>
    <row r="401" spans="1:3" x14ac:dyDescent="0.2">
      <c r="A401" s="4">
        <v>39650</v>
      </c>
      <c r="B401">
        <v>331.5</v>
      </c>
      <c r="C401">
        <v>88</v>
      </c>
    </row>
    <row r="402" spans="1:3" x14ac:dyDescent="0.2">
      <c r="A402" s="4">
        <v>39657</v>
      </c>
      <c r="B402">
        <v>332.64</v>
      </c>
      <c r="C402">
        <v>87</v>
      </c>
    </row>
    <row r="403" spans="1:3" x14ac:dyDescent="0.2">
      <c r="A403" s="4">
        <v>39664</v>
      </c>
      <c r="B403">
        <v>334.75</v>
      </c>
      <c r="C403">
        <v>86</v>
      </c>
    </row>
    <row r="404" spans="1:3" x14ac:dyDescent="0.2">
      <c r="A404" s="4">
        <v>39671</v>
      </c>
      <c r="B404">
        <v>336.64</v>
      </c>
      <c r="C404">
        <v>85</v>
      </c>
    </row>
    <row r="405" spans="1:3" x14ac:dyDescent="0.2">
      <c r="A405" s="4">
        <v>39678</v>
      </c>
      <c r="B405">
        <v>337.48</v>
      </c>
      <c r="C405">
        <v>84</v>
      </c>
    </row>
    <row r="406" spans="1:3" x14ac:dyDescent="0.2">
      <c r="A406" s="4">
        <v>39685</v>
      </c>
      <c r="B406">
        <v>338.04</v>
      </c>
      <c r="C406">
        <v>83</v>
      </c>
    </row>
    <row r="407" spans="1:3" x14ac:dyDescent="0.2">
      <c r="A407" s="4">
        <v>39692</v>
      </c>
      <c r="B407">
        <v>342.33</v>
      </c>
      <c r="C407">
        <v>82</v>
      </c>
    </row>
    <row r="408" spans="1:3" x14ac:dyDescent="0.2">
      <c r="A408" s="4">
        <v>39699</v>
      </c>
      <c r="B408">
        <v>339.68</v>
      </c>
      <c r="C408">
        <v>81</v>
      </c>
    </row>
    <row r="409" spans="1:3" x14ac:dyDescent="0.2">
      <c r="A409" s="4">
        <v>39706</v>
      </c>
      <c r="B409">
        <v>339.31</v>
      </c>
      <c r="C409">
        <v>80</v>
      </c>
    </row>
    <row r="410" spans="1:3" x14ac:dyDescent="0.2">
      <c r="A410" s="4">
        <v>39713</v>
      </c>
      <c r="B410">
        <v>339.71</v>
      </c>
      <c r="C410">
        <v>79</v>
      </c>
    </row>
    <row r="411" spans="1:3" x14ac:dyDescent="0.2">
      <c r="A411" s="4">
        <v>39720</v>
      </c>
      <c r="B411">
        <v>348.5</v>
      </c>
      <c r="C411">
        <v>78</v>
      </c>
    </row>
    <row r="412" spans="1:3" x14ac:dyDescent="0.2">
      <c r="A412" s="4">
        <v>39727</v>
      </c>
      <c r="B412">
        <v>351.96</v>
      </c>
      <c r="C412">
        <v>77</v>
      </c>
    </row>
    <row r="413" spans="1:3" x14ac:dyDescent="0.2">
      <c r="A413" s="4">
        <v>39734</v>
      </c>
      <c r="B413">
        <v>343.66</v>
      </c>
      <c r="C413">
        <v>76</v>
      </c>
    </row>
    <row r="414" spans="1:3" x14ac:dyDescent="0.2">
      <c r="A414" s="4">
        <v>39741</v>
      </c>
      <c r="B414">
        <v>349.39</v>
      </c>
      <c r="C414">
        <v>75</v>
      </c>
    </row>
    <row r="415" spans="1:3" x14ac:dyDescent="0.2">
      <c r="A415" s="4">
        <v>39748</v>
      </c>
      <c r="B415">
        <v>346.77</v>
      </c>
      <c r="C415">
        <v>74</v>
      </c>
    </row>
    <row r="416" spans="1:3" x14ac:dyDescent="0.2">
      <c r="A416" s="4">
        <v>39755</v>
      </c>
      <c r="B416">
        <v>349.04</v>
      </c>
      <c r="C416">
        <v>73</v>
      </c>
    </row>
    <row r="417" spans="1:3" x14ac:dyDescent="0.2">
      <c r="A417" s="4">
        <v>39762</v>
      </c>
      <c r="B417">
        <v>352.34</v>
      </c>
      <c r="C417">
        <v>72</v>
      </c>
    </row>
    <row r="418" spans="1:3" x14ac:dyDescent="0.2">
      <c r="A418" s="4">
        <v>39769</v>
      </c>
      <c r="B418">
        <v>352.12</v>
      </c>
      <c r="C418">
        <v>71</v>
      </c>
    </row>
    <row r="419" spans="1:3" x14ac:dyDescent="0.2">
      <c r="A419" s="4">
        <v>39776</v>
      </c>
      <c r="B419">
        <v>354.63</v>
      </c>
      <c r="C419">
        <v>70</v>
      </c>
    </row>
    <row r="420" spans="1:3" x14ac:dyDescent="0.2">
      <c r="A420" s="4">
        <v>39783</v>
      </c>
      <c r="B420">
        <v>357.67</v>
      </c>
      <c r="C420">
        <v>69</v>
      </c>
    </row>
    <row r="421" spans="1:3" x14ac:dyDescent="0.2">
      <c r="A421" s="4">
        <v>39790</v>
      </c>
      <c r="B421">
        <v>351.54</v>
      </c>
      <c r="C421">
        <v>68</v>
      </c>
    </row>
    <row r="422" spans="1:3" x14ac:dyDescent="0.2">
      <c r="A422" s="4">
        <v>39797</v>
      </c>
      <c r="B422">
        <v>359.49</v>
      </c>
      <c r="C422">
        <v>67</v>
      </c>
    </row>
    <row r="423" spans="1:3" x14ac:dyDescent="0.2">
      <c r="A423" s="4">
        <v>39804</v>
      </c>
      <c r="B423">
        <v>359.72</v>
      </c>
      <c r="C423">
        <v>66</v>
      </c>
    </row>
    <row r="424" spans="1:3" x14ac:dyDescent="0.2">
      <c r="A424" s="4">
        <v>39811</v>
      </c>
      <c r="B424">
        <v>359.32</v>
      </c>
      <c r="C424">
        <v>65</v>
      </c>
    </row>
    <row r="425" spans="1:3" x14ac:dyDescent="0.2">
      <c r="A425" s="4">
        <v>39818</v>
      </c>
      <c r="B425">
        <v>359.56</v>
      </c>
      <c r="C425">
        <v>64</v>
      </c>
    </row>
    <row r="426" spans="1:3" x14ac:dyDescent="0.2">
      <c r="A426" s="4">
        <v>39825</v>
      </c>
      <c r="B426">
        <v>360.29</v>
      </c>
      <c r="C426">
        <v>63</v>
      </c>
    </row>
    <row r="427" spans="1:3" x14ac:dyDescent="0.2">
      <c r="A427" s="4">
        <v>39832</v>
      </c>
      <c r="B427">
        <v>362.11</v>
      </c>
      <c r="C427">
        <v>62</v>
      </c>
    </row>
    <row r="428" spans="1:3" x14ac:dyDescent="0.2">
      <c r="A428" s="4">
        <v>39839</v>
      </c>
      <c r="B428">
        <v>356.29</v>
      </c>
      <c r="C428">
        <v>61</v>
      </c>
    </row>
    <row r="429" spans="1:3" x14ac:dyDescent="0.2">
      <c r="A429" s="4">
        <v>39846</v>
      </c>
      <c r="B429">
        <v>358.14</v>
      </c>
      <c r="C429">
        <v>60</v>
      </c>
    </row>
    <row r="430" spans="1:3" x14ac:dyDescent="0.2">
      <c r="A430" s="4">
        <v>39853</v>
      </c>
      <c r="B430">
        <v>359.28</v>
      </c>
      <c r="C430">
        <v>59</v>
      </c>
    </row>
    <row r="431" spans="1:3" x14ac:dyDescent="0.2">
      <c r="A431" s="4">
        <v>39860</v>
      </c>
      <c r="B431">
        <v>360.61</v>
      </c>
      <c r="C431">
        <v>58</v>
      </c>
    </row>
    <row r="432" spans="1:3" x14ac:dyDescent="0.2">
      <c r="A432" s="4">
        <v>39867</v>
      </c>
      <c r="B432">
        <v>361.56</v>
      </c>
      <c r="C432">
        <v>57</v>
      </c>
    </row>
    <row r="433" spans="1:3" x14ac:dyDescent="0.2">
      <c r="A433" s="4">
        <v>39874</v>
      </c>
      <c r="B433">
        <v>364.05</v>
      </c>
      <c r="C433">
        <v>56</v>
      </c>
    </row>
    <row r="434" spans="1:3" x14ac:dyDescent="0.2">
      <c r="A434" s="4">
        <v>39881</v>
      </c>
      <c r="B434">
        <v>361.83</v>
      </c>
      <c r="C434">
        <v>55</v>
      </c>
    </row>
    <row r="435" spans="1:3" x14ac:dyDescent="0.2">
      <c r="A435" s="4">
        <v>39888</v>
      </c>
      <c r="B435">
        <v>364.25</v>
      </c>
      <c r="C435">
        <v>54</v>
      </c>
    </row>
    <row r="436" spans="1:3" x14ac:dyDescent="0.2">
      <c r="A436" s="4">
        <v>39895</v>
      </c>
      <c r="B436">
        <v>364.26</v>
      </c>
      <c r="C436">
        <v>53</v>
      </c>
    </row>
    <row r="437" spans="1:3" x14ac:dyDescent="0.2">
      <c r="A437" s="4">
        <v>39902</v>
      </c>
      <c r="B437">
        <v>364.89</v>
      </c>
      <c r="C437">
        <v>52</v>
      </c>
    </row>
    <row r="438" spans="1:3" x14ac:dyDescent="0.2">
      <c r="A438" s="4">
        <v>39909</v>
      </c>
      <c r="B438">
        <v>363.28</v>
      </c>
      <c r="C438">
        <v>51</v>
      </c>
    </row>
    <row r="439" spans="1:3" x14ac:dyDescent="0.2">
      <c r="A439" s="4">
        <v>39917</v>
      </c>
      <c r="B439">
        <v>365.51</v>
      </c>
      <c r="C439">
        <v>50</v>
      </c>
    </row>
    <row r="440" spans="1:3" x14ac:dyDescent="0.2">
      <c r="A440" s="4">
        <v>39923</v>
      </c>
      <c r="B440">
        <v>364.69</v>
      </c>
      <c r="C440">
        <v>49</v>
      </c>
    </row>
    <row r="441" spans="1:3" x14ac:dyDescent="0.2">
      <c r="A441" s="4">
        <v>39930</v>
      </c>
      <c r="B441">
        <v>364.52</v>
      </c>
      <c r="C441">
        <v>48</v>
      </c>
    </row>
    <row r="442" spans="1:3" x14ac:dyDescent="0.2">
      <c r="A442" s="4">
        <v>39937</v>
      </c>
      <c r="B442">
        <v>362.47</v>
      </c>
      <c r="C442">
        <v>47</v>
      </c>
    </row>
    <row r="443" spans="1:3" x14ac:dyDescent="0.2">
      <c r="A443" s="4">
        <v>39944</v>
      </c>
      <c r="B443">
        <v>366.07</v>
      </c>
      <c r="C443">
        <v>46</v>
      </c>
    </row>
    <row r="444" spans="1:3" x14ac:dyDescent="0.2">
      <c r="A444" s="4">
        <v>39951</v>
      </c>
      <c r="B444">
        <v>365.15</v>
      </c>
      <c r="C444">
        <v>45</v>
      </c>
    </row>
    <row r="445" spans="1:3" x14ac:dyDescent="0.2">
      <c r="A445" s="4">
        <v>39958</v>
      </c>
      <c r="B445">
        <v>361.09</v>
      </c>
      <c r="C445">
        <v>44</v>
      </c>
    </row>
    <row r="446" spans="1:3" x14ac:dyDescent="0.2">
      <c r="A446" s="4">
        <v>39965</v>
      </c>
      <c r="B446">
        <v>360.38</v>
      </c>
      <c r="C446">
        <v>43</v>
      </c>
    </row>
    <row r="447" spans="1:3" x14ac:dyDescent="0.2">
      <c r="A447" s="4">
        <v>39972</v>
      </c>
      <c r="B447">
        <v>359.05</v>
      </c>
      <c r="C447">
        <v>42</v>
      </c>
    </row>
    <row r="448" spans="1:3" x14ac:dyDescent="0.2">
      <c r="A448" s="4">
        <v>39979</v>
      </c>
      <c r="B448">
        <v>362.14</v>
      </c>
      <c r="C448">
        <v>41</v>
      </c>
    </row>
    <row r="449" spans="1:3" x14ac:dyDescent="0.2">
      <c r="A449" s="4">
        <v>39986</v>
      </c>
      <c r="B449">
        <v>364.59</v>
      </c>
      <c r="C449">
        <v>40</v>
      </c>
    </row>
    <row r="450" spans="1:3" x14ac:dyDescent="0.2">
      <c r="A450" s="4">
        <v>39993</v>
      </c>
      <c r="B450">
        <v>365.27</v>
      </c>
      <c r="C450">
        <v>39</v>
      </c>
    </row>
    <row r="451" spans="1:3" x14ac:dyDescent="0.2">
      <c r="A451" s="4">
        <v>40000</v>
      </c>
      <c r="B451">
        <v>365.66</v>
      </c>
      <c r="C451">
        <v>38</v>
      </c>
    </row>
    <row r="452" spans="1:3" x14ac:dyDescent="0.2">
      <c r="A452" s="4">
        <v>40007</v>
      </c>
      <c r="B452">
        <v>365.03</v>
      </c>
      <c r="C452">
        <v>37</v>
      </c>
    </row>
    <row r="453" spans="1:3" x14ac:dyDescent="0.2">
      <c r="A453" s="4">
        <v>40014</v>
      </c>
      <c r="B453">
        <v>364.42</v>
      </c>
      <c r="C453">
        <v>36</v>
      </c>
    </row>
    <row r="454" spans="1:3" x14ac:dyDescent="0.2">
      <c r="A454" s="4">
        <v>40021</v>
      </c>
      <c r="B454">
        <v>364.79</v>
      </c>
      <c r="C454">
        <v>35</v>
      </c>
    </row>
    <row r="455" spans="1:3" x14ac:dyDescent="0.2">
      <c r="A455" s="4">
        <v>40028</v>
      </c>
      <c r="B455">
        <v>365.17</v>
      </c>
      <c r="C455">
        <v>34</v>
      </c>
    </row>
    <row r="456" spans="1:3" x14ac:dyDescent="0.2">
      <c r="A456" s="4">
        <v>40035</v>
      </c>
      <c r="B456">
        <v>365.73</v>
      </c>
      <c r="C456">
        <v>33</v>
      </c>
    </row>
    <row r="457" spans="1:3" x14ac:dyDescent="0.2">
      <c r="A457" s="4">
        <v>40042</v>
      </c>
      <c r="B457">
        <v>367.26</v>
      </c>
      <c r="C457">
        <v>32</v>
      </c>
    </row>
    <row r="458" spans="1:3" x14ac:dyDescent="0.2">
      <c r="A458" s="4">
        <v>40049</v>
      </c>
      <c r="B458">
        <v>367.44</v>
      </c>
      <c r="C458">
        <v>31</v>
      </c>
    </row>
    <row r="459" spans="1:3" x14ac:dyDescent="0.2">
      <c r="A459" s="4">
        <v>40056</v>
      </c>
      <c r="B459">
        <v>369.08</v>
      </c>
      <c r="C459">
        <v>30</v>
      </c>
    </row>
    <row r="460" spans="1:3" x14ac:dyDescent="0.2">
      <c r="A460" s="4">
        <v>40063</v>
      </c>
      <c r="B460">
        <v>369.23</v>
      </c>
      <c r="C460">
        <v>29</v>
      </c>
    </row>
    <row r="461" spans="1:3" x14ac:dyDescent="0.2">
      <c r="A461" s="4">
        <v>40070</v>
      </c>
      <c r="B461">
        <v>368.32</v>
      </c>
      <c r="C461">
        <v>28</v>
      </c>
    </row>
    <row r="462" spans="1:3" x14ac:dyDescent="0.2">
      <c r="A462" s="4">
        <v>40077</v>
      </c>
      <c r="B462">
        <v>369.97</v>
      </c>
      <c r="C462">
        <v>27</v>
      </c>
    </row>
    <row r="463" spans="1:3" x14ac:dyDescent="0.2">
      <c r="A463" s="4">
        <v>40084</v>
      </c>
      <c r="B463">
        <v>371.64</v>
      </c>
      <c r="C463">
        <v>26</v>
      </c>
    </row>
    <row r="464" spans="1:3" x14ac:dyDescent="0.2">
      <c r="A464" s="4">
        <v>40091</v>
      </c>
      <c r="B464">
        <v>370.73</v>
      </c>
      <c r="C464">
        <v>25</v>
      </c>
    </row>
    <row r="465" spans="1:3" x14ac:dyDescent="0.2">
      <c r="A465" s="4">
        <v>40098</v>
      </c>
      <c r="B465">
        <v>369.46</v>
      </c>
      <c r="C465">
        <v>24</v>
      </c>
    </row>
    <row r="466" spans="1:3" x14ac:dyDescent="0.2">
      <c r="A466" s="4">
        <v>40105</v>
      </c>
      <c r="B466">
        <v>369.86</v>
      </c>
      <c r="C466">
        <v>23</v>
      </c>
    </row>
    <row r="467" spans="1:3" x14ac:dyDescent="0.2">
      <c r="A467" s="4">
        <v>40112</v>
      </c>
      <c r="B467">
        <v>372.19</v>
      </c>
      <c r="C467">
        <v>22</v>
      </c>
    </row>
    <row r="468" spans="1:3" x14ac:dyDescent="0.2">
      <c r="A468" s="4">
        <v>40119</v>
      </c>
      <c r="B468">
        <v>372.7</v>
      </c>
      <c r="C468">
        <v>21</v>
      </c>
    </row>
    <row r="469" spans="1:3" x14ac:dyDescent="0.2">
      <c r="A469" s="4">
        <v>40126</v>
      </c>
      <c r="B469">
        <v>373.92</v>
      </c>
      <c r="C469">
        <v>20</v>
      </c>
    </row>
    <row r="470" spans="1:3" x14ac:dyDescent="0.2">
      <c r="A470" s="4">
        <v>40133</v>
      </c>
      <c r="B470">
        <v>375.04</v>
      </c>
      <c r="C470">
        <v>19</v>
      </c>
    </row>
    <row r="471" spans="1:3" x14ac:dyDescent="0.2">
      <c r="A471" s="4">
        <v>40140</v>
      </c>
      <c r="B471">
        <v>376.72</v>
      </c>
      <c r="C471">
        <v>18</v>
      </c>
    </row>
    <row r="472" spans="1:3" x14ac:dyDescent="0.2">
      <c r="A472" s="4">
        <v>40147</v>
      </c>
      <c r="B472">
        <v>376.59</v>
      </c>
      <c r="C472">
        <v>17</v>
      </c>
    </row>
    <row r="473" spans="1:3" x14ac:dyDescent="0.2">
      <c r="A473" s="4">
        <v>40154</v>
      </c>
      <c r="B473">
        <v>377.1</v>
      </c>
      <c r="C473">
        <v>16</v>
      </c>
    </row>
    <row r="474" spans="1:3" x14ac:dyDescent="0.2">
      <c r="A474" s="4">
        <v>40161</v>
      </c>
      <c r="B474">
        <v>378.74</v>
      </c>
      <c r="C474">
        <v>15</v>
      </c>
    </row>
    <row r="475" spans="1:3" x14ac:dyDescent="0.2">
      <c r="A475" s="4">
        <v>40168</v>
      </c>
      <c r="B475">
        <v>377.93</v>
      </c>
      <c r="C475">
        <v>14</v>
      </c>
    </row>
    <row r="476" spans="1:3" x14ac:dyDescent="0.2">
      <c r="A476" s="4">
        <v>40175</v>
      </c>
      <c r="B476">
        <v>375.62</v>
      </c>
      <c r="C476">
        <v>13</v>
      </c>
    </row>
    <row r="477" spans="1:3" x14ac:dyDescent="0.2">
      <c r="A477" s="4">
        <v>40182</v>
      </c>
      <c r="B477">
        <v>373.73</v>
      </c>
      <c r="C477">
        <v>12</v>
      </c>
    </row>
    <row r="478" spans="1:3" x14ac:dyDescent="0.2">
      <c r="A478" s="4">
        <v>40189</v>
      </c>
      <c r="B478">
        <v>374.5</v>
      </c>
      <c r="C478">
        <v>11</v>
      </c>
    </row>
    <row r="479" spans="1:3" x14ac:dyDescent="0.2">
      <c r="A479" s="4">
        <v>40196</v>
      </c>
      <c r="B479">
        <v>376.67</v>
      </c>
      <c r="C479">
        <v>10</v>
      </c>
    </row>
    <row r="480" spans="1:3" x14ac:dyDescent="0.2">
      <c r="A480" s="4">
        <v>40203</v>
      </c>
      <c r="B480">
        <v>377.34</v>
      </c>
      <c r="C480">
        <v>9</v>
      </c>
    </row>
    <row r="481" spans="1:3" x14ac:dyDescent="0.2">
      <c r="A481" s="4">
        <v>40210</v>
      </c>
      <c r="B481">
        <v>378.7</v>
      </c>
      <c r="C481">
        <v>8</v>
      </c>
    </row>
    <row r="482" spans="1:3" x14ac:dyDescent="0.2">
      <c r="A482" s="4">
        <v>40217</v>
      </c>
      <c r="B482">
        <v>378.69</v>
      </c>
      <c r="C482">
        <v>7</v>
      </c>
    </row>
    <row r="483" spans="1:3" x14ac:dyDescent="0.2">
      <c r="A483" s="4">
        <v>40224</v>
      </c>
      <c r="B483">
        <v>378.73</v>
      </c>
      <c r="C483">
        <v>6</v>
      </c>
    </row>
    <row r="484" spans="1:3" x14ac:dyDescent="0.2">
      <c r="A484" s="4">
        <v>40231</v>
      </c>
      <c r="B484">
        <v>380.9</v>
      </c>
      <c r="C484">
        <v>5</v>
      </c>
    </row>
    <row r="485" spans="1:3" x14ac:dyDescent="0.2">
      <c r="A485" s="4">
        <v>40238</v>
      </c>
      <c r="B485">
        <v>381.58</v>
      </c>
      <c r="C485">
        <v>4</v>
      </c>
    </row>
    <row r="486" spans="1:3" x14ac:dyDescent="0.2">
      <c r="A486" s="4">
        <v>40245</v>
      </c>
      <c r="B486">
        <v>380.5</v>
      </c>
      <c r="C486">
        <v>3</v>
      </c>
    </row>
    <row r="487" spans="1:3" x14ac:dyDescent="0.2">
      <c r="A487" s="4">
        <v>40252</v>
      </c>
      <c r="B487">
        <v>382.34</v>
      </c>
      <c r="C487">
        <v>2</v>
      </c>
    </row>
    <row r="488" spans="1:3" x14ac:dyDescent="0.2">
      <c r="A488" s="4">
        <v>40259</v>
      </c>
      <c r="B488">
        <v>382.66</v>
      </c>
      <c r="C488">
        <v>1</v>
      </c>
    </row>
    <row r="489" spans="1:3" x14ac:dyDescent="0.2">
      <c r="A489" s="4"/>
    </row>
    <row r="490" spans="1:3" x14ac:dyDescent="0.2">
      <c r="A490" s="4"/>
    </row>
    <row r="491" spans="1:3" x14ac:dyDescent="0.2">
      <c r="A491" s="4"/>
    </row>
    <row r="492" spans="1:3" x14ac:dyDescent="0.2">
      <c r="A492" s="4"/>
    </row>
    <row r="493" spans="1:3" x14ac:dyDescent="0.2">
      <c r="A493" s="4"/>
    </row>
    <row r="494" spans="1:3" x14ac:dyDescent="0.2">
      <c r="A494" s="4"/>
    </row>
    <row r="495" spans="1:3" x14ac:dyDescent="0.2">
      <c r="A495" s="4"/>
    </row>
    <row r="496" spans="1:3" x14ac:dyDescent="0.2">
      <c r="A496" s="4"/>
    </row>
    <row r="497" spans="1:1" x14ac:dyDescent="0.2">
      <c r="A497" s="4"/>
    </row>
    <row r="498" spans="1:1" x14ac:dyDescent="0.2">
      <c r="A498" s="4"/>
    </row>
    <row r="499" spans="1:1" x14ac:dyDescent="0.2">
      <c r="A499" s="4"/>
    </row>
    <row r="500" spans="1:1" x14ac:dyDescent="0.2">
      <c r="A500" s="4"/>
    </row>
    <row r="501" spans="1:1" x14ac:dyDescent="0.2">
      <c r="A501" s="4"/>
    </row>
    <row r="502" spans="1:1" x14ac:dyDescent="0.2">
      <c r="A502" s="4"/>
    </row>
    <row r="503" spans="1:1" x14ac:dyDescent="0.2">
      <c r="A503" s="4"/>
    </row>
    <row r="504" spans="1:1" x14ac:dyDescent="0.2">
      <c r="A504" s="4"/>
    </row>
    <row r="505" spans="1:1" x14ac:dyDescent="0.2">
      <c r="A505" s="4"/>
    </row>
    <row r="506" spans="1:1" x14ac:dyDescent="0.2">
      <c r="A506" s="4"/>
    </row>
    <row r="507" spans="1:1" x14ac:dyDescent="0.2">
      <c r="A507" s="4"/>
    </row>
    <row r="508" spans="1:1" x14ac:dyDescent="0.2">
      <c r="A508" s="4"/>
    </row>
    <row r="509" spans="1:1" x14ac:dyDescent="0.2">
      <c r="A509" s="4"/>
    </row>
    <row r="510" spans="1:1" x14ac:dyDescent="0.2">
      <c r="A510" s="4"/>
    </row>
    <row r="511" spans="1:1" x14ac:dyDescent="0.2">
      <c r="A511" s="4"/>
    </row>
    <row r="512" spans="1:1" x14ac:dyDescent="0.2">
      <c r="A512" s="4"/>
    </row>
    <row r="513" spans="1:1" x14ac:dyDescent="0.2">
      <c r="A513" s="4"/>
    </row>
    <row r="514" spans="1:1" x14ac:dyDescent="0.2">
      <c r="A514" s="4"/>
    </row>
    <row r="515" spans="1:1" x14ac:dyDescent="0.2">
      <c r="A515" s="4"/>
    </row>
    <row r="516" spans="1:1" x14ac:dyDescent="0.2">
      <c r="A516" s="4"/>
    </row>
    <row r="517" spans="1:1" x14ac:dyDescent="0.2">
      <c r="A517" s="4"/>
    </row>
    <row r="518" spans="1:1" x14ac:dyDescent="0.2">
      <c r="A518" s="4"/>
    </row>
    <row r="519" spans="1:1" x14ac:dyDescent="0.2">
      <c r="A519" s="4"/>
    </row>
    <row r="520" spans="1:1" x14ac:dyDescent="0.2">
      <c r="A520" s="4"/>
    </row>
    <row r="521" spans="1:1" x14ac:dyDescent="0.2">
      <c r="A521" s="4"/>
    </row>
    <row r="522" spans="1:1" x14ac:dyDescent="0.2">
      <c r="A522" s="4"/>
    </row>
    <row r="523" spans="1:1" x14ac:dyDescent="0.2">
      <c r="A523" s="4"/>
    </row>
    <row r="524" spans="1:1" x14ac:dyDescent="0.2">
      <c r="A524" s="4"/>
    </row>
    <row r="525" spans="1:1" x14ac:dyDescent="0.2">
      <c r="A525" s="4"/>
    </row>
    <row r="526" spans="1:1" x14ac:dyDescent="0.2">
      <c r="A526" s="4"/>
    </row>
    <row r="527" spans="1:1" x14ac:dyDescent="0.2">
      <c r="A527" s="4"/>
    </row>
    <row r="528" spans="1:1" x14ac:dyDescent="0.2">
      <c r="A528" s="4"/>
    </row>
    <row r="529" spans="1:1" x14ac:dyDescent="0.2">
      <c r="A529" s="4"/>
    </row>
    <row r="530" spans="1:1" x14ac:dyDescent="0.2">
      <c r="A530" s="4"/>
    </row>
    <row r="531" spans="1:1" x14ac:dyDescent="0.2">
      <c r="A531" s="4"/>
    </row>
    <row r="532" spans="1:1" x14ac:dyDescent="0.2">
      <c r="A532" s="4"/>
    </row>
    <row r="533" spans="1:1" x14ac:dyDescent="0.2">
      <c r="A533" s="4"/>
    </row>
    <row r="534" spans="1:1" x14ac:dyDescent="0.2">
      <c r="A534" s="4"/>
    </row>
    <row r="535" spans="1:1" x14ac:dyDescent="0.2">
      <c r="A535" s="4"/>
    </row>
  </sheetData>
  <sheetProtection selectLockedCells="1" selectUnlockedCells="1"/>
  <phoneticPr fontId="2" type="noConversion"/>
  <pageMargins left="0.78749999999999998" right="0.78749999999999998" top="1.0249999999999999" bottom="1.0249999999999999" header="0.78749999999999998" footer="0.78749999999999998"/>
  <pageSetup orientation="portrait" horizontalDpi="300" verticalDpi="300"/>
  <headerFooter alignWithMargins="0">
    <oddHeader>&amp;C&amp;A</oddHeader>
    <oddFooter>&amp;CPage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4"/>
  <sheetViews>
    <sheetView workbookViewId="0">
      <selection activeCell="Q33" sqref="Q33"/>
    </sheetView>
  </sheetViews>
  <sheetFormatPr defaultColWidth="11.5703125" defaultRowHeight="12.75" x14ac:dyDescent="0.2"/>
  <cols>
    <col min="1" max="1" width="11.5703125" customWidth="1"/>
    <col min="2" max="2" width="14" style="2" customWidth="1"/>
    <col min="3" max="8" width="10" style="2" customWidth="1"/>
  </cols>
  <sheetData>
    <row r="1" spans="2:8" x14ac:dyDescent="0.2">
      <c r="B1" s="2">
        <v>0.5</v>
      </c>
      <c r="C1" s="2">
        <v>0.5</v>
      </c>
      <c r="D1" s="2">
        <v>0</v>
      </c>
      <c r="E1" s="2">
        <v>0</v>
      </c>
      <c r="F1" s="2">
        <v>1</v>
      </c>
      <c r="G1" s="2">
        <v>1</v>
      </c>
      <c r="H1" s="2">
        <v>1</v>
      </c>
    </row>
    <row r="2" spans="2:8" x14ac:dyDescent="0.2">
      <c r="B2" s="2">
        <v>0.97503919300000008</v>
      </c>
      <c r="C2" s="2">
        <v>2.49608066E-2</v>
      </c>
      <c r="D2" s="2">
        <v>0</v>
      </c>
      <c r="E2" s="2">
        <v>0</v>
      </c>
      <c r="F2" s="2">
        <v>1</v>
      </c>
      <c r="G2" s="2">
        <v>1</v>
      </c>
      <c r="H2" s="2">
        <v>1</v>
      </c>
    </row>
    <row r="3" spans="2:8" x14ac:dyDescent="0.2">
      <c r="B3" s="2">
        <v>0.96069805600000002</v>
      </c>
      <c r="C3" s="2">
        <v>3.9301944200000001E-2</v>
      </c>
      <c r="D3" s="2">
        <v>0</v>
      </c>
      <c r="E3" s="2">
        <v>0</v>
      </c>
      <c r="F3" s="2">
        <v>0.99459712300000003</v>
      </c>
      <c r="G3" s="2">
        <v>1</v>
      </c>
      <c r="H3" s="2">
        <v>0.99459712300000003</v>
      </c>
    </row>
    <row r="4" spans="2:8" x14ac:dyDescent="0.2">
      <c r="B4" s="2">
        <v>0.92287972500000004</v>
      </c>
      <c r="C4" s="2">
        <v>7.7120275000000002E-2</v>
      </c>
      <c r="D4" s="2">
        <v>0</v>
      </c>
      <c r="E4" s="2">
        <v>0</v>
      </c>
      <c r="F4" s="2">
        <v>0.97131369900000009</v>
      </c>
      <c r="G4" s="2">
        <v>1</v>
      </c>
      <c r="H4" s="2">
        <v>0.97131369900000009</v>
      </c>
    </row>
    <row r="5" spans="2:8" x14ac:dyDescent="0.2">
      <c r="B5" s="2">
        <v>0.66625840999999997</v>
      </c>
      <c r="C5" s="2">
        <v>0.33374159000000003</v>
      </c>
      <c r="D5" s="2">
        <v>0</v>
      </c>
      <c r="E5" s="2">
        <v>0</v>
      </c>
      <c r="F5" s="2">
        <v>0.93461556600000006</v>
      </c>
      <c r="G5" s="2">
        <v>1</v>
      </c>
      <c r="H5" s="2">
        <v>0.93461556600000006</v>
      </c>
    </row>
    <row r="6" spans="2:8" x14ac:dyDescent="0.2">
      <c r="B6" s="2">
        <v>0.29183759999999997</v>
      </c>
      <c r="C6" s="2">
        <v>0.70816239999999997</v>
      </c>
      <c r="D6" s="2">
        <v>0</v>
      </c>
      <c r="E6" s="2">
        <v>0</v>
      </c>
      <c r="F6" s="2">
        <v>0.91707786300000005</v>
      </c>
      <c r="G6" s="2">
        <v>1</v>
      </c>
      <c r="H6" s="2">
        <v>0.95853893200000007</v>
      </c>
    </row>
    <row r="7" spans="2:8" x14ac:dyDescent="0.2">
      <c r="B7" s="2">
        <v>0.708779559</v>
      </c>
      <c r="C7" s="2">
        <v>0.291220441</v>
      </c>
      <c r="D7" s="2">
        <v>0.80539819800000001</v>
      </c>
      <c r="E7" s="2">
        <v>0.19460180200000002</v>
      </c>
      <c r="F7" s="2">
        <v>0.92942373900000008</v>
      </c>
      <c r="G7" s="2">
        <v>1</v>
      </c>
      <c r="H7" s="2">
        <v>0.96471187000000003</v>
      </c>
    </row>
    <row r="8" spans="2:8" x14ac:dyDescent="0.2">
      <c r="B8" s="2">
        <v>0.78372335999999998</v>
      </c>
      <c r="C8" s="2">
        <v>0.21627663999999999</v>
      </c>
      <c r="D8" s="2">
        <v>0.84006837300000003</v>
      </c>
      <c r="E8" s="2">
        <v>0.15993162700000002</v>
      </c>
      <c r="F8" s="2">
        <v>0.93456420400000006</v>
      </c>
      <c r="G8" s="2">
        <v>1.0062068399999999</v>
      </c>
      <c r="H8" s="2">
        <v>0.97038552300000003</v>
      </c>
    </row>
    <row r="9" spans="2:8" x14ac:dyDescent="0.2">
      <c r="B9" s="2">
        <v>0.11821017800000001</v>
      </c>
      <c r="C9" s="2">
        <v>0.881789822</v>
      </c>
      <c r="D9" s="2">
        <v>0.34856283200000004</v>
      </c>
      <c r="E9" s="2">
        <v>0.65143716800000007</v>
      </c>
      <c r="F9" s="2">
        <v>0.89123589000000003</v>
      </c>
      <c r="G9" s="2">
        <v>0.95554840900000004</v>
      </c>
      <c r="H9" s="2">
        <v>0.92339214999999997</v>
      </c>
    </row>
    <row r="10" spans="2:8" x14ac:dyDescent="0.2">
      <c r="B10" s="2">
        <v>0.38712392800000001</v>
      </c>
      <c r="C10" s="2">
        <v>0.61287607200000005</v>
      </c>
      <c r="D10" s="2">
        <v>0.60758793500000008</v>
      </c>
      <c r="E10" s="2">
        <v>0.39241206500000003</v>
      </c>
      <c r="F10" s="2">
        <v>0.90038976800000003</v>
      </c>
      <c r="G10" s="2">
        <v>0.97305536500000001</v>
      </c>
      <c r="H10" s="2">
        <v>0.93672256700000001</v>
      </c>
    </row>
    <row r="11" spans="2:8" x14ac:dyDescent="0.2">
      <c r="B11" s="2">
        <v>1.0684717099999999E-3</v>
      </c>
      <c r="C11" s="2">
        <v>0.99893152800000007</v>
      </c>
      <c r="D11" s="2">
        <v>1.8822889700000001E-2</v>
      </c>
      <c r="E11" s="2">
        <v>0.98117711000000007</v>
      </c>
      <c r="F11" s="2">
        <v>0.87328174400000003</v>
      </c>
      <c r="G11" s="2">
        <v>0.91942536800000008</v>
      </c>
      <c r="H11" s="2">
        <v>0.89635355600000011</v>
      </c>
    </row>
    <row r="12" spans="2:8" x14ac:dyDescent="0.2">
      <c r="B12" s="2">
        <v>4.3065804499999998E-4</v>
      </c>
      <c r="C12" s="2">
        <v>0.99956934200000003</v>
      </c>
      <c r="D12" s="2">
        <v>1.4938647400000001E-2</v>
      </c>
      <c r="E12" s="2">
        <v>0.98506135300000008</v>
      </c>
      <c r="F12" s="2">
        <v>0.88557994000000007</v>
      </c>
      <c r="G12" s="2">
        <v>0.93230040999999997</v>
      </c>
      <c r="H12" s="2">
        <v>0.90894017500000002</v>
      </c>
    </row>
    <row r="13" spans="2:8" x14ac:dyDescent="0.2">
      <c r="B13" s="2">
        <v>0.51148951900000006</v>
      </c>
      <c r="C13" s="2">
        <v>0.48851048100000005</v>
      </c>
      <c r="D13" s="2">
        <v>0.10649309300000001</v>
      </c>
      <c r="E13" s="2">
        <v>0.89350690700000002</v>
      </c>
      <c r="F13" s="2">
        <v>0.89219704200000005</v>
      </c>
      <c r="G13" s="2">
        <v>0.93992589600000009</v>
      </c>
      <c r="H13" s="2">
        <v>0.91606146900000007</v>
      </c>
    </row>
    <row r="14" spans="2:8" x14ac:dyDescent="0.2">
      <c r="B14" s="2">
        <v>1.13665309E-2</v>
      </c>
      <c r="C14" s="2">
        <v>0.98863346900000004</v>
      </c>
      <c r="D14" s="2">
        <v>9.0211293799999999E-4</v>
      </c>
      <c r="E14" s="2">
        <v>0.99909788700000002</v>
      </c>
      <c r="F14" s="2">
        <v>0.85525870999999998</v>
      </c>
      <c r="G14" s="2">
        <v>0.93605314300000009</v>
      </c>
      <c r="H14" s="2">
        <v>0.8956559260000001</v>
      </c>
    </row>
    <row r="15" spans="2:8" x14ac:dyDescent="0.2">
      <c r="B15" s="2">
        <v>3.2684326300000001E-5</v>
      </c>
      <c r="C15" s="2">
        <v>0.99996731600000011</v>
      </c>
      <c r="D15" s="2">
        <v>2.8368732900000002E-6</v>
      </c>
      <c r="E15" s="2">
        <v>0.99999716300000008</v>
      </c>
      <c r="F15" s="2">
        <v>0.86102509999999999</v>
      </c>
      <c r="G15" s="2">
        <v>0.94303479500000009</v>
      </c>
      <c r="H15" s="2">
        <v>0.90202994700000005</v>
      </c>
    </row>
    <row r="16" spans="2:8" x14ac:dyDescent="0.2">
      <c r="B16" s="2">
        <v>2.97765129E-2</v>
      </c>
      <c r="C16" s="2">
        <v>0.97022348700000005</v>
      </c>
      <c r="D16" s="2">
        <v>2.3349608099999999E-3</v>
      </c>
      <c r="E16" s="2">
        <v>0.99766503900000003</v>
      </c>
      <c r="F16" s="2">
        <v>0.8516534830000001</v>
      </c>
      <c r="G16" s="2">
        <v>0.9327681590000001</v>
      </c>
      <c r="H16" s="2">
        <v>0.89221082100000004</v>
      </c>
    </row>
    <row r="17" spans="2:8" x14ac:dyDescent="0.2">
      <c r="B17" s="2">
        <v>5.9486621199999999E-3</v>
      </c>
      <c r="C17" s="2">
        <v>0.99405133800000001</v>
      </c>
      <c r="D17" s="2">
        <v>4.8402161899999997E-4</v>
      </c>
      <c r="E17" s="2">
        <v>0.99951597800000003</v>
      </c>
      <c r="F17" s="2">
        <v>0.85218410600000005</v>
      </c>
      <c r="G17" s="2">
        <v>0.93396061400000008</v>
      </c>
      <c r="H17" s="2">
        <v>0.89307236000000001</v>
      </c>
    </row>
    <row r="18" spans="2:8" x14ac:dyDescent="0.2">
      <c r="B18" s="2">
        <v>9.4096994099999998E-4</v>
      </c>
      <c r="C18" s="2">
        <v>0.99905903000000007</v>
      </c>
      <c r="D18" s="2">
        <v>0.51449244300000008</v>
      </c>
      <c r="E18" s="2">
        <v>0.48550755700000003</v>
      </c>
      <c r="F18" s="2">
        <v>0.86112461600000001</v>
      </c>
      <c r="G18" s="2">
        <v>0.94386733200000006</v>
      </c>
      <c r="H18" s="2">
        <v>0.90249597400000003</v>
      </c>
    </row>
    <row r="19" spans="2:8" x14ac:dyDescent="0.2">
      <c r="B19" s="2">
        <v>9.5134753300000006E-6</v>
      </c>
      <c r="C19" s="2">
        <v>0.99999048700000004</v>
      </c>
      <c r="D19" s="2">
        <v>0.18145524600000001</v>
      </c>
      <c r="E19" s="2">
        <v>0.81854475400000004</v>
      </c>
      <c r="F19" s="2">
        <v>0.87095187500000004</v>
      </c>
      <c r="G19" s="2">
        <v>0.93331009700000001</v>
      </c>
      <c r="H19" s="2">
        <v>0.90213098600000008</v>
      </c>
    </row>
    <row r="20" spans="2:8" x14ac:dyDescent="0.2">
      <c r="B20" s="2">
        <v>6.0629279399999992E-13</v>
      </c>
      <c r="C20" s="2">
        <v>1</v>
      </c>
      <c r="D20" s="2">
        <v>1.31289003E-4</v>
      </c>
      <c r="E20" s="2">
        <v>0.99986871100000008</v>
      </c>
      <c r="F20" s="2">
        <v>0.88099072100000009</v>
      </c>
      <c r="G20" s="2">
        <v>0.92267026600000002</v>
      </c>
      <c r="H20" s="2">
        <v>0.90183049400000004</v>
      </c>
    </row>
    <row r="21" spans="2:8" x14ac:dyDescent="0.2">
      <c r="B21" s="2">
        <v>0</v>
      </c>
      <c r="C21" s="2">
        <v>1</v>
      </c>
      <c r="D21" s="2">
        <v>6.3349325799999997E-13</v>
      </c>
      <c r="E21" s="2">
        <v>1</v>
      </c>
      <c r="F21" s="2">
        <v>0.88836985700000004</v>
      </c>
      <c r="G21" s="2">
        <v>0.93037694600000009</v>
      </c>
      <c r="H21" s="2">
        <v>0.90937340100000008</v>
      </c>
    </row>
    <row r="22" spans="2:8" x14ac:dyDescent="0.2">
      <c r="B22" s="2">
        <v>0</v>
      </c>
      <c r="C22" s="2">
        <v>1</v>
      </c>
      <c r="D22" s="2">
        <v>5.0348392099999998E-11</v>
      </c>
      <c r="E22" s="2">
        <v>1</v>
      </c>
      <c r="F22" s="2">
        <v>0.90543410800000002</v>
      </c>
      <c r="G22" s="2">
        <v>0.94824808999999999</v>
      </c>
      <c r="H22" s="2">
        <v>0.92684109900000011</v>
      </c>
    </row>
    <row r="23" spans="2:8" x14ac:dyDescent="0.2">
      <c r="B23" s="2">
        <v>1.7769119499999999E-13</v>
      </c>
      <c r="C23" s="2">
        <v>1</v>
      </c>
      <c r="D23" s="2">
        <v>1.4675809000000001E-6</v>
      </c>
      <c r="E23" s="2">
        <v>0.99999853200000011</v>
      </c>
      <c r="F23" s="2">
        <v>0.90046738200000009</v>
      </c>
      <c r="G23" s="2">
        <v>0.94304650900000009</v>
      </c>
      <c r="H23" s="2">
        <v>0.92175694600000002</v>
      </c>
    </row>
    <row r="24" spans="2:8" x14ac:dyDescent="0.2">
      <c r="B24" s="2">
        <v>7.0285222100000002E-11</v>
      </c>
      <c r="C24" s="2">
        <v>1</v>
      </c>
      <c r="D24" s="2">
        <v>7.5302813100000001E-5</v>
      </c>
      <c r="E24" s="2">
        <v>0.99992469700000008</v>
      </c>
      <c r="F24" s="2">
        <v>0.8901436880000001</v>
      </c>
      <c r="G24" s="2">
        <v>0.93223471600000007</v>
      </c>
      <c r="H24" s="2">
        <v>0.91118920200000009</v>
      </c>
    </row>
    <row r="25" spans="2:8" x14ac:dyDescent="0.2">
      <c r="B25" s="2">
        <v>0.51408273999999998</v>
      </c>
      <c r="C25" s="2">
        <v>0.48591726000000002</v>
      </c>
      <c r="D25" s="2">
        <v>6.3295758899999999E-6</v>
      </c>
      <c r="E25" s="2">
        <v>0.99999367000000006</v>
      </c>
      <c r="F25" s="2">
        <v>0.89081774300000005</v>
      </c>
      <c r="G25" s="2">
        <v>0.93293987800000011</v>
      </c>
      <c r="H25" s="2">
        <v>0.91187881000000004</v>
      </c>
    </row>
    <row r="26" spans="2:8" x14ac:dyDescent="0.2">
      <c r="B26" s="2">
        <v>0.374166204</v>
      </c>
      <c r="C26" s="2">
        <v>0.625833796</v>
      </c>
      <c r="D26" s="2">
        <v>9.358444790000001E-7</v>
      </c>
      <c r="E26" s="2">
        <v>0.99999906400000005</v>
      </c>
      <c r="F26" s="2">
        <v>0.88620751100000006</v>
      </c>
      <c r="G26" s="2">
        <v>0.93624649400000004</v>
      </c>
      <c r="H26" s="2">
        <v>0.91122700200000006</v>
      </c>
    </row>
    <row r="27" spans="2:8" x14ac:dyDescent="0.2">
      <c r="B27" s="2">
        <v>0.90239817300000003</v>
      </c>
      <c r="C27" s="2">
        <v>9.7601826500000002E-2</v>
      </c>
      <c r="D27" s="2">
        <v>1.2979364099999998E-3</v>
      </c>
      <c r="E27" s="2">
        <v>0.99870206400000006</v>
      </c>
      <c r="F27" s="2">
        <v>0.90438662900000011</v>
      </c>
      <c r="G27" s="2">
        <v>0.9271438070000001</v>
      </c>
      <c r="H27" s="2">
        <v>0.9157652180000001</v>
      </c>
    </row>
    <row r="28" spans="2:8" x14ac:dyDescent="0.2">
      <c r="B28" s="2">
        <v>0.37466353800000002</v>
      </c>
      <c r="C28" s="2">
        <v>0.62533646200000004</v>
      </c>
      <c r="D28" s="2">
        <v>7.8880171200000004E-7</v>
      </c>
      <c r="E28" s="2">
        <v>0.99999921100000011</v>
      </c>
      <c r="F28" s="2">
        <v>0.85146244500000001</v>
      </c>
      <c r="G28" s="2">
        <v>0.93671194600000007</v>
      </c>
      <c r="H28" s="2">
        <v>0.894087195</v>
      </c>
    </row>
    <row r="29" spans="2:8" x14ac:dyDescent="0.2">
      <c r="B29" s="2">
        <v>8.6830564400000004E-2</v>
      </c>
      <c r="C29" s="2">
        <v>0.91316943600000011</v>
      </c>
      <c r="D29" s="2">
        <v>2.3113519400000003E-9</v>
      </c>
      <c r="E29" s="2">
        <v>0.99999999800000006</v>
      </c>
      <c r="F29" s="2">
        <v>0.83970113600000007</v>
      </c>
      <c r="G29" s="2">
        <v>0.9408356120000001</v>
      </c>
      <c r="H29" s="2">
        <v>0.89026837400000003</v>
      </c>
    </row>
    <row r="30" spans="2:8" x14ac:dyDescent="0.2">
      <c r="B30" s="2">
        <v>1.7953428100000001E-4</v>
      </c>
      <c r="C30" s="2">
        <v>0.99982046600000007</v>
      </c>
      <c r="D30" s="2">
        <v>0.51352075500000005</v>
      </c>
      <c r="E30" s="2">
        <v>0.486479245</v>
      </c>
      <c r="F30" s="2">
        <v>0.84294774700000008</v>
      </c>
      <c r="G30" s="2">
        <v>0.95290951400000001</v>
      </c>
      <c r="H30" s="2">
        <v>0.89792863100000009</v>
      </c>
    </row>
    <row r="31" spans="2:8" x14ac:dyDescent="0.2">
      <c r="B31" s="2">
        <v>2.16826557E-12</v>
      </c>
      <c r="C31" s="2">
        <v>1</v>
      </c>
      <c r="D31" s="2">
        <v>1.6302169599999999E-4</v>
      </c>
      <c r="E31" s="2">
        <v>0.99983697800000004</v>
      </c>
      <c r="F31" s="2">
        <v>0.8534714590000001</v>
      </c>
      <c r="G31" s="2">
        <v>0.88251468500000008</v>
      </c>
      <c r="H31" s="2">
        <v>0.86799307200000009</v>
      </c>
    </row>
    <row r="32" spans="2:8" x14ac:dyDescent="0.2">
      <c r="B32" s="2">
        <v>1.7724710599999998E-13</v>
      </c>
      <c r="C32" s="2">
        <v>1</v>
      </c>
      <c r="D32" s="2">
        <v>5.9966822300000005E-5</v>
      </c>
      <c r="E32" s="2">
        <v>0.99994003300000012</v>
      </c>
      <c r="F32" s="2">
        <v>0.866517863</v>
      </c>
      <c r="G32" s="2">
        <v>0.89600335100000006</v>
      </c>
      <c r="H32" s="2">
        <v>0.88126060700000008</v>
      </c>
    </row>
    <row r="33" spans="2:8" x14ac:dyDescent="0.2">
      <c r="B33" s="2">
        <v>0</v>
      </c>
      <c r="C33" s="2">
        <v>1</v>
      </c>
      <c r="D33" s="2">
        <v>0</v>
      </c>
      <c r="E33" s="2">
        <v>1</v>
      </c>
      <c r="F33" s="2">
        <v>0.88156887900000003</v>
      </c>
      <c r="G33" s="2">
        <v>0.9115519230000001</v>
      </c>
      <c r="H33" s="2">
        <v>0.89656040100000001</v>
      </c>
    </row>
    <row r="34" spans="2:8" x14ac:dyDescent="0.2">
      <c r="B34" s="2">
        <v>0</v>
      </c>
      <c r="C34" s="2">
        <v>1</v>
      </c>
      <c r="D34" s="2">
        <v>4.1771924800000001E-10</v>
      </c>
      <c r="E34" s="2">
        <v>1</v>
      </c>
      <c r="F34" s="2">
        <v>0.87746106900000009</v>
      </c>
      <c r="G34" s="2">
        <v>0.90730440200000007</v>
      </c>
      <c r="H34" s="2">
        <v>0.89238273600000007</v>
      </c>
    </row>
    <row r="35" spans="2:8" x14ac:dyDescent="0.2">
      <c r="B35" s="2">
        <v>1.6653345399999999E-16</v>
      </c>
      <c r="C35" s="2">
        <v>1</v>
      </c>
      <c r="D35" s="2">
        <v>5.9694684599999995E-8</v>
      </c>
      <c r="E35" s="2">
        <v>0.99999994000000003</v>
      </c>
      <c r="F35" s="2">
        <v>0.88104307900000001</v>
      </c>
      <c r="G35" s="2">
        <v>0.91100824000000002</v>
      </c>
      <c r="H35" s="2">
        <v>0.89602566000000006</v>
      </c>
    </row>
    <row r="36" spans="2:8" x14ac:dyDescent="0.2">
      <c r="B36" s="2">
        <v>0</v>
      </c>
      <c r="C36" s="2">
        <v>1</v>
      </c>
      <c r="D36" s="2">
        <v>1.7208456900000001E-15</v>
      </c>
      <c r="E36" s="2">
        <v>1</v>
      </c>
      <c r="F36" s="2">
        <v>0.89892026800000002</v>
      </c>
      <c r="G36" s="2">
        <v>0.92949344200000006</v>
      </c>
      <c r="H36" s="2">
        <v>0.9142068550000001</v>
      </c>
    </row>
    <row r="37" spans="2:8" x14ac:dyDescent="0.2">
      <c r="B37" s="2">
        <v>0.51742581399999998</v>
      </c>
      <c r="C37" s="2">
        <v>0.48257418600000002</v>
      </c>
      <c r="D37" s="2">
        <v>0</v>
      </c>
      <c r="E37" s="2">
        <v>1</v>
      </c>
      <c r="F37" s="2">
        <v>0.9097977490000001</v>
      </c>
      <c r="G37" s="2">
        <v>0.94074087700000009</v>
      </c>
      <c r="H37" s="2">
        <v>0.92526931300000004</v>
      </c>
    </row>
    <row r="38" spans="2:8" x14ac:dyDescent="0.2">
      <c r="B38" s="2">
        <v>8.6474115099999999E-2</v>
      </c>
      <c r="C38" s="2">
        <v>0.91352588500000009</v>
      </c>
      <c r="D38" s="2">
        <v>0</v>
      </c>
      <c r="E38" s="2">
        <v>1</v>
      </c>
      <c r="F38" s="2">
        <v>0.879666473</v>
      </c>
      <c r="G38" s="2">
        <v>0.94988154200000008</v>
      </c>
      <c r="H38" s="2">
        <v>0.91477400700000011</v>
      </c>
    </row>
    <row r="39" spans="2:8" x14ac:dyDescent="0.2">
      <c r="B39" s="2">
        <v>1.3420212400000001E-2</v>
      </c>
      <c r="C39" s="2">
        <v>0.98657978800000001</v>
      </c>
      <c r="D39" s="2">
        <v>0</v>
      </c>
      <c r="E39" s="2">
        <v>1</v>
      </c>
      <c r="F39" s="2">
        <v>0.87360165200000006</v>
      </c>
      <c r="G39" s="2">
        <v>0.94706118800000005</v>
      </c>
      <c r="H39" s="2">
        <v>0.91033142</v>
      </c>
    </row>
    <row r="40" spans="2:8" x14ac:dyDescent="0.2">
      <c r="B40" s="2">
        <v>0.83758134900000003</v>
      </c>
      <c r="C40" s="2">
        <v>0.162418651</v>
      </c>
      <c r="D40" s="2">
        <v>8.0990769600000004E-14</v>
      </c>
      <c r="E40" s="2">
        <v>1</v>
      </c>
      <c r="F40" s="2">
        <v>0.87669552100000003</v>
      </c>
      <c r="G40" s="2">
        <v>0.94770681100000009</v>
      </c>
      <c r="H40" s="2">
        <v>0.91220116600000001</v>
      </c>
    </row>
    <row r="41" spans="2:8" x14ac:dyDescent="0.2">
      <c r="B41" s="2">
        <v>0.79137839500000007</v>
      </c>
      <c r="C41" s="2">
        <v>0.20862160500000002</v>
      </c>
      <c r="D41" s="2">
        <v>2.2204460500000001E-14</v>
      </c>
      <c r="E41" s="2">
        <v>1</v>
      </c>
      <c r="F41" s="2">
        <v>0.89043821900000009</v>
      </c>
      <c r="G41" s="2">
        <v>0.97166282800000003</v>
      </c>
      <c r="H41" s="2">
        <v>0.93105052300000002</v>
      </c>
    </row>
    <row r="42" spans="2:8" x14ac:dyDescent="0.2">
      <c r="B42" s="2">
        <v>0.97885120900000011</v>
      </c>
      <c r="C42" s="2">
        <v>2.1148790800000001E-2</v>
      </c>
      <c r="D42" s="2">
        <v>0.519035845</v>
      </c>
      <c r="E42" s="2">
        <v>0.480964155</v>
      </c>
      <c r="F42" s="2">
        <v>0.94575331700000009</v>
      </c>
      <c r="G42" s="2">
        <v>0.96700754500000008</v>
      </c>
      <c r="H42" s="2">
        <v>0.95638043100000003</v>
      </c>
    </row>
    <row r="43" spans="2:8" x14ac:dyDescent="0.2">
      <c r="B43" s="2">
        <v>0.99945727800000006</v>
      </c>
      <c r="C43" s="2">
        <v>5.4272226099999997E-4</v>
      </c>
      <c r="D43" s="2">
        <v>0.90650354</v>
      </c>
      <c r="E43" s="2">
        <v>9.3496460000000003E-2</v>
      </c>
      <c r="F43" s="2">
        <v>1.02246525</v>
      </c>
      <c r="G43" s="2">
        <v>1.0059324999999999</v>
      </c>
      <c r="H43" s="2">
        <v>1.01419887</v>
      </c>
    </row>
    <row r="44" spans="2:8" x14ac:dyDescent="0.2">
      <c r="B44" s="2">
        <v>0.99962169200000006</v>
      </c>
      <c r="C44" s="2">
        <v>3.7830805599999999E-4</v>
      </c>
      <c r="D44" s="2">
        <v>0.92076682100000007</v>
      </c>
      <c r="E44" s="2">
        <v>7.9233179100000009E-2</v>
      </c>
      <c r="F44" s="2">
        <v>1.02150059</v>
      </c>
      <c r="G44" s="2">
        <v>1.00445662</v>
      </c>
      <c r="H44" s="2">
        <v>1.01297861</v>
      </c>
    </row>
    <row r="45" spans="2:8" x14ac:dyDescent="0.2">
      <c r="B45" s="2">
        <v>0.98411990400000005</v>
      </c>
      <c r="C45" s="2">
        <v>1.5880095699999999E-2</v>
      </c>
      <c r="D45" s="2">
        <v>0.57786550300000006</v>
      </c>
      <c r="E45" s="2">
        <v>0.42213449700000005</v>
      </c>
      <c r="F45" s="2">
        <v>0.95475188500000008</v>
      </c>
      <c r="G45" s="2">
        <v>0.9450931130000001</v>
      </c>
      <c r="H45" s="2">
        <v>0.94992249900000003</v>
      </c>
    </row>
    <row r="46" spans="2:8" x14ac:dyDescent="0.2">
      <c r="B46" s="2">
        <v>0.99995690500000001</v>
      </c>
      <c r="C46" s="2">
        <v>4.3095146200000003E-5</v>
      </c>
      <c r="D46" s="2">
        <v>0.97905925900000002</v>
      </c>
      <c r="E46" s="2">
        <v>2.0940740700000002E-2</v>
      </c>
      <c r="F46" s="2">
        <v>1.06974313</v>
      </c>
      <c r="G46" s="2">
        <v>1.0072488799999999</v>
      </c>
      <c r="H46" s="2">
        <v>1.0384960000000001</v>
      </c>
    </row>
    <row r="47" spans="2:8" x14ac:dyDescent="0.2">
      <c r="B47" s="2">
        <v>0.99999091100000004</v>
      </c>
      <c r="C47" s="2">
        <v>9.0890501499999997E-6</v>
      </c>
      <c r="D47" s="2">
        <v>0.99161763000000003</v>
      </c>
      <c r="E47" s="2">
        <v>8.3823703299999996E-3</v>
      </c>
      <c r="F47" s="2">
        <v>1.0960642899999999</v>
      </c>
      <c r="G47" s="2">
        <v>1.03150919</v>
      </c>
      <c r="H47" s="2">
        <v>1.0637867400000001</v>
      </c>
    </row>
    <row r="48" spans="2:8" x14ac:dyDescent="0.2">
      <c r="B48" s="2">
        <v>0.99999967900000009</v>
      </c>
      <c r="C48" s="2">
        <v>3.2115457400000001E-7</v>
      </c>
      <c r="D48" s="2">
        <v>0.99892536800000009</v>
      </c>
      <c r="E48" s="2">
        <v>1.0746318799999999E-3</v>
      </c>
      <c r="F48" s="2">
        <v>1.16020463</v>
      </c>
      <c r="G48" s="2">
        <v>1.09146706</v>
      </c>
      <c r="H48" s="2">
        <v>1.1258358399999999</v>
      </c>
    </row>
    <row r="49" spans="2:8" x14ac:dyDescent="0.2">
      <c r="B49" s="2">
        <v>0.519793222</v>
      </c>
      <c r="C49" s="2">
        <v>0.48020677800000006</v>
      </c>
      <c r="D49" s="2">
        <v>0.99954031500000007</v>
      </c>
      <c r="E49" s="2">
        <v>4.5968545600000001E-4</v>
      </c>
      <c r="F49" s="2">
        <v>1.1875451400000001</v>
      </c>
      <c r="G49" s="2">
        <v>1.11716737</v>
      </c>
      <c r="H49" s="2">
        <v>1.15235625</v>
      </c>
    </row>
    <row r="50" spans="2:8" x14ac:dyDescent="0.2">
      <c r="B50" s="2">
        <v>0.37956614300000002</v>
      </c>
      <c r="C50" s="2">
        <v>0.62043385700000009</v>
      </c>
      <c r="D50" s="2">
        <v>0.99853819300000002</v>
      </c>
      <c r="E50" s="2">
        <v>1.4618067399999998E-3</v>
      </c>
      <c r="F50" s="2">
        <v>1.18963565</v>
      </c>
      <c r="G50" s="2">
        <v>1.10604842</v>
      </c>
      <c r="H50" s="2">
        <v>1.14784204</v>
      </c>
    </row>
    <row r="51" spans="2:8" x14ac:dyDescent="0.2">
      <c r="B51" s="2">
        <v>0.151394009</v>
      </c>
      <c r="C51" s="2">
        <v>0.848605991</v>
      </c>
      <c r="D51" s="2">
        <v>0.98854328400000002</v>
      </c>
      <c r="E51" s="2">
        <v>1.1456716300000001E-2</v>
      </c>
      <c r="F51" s="2">
        <v>1.17740892</v>
      </c>
      <c r="G51" s="2">
        <v>1.06168248</v>
      </c>
      <c r="H51" s="2">
        <v>1.1195457</v>
      </c>
    </row>
    <row r="52" spans="2:8" x14ac:dyDescent="0.2">
      <c r="B52" s="2">
        <v>0.34429722900000004</v>
      </c>
      <c r="C52" s="2">
        <v>0.65570277100000007</v>
      </c>
      <c r="D52" s="2">
        <v>0.99816264700000001</v>
      </c>
      <c r="E52" s="2">
        <v>1.83735282E-3</v>
      </c>
      <c r="F52" s="2">
        <v>1.1733893499999999</v>
      </c>
      <c r="G52" s="2">
        <v>1.0965325100000001</v>
      </c>
      <c r="H52" s="2">
        <v>1.1349609300000001</v>
      </c>
    </row>
    <row r="53" spans="2:8" x14ac:dyDescent="0.2">
      <c r="B53" s="2">
        <v>0.26736722500000004</v>
      </c>
      <c r="C53" s="2">
        <v>0.73263277500000001</v>
      </c>
      <c r="D53" s="2">
        <v>0.99684535100000005</v>
      </c>
      <c r="E53" s="2">
        <v>3.1546494199999999E-3</v>
      </c>
      <c r="F53" s="2">
        <v>1.1654892100000001</v>
      </c>
      <c r="G53" s="2">
        <v>1.07900642</v>
      </c>
      <c r="H53" s="2">
        <v>1.12224781</v>
      </c>
    </row>
    <row r="54" spans="2:8" x14ac:dyDescent="0.2">
      <c r="B54" s="2">
        <v>0.44498359100000001</v>
      </c>
      <c r="C54" s="2">
        <v>0.55501640900000004</v>
      </c>
      <c r="D54" s="2">
        <v>0.51933241299999999</v>
      </c>
      <c r="E54" s="2">
        <v>0.48066758700000001</v>
      </c>
      <c r="F54" s="2">
        <v>1.17648493</v>
      </c>
      <c r="G54" s="2">
        <v>1.11502838</v>
      </c>
      <c r="H54" s="2">
        <v>1.14575665</v>
      </c>
    </row>
    <row r="55" spans="2:8" x14ac:dyDescent="0.2">
      <c r="B55" s="2">
        <v>0.19614255</v>
      </c>
      <c r="C55" s="2">
        <v>0.80385744999999997</v>
      </c>
      <c r="D55" s="2">
        <v>0.251755269</v>
      </c>
      <c r="E55" s="2">
        <v>0.748244731</v>
      </c>
      <c r="F55" s="2">
        <v>1.1619367199999999</v>
      </c>
      <c r="G55" s="2">
        <v>1.09729638</v>
      </c>
      <c r="H55" s="2">
        <v>1.1296165499999999</v>
      </c>
    </row>
    <row r="56" spans="2:8" x14ac:dyDescent="0.2">
      <c r="B56" s="2">
        <v>7.2367344400000005E-2</v>
      </c>
      <c r="C56" s="2">
        <v>0.92763265600000011</v>
      </c>
      <c r="D56" s="2">
        <v>0.101718789</v>
      </c>
      <c r="E56" s="2">
        <v>0.89828121100000002</v>
      </c>
      <c r="F56" s="2">
        <v>1.1665688599999999</v>
      </c>
      <c r="G56" s="2">
        <v>1.09921684</v>
      </c>
      <c r="H56" s="2">
        <v>1.13289285</v>
      </c>
    </row>
    <row r="57" spans="2:8" x14ac:dyDescent="0.2">
      <c r="B57" s="2">
        <v>0.12719983300000001</v>
      </c>
      <c r="C57" s="2">
        <v>0.87280016700000007</v>
      </c>
      <c r="D57" s="2">
        <v>0.17113178500000001</v>
      </c>
      <c r="E57" s="2">
        <v>0.82886821500000007</v>
      </c>
      <c r="F57" s="2">
        <v>1.1744966800000001</v>
      </c>
      <c r="G57" s="2">
        <v>1.1074401</v>
      </c>
      <c r="H57" s="2">
        <v>1.1409683900000001</v>
      </c>
    </row>
    <row r="58" spans="2:8" x14ac:dyDescent="0.2">
      <c r="B58" s="2">
        <v>0.14161594200000002</v>
      </c>
      <c r="C58" s="2">
        <v>0.85838405800000006</v>
      </c>
      <c r="D58" s="2">
        <v>0.19108287500000001</v>
      </c>
      <c r="E58" s="2">
        <v>0.80891712500000001</v>
      </c>
      <c r="F58" s="2">
        <v>1.1865663099999999</v>
      </c>
      <c r="G58" s="2">
        <v>1.11921217</v>
      </c>
      <c r="H58" s="2">
        <v>1.1528892399999999</v>
      </c>
    </row>
    <row r="59" spans="2:8" x14ac:dyDescent="0.2">
      <c r="B59" s="2">
        <v>0.28699281600000004</v>
      </c>
      <c r="C59" s="2">
        <v>0.71300718400000007</v>
      </c>
      <c r="D59" s="2">
        <v>0.35835571900000002</v>
      </c>
      <c r="E59" s="2">
        <v>0.64164428100000004</v>
      </c>
      <c r="F59" s="2">
        <v>1.2025634700000001</v>
      </c>
      <c r="G59" s="2">
        <v>1.13613118</v>
      </c>
      <c r="H59" s="2">
        <v>1.1693473299999999</v>
      </c>
    </row>
    <row r="60" spans="2:8" x14ac:dyDescent="0.2">
      <c r="B60" s="2">
        <v>0.44589930400000005</v>
      </c>
      <c r="C60" s="2">
        <v>0.554100696</v>
      </c>
      <c r="D60" s="2">
        <v>0.52659565500000005</v>
      </c>
      <c r="E60" s="2">
        <v>0.473404345</v>
      </c>
      <c r="F60" s="2">
        <v>1.2168445400000001</v>
      </c>
      <c r="G60" s="2">
        <v>1.15185793</v>
      </c>
      <c r="H60" s="2">
        <v>1.1843512300000001</v>
      </c>
    </row>
    <row r="61" spans="2:8" x14ac:dyDescent="0.2">
      <c r="B61" s="2">
        <v>0.51773185500000007</v>
      </c>
      <c r="C61" s="2">
        <v>0.48226814500000004</v>
      </c>
      <c r="D61" s="2">
        <v>0.46473465000000003</v>
      </c>
      <c r="E61" s="2">
        <v>0.53526534999999997</v>
      </c>
      <c r="F61" s="2">
        <v>1.2229686399999999</v>
      </c>
      <c r="G61" s="2">
        <v>1.1567622399999999</v>
      </c>
      <c r="H61" s="2">
        <v>1.1898654399999999</v>
      </c>
    </row>
    <row r="62" spans="2:8" x14ac:dyDescent="0.2">
      <c r="B62" s="2">
        <v>0.67613054100000003</v>
      </c>
      <c r="C62" s="2">
        <v>0.32386945900000003</v>
      </c>
      <c r="D62" s="2">
        <v>0.62709574200000007</v>
      </c>
      <c r="E62" s="2">
        <v>0.37290425800000004</v>
      </c>
      <c r="F62" s="2">
        <v>1.2352966999999999</v>
      </c>
      <c r="G62" s="2">
        <v>1.1668469699999999</v>
      </c>
      <c r="H62" s="2">
        <v>1.2010718300000001</v>
      </c>
    </row>
    <row r="63" spans="2:8" x14ac:dyDescent="0.2">
      <c r="B63" s="2">
        <v>0.65339227799999999</v>
      </c>
      <c r="C63" s="2">
        <v>0.34660772200000001</v>
      </c>
      <c r="D63" s="2">
        <v>0.60323667999999997</v>
      </c>
      <c r="E63" s="2">
        <v>0.39676332000000003</v>
      </c>
      <c r="F63" s="2">
        <v>1.236354</v>
      </c>
      <c r="G63" s="2">
        <v>1.16806674</v>
      </c>
      <c r="H63" s="2">
        <v>1.20221037</v>
      </c>
    </row>
    <row r="64" spans="2:8" x14ac:dyDescent="0.2">
      <c r="B64" s="2">
        <v>0.309324404</v>
      </c>
      <c r="C64" s="2">
        <v>0.69067559600000006</v>
      </c>
      <c r="D64" s="2">
        <v>0.26373797700000001</v>
      </c>
      <c r="E64" s="2">
        <v>0.7362620230000001</v>
      </c>
      <c r="F64" s="2">
        <v>1.21294452</v>
      </c>
      <c r="G64" s="2">
        <v>1.1491213600000001</v>
      </c>
      <c r="H64" s="2">
        <v>1.1810329399999999</v>
      </c>
    </row>
    <row r="65" spans="2:8" x14ac:dyDescent="0.2">
      <c r="B65" s="2">
        <v>0.66602232300000008</v>
      </c>
      <c r="C65" s="2">
        <v>0.33397767700000003</v>
      </c>
      <c r="D65" s="2">
        <v>0.61591889500000008</v>
      </c>
      <c r="E65" s="2">
        <v>0.38408110500000003</v>
      </c>
      <c r="F65" s="2">
        <v>1.2437170900000001</v>
      </c>
      <c r="G65" s="2">
        <v>1.1752005699999999</v>
      </c>
      <c r="H65" s="2">
        <v>1.20945883</v>
      </c>
    </row>
    <row r="66" spans="2:8" x14ac:dyDescent="0.2">
      <c r="B66" s="2">
        <v>0.76528818500000007</v>
      </c>
      <c r="C66" s="2">
        <v>0.23471181500000002</v>
      </c>
      <c r="D66" s="2">
        <v>0.51752990300000001</v>
      </c>
      <c r="E66" s="2">
        <v>0.48247009700000004</v>
      </c>
      <c r="F66" s="2">
        <v>1.2711778300000001</v>
      </c>
      <c r="G66" s="2">
        <v>1.20007496</v>
      </c>
      <c r="H66" s="2">
        <v>1.2356263999999999</v>
      </c>
    </row>
    <row r="67" spans="2:8" x14ac:dyDescent="0.2">
      <c r="B67" s="2">
        <v>0.96733435800000001</v>
      </c>
      <c r="C67" s="2">
        <v>3.2665641799999999E-2</v>
      </c>
      <c r="D67" s="2">
        <v>0.87635719900000009</v>
      </c>
      <c r="E67" s="2">
        <v>0.12364280100000001</v>
      </c>
      <c r="F67" s="2">
        <v>1.3337298500000001</v>
      </c>
      <c r="G67" s="2">
        <v>1.2385397600000001</v>
      </c>
      <c r="H67" s="2">
        <v>1.2861348100000001</v>
      </c>
    </row>
    <row r="68" spans="2:8" x14ac:dyDescent="0.2">
      <c r="B68" s="2">
        <v>0.94903291600000006</v>
      </c>
      <c r="C68" s="2">
        <v>5.0967084100000004E-2</v>
      </c>
      <c r="D68" s="2">
        <v>0.81863831400000009</v>
      </c>
      <c r="E68" s="2">
        <v>0.18136168600000002</v>
      </c>
      <c r="F68" s="2">
        <v>1.3189884300000001</v>
      </c>
      <c r="G68" s="2">
        <v>1.2268274400000001</v>
      </c>
      <c r="H68" s="2">
        <v>1.2729079300000001</v>
      </c>
    </row>
    <row r="69" spans="2:8" x14ac:dyDescent="0.2">
      <c r="B69" s="2">
        <v>0.99179126500000003</v>
      </c>
      <c r="C69" s="2">
        <v>8.208735029999999E-3</v>
      </c>
      <c r="D69" s="2">
        <v>0.95313033500000011</v>
      </c>
      <c r="E69" s="2">
        <v>4.6869664700000001E-2</v>
      </c>
      <c r="F69" s="2">
        <v>1.37453074</v>
      </c>
      <c r="G69" s="2">
        <v>1.27130586</v>
      </c>
      <c r="H69" s="2">
        <v>1.3229183</v>
      </c>
    </row>
    <row r="70" spans="2:8" x14ac:dyDescent="0.2">
      <c r="B70" s="2">
        <v>0.99603238300000008</v>
      </c>
      <c r="C70" s="2">
        <v>3.9676169799999998E-3</v>
      </c>
      <c r="D70" s="2">
        <v>0.96220558300000003</v>
      </c>
      <c r="E70" s="2">
        <v>3.7794417000000004E-2</v>
      </c>
      <c r="F70" s="2">
        <v>1.3433053500000001</v>
      </c>
      <c r="G70" s="2">
        <v>1.24297393</v>
      </c>
      <c r="H70" s="2">
        <v>1.2931396399999999</v>
      </c>
    </row>
    <row r="71" spans="2:8" x14ac:dyDescent="0.2">
      <c r="B71" s="2">
        <v>0.99995601300000003</v>
      </c>
      <c r="C71" s="2">
        <v>4.3987166500000003E-5</v>
      </c>
      <c r="D71" s="2">
        <v>0.99864766400000005</v>
      </c>
      <c r="E71" s="2">
        <v>1.3523363000000001E-3</v>
      </c>
      <c r="F71" s="2">
        <v>1.4150630900000001</v>
      </c>
      <c r="G71" s="2">
        <v>1.3071682</v>
      </c>
      <c r="H71" s="2">
        <v>1.36111564</v>
      </c>
    </row>
    <row r="72" spans="2:8" x14ac:dyDescent="0.2">
      <c r="B72" s="2">
        <v>0.99999872100000009</v>
      </c>
      <c r="C72" s="2">
        <v>1.27868979E-6</v>
      </c>
      <c r="D72" s="2">
        <v>0.99992118600000002</v>
      </c>
      <c r="E72" s="2">
        <v>7.8814072600000008E-5</v>
      </c>
      <c r="F72" s="2">
        <v>1.4736045099999999</v>
      </c>
      <c r="G72" s="2">
        <v>1.3611855799999999</v>
      </c>
      <c r="H72" s="2">
        <v>1.4173950399999999</v>
      </c>
    </row>
    <row r="73" spans="2:8" x14ac:dyDescent="0.2">
      <c r="B73" s="2">
        <v>0.51177585200000009</v>
      </c>
      <c r="C73" s="2">
        <v>0.48822414800000002</v>
      </c>
      <c r="D73" s="2">
        <v>0.99999997000000007</v>
      </c>
      <c r="E73" s="2">
        <v>3.0206448499999998E-8</v>
      </c>
      <c r="F73" s="2">
        <v>1.5460522399999999</v>
      </c>
      <c r="G73" s="2">
        <v>1.42810069</v>
      </c>
      <c r="H73" s="2">
        <v>1.4870764699999999</v>
      </c>
    </row>
    <row r="74" spans="2:8" x14ac:dyDescent="0.2">
      <c r="B74" s="2">
        <v>0.71062027800000005</v>
      </c>
      <c r="C74" s="2">
        <v>0.28937972200000001</v>
      </c>
      <c r="D74" s="2">
        <v>0.99999999900000003</v>
      </c>
      <c r="E74" s="2">
        <v>5.8998761400000003E-10</v>
      </c>
      <c r="F74" s="2">
        <v>1.56324109</v>
      </c>
      <c r="G74" s="2">
        <v>1.4587786199999999</v>
      </c>
      <c r="H74" s="2">
        <v>1.5110098600000001</v>
      </c>
    </row>
    <row r="75" spans="2:8" x14ac:dyDescent="0.2">
      <c r="B75" s="2">
        <v>0.94810214300000006</v>
      </c>
      <c r="C75" s="2">
        <v>5.1897857400000004E-2</v>
      </c>
      <c r="D75" s="2">
        <v>1</v>
      </c>
      <c r="E75" s="2">
        <v>6.5503158500000007E-14</v>
      </c>
      <c r="F75" s="2">
        <v>1.5918981800000001</v>
      </c>
      <c r="G75" s="2">
        <v>1.5025819500000002</v>
      </c>
      <c r="H75" s="2">
        <v>1.54724007</v>
      </c>
    </row>
    <row r="76" spans="2:8" x14ac:dyDescent="0.2">
      <c r="B76" s="2">
        <v>0.97691830600000007</v>
      </c>
      <c r="C76" s="2">
        <v>2.3081694E-2</v>
      </c>
      <c r="D76" s="2">
        <v>1</v>
      </c>
      <c r="E76" s="2">
        <v>1.44328993E-15</v>
      </c>
      <c r="F76" s="2">
        <v>1.60148241</v>
      </c>
      <c r="G76" s="2">
        <v>1.5126015399999999</v>
      </c>
      <c r="H76" s="2">
        <v>1.5570419800000002</v>
      </c>
    </row>
    <row r="77" spans="2:8" x14ac:dyDescent="0.2">
      <c r="B77" s="2">
        <v>0.66333903900000002</v>
      </c>
      <c r="C77" s="2">
        <v>0.33666096100000004</v>
      </c>
      <c r="D77" s="2">
        <v>1</v>
      </c>
      <c r="E77" s="2">
        <v>4.0523140400000003E-14</v>
      </c>
      <c r="F77" s="2">
        <v>1.51920499</v>
      </c>
      <c r="G77" s="2">
        <v>1.4328097200000001</v>
      </c>
      <c r="H77" s="2">
        <v>1.4760073600000001</v>
      </c>
    </row>
    <row r="78" spans="2:8" x14ac:dyDescent="0.2">
      <c r="B78" s="2">
        <v>0.70630828300000004</v>
      </c>
      <c r="C78" s="2">
        <v>0.29369171700000002</v>
      </c>
      <c r="D78" s="2">
        <v>0.50896720500000003</v>
      </c>
      <c r="E78" s="2">
        <v>0.49103279500000002</v>
      </c>
      <c r="F78" s="2">
        <v>1.51475878</v>
      </c>
      <c r="G78" s="2">
        <v>1.4304061299999999</v>
      </c>
      <c r="H78" s="2">
        <v>1.47258245</v>
      </c>
    </row>
    <row r="79" spans="2:8" x14ac:dyDescent="0.2">
      <c r="B79" s="2">
        <v>0.58461244800000001</v>
      </c>
      <c r="C79" s="2">
        <v>0.41538755200000005</v>
      </c>
      <c r="D79" s="2">
        <v>0.37365158900000001</v>
      </c>
      <c r="E79" s="2">
        <v>0.62634841100000005</v>
      </c>
      <c r="F79" s="2">
        <v>1.5190537900000001</v>
      </c>
      <c r="G79" s="2">
        <v>1.4374138300000001</v>
      </c>
      <c r="H79" s="2">
        <v>1.4782338100000001</v>
      </c>
    </row>
    <row r="80" spans="2:8" x14ac:dyDescent="0.2">
      <c r="B80" s="2">
        <v>0.8492959630000001</v>
      </c>
      <c r="C80" s="2">
        <v>0.15070403700000001</v>
      </c>
      <c r="D80" s="2">
        <v>0.68220109500000004</v>
      </c>
      <c r="E80" s="2">
        <v>0.31779890500000002</v>
      </c>
      <c r="F80" s="2">
        <v>1.5514036</v>
      </c>
      <c r="G80" s="2">
        <v>1.4607535600000001</v>
      </c>
      <c r="H80" s="2">
        <v>1.5060785800000001</v>
      </c>
    </row>
    <row r="81" spans="2:8" x14ac:dyDescent="0.2">
      <c r="B81" s="2">
        <v>0.94105315300000003</v>
      </c>
      <c r="C81" s="2">
        <v>5.8946847000000004E-2</v>
      </c>
      <c r="D81" s="2">
        <v>0.842310954</v>
      </c>
      <c r="E81" s="2">
        <v>0.157689046</v>
      </c>
      <c r="F81" s="2">
        <v>1.5860810600000002</v>
      </c>
      <c r="G81" s="2">
        <v>1.4895944999999999</v>
      </c>
      <c r="H81" s="2">
        <v>1.53783778</v>
      </c>
    </row>
    <row r="82" spans="2:8" x14ac:dyDescent="0.2">
      <c r="B82" s="2">
        <v>0.99964619700000001</v>
      </c>
      <c r="C82" s="2">
        <v>3.5380349100000002E-4</v>
      </c>
      <c r="D82" s="2">
        <v>0.99736669500000008</v>
      </c>
      <c r="E82" s="2">
        <v>2.6333049299999997E-3</v>
      </c>
      <c r="F82" s="2">
        <v>1.65150774</v>
      </c>
      <c r="G82" s="2">
        <v>1.54401447</v>
      </c>
      <c r="H82" s="2">
        <v>1.59776111</v>
      </c>
    </row>
    <row r="83" spans="2:8" x14ac:dyDescent="0.2">
      <c r="B83" s="2">
        <v>0.99994245400000004</v>
      </c>
      <c r="C83" s="2">
        <v>5.7545890600000003E-5</v>
      </c>
      <c r="D83" s="2">
        <v>0.9992198590000001</v>
      </c>
      <c r="E83" s="2">
        <v>7.8014124099999994E-4</v>
      </c>
      <c r="F83" s="2">
        <v>1.66211763</v>
      </c>
      <c r="G83" s="2">
        <v>1.5539399199999999</v>
      </c>
      <c r="H83" s="2">
        <v>1.60802877</v>
      </c>
    </row>
    <row r="84" spans="2:8" x14ac:dyDescent="0.2">
      <c r="B84" s="2">
        <v>0.99999999900000003</v>
      </c>
      <c r="C84" s="2">
        <v>8.532581310000001E-10</v>
      </c>
      <c r="D84" s="2">
        <v>0.99999995400000008</v>
      </c>
      <c r="E84" s="2">
        <v>4.5535016000000002E-8</v>
      </c>
      <c r="F84" s="2">
        <v>1.7379131399999999</v>
      </c>
      <c r="G84" s="2">
        <v>1.62474126</v>
      </c>
      <c r="H84" s="2">
        <v>1.6813272000000001</v>
      </c>
    </row>
    <row r="85" spans="2:8" x14ac:dyDescent="0.2">
      <c r="B85" s="2">
        <v>0.50679980700000005</v>
      </c>
      <c r="C85" s="2">
        <v>0.49320019300000001</v>
      </c>
      <c r="D85" s="2">
        <v>1</v>
      </c>
      <c r="E85" s="2">
        <v>6.2598814999999998E-12</v>
      </c>
      <c r="F85" s="2">
        <v>1.78854428</v>
      </c>
      <c r="G85" s="2">
        <v>1.67207532</v>
      </c>
      <c r="H85" s="2">
        <v>1.7303098000000001</v>
      </c>
    </row>
    <row r="86" spans="2:8" x14ac:dyDescent="0.2">
      <c r="B86" s="2">
        <v>0.192690789</v>
      </c>
      <c r="C86" s="2">
        <v>0.80730921100000008</v>
      </c>
      <c r="D86" s="2">
        <v>0.99999999700000008</v>
      </c>
      <c r="E86" s="2">
        <v>3.2064104700000001E-9</v>
      </c>
      <c r="F86" s="2">
        <v>1.7878143999999998</v>
      </c>
      <c r="G86" s="2">
        <v>1.6539312900000001</v>
      </c>
      <c r="H86" s="2">
        <v>1.7208728400000002</v>
      </c>
    </row>
    <row r="87" spans="2:8" x14ac:dyDescent="0.2">
      <c r="B87" s="2">
        <v>0.66506417400000006</v>
      </c>
      <c r="C87" s="2">
        <v>0.33493582600000005</v>
      </c>
      <c r="D87" s="2">
        <v>1</v>
      </c>
      <c r="E87" s="2">
        <v>3.6093350499999995E-13</v>
      </c>
      <c r="F87" s="2">
        <v>1.79630106</v>
      </c>
      <c r="G87" s="2">
        <v>1.70358046</v>
      </c>
      <c r="H87" s="2">
        <v>1.7499407599999999</v>
      </c>
    </row>
    <row r="88" spans="2:8" x14ac:dyDescent="0.2">
      <c r="B88" s="2">
        <v>0.99979465800000011</v>
      </c>
      <c r="C88" s="2">
        <v>2.0534231199999999E-4</v>
      </c>
      <c r="D88" s="2">
        <v>1</v>
      </c>
      <c r="E88" s="2">
        <v>0</v>
      </c>
      <c r="F88" s="2">
        <v>1.87845343</v>
      </c>
      <c r="G88" s="2">
        <v>1.82471468</v>
      </c>
      <c r="H88" s="2">
        <v>1.85158405</v>
      </c>
    </row>
    <row r="89" spans="2:8" x14ac:dyDescent="0.2">
      <c r="B89" s="2">
        <v>1</v>
      </c>
      <c r="C89" s="2">
        <v>3.0925051400000002E-10</v>
      </c>
      <c r="D89" s="2">
        <v>1</v>
      </c>
      <c r="E89" s="2">
        <v>0</v>
      </c>
      <c r="F89" s="2">
        <v>1.99864884</v>
      </c>
      <c r="G89" s="2">
        <v>1.9414969900000001</v>
      </c>
      <c r="H89" s="2">
        <v>1.97007292</v>
      </c>
    </row>
    <row r="90" spans="2:8" x14ac:dyDescent="0.2">
      <c r="B90" s="2">
        <v>1</v>
      </c>
      <c r="C90" s="2">
        <v>7.8992368199999991E-13</v>
      </c>
      <c r="D90" s="2">
        <v>0.50687220500000008</v>
      </c>
      <c r="E90" s="2">
        <v>0.49312779500000004</v>
      </c>
      <c r="F90" s="2">
        <v>2.0301585200000001</v>
      </c>
      <c r="G90" s="2">
        <v>1.9721056400000001</v>
      </c>
      <c r="H90" s="2">
        <v>2.0011320800000001</v>
      </c>
    </row>
    <row r="91" spans="2:8" x14ac:dyDescent="0.2">
      <c r="B91" s="2">
        <v>0.99997563900000008</v>
      </c>
      <c r="C91" s="2">
        <v>2.4360994199999999E-5</v>
      </c>
      <c r="D91" s="2">
        <v>5.69129756E-3</v>
      </c>
      <c r="E91" s="2">
        <v>0.9943087020000001</v>
      </c>
      <c r="F91" s="2">
        <v>1.92286639</v>
      </c>
      <c r="G91" s="2">
        <v>1.92984431</v>
      </c>
      <c r="H91" s="2">
        <v>1.9263553500000001</v>
      </c>
    </row>
    <row r="92" spans="2:8" x14ac:dyDescent="0.2">
      <c r="B92" s="2">
        <v>0.9999794620000001</v>
      </c>
      <c r="C92" s="2">
        <v>2.0537611699999999E-5</v>
      </c>
      <c r="D92" s="2">
        <v>2.9618294899999998E-3</v>
      </c>
      <c r="E92" s="2">
        <v>0.99703817100000003</v>
      </c>
      <c r="F92" s="2">
        <v>1.9365651700000002</v>
      </c>
      <c r="G92" s="2">
        <v>1.94928184</v>
      </c>
      <c r="H92" s="2">
        <v>1.94292351</v>
      </c>
    </row>
    <row r="93" spans="2:8" x14ac:dyDescent="0.2">
      <c r="B93" s="2">
        <v>0.99999997900000004</v>
      </c>
      <c r="C93" s="2">
        <v>2.0689063400000001E-8</v>
      </c>
      <c r="D93" s="2">
        <v>5.2660900199999999E-2</v>
      </c>
      <c r="E93" s="2">
        <v>0.94733909999999999</v>
      </c>
      <c r="F93" s="2">
        <v>1.9931891400000001</v>
      </c>
      <c r="G93" s="2">
        <v>1.9486040199999999</v>
      </c>
      <c r="H93" s="2">
        <v>1.97089658</v>
      </c>
    </row>
    <row r="94" spans="2:8" x14ac:dyDescent="0.2">
      <c r="B94" s="2">
        <v>0.99999999700000008</v>
      </c>
      <c r="C94" s="2">
        <v>2.9726800999999997E-9</v>
      </c>
      <c r="D94" s="2">
        <v>0.100179398</v>
      </c>
      <c r="E94" s="2">
        <v>0.89982060200000002</v>
      </c>
      <c r="F94" s="2">
        <v>2.0331745699999999</v>
      </c>
      <c r="G94" s="2">
        <v>1.97267148</v>
      </c>
      <c r="H94" s="2">
        <v>2.0029230199999999</v>
      </c>
    </row>
    <row r="95" spans="2:8" x14ac:dyDescent="0.2">
      <c r="B95" s="2">
        <v>0.99999254999999998</v>
      </c>
      <c r="C95" s="2">
        <v>7.4502374399999997E-6</v>
      </c>
      <c r="D95" s="2">
        <v>4.9856492499999999E-3</v>
      </c>
      <c r="E95" s="2">
        <v>0.99501435100000002</v>
      </c>
      <c r="F95" s="2">
        <v>1.9954735100000001</v>
      </c>
      <c r="G95" s="2">
        <v>1.99357933</v>
      </c>
      <c r="H95" s="2">
        <v>1.9945264200000001</v>
      </c>
    </row>
    <row r="96" spans="2:8" x14ac:dyDescent="0.2">
      <c r="B96" s="2">
        <v>0.99999999800000006</v>
      </c>
      <c r="C96" s="2">
        <v>1.8277321900000001E-9</v>
      </c>
      <c r="D96" s="2">
        <v>0.160890856</v>
      </c>
      <c r="E96" s="2">
        <v>0.83910914400000003</v>
      </c>
      <c r="F96" s="2">
        <v>2.04536915</v>
      </c>
      <c r="G96" s="2">
        <v>1.9664419899999999</v>
      </c>
      <c r="H96" s="2">
        <v>2.0059055699999999</v>
      </c>
    </row>
    <row r="97" spans="2:8" x14ac:dyDescent="0.2">
      <c r="B97" s="2">
        <v>0.50946166400000004</v>
      </c>
      <c r="C97" s="2">
        <v>0.49053833600000002</v>
      </c>
      <c r="D97" s="2">
        <v>4.6017578599999998E-11</v>
      </c>
      <c r="E97" s="2">
        <v>1</v>
      </c>
      <c r="F97" s="2">
        <v>1.7371764199999999</v>
      </c>
      <c r="G97" s="2">
        <v>1.96202429</v>
      </c>
      <c r="H97" s="2">
        <v>1.8496003600000002</v>
      </c>
    </row>
    <row r="98" spans="2:8" x14ac:dyDescent="0.2">
      <c r="B98" s="2">
        <v>0.216100922</v>
      </c>
      <c r="C98" s="2">
        <v>0.78389907800000003</v>
      </c>
      <c r="D98" s="2">
        <v>2.1016521899999999E-13</v>
      </c>
      <c r="E98" s="2">
        <v>1</v>
      </c>
      <c r="F98" s="2">
        <v>1.7336794200000001</v>
      </c>
      <c r="G98" s="2">
        <v>1.98478928</v>
      </c>
      <c r="H98" s="2">
        <v>1.8592343499999999</v>
      </c>
    </row>
    <row r="99" spans="2:8" x14ac:dyDescent="0.2">
      <c r="B99" s="2">
        <v>2.8146313799999999E-2</v>
      </c>
      <c r="C99" s="2">
        <v>0.97185368600000011</v>
      </c>
      <c r="D99" s="2">
        <v>5.5511151200000009E-17</v>
      </c>
      <c r="E99" s="2">
        <v>1</v>
      </c>
      <c r="F99" s="2">
        <v>1.7298200800000001</v>
      </c>
      <c r="G99" s="2">
        <v>1.9964364800000001</v>
      </c>
      <c r="H99" s="2">
        <v>1.86312828</v>
      </c>
    </row>
    <row r="100" spans="2:8" x14ac:dyDescent="0.2">
      <c r="B100" s="2">
        <v>0.55891196500000007</v>
      </c>
      <c r="C100" s="2">
        <v>0.44108803500000004</v>
      </c>
      <c r="D100" s="2">
        <v>5.0101872699999999E-10</v>
      </c>
      <c r="E100" s="2">
        <v>0.99999999900000003</v>
      </c>
      <c r="F100" s="2">
        <v>1.7202722700000002</v>
      </c>
      <c r="G100" s="2">
        <v>1.9814362999999999</v>
      </c>
      <c r="H100" s="2">
        <v>1.8508542800000001</v>
      </c>
    </row>
    <row r="101" spans="2:8" x14ac:dyDescent="0.2">
      <c r="B101" s="2">
        <v>0.89630749900000006</v>
      </c>
      <c r="C101" s="2">
        <v>0.10369250100000001</v>
      </c>
      <c r="D101" s="2">
        <v>1.3954787100000001E-7</v>
      </c>
      <c r="E101" s="2">
        <v>0.99999986000000007</v>
      </c>
      <c r="F101" s="2">
        <v>1.7286719500000001</v>
      </c>
      <c r="G101" s="2">
        <v>1.94990649</v>
      </c>
      <c r="H101" s="2">
        <v>1.8392892199999999</v>
      </c>
    </row>
    <row r="102" spans="2:8" x14ac:dyDescent="0.2">
      <c r="B102" s="2">
        <v>7.7051973199999998E-2</v>
      </c>
      <c r="C102" s="2">
        <v>0.922948027</v>
      </c>
      <c r="D102" s="2">
        <v>0.51004059499999999</v>
      </c>
      <c r="E102" s="2">
        <v>0.48995940500000001</v>
      </c>
      <c r="F102" s="2">
        <v>1.57901862</v>
      </c>
      <c r="G102" s="2">
        <v>1.9333180300000001</v>
      </c>
      <c r="H102" s="2">
        <v>1.75616832</v>
      </c>
    </row>
    <row r="103" spans="2:8" x14ac:dyDescent="0.2">
      <c r="B103" s="2">
        <v>8.8837811900000008E-2</v>
      </c>
      <c r="C103" s="2">
        <v>0.91116218800000004</v>
      </c>
      <c r="D103" s="2">
        <v>0.540885685</v>
      </c>
      <c r="E103" s="2">
        <v>0.45911431500000005</v>
      </c>
      <c r="F103" s="2">
        <v>1.5901121499999999</v>
      </c>
      <c r="G103" s="2">
        <v>1.94918258</v>
      </c>
      <c r="H103" s="2">
        <v>1.76964736</v>
      </c>
    </row>
    <row r="104" spans="2:8" x14ac:dyDescent="0.2">
      <c r="B104" s="2">
        <v>1.2436694600000001E-2</v>
      </c>
      <c r="C104" s="2">
        <v>0.98756330500000011</v>
      </c>
      <c r="D104" s="2">
        <v>0.21943101000000001</v>
      </c>
      <c r="E104" s="2">
        <v>0.78056899000000002</v>
      </c>
      <c r="F104" s="2">
        <v>1.6201264</v>
      </c>
      <c r="G104" s="2">
        <v>1.9591755100000001</v>
      </c>
      <c r="H104" s="2">
        <v>1.78965095</v>
      </c>
    </row>
    <row r="105" spans="2:8" x14ac:dyDescent="0.2">
      <c r="B105" s="2">
        <v>3.1788561700000003E-7</v>
      </c>
      <c r="C105" s="2">
        <v>0.99999968200000011</v>
      </c>
      <c r="D105" s="2">
        <v>1.6483962500000001E-4</v>
      </c>
      <c r="E105" s="2">
        <v>0.99983516000000006</v>
      </c>
      <c r="F105" s="2">
        <v>1.6305774099999999</v>
      </c>
      <c r="G105" s="2">
        <v>1.93135791</v>
      </c>
      <c r="H105" s="2">
        <v>1.78096766</v>
      </c>
    </row>
    <row r="106" spans="2:8" x14ac:dyDescent="0.2">
      <c r="B106" s="2">
        <v>0</v>
      </c>
      <c r="C106" s="2">
        <v>1</v>
      </c>
      <c r="D106" s="2">
        <v>3.9357406200000002E-14</v>
      </c>
      <c r="E106" s="2">
        <v>1</v>
      </c>
      <c r="F106" s="2">
        <v>1.6599204400000001</v>
      </c>
      <c r="G106" s="2">
        <v>1.9660619800000001</v>
      </c>
      <c r="H106" s="2">
        <v>1.8129912099999999</v>
      </c>
    </row>
    <row r="107" spans="2:8" x14ac:dyDescent="0.2">
      <c r="B107" s="2">
        <v>0</v>
      </c>
      <c r="C107" s="2">
        <v>1</v>
      </c>
      <c r="D107" s="2">
        <v>0</v>
      </c>
      <c r="E107" s="2">
        <v>1</v>
      </c>
      <c r="F107" s="2">
        <v>1.6975447300000002</v>
      </c>
      <c r="G107" s="2">
        <v>2.0106253700000001</v>
      </c>
      <c r="H107" s="2">
        <v>1.8540850500000001</v>
      </c>
    </row>
    <row r="108" spans="2:8" x14ac:dyDescent="0.2">
      <c r="B108" s="2">
        <v>0</v>
      </c>
      <c r="C108" s="2">
        <v>1</v>
      </c>
      <c r="D108" s="2">
        <v>0</v>
      </c>
      <c r="E108" s="2">
        <v>1</v>
      </c>
      <c r="F108" s="2">
        <v>1.7136283999999999</v>
      </c>
      <c r="G108" s="2">
        <v>2.0296753700000001</v>
      </c>
      <c r="H108" s="2">
        <v>1.8716518799999999</v>
      </c>
    </row>
    <row r="109" spans="2:8" x14ac:dyDescent="0.2">
      <c r="B109" s="2">
        <v>0.51220740100000006</v>
      </c>
      <c r="C109" s="2">
        <v>0.48779259900000005</v>
      </c>
      <c r="D109" s="2">
        <v>0</v>
      </c>
      <c r="E109" s="2">
        <v>1</v>
      </c>
      <c r="F109" s="2">
        <v>1.70549083</v>
      </c>
      <c r="G109" s="2">
        <v>2.02003697</v>
      </c>
      <c r="H109" s="2">
        <v>1.8627639</v>
      </c>
    </row>
    <row r="110" spans="2:8" x14ac:dyDescent="0.2">
      <c r="B110" s="2">
        <v>1.1239009799999999E-3</v>
      </c>
      <c r="C110" s="2">
        <v>0.99887609900000007</v>
      </c>
      <c r="D110" s="2">
        <v>0</v>
      </c>
      <c r="E110" s="2">
        <v>1</v>
      </c>
      <c r="F110" s="2">
        <v>1.61820203</v>
      </c>
      <c r="G110" s="2">
        <v>2.0499159900000001</v>
      </c>
      <c r="H110" s="2">
        <v>1.83405901</v>
      </c>
    </row>
    <row r="111" spans="2:8" x14ac:dyDescent="0.2">
      <c r="B111" s="2">
        <v>2.6378184200000002E-2</v>
      </c>
      <c r="C111" s="2">
        <v>0.97362181600000008</v>
      </c>
      <c r="D111" s="2">
        <v>0</v>
      </c>
      <c r="E111" s="2">
        <v>1</v>
      </c>
      <c r="F111" s="2">
        <v>1.63861251</v>
      </c>
      <c r="G111" s="2">
        <v>2.0756561699999998</v>
      </c>
      <c r="H111" s="2">
        <v>1.85713434</v>
      </c>
    </row>
    <row r="112" spans="2:8" x14ac:dyDescent="0.2">
      <c r="B112" s="2">
        <v>0.93442442900000011</v>
      </c>
      <c r="C112" s="2">
        <v>6.5575571299999996E-2</v>
      </c>
      <c r="D112" s="2">
        <v>1.6653345399999999E-16</v>
      </c>
      <c r="E112" s="2">
        <v>1</v>
      </c>
      <c r="F112" s="2">
        <v>1.6389723599999999</v>
      </c>
      <c r="G112" s="2">
        <v>2.0666981299999998</v>
      </c>
      <c r="H112" s="2">
        <v>1.85283525</v>
      </c>
    </row>
    <row r="113" spans="2:8" x14ac:dyDescent="0.2">
      <c r="B113" s="2">
        <v>0.99205677800000003</v>
      </c>
      <c r="C113" s="2">
        <v>7.9432223899999991E-3</v>
      </c>
      <c r="D113" s="2">
        <v>2.7916557999999997E-13</v>
      </c>
      <c r="E113" s="2">
        <v>1</v>
      </c>
      <c r="F113" s="2">
        <v>1.69298887</v>
      </c>
      <c r="G113" s="2">
        <v>2.0472512599999999</v>
      </c>
      <c r="H113" s="2">
        <v>1.8701200600000001</v>
      </c>
    </row>
    <row r="114" spans="2:8" x14ac:dyDescent="0.2">
      <c r="B114" s="2">
        <v>0.94912628500000007</v>
      </c>
      <c r="C114" s="2">
        <v>5.08737145E-2</v>
      </c>
      <c r="D114" s="2">
        <v>0.51405519200000005</v>
      </c>
      <c r="E114" s="2">
        <v>0.48594480800000001</v>
      </c>
      <c r="F114" s="2">
        <v>1.64820977</v>
      </c>
      <c r="G114" s="2">
        <v>2.07055349</v>
      </c>
      <c r="H114" s="2">
        <v>1.8593816300000001</v>
      </c>
    </row>
    <row r="115" spans="2:8" x14ac:dyDescent="0.2">
      <c r="B115" s="2">
        <v>0.99986632600000003</v>
      </c>
      <c r="C115" s="2">
        <v>1.3367367499999999E-4</v>
      </c>
      <c r="D115" s="2">
        <v>0.98213366700000004</v>
      </c>
      <c r="E115" s="2">
        <v>1.7866333200000001E-2</v>
      </c>
      <c r="F115" s="2">
        <v>1.818422</v>
      </c>
      <c r="G115" s="2">
        <v>2.1852991199999998</v>
      </c>
      <c r="H115" s="2">
        <v>2.0018605599999999</v>
      </c>
    </row>
    <row r="116" spans="2:8" x14ac:dyDescent="0.2">
      <c r="B116" s="2">
        <v>0.99995611700000009</v>
      </c>
      <c r="C116" s="2">
        <v>4.3882657000000002E-5</v>
      </c>
      <c r="D116" s="2">
        <v>0.99130053700000009</v>
      </c>
      <c r="E116" s="2">
        <v>8.699462639999999E-3</v>
      </c>
      <c r="F116" s="2">
        <v>1.86135424</v>
      </c>
      <c r="G116" s="2">
        <v>2.2363351300000001</v>
      </c>
      <c r="H116" s="2">
        <v>2.0488446800000002</v>
      </c>
    </row>
    <row r="117" spans="2:8" x14ac:dyDescent="0.2">
      <c r="B117" s="2">
        <v>0.99999792100000007</v>
      </c>
      <c r="C117" s="2">
        <v>2.0793114799999999E-6</v>
      </c>
      <c r="D117" s="2">
        <v>0.99890222000000006</v>
      </c>
      <c r="E117" s="2">
        <v>1.09777962E-3</v>
      </c>
      <c r="F117" s="2">
        <v>1.9353957099999999</v>
      </c>
      <c r="G117" s="2">
        <v>2.3246010300000002</v>
      </c>
      <c r="H117" s="2">
        <v>2.12999837</v>
      </c>
    </row>
    <row r="118" spans="2:8" x14ac:dyDescent="0.2">
      <c r="B118" s="2">
        <v>0.99978856999999999</v>
      </c>
      <c r="C118" s="2">
        <v>2.1143000999999999E-4</v>
      </c>
      <c r="D118" s="2">
        <v>0.97684053200000009</v>
      </c>
      <c r="E118" s="2">
        <v>2.31594683E-2</v>
      </c>
      <c r="F118" s="2">
        <v>1.8466600999999998</v>
      </c>
      <c r="G118" s="2">
        <v>2.2181551700000002</v>
      </c>
      <c r="H118" s="2">
        <v>2.0324076299999998</v>
      </c>
    </row>
    <row r="119" spans="2:8" x14ac:dyDescent="0.2">
      <c r="B119" s="2">
        <v>0.99997383600000012</v>
      </c>
      <c r="C119" s="2">
        <v>2.61637972E-5</v>
      </c>
      <c r="D119" s="2">
        <v>0.99387557400000004</v>
      </c>
      <c r="E119" s="2">
        <v>6.1244259000000001E-3</v>
      </c>
      <c r="F119" s="2">
        <v>1.91860363</v>
      </c>
      <c r="G119" s="2">
        <v>2.3032365700000001</v>
      </c>
      <c r="H119" s="2">
        <v>2.1109201</v>
      </c>
    </row>
    <row r="120" spans="2:8" x14ac:dyDescent="0.2">
      <c r="B120" s="2">
        <v>0.99999989</v>
      </c>
      <c r="C120" s="2">
        <v>1.0974911500000001E-7</v>
      </c>
      <c r="D120" s="2">
        <v>0.99987360999999997</v>
      </c>
      <c r="E120" s="2">
        <v>1.2638979100000001E-4</v>
      </c>
      <c r="F120" s="2">
        <v>2.0316443</v>
      </c>
      <c r="G120" s="2">
        <v>2.43806272</v>
      </c>
      <c r="H120" s="2">
        <v>2.2348535100000002</v>
      </c>
    </row>
    <row r="121" spans="2:8" x14ac:dyDescent="0.2">
      <c r="B121" s="2">
        <v>0.51477291400000003</v>
      </c>
      <c r="C121" s="2">
        <v>0.48522708600000003</v>
      </c>
      <c r="D121" s="2">
        <v>0.99175411400000002</v>
      </c>
      <c r="E121" s="2">
        <v>8.2458863799999994E-3</v>
      </c>
      <c r="F121" s="2">
        <v>1.91274867</v>
      </c>
      <c r="G121" s="2">
        <v>2.2954021500000001</v>
      </c>
      <c r="H121" s="2">
        <v>2.1040754100000001</v>
      </c>
    </row>
    <row r="122" spans="2:8" x14ac:dyDescent="0.2">
      <c r="B122" s="2">
        <v>0.427477149</v>
      </c>
      <c r="C122" s="2">
        <v>0.572522851</v>
      </c>
      <c r="D122" s="2">
        <v>0.98565691500000008</v>
      </c>
      <c r="E122" s="2">
        <v>1.43430847E-2</v>
      </c>
      <c r="F122" s="2">
        <v>1.91969151</v>
      </c>
      <c r="G122" s="2">
        <v>2.2913880300000002</v>
      </c>
      <c r="H122" s="2">
        <v>2.10553977</v>
      </c>
    </row>
    <row r="123" spans="2:8" x14ac:dyDescent="0.2">
      <c r="B123" s="2">
        <v>0.93745098900000001</v>
      </c>
      <c r="C123" s="2">
        <v>6.2549010700000005E-2</v>
      </c>
      <c r="D123" s="2">
        <v>0.99994008100000009</v>
      </c>
      <c r="E123" s="2">
        <v>5.9918905099999998E-5</v>
      </c>
      <c r="F123" s="2">
        <v>2.0064525899999999</v>
      </c>
      <c r="G123" s="2">
        <v>2.5154829599999999</v>
      </c>
      <c r="H123" s="2">
        <v>2.2609677800000001</v>
      </c>
    </row>
    <row r="124" spans="2:8" x14ac:dyDescent="0.2">
      <c r="B124" s="2">
        <v>0.96278711700000008</v>
      </c>
      <c r="C124" s="2">
        <v>3.7212882699999998E-2</v>
      </c>
      <c r="D124" s="2">
        <v>0.9999795520000001</v>
      </c>
      <c r="E124" s="2">
        <v>2.0448047999999999E-5</v>
      </c>
      <c r="F124" s="2">
        <v>2.0315631500000002</v>
      </c>
      <c r="G124" s="2">
        <v>2.5490055200000001</v>
      </c>
      <c r="H124" s="2">
        <v>2.29028433</v>
      </c>
    </row>
  </sheetData>
  <sheetProtection selectLockedCells="1" selectUnlockedCells="1"/>
  <phoneticPr fontId="2" type="noConversion"/>
  <pageMargins left="0.78749999999999998" right="0.78749999999999998" top="1.0249999999999999" bottom="1.0249999999999999" header="0.78749999999999998" footer="0.78749999999999998"/>
  <pageSetup orientation="portrait" horizontalDpi="300" verticalDpi="300"/>
  <headerFooter alignWithMargins="0">
    <oddHeader>&amp;C&amp;A</oddHeader>
    <oddFooter>&amp;CPage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11.5703125" defaultRowHeight="12.75" x14ac:dyDescent="0.2"/>
  <sheetData/>
  <sheetProtection selectLockedCells="1" selectUnlockedCells="1"/>
  <phoneticPr fontId="2" type="noConversion"/>
  <pageMargins left="0.78749999999999998" right="0.78749999999999998" top="1.0249999999999999" bottom="1.0249999999999999" header="0.78749999999999998" footer="0.78749999999999998"/>
  <pageSetup orientation="portrait" horizontalDpi="300" verticalDpi="30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Charts</vt:lpstr>
      </vt:variant>
      <vt:variant>
        <vt:i4>1</vt:i4>
      </vt:variant>
    </vt:vector>
  </HeadingPairs>
  <TitlesOfParts>
    <vt:vector size="9" baseType="lpstr">
      <vt:lpstr>Vergleich</vt:lpstr>
      <vt:lpstr>200-Tageslinie</vt:lpstr>
      <vt:lpstr>DAX-REXP</vt:lpstr>
      <vt:lpstr>DAX-REXP Stopp</vt:lpstr>
      <vt:lpstr>DAX</vt:lpstr>
      <vt:lpstr>REXP</vt:lpstr>
      <vt:lpstr>Tabelle1</vt:lpstr>
      <vt:lpstr>Sheet3</vt:lpstr>
      <vt:lpstr>Chart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Tarik</dc:creator>
  <cp:lastModifiedBy>Tarik</cp:lastModifiedBy>
  <cp:lastPrinted>2012-06-02T15:36:48Z</cp:lastPrinted>
  <dcterms:created xsi:type="dcterms:W3CDTF">2012-06-01T15:20:55Z</dcterms:created>
  <dcterms:modified xsi:type="dcterms:W3CDTF">2012-06-02T15:44:29Z</dcterms:modified>
</cp:coreProperties>
</file>